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stav - Stavební část" sheetId="2" r:id="rId2"/>
    <sheet name="mr - Měření a regulace" sheetId="3" r:id="rId3"/>
    <sheet name="slp - Slaboproud" sheetId="4" r:id="rId4"/>
    <sheet name="ut - Ústřední vytápění" sheetId="5" r:id="rId5"/>
    <sheet name="zt - Zdravotní technika" sheetId="6" r:id="rId6"/>
    <sheet name="vzd - Vzduchotechnika" sheetId="7" r:id="rId7"/>
    <sheet name="el - Elektroinstalace" sheetId="8" r:id="rId8"/>
    <sheet name="rampa - Přístupová rampa" sheetId="9" r:id="rId9"/>
    <sheet name="stav - Stavební část_01" sheetId="10" r:id="rId10"/>
    <sheet name="el - Elektroinstalace_01" sheetId="11" r:id="rId11"/>
    <sheet name="neuzna - Venkovní kanaliz..." sheetId="12" r:id="rId12"/>
    <sheet name="uzna - Venkovní kanalizac..." sheetId="13" r:id="rId13"/>
    <sheet name="neuzna - Přípojka - neuzn..." sheetId="14" r:id="rId14"/>
    <sheet name="uzna - Přípojka - uznatel..." sheetId="15" r:id="rId15"/>
    <sheet name="neuzna - Neuznatelné náklady" sheetId="16" r:id="rId16"/>
    <sheet name="uzna - Uznatelné náklady" sheetId="17" r:id="rId17"/>
    <sheet name="vo - Soupis předpokládaný..." sheetId="18" r:id="rId18"/>
    <sheet name="stav - Předpokládaný soup..." sheetId="19" r:id="rId19"/>
    <sheet name="stav - Stavební část_02" sheetId="20" r:id="rId20"/>
    <sheet name="stav - Stavební část_03" sheetId="21" r:id="rId21"/>
    <sheet name="vrn - Vedlejší a ostatní ..." sheetId="22" r:id="rId22"/>
    <sheet name="Pokyny pro vyplnění" sheetId="23" r:id="rId23"/>
  </sheets>
  <definedNames>
    <definedName name="_xlnm.Print_Area" localSheetId="0">'Rekapitulace stavby'!$D$4:$AO$33,'Rekapitulace stavby'!$C$39:$AQ$82</definedName>
    <definedName name="_xlnm._FilterDatabase" localSheetId="1" hidden="1">'stav - Stavební část'!$C$114:$K$1497</definedName>
    <definedName name="_xlnm.Print_Area" localSheetId="1">'stav - Stavební část'!$C$4:$J$38,'stav - Stavební část'!$C$44:$J$94,'stav - Stavební část'!$C$100:$K$1497</definedName>
    <definedName name="_xlnm._FilterDatabase" localSheetId="2" hidden="1">'mr - Měření a regulace'!$C$85:$K$184</definedName>
    <definedName name="_xlnm.Print_Area" localSheetId="2">'mr - Měření a regulace'!$C$4:$J$38,'mr - Měření a regulace'!$C$44:$J$65,'mr - Měření a regulace'!$C$71:$K$184</definedName>
    <definedName name="_xlnm._FilterDatabase" localSheetId="3" hidden="1">'slp - Slaboproud'!$C$100:$K$356</definedName>
    <definedName name="_xlnm.Print_Area" localSheetId="3">'slp - Slaboproud'!$C$4:$J$38,'slp - Slaboproud'!$C$44:$J$80,'slp - Slaboproud'!$C$86:$K$356</definedName>
    <definedName name="_xlnm._FilterDatabase" localSheetId="4" hidden="1">'ut - Ústřední vytápění'!$C$90:$K$176</definedName>
    <definedName name="_xlnm.Print_Area" localSheetId="4">'ut - Ústřední vytápění'!$C$4:$J$38,'ut - Ústřední vytápění'!$C$44:$J$70,'ut - Ústřední vytápění'!$C$76:$K$176</definedName>
    <definedName name="_xlnm._FilterDatabase" localSheetId="5" hidden="1">'zt - Zdravotní technika'!$C$93:$K$338</definedName>
    <definedName name="_xlnm.Print_Area" localSheetId="5">'zt - Zdravotní technika'!$C$4:$J$38,'zt - Zdravotní technika'!$C$44:$J$73,'zt - Zdravotní technika'!$C$79:$K$338</definedName>
    <definedName name="_xlnm._FilterDatabase" localSheetId="6" hidden="1">'vzd - Vzduchotechnika'!$C$89:$K$357</definedName>
    <definedName name="_xlnm.Print_Area" localSheetId="6">'vzd - Vzduchotechnika'!$C$4:$J$38,'vzd - Vzduchotechnika'!$C$44:$J$69,'vzd - Vzduchotechnika'!$C$75:$K$357</definedName>
    <definedName name="_xlnm._FilterDatabase" localSheetId="7" hidden="1">'el - Elektroinstalace'!$C$192:$K$775</definedName>
    <definedName name="_xlnm.Print_Area" localSheetId="7">'el - Elektroinstalace'!$C$4:$J$38,'el - Elektroinstalace'!$C$44:$J$172,'el - Elektroinstalace'!$C$178:$K$775</definedName>
    <definedName name="_xlnm._FilterDatabase" localSheetId="8" hidden="1">'rampa - Přístupová rampa'!$C$92:$K$219</definedName>
    <definedName name="_xlnm.Print_Area" localSheetId="8">'rampa - Přístupová rampa'!$C$4:$J$38,'rampa - Přístupová rampa'!$C$44:$J$72,'rampa - Přístupová rampa'!$C$78:$K$219</definedName>
    <definedName name="_xlnm._FilterDatabase" localSheetId="9" hidden="1">'stav - Stavební část_01'!$C$104:$K$511</definedName>
    <definedName name="_xlnm.Print_Area" localSheetId="9">'stav - Stavební část_01'!$C$4:$J$38,'stav - Stavební část_01'!$C$44:$J$84,'stav - Stavební část_01'!$C$90:$K$511</definedName>
    <definedName name="_xlnm._FilterDatabase" localSheetId="10" hidden="1">'el - Elektroinstalace_01'!$C$126:$K$283</definedName>
    <definedName name="_xlnm.Print_Area" localSheetId="10">'el - Elektroinstalace_01'!$C$4:$J$38,'el - Elektroinstalace_01'!$C$44:$J$106,'el - Elektroinstalace_01'!$C$112:$K$283</definedName>
    <definedName name="_xlnm._FilterDatabase" localSheetId="11" hidden="1">'neuzna - Venkovní kanaliz...'!$C$88:$K$362</definedName>
    <definedName name="_xlnm.Print_Area" localSheetId="11">'neuzna - Venkovní kanaliz...'!$C$4:$J$38,'neuzna - Venkovní kanaliz...'!$C$44:$J$68,'neuzna - Venkovní kanaliz...'!$C$74:$K$362</definedName>
    <definedName name="_xlnm._FilterDatabase" localSheetId="12" hidden="1">'uzna - Venkovní kanalizac...'!$C$89:$K$431</definedName>
    <definedName name="_xlnm.Print_Area" localSheetId="12">'uzna - Venkovní kanalizac...'!$C$4:$J$38,'uzna - Venkovní kanalizac...'!$C$44:$J$69,'uzna - Venkovní kanalizac...'!$C$75:$K$431</definedName>
    <definedName name="_xlnm._FilterDatabase" localSheetId="13" hidden="1">'neuzna - Přípojka - neuzn...'!$C$88:$K$285</definedName>
    <definedName name="_xlnm.Print_Area" localSheetId="13">'neuzna - Přípojka - neuzn...'!$C$4:$J$38,'neuzna - Přípojka - neuzn...'!$C$44:$J$68,'neuzna - Přípojka - neuzn...'!$C$74:$K$285</definedName>
    <definedName name="_xlnm._FilterDatabase" localSheetId="14" hidden="1">'uzna - Přípojka - uznatel...'!$C$88:$K$245</definedName>
    <definedName name="_xlnm.Print_Area" localSheetId="14">'uzna - Přípojka - uznatel...'!$C$4:$J$38,'uzna - Přípojka - uznatel...'!$C$44:$J$68,'uzna - Přípojka - uznatel...'!$C$74:$K$245</definedName>
    <definedName name="_xlnm._FilterDatabase" localSheetId="15" hidden="1">'neuzna - Neuznatelné náklady'!$C$88:$K$169</definedName>
    <definedName name="_xlnm.Print_Area" localSheetId="15">'neuzna - Neuznatelné náklady'!$C$4:$J$38,'neuzna - Neuznatelné náklady'!$C$44:$J$68,'neuzna - Neuznatelné náklady'!$C$74:$K$169</definedName>
    <definedName name="_xlnm._FilterDatabase" localSheetId="16" hidden="1">'uzna - Uznatelné náklady'!$C$88:$K$158</definedName>
    <definedName name="_xlnm.Print_Area" localSheetId="16">'uzna - Uznatelné náklady'!$C$4:$J$38,'uzna - Uznatelné náklady'!$C$44:$J$68,'uzna - Uznatelné náklady'!$C$74:$K$158</definedName>
    <definedName name="_xlnm._FilterDatabase" localSheetId="17" hidden="1">'vo - Soupis předpokládaný...'!$C$106:$K$198</definedName>
    <definedName name="_xlnm.Print_Area" localSheetId="17">'vo - Soupis předpokládaný...'!$C$4:$J$38,'vo - Soupis předpokládaný...'!$C$44:$J$86,'vo - Soupis předpokládaný...'!$C$92:$K$198</definedName>
    <definedName name="_xlnm._FilterDatabase" localSheetId="18" hidden="1">'stav - Předpokládaný soup...'!$C$87:$K$168</definedName>
    <definedName name="_xlnm.Print_Area" localSheetId="18">'stav - Předpokládaný soup...'!$C$4:$J$38,'stav - Předpokládaný soup...'!$C$44:$J$67,'stav - Předpokládaný soup...'!$C$73:$K$168</definedName>
    <definedName name="_xlnm._FilterDatabase" localSheetId="19" hidden="1">'stav - Stavební část_02'!$C$90:$K$198</definedName>
    <definedName name="_xlnm.Print_Area" localSheetId="19">'stav - Stavební část_02'!$C$4:$J$38,'stav - Stavební část_02'!$C$44:$J$70,'stav - Stavební část_02'!$C$76:$K$198</definedName>
    <definedName name="_xlnm._FilterDatabase" localSheetId="20" hidden="1">'stav - Stavební část_03'!$C$90:$K$197</definedName>
    <definedName name="_xlnm.Print_Area" localSheetId="20">'stav - Stavební část_03'!$C$4:$J$38,'stav - Stavební část_03'!$C$44:$J$70,'stav - Stavební část_03'!$C$76:$K$197</definedName>
    <definedName name="_xlnm._FilterDatabase" localSheetId="21" hidden="1">'vrn - Vedlejší a ostatní ...'!$C$79:$K$96</definedName>
    <definedName name="_xlnm.Print_Area" localSheetId="21">'vrn - Vedlejší a ostatní ...'!$C$4:$J$36,'vrn - Vedlejší a ostatní ...'!$C$42:$J$61,'vrn - Vedlejší a ostatní ...'!$C$67:$K$96</definedName>
    <definedName name="_xlnm.Print_Area" localSheetId="22">'Pokyny pro vyplnění'!$B$2:$K$69,'Pokyny pro vyplnění'!$B$72:$K$116,'Pokyny pro vyplnění'!$B$119:$K$188,'Pokyny pro vyplnění'!$B$196:$K$216</definedName>
    <definedName name="_xlnm.Print_Titles" localSheetId="0">'Rekapitulace stavby'!$49:$49</definedName>
    <definedName name="_xlnm.Print_Titles" localSheetId="1">'stav - Stavební část'!$114:$114</definedName>
    <definedName name="_xlnm.Print_Titles" localSheetId="2">'mr - Měření a regulace'!$85:$85</definedName>
    <definedName name="_xlnm.Print_Titles" localSheetId="3">'slp - Slaboproud'!$100:$100</definedName>
    <definedName name="_xlnm.Print_Titles" localSheetId="4">'ut - Ústřední vytápění'!$90:$90</definedName>
    <definedName name="_xlnm.Print_Titles" localSheetId="5">'zt - Zdravotní technika'!$93:$93</definedName>
    <definedName name="_xlnm.Print_Titles" localSheetId="6">'vzd - Vzduchotechnika'!$89:$89</definedName>
    <definedName name="_xlnm.Print_Titles" localSheetId="7">'el - Elektroinstalace'!$192:$192</definedName>
    <definedName name="_xlnm.Print_Titles" localSheetId="8">'rampa - Přístupová rampa'!$92:$92</definedName>
    <definedName name="_xlnm.Print_Titles" localSheetId="9">'stav - Stavební část_01'!$104:$104</definedName>
    <definedName name="_xlnm.Print_Titles" localSheetId="10">'el - Elektroinstalace_01'!$126:$126</definedName>
    <definedName name="_xlnm.Print_Titles" localSheetId="11">'neuzna - Venkovní kanaliz...'!$88:$88</definedName>
    <definedName name="_xlnm.Print_Titles" localSheetId="12">'uzna - Venkovní kanalizac...'!$89:$89</definedName>
    <definedName name="_xlnm.Print_Titles" localSheetId="13">'neuzna - Přípojka - neuzn...'!$88:$88</definedName>
    <definedName name="_xlnm.Print_Titles" localSheetId="14">'uzna - Přípojka - uznatel...'!$88:$88</definedName>
    <definedName name="_xlnm.Print_Titles" localSheetId="15">'neuzna - Neuznatelné náklady'!$88:$88</definedName>
    <definedName name="_xlnm.Print_Titles" localSheetId="16">'uzna - Uznatelné náklady'!$88:$88</definedName>
    <definedName name="_xlnm.Print_Titles" localSheetId="17">'vo - Soupis předpokládaný...'!$106:$106</definedName>
    <definedName name="_xlnm.Print_Titles" localSheetId="18">'stav - Předpokládaný soup...'!$87:$87</definedName>
    <definedName name="_xlnm.Print_Titles" localSheetId="19">'stav - Stavební část_02'!$90:$90</definedName>
    <definedName name="_xlnm.Print_Titles" localSheetId="20">'stav - Stavební část_03'!$90:$90</definedName>
    <definedName name="_xlnm.Print_Titles" localSheetId="21">'vrn - Vedlejší a ostatní ...'!$79:$79</definedName>
  </definedNames>
  <calcPr fullCalcOnLoad="1"/>
</workbook>
</file>

<file path=xl/sharedStrings.xml><?xml version="1.0" encoding="utf-8"?>
<sst xmlns="http://schemas.openxmlformats.org/spreadsheetml/2006/main" count="50957" uniqueCount="6906">
  <si>
    <t>Export VZ</t>
  </si>
  <si>
    <t>List obsahuje:</t>
  </si>
  <si>
    <t>1) Rekapitulace stavby</t>
  </si>
  <si>
    <t>2) Rekapitulace objektů stavby a soupisů prací</t>
  </si>
  <si>
    <t>3.0</t>
  </si>
  <si>
    <t>ZAMOK</t>
  </si>
  <si>
    <t>False</t>
  </si>
  <si>
    <t>{d896c2b9-1cca-4754-a6f9-c696f6419900}</t>
  </si>
  <si>
    <t>0,01</t>
  </si>
  <si>
    <t>21</t>
  </si>
  <si>
    <t>15</t>
  </si>
  <si>
    <t>REKAPITULACE STAVBY</t>
  </si>
  <si>
    <t>v ---  níže se nacházejí doplnkové a pomocné údaje k sestavám  --- v</t>
  </si>
  <si>
    <t>Návod na vyplnění</t>
  </si>
  <si>
    <t>0,001</t>
  </si>
  <si>
    <t>Kód:</t>
  </si>
  <si>
    <t>dobrosov2</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</si>
  <si>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</si>
  <si>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</si>
  <si>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Revitalizace a zatraktivnění pevnosti - Stavební úpravy a přístavba návštěvnického centra</t>
  </si>
  <si>
    <t>0,1</t>
  </si>
  <si>
    <t>KSO:</t>
  </si>
  <si>
    <t/>
  </si>
  <si>
    <t>CC-CZ:</t>
  </si>
  <si>
    <t>1</t>
  </si>
  <si>
    <t>Místo:</t>
  </si>
  <si>
    <t>Dobrošov</t>
  </si>
  <si>
    <t>Datum:</t>
  </si>
  <si>
    <t>3. 5. 2017</t>
  </si>
  <si>
    <t>Zadavatel:</t>
  </si>
  <si>
    <t>IČ:</t>
  </si>
  <si>
    <t xml:space="preserve"> </t>
  </si>
  <si>
    <t>DIČ:</t>
  </si>
  <si>
    <t>Uchazeč:</t>
  </si>
  <si>
    <t>Vyplň údaj</t>
  </si>
  <si>
    <t>Projektant:</t>
  </si>
  <si>
    <t>True</t>
  </si>
  <si>
    <t>Poznámka:</t>
  </si>
  <si>
    <t>Stanovení poměru UZ a NUZ - zastavěná plocha 797,88m2, zastavěná plocha NKP 429,57m2, tj. 54%. (u VO v poměru světel 2:3) - platí pro objekty nedělené</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</si>
  <si>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</si>
  <si>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</si>
  <si>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</si>
  <si>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</si>
  <si>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</si>
  <si>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</si>
  <si>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</si>
  <si>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</si>
  <si>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</si>
  <si>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</si>
  <si>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</si>
  <si>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</si>
  <si>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</si>
  <si>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</si>
  <si>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</si>
  <si>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</si>
  <si>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</si>
  <si>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</si>
  <si>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</si>
  <si>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</si>
  <si>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</si>
  <si>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</si>
  <si>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</si>
  <si>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</si>
  <si>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</si>
  <si>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</si>
  <si>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</si>
  <si>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</si>
  <si>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</si>
  <si>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</si>
  <si>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</si>
  <si>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</si>
  <si>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</si>
  <si>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</si>
  <si>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</si>
  <si>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</si>
  <si>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</si>
  <si>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</si>
  <si>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so201</t>
  </si>
  <si>
    <t>SO 201 - Stavební úpravy a přístavba návštěvnického objektu</t>
  </si>
  <si>
    <t>STA</t>
  </si>
  <si>
    <t>{c8080f17-59e3-4c82-a525-8c3179e25e1c}</t>
  </si>
  <si>
    <t>2</t>
  </si>
  <si>
    <t>/</t>
  </si>
  <si>
    <t>stav</t>
  </si>
  <si>
    <t>Stavební část</t>
  </si>
  <si>
    <t>Soupis</t>
  </si>
  <si>
    <t>{fc6e80b7-72a7-4566-b5ac-ee99c1d0d400}</t>
  </si>
  <si>
    <t>mr</t>
  </si>
  <si>
    <t>Měření a regulace</t>
  </si>
  <si>
    <t>{12593672-203e-4a5e-b96d-3b4c97e5415d}</t>
  </si>
  <si>
    <t>slp</t>
  </si>
  <si>
    <t>Slaboproud</t>
  </si>
  <si>
    <t>{b4e966dd-04e7-4a7a-b5bc-cd576a3fb0e3}</t>
  </si>
  <si>
    <t>ut</t>
  </si>
  <si>
    <t>Ústřední vytápění</t>
  </si>
  <si>
    <t>{9417ef1c-63cf-4ff2-b203-efd64a4c665f}</t>
  </si>
  <si>
    <t>zt</t>
  </si>
  <si>
    <t>Zdravotní technika</t>
  </si>
  <si>
    <t>{d8ecdf6e-8a6f-4042-9230-36045858c188}</t>
  </si>
  <si>
    <t>vzd</t>
  </si>
  <si>
    <t>Vzduchotechnika</t>
  </si>
  <si>
    <t>{79d12baf-59ba-4584-91ac-ec299ee06326}</t>
  </si>
  <si>
    <t>el</t>
  </si>
  <si>
    <t>Elektroinstalace</t>
  </si>
  <si>
    <t>{111cf20b-380d-4516-b7e0-273684814725}</t>
  </si>
  <si>
    <t>so202</t>
  </si>
  <si>
    <t>SO 202 - Dělnický domek</t>
  </si>
  <si>
    <t>{5b69a7a7-dbd5-4315-9c3c-26e7dcd28191}</t>
  </si>
  <si>
    <t>rampa</t>
  </si>
  <si>
    <t>Přístupová rampa</t>
  </si>
  <si>
    <t>{a08b676e-57b1-4f83-8edc-dc055c320de2}</t>
  </si>
  <si>
    <t>{6b47066a-d37b-4902-ad16-685a16d6080d}</t>
  </si>
  <si>
    <t>{33b2a4af-be5d-42b0-8469-bc93260787db}</t>
  </si>
  <si>
    <t>so203</t>
  </si>
  <si>
    <t>SO 203 - Venkovní kanalizace</t>
  </si>
  <si>
    <t>{ef2bbbef-f905-4003-9ea4-ecb77d307aa5}</t>
  </si>
  <si>
    <t>neuzna</t>
  </si>
  <si>
    <t xml:space="preserve">Venkovní kanalizace - neuznatelné náklady </t>
  </si>
  <si>
    <t>{45bde100-b7b8-424b-82d2-cbbed1cbb111}</t>
  </si>
  <si>
    <t>uzna</t>
  </si>
  <si>
    <t>Venkovní kanalizace - uznatelné náklady - dle samostatného výkazu výměr</t>
  </si>
  <si>
    <t>{af4151db-ba60-4ddf-9b3d-38bcff649476}</t>
  </si>
  <si>
    <t>so204</t>
  </si>
  <si>
    <t>SO 204 - Venkovní vodovod</t>
  </si>
  <si>
    <t>{1be95130-5453-4ac5-8faa-21dd6b48ef2a}</t>
  </si>
  <si>
    <t>Přípojka - neuznatelné náklady</t>
  </si>
  <si>
    <t>{20a304f5-5d8a-4814-81c3-d8692a023915}</t>
  </si>
  <si>
    <t>Přípojka - uznatelné náklady</t>
  </si>
  <si>
    <t>{af7a33a3-691e-4809-aa00-4e9494c11e9b}</t>
  </si>
  <si>
    <t>so206</t>
  </si>
  <si>
    <t>SO 206 - Komunikace a zpevněné plochy</t>
  </si>
  <si>
    <t>{0000b683-c416-4441-8f31-e751520669a2}</t>
  </si>
  <si>
    <t>Neuznatelné náklady</t>
  </si>
  <si>
    <t>{e0da36a6-43cf-4fc0-83c0-5f85f19aea3a}</t>
  </si>
  <si>
    <t>Uznatelné náklady</t>
  </si>
  <si>
    <t>{2fd4c14a-b243-4247-81e0-6ff7f9a27cd6}</t>
  </si>
  <si>
    <t>so207</t>
  </si>
  <si>
    <t>SO 207 - Venkovní osvětlení</t>
  </si>
  <si>
    <t>{80b53794-359a-4091-86b7-e441397ddda9}</t>
  </si>
  <si>
    <t>vo</t>
  </si>
  <si>
    <t>Soupis předpokládaných prací</t>
  </si>
  <si>
    <t>{1a1b4a60-dcd7-417f-9438-43aef76d8ec7}</t>
  </si>
  <si>
    <t>so208</t>
  </si>
  <si>
    <t>SO 208 - Sadové úpravy</t>
  </si>
  <si>
    <t>{98d7fec4-cc70-41c3-93c3-79366f13fd61}</t>
  </si>
  <si>
    <t>Předpokládaný soupis prací</t>
  </si>
  <si>
    <t>{e76ff3ac-fcd7-4b81-9c25-2f4cd3062c62}</t>
  </si>
  <si>
    <t>so209</t>
  </si>
  <si>
    <t>SO 209 - Venkovní retenční nádrž</t>
  </si>
  <si>
    <t>{0c9b48a6-4e85-4be4-9774-4a0ac64f41a9}</t>
  </si>
  <si>
    <t>{5752dbfb-351f-4637-bd8d-a31348726f24}</t>
  </si>
  <si>
    <t>so210</t>
  </si>
  <si>
    <t>SO 210 - Venkovní požární nádrž</t>
  </si>
  <si>
    <t>{d2c3e381-6e90-4c18-9415-2e62ea9614d8}</t>
  </si>
  <si>
    <t>{bad6c394-7cc3-44ee-a18a-a50177351b12}</t>
  </si>
  <si>
    <t>vrn</t>
  </si>
  <si>
    <t>Vedlejší a ostatní náklady</t>
  </si>
  <si>
    <t>{3c282ee8-c495-456b-a636-073957439a45}</t>
  </si>
  <si>
    <t>1) Krycí list soupisu</t>
  </si>
  <si>
    <t>2) Rekapitulace</t>
  </si>
  <si>
    <t>3) Soupis prací</t>
  </si>
  <si>
    <t>Zpět na list:</t>
  </si>
  <si>
    <t>Rekapitulace stavby</t>
  </si>
  <si>
    <t>a1</t>
  </si>
  <si>
    <t>1729,85</t>
  </si>
  <si>
    <t>a10</t>
  </si>
  <si>
    <t>20,856</t>
  </si>
  <si>
    <t>KRYCÍ LIST SOUPISU</t>
  </si>
  <si>
    <t>a101</t>
  </si>
  <si>
    <t>121,5</t>
  </si>
  <si>
    <t>a102</t>
  </si>
  <si>
    <t>4,8</t>
  </si>
  <si>
    <t>a11</t>
  </si>
  <si>
    <t>91,735</t>
  </si>
  <si>
    <t>a12</t>
  </si>
  <si>
    <t>42,85</t>
  </si>
  <si>
    <t>Objekt:</t>
  </si>
  <si>
    <t>a14</t>
  </si>
  <si>
    <t>64,379</t>
  </si>
  <si>
    <t>so201 - SO 201 - Stavební úpravy a přístavba návštěvnického objektu</t>
  </si>
  <si>
    <t>a15</t>
  </si>
  <si>
    <t>32,931</t>
  </si>
  <si>
    <t>Soupis:</t>
  </si>
  <si>
    <t>a16</t>
  </si>
  <si>
    <t>105,394</t>
  </si>
  <si>
    <t>stav - Stavební část</t>
  </si>
  <si>
    <t>a18</t>
  </si>
  <si>
    <t>69,476</t>
  </si>
  <si>
    <t>a19</t>
  </si>
  <si>
    <t>317,583</t>
  </si>
  <si>
    <t>a2</t>
  </si>
  <si>
    <t>52,808</t>
  </si>
  <si>
    <t>a20</t>
  </si>
  <si>
    <t>97,664</t>
  </si>
  <si>
    <t>a21</t>
  </si>
  <si>
    <t>33,235</t>
  </si>
  <si>
    <t>a22</t>
  </si>
  <si>
    <t>12,285</t>
  </si>
  <si>
    <t>a23</t>
  </si>
  <si>
    <t>43,686</t>
  </si>
  <si>
    <t>a24</t>
  </si>
  <si>
    <t>159,736</t>
  </si>
  <si>
    <t>a26</t>
  </si>
  <si>
    <t>1073,626</t>
  </si>
  <si>
    <t>a27</t>
  </si>
  <si>
    <t>205,63</t>
  </si>
  <si>
    <t>a28</t>
  </si>
  <si>
    <t>30,065</t>
  </si>
  <si>
    <t>a29</t>
  </si>
  <si>
    <t>11,872</t>
  </si>
  <si>
    <t>a3</t>
  </si>
  <si>
    <t>58,828</t>
  </si>
  <si>
    <t>a30</t>
  </si>
  <si>
    <t>85,739</t>
  </si>
  <si>
    <t>a32</t>
  </si>
  <si>
    <t>37,583</t>
  </si>
  <si>
    <t>a33</t>
  </si>
  <si>
    <t>157,619</t>
  </si>
  <si>
    <t>a34</t>
  </si>
  <si>
    <t>170,067</t>
  </si>
  <si>
    <t>a35</t>
  </si>
  <si>
    <t>5,752</t>
  </si>
  <si>
    <t>a36</t>
  </si>
  <si>
    <t>57,52</t>
  </si>
  <si>
    <t>a37</t>
  </si>
  <si>
    <t>7,204</t>
  </si>
  <si>
    <t>a38</t>
  </si>
  <si>
    <t>13,872</t>
  </si>
  <si>
    <t>a39</t>
  </si>
  <si>
    <t>49,204</t>
  </si>
  <si>
    <t>a4</t>
  </si>
  <si>
    <t>56,201</t>
  </si>
  <si>
    <t>a40</t>
  </si>
  <si>
    <t>0,524</t>
  </si>
  <si>
    <t>a41</t>
  </si>
  <si>
    <t>5,006</t>
  </si>
  <si>
    <t>a42</t>
  </si>
  <si>
    <t>670</t>
  </si>
  <si>
    <t>a43</t>
  </si>
  <si>
    <t>101,6</t>
  </si>
  <si>
    <t>a44</t>
  </si>
  <si>
    <t>72,864</t>
  </si>
  <si>
    <t>a45</t>
  </si>
  <si>
    <t>177,06</t>
  </si>
  <si>
    <t>a46</t>
  </si>
  <si>
    <t>89,84</t>
  </si>
  <si>
    <t>a47</t>
  </si>
  <si>
    <t>53,699</t>
  </si>
  <si>
    <t>a5</t>
  </si>
  <si>
    <t>525,86</t>
  </si>
  <si>
    <t>a50</t>
  </si>
  <si>
    <t>46,263</t>
  </si>
  <si>
    <t>REKAPITULACE ČLENĚNÍ SOUPISU PRACÍ</t>
  </si>
  <si>
    <t>a51</t>
  </si>
  <si>
    <t>155,613</t>
  </si>
  <si>
    <t>a52</t>
  </si>
  <si>
    <t>143,353</t>
  </si>
  <si>
    <t>a53</t>
  </si>
  <si>
    <t>82,02</t>
  </si>
  <si>
    <t>a55</t>
  </si>
  <si>
    <t>232,8</t>
  </si>
  <si>
    <t>a56</t>
  </si>
  <si>
    <t>18,085</t>
  </si>
  <si>
    <t>a6</t>
  </si>
  <si>
    <t>1371,827</t>
  </si>
  <si>
    <t>a60</t>
  </si>
  <si>
    <t>4,68</t>
  </si>
  <si>
    <t>a61</t>
  </si>
  <si>
    <t>5,225</t>
  </si>
  <si>
    <t>a7</t>
  </si>
  <si>
    <t>90</t>
  </si>
  <si>
    <t>a8</t>
  </si>
  <si>
    <t>20,283</t>
  </si>
  <si>
    <t>a80</t>
  </si>
  <si>
    <t>134,76</t>
  </si>
  <si>
    <t>a9</t>
  </si>
  <si>
    <t>60,3</t>
  </si>
  <si>
    <t>a90</t>
  </si>
  <si>
    <t>231</t>
  </si>
  <si>
    <t>a91</t>
  </si>
  <si>
    <t>16,963</t>
  </si>
  <si>
    <t>Kód dílu - Popis</t>
  </si>
  <si>
    <t>Cena celkem [CZK]</t>
  </si>
  <si>
    <t>ep</t>
  </si>
  <si>
    <t>373,73</t>
  </si>
  <si>
    <t>f1</t>
  </si>
  <si>
    <t>48,573</t>
  </si>
  <si>
    <t>Náklady soupisu celkem</t>
  </si>
  <si>
    <t>-1</t>
  </si>
  <si>
    <t>f15</t>
  </si>
  <si>
    <t>30,272</t>
  </si>
  <si>
    <t>HSV - Práce a dodávky HSV</t>
  </si>
  <si>
    <t>f16</t>
  </si>
  <si>
    <t>504,813</t>
  </si>
  <si>
    <t xml:space="preserve">    1 - Zemní práce</t>
  </si>
  <si>
    <t>f17</t>
  </si>
  <si>
    <t>36,45</t>
  </si>
  <si>
    <t xml:space="preserve">    2 - Zakládání</t>
  </si>
  <si>
    <t>f18</t>
  </si>
  <si>
    <t>99,077</t>
  </si>
  <si>
    <t xml:space="preserve">    3 - Svislé a kompletní konstrukce</t>
  </si>
  <si>
    <t>f19</t>
  </si>
  <si>
    <t>44,665</t>
  </si>
  <si>
    <t xml:space="preserve">    4 - Vodorovné konstrukce</t>
  </si>
  <si>
    <t>f2</t>
  </si>
  <si>
    <t>12</t>
  </si>
  <si>
    <t xml:space="preserve">    5 - Komunikace pozemní</t>
  </si>
  <si>
    <t>f20</t>
  </si>
  <si>
    <t>157,14</t>
  </si>
  <si>
    <t xml:space="preserve">    6 - Úpravy povrchů, podlahy a osazování výplní</t>
  </si>
  <si>
    <t>f21</t>
  </si>
  <si>
    <t>115,034</t>
  </si>
  <si>
    <t xml:space="preserve">    8 - Trubní vedení</t>
  </si>
  <si>
    <t>f3</t>
  </si>
  <si>
    <t>219,305</t>
  </si>
  <si>
    <t xml:space="preserve">    9 - Ostatní konstrukce a práce, bourání</t>
  </si>
  <si>
    <t>f5</t>
  </si>
  <si>
    <t>0,084</t>
  </si>
  <si>
    <t xml:space="preserve">    997 - Přesun sutě</t>
  </si>
  <si>
    <t>f6</t>
  </si>
  <si>
    <t>1470,365</t>
  </si>
  <si>
    <t xml:space="preserve">    998 - Přesun hmot</t>
  </si>
  <si>
    <t>f8</t>
  </si>
  <si>
    <t>62,08</t>
  </si>
  <si>
    <t>PSV - Práce a dodávky PSV</t>
  </si>
  <si>
    <t>f9</t>
  </si>
  <si>
    <t>3,64</t>
  </si>
  <si>
    <t xml:space="preserve">    711 - Izolace proti vodě, vlhkosti a plynům</t>
  </si>
  <si>
    <t>kd</t>
  </si>
  <si>
    <t xml:space="preserve">    712 - Povlakové krytiny</t>
  </si>
  <si>
    <t>p1</t>
  </si>
  <si>
    <t>261,63</t>
  </si>
  <si>
    <t xml:space="preserve">    713 - Izolace tepelné</t>
  </si>
  <si>
    <t>p2</t>
  </si>
  <si>
    <t>44,57</t>
  </si>
  <si>
    <t xml:space="preserve">    714 - Akustická a protiotřesová opatření</t>
  </si>
  <si>
    <t>p3</t>
  </si>
  <si>
    <t>35,83</t>
  </si>
  <si>
    <t xml:space="preserve">    721 - Zdravotechnika - vnitřní kanalizace</t>
  </si>
  <si>
    <t>p4</t>
  </si>
  <si>
    <t>112,1</t>
  </si>
  <si>
    <t xml:space="preserve">    725 - Zdravotechnika - zařizovací předměty</t>
  </si>
  <si>
    <t>p5</t>
  </si>
  <si>
    <t>37,273</t>
  </si>
  <si>
    <t xml:space="preserve">    762 - Konstrukce tesařské</t>
  </si>
  <si>
    <t>p6</t>
  </si>
  <si>
    <t>5,51</t>
  </si>
  <si>
    <t xml:space="preserve">    763 - Konstrukce suché výstavby</t>
  </si>
  <si>
    <t>p7</t>
  </si>
  <si>
    <t>40,95</t>
  </si>
  <si>
    <t xml:space="preserve">    764 - Konstrukce klempířské</t>
  </si>
  <si>
    <t>p8</t>
  </si>
  <si>
    <t>7,9</t>
  </si>
  <si>
    <t xml:space="preserve">    766 - Konstrukce truhlářské</t>
  </si>
  <si>
    <t>s1</t>
  </si>
  <si>
    <t>624,82</t>
  </si>
  <si>
    <t xml:space="preserve">    767 - Konstrukce zámečnické</t>
  </si>
  <si>
    <t>s2</t>
  </si>
  <si>
    <t>812,75</t>
  </si>
  <si>
    <t xml:space="preserve">    771 - Podlahy z dlaždic</t>
  </si>
  <si>
    <t>s3</t>
  </si>
  <si>
    <t>265,649</t>
  </si>
  <si>
    <t xml:space="preserve">    775 - Podlahy skládané</t>
  </si>
  <si>
    <t>s4</t>
  </si>
  <si>
    <t>133,231</t>
  </si>
  <si>
    <t xml:space="preserve">    776 - Podlahy povlakové</t>
  </si>
  <si>
    <t>s5</t>
  </si>
  <si>
    <t xml:space="preserve">    777 - Podlahy lité</t>
  </si>
  <si>
    <t>s6</t>
  </si>
  <si>
    <t>23,784</t>
  </si>
  <si>
    <t xml:space="preserve">    781 - Dokončovací práce - obklady</t>
  </si>
  <si>
    <t>s6a</t>
  </si>
  <si>
    <t>180,48</t>
  </si>
  <si>
    <t xml:space="preserve">    782 - Dokončovací práce - obklady z kamene</t>
  </si>
  <si>
    <t xml:space="preserve">    783 - Dokončovací práce - nátěry</t>
  </si>
  <si>
    <t xml:space="preserve">    784 - Dokončovací práce - malby a tapety</t>
  </si>
  <si>
    <t xml:space="preserve">    786 - Dokončovací práce - čalounické úpravy</t>
  </si>
  <si>
    <t xml:space="preserve">    787 - Dokončovací práce - zasklívání</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</si>
  <si>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</si>
  <si>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</si>
  <si>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</si>
  <si>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</si>
  <si>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</si>
  <si>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</si>
  <si>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</si>
  <si>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</si>
  <si>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</si>
  <si>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</si>
  <si>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</si>
  <si>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</si>
  <si>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</si>
  <si>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</si>
  <si>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</si>
  <si>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</si>
  <si>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</si>
  <si>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</si>
  <si>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</si>
  <si>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111201101</t>
  </si>
  <si>
    <t>Odstranění křovin a stromů průměru kmene do 100 mm i s kořeny z celkové plochy do 1000 m2</t>
  </si>
  <si>
    <t>m2</t>
  </si>
  <si>
    <t>CS ÚRS 2017 01</t>
  </si>
  <si>
    <t>4</t>
  </si>
  <si>
    <t>-357611933</t>
  </si>
  <si>
    <t>PP</t>
  </si>
  <si>
    <t>Odstranění křovin a stromů s odstraněním kořenů průměru kmene do 100 mm do sklonu terénu 1 : 5, při celkové ploše do 1 000 m2</t>
  </si>
  <si>
    <t>VV</t>
  </si>
  <si>
    <t>"dle skut"  50</t>
  </si>
  <si>
    <t>111211131</t>
  </si>
  <si>
    <t>Spálení listnatého klestu se snášením D do 30 cm ve svahu do 1:3</t>
  </si>
  <si>
    <t>kus</t>
  </si>
  <si>
    <t>CS ÚRS 2015 01</t>
  </si>
  <si>
    <t>-2018449852</t>
  </si>
  <si>
    <t>Pálení větví stromů se snášením na hromady listnatých v rovině nebo ve svahu do 1:3, průměru kmene do 30 cm</t>
  </si>
  <si>
    <t>3</t>
  </si>
  <si>
    <t>112101101</t>
  </si>
  <si>
    <t>Kácení stromů listnatých D kmene do 300 mm</t>
  </si>
  <si>
    <t>218493441</t>
  </si>
  <si>
    <t>Kácení stromů s odřezáním kmene a s odvětvením listnatých, průměru kmene přes 100 do 300 mm</t>
  </si>
  <si>
    <t>112201101</t>
  </si>
  <si>
    <t>Odstranění pařezů D do 300 mm</t>
  </si>
  <si>
    <t>466522397</t>
  </si>
  <si>
    <t>Odstranění pařezů s jejich vykopáním, vytrháním nebo odstřelením, s přesekáním kořenů průměru přes 100 do 300 mm</t>
  </si>
  <si>
    <t>5</t>
  </si>
  <si>
    <t>122201103</t>
  </si>
  <si>
    <t>Odkopávky a prokopávky nezapažené v hornině tř. 3 objem do 5000 m3</t>
  </si>
  <si>
    <t>m3</t>
  </si>
  <si>
    <t>637356561</t>
  </si>
  <si>
    <t>Odkopávky a prokopávky nezapažené s přehozením výkopku na vzdálenost do 3 m nebo s naložením na dopravní prostředek v hornině tř. 3 přes 1 000 do 5 000 m3</t>
  </si>
  <si>
    <t>22*16,8*3,3</t>
  </si>
  <si>
    <t>3,7*2,15*(2,5+2,647+12,055+16,3+2,15+28,03+0,45)</t>
  </si>
  <si>
    <t>Mezisoučet</t>
  </si>
  <si>
    <t>a1*0,7</t>
  </si>
  <si>
    <t>6</t>
  </si>
  <si>
    <t>122201109</t>
  </si>
  <si>
    <t>Příplatek za lepivost u odkopávek v hornině tř. 1 až 3</t>
  </si>
  <si>
    <t>641955269</t>
  </si>
  <si>
    <t>Odkopávky a prokopávky nezapažené s přehozením výkopku na vzdálenost do 3 m nebo s naložením na dopravní prostředek v hornině tř. 3 Příplatek k cenám za lepivost horniny tř. 3</t>
  </si>
  <si>
    <t>7</t>
  </si>
  <si>
    <t>122301103</t>
  </si>
  <si>
    <t>Odkopávky a prokopávky nezapažené v hornině tř. 4 objem do 5000 m3</t>
  </si>
  <si>
    <t>-763589592</t>
  </si>
  <si>
    <t>Odkopávky a prokopávky nezapažené s přehozením výkopku na vzdálenost do 3 m nebo s naložením na dopravní prostředek v hornině tř. 4 přes 1 000 do 5 000 m3</t>
  </si>
  <si>
    <t>a1*0,3</t>
  </si>
  <si>
    <t>8</t>
  </si>
  <si>
    <t>122301109</t>
  </si>
  <si>
    <t>Příplatek za lepivost u odkopávek nezapažených v hornině tř. 4</t>
  </si>
  <si>
    <t>-948867637</t>
  </si>
  <si>
    <t>Odkopávky a prokopávky nezapažené s přehozením výkopku na vzdálenost do 3 m nebo s naložením na dopravní prostředek v hornině tř. 4 Příplatek k cenám za lepivost horniny tř. 4</t>
  </si>
  <si>
    <t>9</t>
  </si>
  <si>
    <t>131301101</t>
  </si>
  <si>
    <t>Hloubení jam nezapažených v hornině tř. 4 objemu do 100 m3</t>
  </si>
  <si>
    <t>-2011283466</t>
  </si>
  <si>
    <t>Hloubení nezapažených jam a zářezů s urovnáním dna do předepsaného profilu a spádu v hornině tř. 4 do 100 m3</t>
  </si>
  <si>
    <t>"opěrné stěny"  (4,5+2,8+3+4)*2,3*0,8+14,4*2,3*0,8</t>
  </si>
  <si>
    <t>a2*0,5</t>
  </si>
  <si>
    <t>10</t>
  </si>
  <si>
    <t>131301109</t>
  </si>
  <si>
    <t>Příplatek za lepivost u hloubení jam nezapažených v hornině tř. 4</t>
  </si>
  <si>
    <t>-174532481</t>
  </si>
  <si>
    <t>Hloubení nezapažených jam a zářezů s urovnáním dna do předepsaného profilu a spádu Příplatek k cenám za lepivost horniny tř. 4</t>
  </si>
  <si>
    <t>11</t>
  </si>
  <si>
    <t>131401101</t>
  </si>
  <si>
    <t>Hloubení jam nezapažených v hornině tř. 5 objemu do 100 m3</t>
  </si>
  <si>
    <t>1867619644</t>
  </si>
  <si>
    <t>Hloubení nezapažených jam a zářezů s urovnáním dna do předepsaného profilu a spádu v hornině tř. 5 do 100 m3</t>
  </si>
  <si>
    <t>132201201</t>
  </si>
  <si>
    <t>Hloubení rýh š do 2000 mm v hornině tř. 3 objemu do 100 m3</t>
  </si>
  <si>
    <t>655342479</t>
  </si>
  <si>
    <t>Hloubení zapažených i nezapažených rýh šířky přes 600 do 2 000 mm s urovnáním dna do předepsaného profilu a spádu v hornině tř. 3 do 100 m3</t>
  </si>
  <si>
    <t>1,5*10,3*1,35+0,8*4,1*1,35</t>
  </si>
  <si>
    <t>"zp1"  1,7*1,7*1,35*2</t>
  </si>
  <si>
    <t>"zp2"  1,55*1,55*1,35</t>
  </si>
  <si>
    <t>"zp3"  1,45*1,45*1,35*7</t>
  </si>
  <si>
    <t>Součet</t>
  </si>
  <si>
    <t>a4*0,5</t>
  </si>
  <si>
    <t>13</t>
  </si>
  <si>
    <t>132201209</t>
  </si>
  <si>
    <t>Příplatek za lepivost k hloubení rýh š do 2000 mm v hornině tř. 3</t>
  </si>
  <si>
    <t>-1647070099</t>
  </si>
  <si>
    <t>Hloubení zapažených i nezapažených rýh šířky přes 600 do 2 000 mm s urovnáním dna do předepsaného profilu a spádu v hornině tř. 3 Příplatek k cenám za lepivost horniny tř. 3</t>
  </si>
  <si>
    <t>14</t>
  </si>
  <si>
    <t>132301201</t>
  </si>
  <si>
    <t>Hloubení rýh š do 2000 mm v hornině tř. 4 objemu do 100 m3</t>
  </si>
  <si>
    <t>1365385566</t>
  </si>
  <si>
    <t>Hloubení zapažených i nezapažených rýh šířky přes 600 do 2 000 mm s urovnáním dna do předepsaného profilu a spádu v hornině tř. 4 do 100 m3</t>
  </si>
  <si>
    <t>1,7*(7,3+1,8)*1,1</t>
  </si>
  <si>
    <t>1,8*9,45*1,1</t>
  </si>
  <si>
    <t>1*(22,5-1,5)*1,1</t>
  </si>
  <si>
    <t>(a3+a4)*0,5</t>
  </si>
  <si>
    <t>132301209</t>
  </si>
  <si>
    <t>Příplatek za lepivost k hloubení rýh š do 2000 mm v hornině tř. 4</t>
  </si>
  <si>
    <t>-1057919524</t>
  </si>
  <si>
    <t>Hloubení zapažených i nezapažených rýh šířky přes 600 do 2 000 mm s urovnáním dna do předepsaného profilu a spádu v hornině tř. 4 Příplatek k cenám za lepivost horniny tř. 4</t>
  </si>
  <si>
    <t>16</t>
  </si>
  <si>
    <t>132401201</t>
  </si>
  <si>
    <t>Hloubení rýh š do 2000 mm v hornině tř. 5</t>
  </si>
  <si>
    <t>507599441</t>
  </si>
  <si>
    <t>Hloubení zapažených i nezapažených rýh šířky přes 600 do 2 000 mm s urovnáním dna do předepsaného profilu a spádu s použitím trhavin v hornině tř. 5 pro jakékoliv množství</t>
  </si>
  <si>
    <t>a3*0,5</t>
  </si>
  <si>
    <t>17</t>
  </si>
  <si>
    <t>155131312</t>
  </si>
  <si>
    <t>Zřízení protierozního zpevnění svahů geomříží, georohoží sklonu do 1:1 včetně kotvení</t>
  </si>
  <si>
    <t>1221536795</t>
  </si>
  <si>
    <t>Zřízení protierozního zpevnění svahů geomříží nebo georohoží včetně plošného kotvení ocelovými skobami, ve sklonu přes 1:2 do 1:1</t>
  </si>
  <si>
    <t>3,5*(34+32)</t>
  </si>
  <si>
    <t>18</t>
  </si>
  <si>
    <t>M</t>
  </si>
  <si>
    <t>693211110</t>
  </si>
  <si>
    <t xml:space="preserve">geomatrace trojrozměrné protierozní/vegetační  </t>
  </si>
  <si>
    <t>641175444</t>
  </si>
  <si>
    <t>geomříže, geomatrace, geobuňky geomatrace protierozní</t>
  </si>
  <si>
    <t>a90*1,15</t>
  </si>
  <si>
    <t>19</t>
  </si>
  <si>
    <t>162701155</t>
  </si>
  <si>
    <t>Vodorovné přemístění do 10000 m výkopku/sypaniny z horniny tř. 5 až 7</t>
  </si>
  <si>
    <t>884524397</t>
  </si>
  <si>
    <t>Vodorovné přemístění výkopku nebo sypaniny po suchu na obvyklém dopravním prostředku, bez naložení výkopku, avšak se složením bez rozhrnutí z horniny tř. 5 až 7 na vzdálenost přes 9 0000 do 10 000 m</t>
  </si>
  <si>
    <t>(a2+a3)*0,5</t>
  </si>
  <si>
    <t>20</t>
  </si>
  <si>
    <t>162301101</t>
  </si>
  <si>
    <t>Vodorovné přemístění do 500 m výkopku/sypaniny z horniny tř. 1 až 4</t>
  </si>
  <si>
    <t>-763781163</t>
  </si>
  <si>
    <t>Vodorovné přemístění výkopku nebo sypaniny po suchu na obvyklém dopravním prostředku, bez naložení výkopku, avšak se složením bez rozhrnutí z horniny tř. 1 až 4 na vzdálenost přes 50 do 500 m</t>
  </si>
  <si>
    <t>a5*2</t>
  </si>
  <si>
    <t>162301421</t>
  </si>
  <si>
    <t>Vodorovné přemístění pařezů do 5 km D do 300 mm</t>
  </si>
  <si>
    <t>-289843940</t>
  </si>
  <si>
    <t>Vodorovné přemístění větví, kmenů nebo pařezů s naložením, složením a dopravou do 5000 m pařezů kmenů, průměru přes 100 do 300 mm</t>
  </si>
  <si>
    <t>22</t>
  </si>
  <si>
    <t>162301921</t>
  </si>
  <si>
    <t>Příplatek k vodorovnému přemístění pařezů D 300 mm ZKD 5 km</t>
  </si>
  <si>
    <t>779253821</t>
  </si>
  <si>
    <t>Vodorovné přemístění větví, kmenů nebo pařezů s naložením, složením a dopravou Příplatek k cenám za každých dalších i započatých 5000 m přes 5000 m pařezů kmenů, průměru přes 100 do 300 mm</t>
  </si>
  <si>
    <t>23</t>
  </si>
  <si>
    <t>162701105</t>
  </si>
  <si>
    <t>Vodorovné přemístění do 10000 m výkopku/sypaniny z horniny tř. 1 až 4</t>
  </si>
  <si>
    <t>-2060278830</t>
  </si>
  <si>
    <t>Vodorovné přemístění výkopku nebo sypaniny po suchu na obvyklém dopravním prostředku, bez naložení výkopku, avšak se složením bez rozhrnutí z horniny tř. 1 až 4 na vzdálenost přes 9 000 do 10 000 m</t>
  </si>
  <si>
    <t>a1+a2+a3+a4-a5</t>
  </si>
  <si>
    <t>-(a2+a3)*0,5</t>
  </si>
  <si>
    <t>24</t>
  </si>
  <si>
    <t>167101102</t>
  </si>
  <si>
    <t>Nakládání výkopku z hornin tř. 1 až 4 přes 100 m3</t>
  </si>
  <si>
    <t>1668960554</t>
  </si>
  <si>
    <t>Nakládání, skládání a překládání neulehlého výkopku nebo sypaniny nakládání, množství přes 100 m3, z hornin tř. 1 až 4</t>
  </si>
  <si>
    <t>25</t>
  </si>
  <si>
    <t>171201201</t>
  </si>
  <si>
    <t>Uložení sypaniny na skládky</t>
  </si>
  <si>
    <t>575740479</t>
  </si>
  <si>
    <t>26</t>
  </si>
  <si>
    <t>171201211</t>
  </si>
  <si>
    <t>Poplatek za uložení odpadu ze sypaniny na skládce (skládkovné)</t>
  </si>
  <si>
    <t>t</t>
  </si>
  <si>
    <t>157827830</t>
  </si>
  <si>
    <t>Uložení sypaniny poplatek za uložení sypaniny na skládce (skládkovné)</t>
  </si>
  <si>
    <t>a6*1,8</t>
  </si>
  <si>
    <t>27</t>
  </si>
  <si>
    <t>174101101</t>
  </si>
  <si>
    <t>Zásyp jam, šachet rýh nebo kolem objektů sypaninou se zhutněním</t>
  </si>
  <si>
    <t>1689392287</t>
  </si>
  <si>
    <t>Zásyp sypaninou z jakékoliv horniny s uložením výkopku ve vrstvách se zhutněním jam, šachet, rýh nebo kolem objektů v těchto vykopávkách</t>
  </si>
  <si>
    <t>"st03"</t>
  </si>
  <si>
    <t>a1-22*16,8*3,3+0,15*2*(4,5+2,8+3+4)*0,8</t>
  </si>
  <si>
    <t>14,4*0,15*0,8+(10,3+4,1)*0,15*1,35</t>
  </si>
  <si>
    <t>((1,7*1,7-1,5*1,5)*2+1,55*1,55-1,35*1,35+(1,45*1,45-1,25*1,25)*7)*1,35</t>
  </si>
  <si>
    <t>28</t>
  </si>
  <si>
    <t>181411161</t>
  </si>
  <si>
    <t>Založení trávníku zatravňovací textilií včetně textilie plochy do 1000 m2 v rovině a ve svahu do 1:5</t>
  </si>
  <si>
    <t>1534383489</t>
  </si>
  <si>
    <t>Založení trávníku na půdě předem připravené plochy do 1000 m2 zatravňovací textilií v rovině nebo na svahu do 1:5</t>
  </si>
  <si>
    <t>s1+s6a</t>
  </si>
  <si>
    <t>29</t>
  </si>
  <si>
    <t>005724740</t>
  </si>
  <si>
    <t>osivo směs travní krajinná - svahová</t>
  </si>
  <si>
    <t>kg</t>
  </si>
  <si>
    <t>1595833078</t>
  </si>
  <si>
    <t>osiva pícnin směsi travní balení obvykle 25 kg technická - svahová (10 kg)</t>
  </si>
  <si>
    <t>(s1+s6a)*0,05</t>
  </si>
  <si>
    <t>30</t>
  </si>
  <si>
    <t>181951102</t>
  </si>
  <si>
    <t>Úprava pláně v hornině tř. 1 až 4 se zhutněním</t>
  </si>
  <si>
    <t>1575896180</t>
  </si>
  <si>
    <t>Úprava pláně vyrovnáním výškových rozdílů v hornině tř. 1 až 4 se zhutněním</t>
  </si>
  <si>
    <t>"cad+ ar3"  798</t>
  </si>
  <si>
    <t>31</t>
  </si>
  <si>
    <t>18291110x</t>
  </si>
  <si>
    <t>Doplnění  substrátem pro výsadbu v tl. 180mm</t>
  </si>
  <si>
    <t>-981957913</t>
  </si>
  <si>
    <t>32</t>
  </si>
  <si>
    <t>184818231</t>
  </si>
  <si>
    <t>Ochrana kmene průměru do 300 mm bedněním výšky do 2 m</t>
  </si>
  <si>
    <t>-134759125</t>
  </si>
  <si>
    <t>Ochrana kmene bedněním před poškozením stavebním provozem zřízení včetně odstranění výšky bednění do 2 m průměru kmene do 300 mm</t>
  </si>
  <si>
    <t>33</t>
  </si>
  <si>
    <t>184818232</t>
  </si>
  <si>
    <t>Ochrana kmene průměru přes 300 do 500 mm bedněním výšky do 2 m</t>
  </si>
  <si>
    <t>1408272126</t>
  </si>
  <si>
    <t>Ochrana kmene bedněním před poškozením stavebním provozem zřízení včetně odstranění výšky bednění do 2 m průměru kmene přes 300 do 500 mm</t>
  </si>
  <si>
    <t>34</t>
  </si>
  <si>
    <t>184818234</t>
  </si>
  <si>
    <t>Ochrana kmene průměru přes 700 do 900 mm bedněním výšky do 2 m</t>
  </si>
  <si>
    <t>-2038220606</t>
  </si>
  <si>
    <t>Ochrana kmene bedněním před poškozením stavebním provozem zřízení včetně odstranění výšky bednění do 2 m průměru kmene přes 700 do 900 mm</t>
  </si>
  <si>
    <t>Zakládání</t>
  </si>
  <si>
    <t>35</t>
  </si>
  <si>
    <t>212572111</t>
  </si>
  <si>
    <t>Lože pro trativody ze štěrkopísku tříděného</t>
  </si>
  <si>
    <t>2003666129</t>
  </si>
  <si>
    <t>0,6*0,6*a7</t>
  </si>
  <si>
    <t>36</t>
  </si>
  <si>
    <t>212755216</t>
  </si>
  <si>
    <t>Trativody z drenážních trubek plastových flexibilních D 160 mm bez lože</t>
  </si>
  <si>
    <t>m</t>
  </si>
  <si>
    <t>2055118218</t>
  </si>
  <si>
    <t>Trativody bez lože z drenážních trubek plastových flexibilních D 160 mm</t>
  </si>
  <si>
    <t>"st02+PD vodovodu"  90</t>
  </si>
  <si>
    <t>37</t>
  </si>
  <si>
    <t>213141111</t>
  </si>
  <si>
    <t>Zřízení vrstvy z geotextilie v rovině nebo ve sklonu do 1:5 š do 3 m</t>
  </si>
  <si>
    <t>-407579217</t>
  </si>
  <si>
    <t>Zřízení vrstvy z geotextilie filtrační, separační, odvodňovací, ochranné, výztužné nebo protierozní v rovině nebo ve sklonu do 1:5, šířky do 3 m</t>
  </si>
  <si>
    <t>1,8*a7</t>
  </si>
  <si>
    <t>38</t>
  </si>
  <si>
    <t>693111460</t>
  </si>
  <si>
    <t>textilie 300 g/m2 do š 8,8 m</t>
  </si>
  <si>
    <t>1884898515</t>
  </si>
  <si>
    <t>geotextilie geotextilie netkané   (polypropylenová vlákna) se základní ÚV stabilizací šíře do 8,8 m 63/ 30  300 g/m2</t>
  </si>
  <si>
    <t>1,8*a7*1,15</t>
  </si>
  <si>
    <t>39</t>
  </si>
  <si>
    <t>271572211</t>
  </si>
  <si>
    <t>Podsyp pod základové konstrukce se zhutněním z netříděného štěrkopísku</t>
  </si>
  <si>
    <t>-1211170316</t>
  </si>
  <si>
    <t>Podsyp pod základové konstrukce se zhutněním a urovnáním povrchu ze štěrkopísku netříděného</t>
  </si>
  <si>
    <t>"st02+cad"</t>
  </si>
  <si>
    <t>798*0,05</t>
  </si>
  <si>
    <t>0,8*0,15*(7,3+0,3)+9,45*0,2*1,1+(22,5-1,5)*0,2*1,1+0,1*10,3*1,05+0,1*4,1*1,05</t>
  </si>
  <si>
    <t>40</t>
  </si>
  <si>
    <t>273321411</t>
  </si>
  <si>
    <t>Základové desky ze ŽB tř. C 20/25 XC2</t>
  </si>
  <si>
    <t>-437767547</t>
  </si>
  <si>
    <t>Základy z betonu železového (bez výztuže) desky z betonu bez zvláštních nároků na vliv prostředí (X0, XC) tř. C 20/25</t>
  </si>
  <si>
    <t>"bs1+bs2"  14,4*2*0,5+28,45*2*0,5</t>
  </si>
  <si>
    <t>"podkl deska"  798*0,15</t>
  </si>
  <si>
    <t>41</t>
  </si>
  <si>
    <t>273351215</t>
  </si>
  <si>
    <t>Zřízení bednění stěn základových desek</t>
  </si>
  <si>
    <t>114621251</t>
  </si>
  <si>
    <t>Bednění základových stěn desek svislé nebo šikmé (odkloněné), půdorysně přímé nebo zalomené ve volných nebo zapažených jámách, rýhách, šachtách, včetně případných vzpěr zřízení</t>
  </si>
  <si>
    <t>"bs1+bs2+podkl beton" (14,4+2)*2*0,5+(28,43+30)*2*0,15+(28,45+2)*2*0,5</t>
  </si>
  <si>
    <t>42</t>
  </si>
  <si>
    <t>273351216</t>
  </si>
  <si>
    <t>Odstranění bednění stěn základových desek</t>
  </si>
  <si>
    <t>-1071485352</t>
  </si>
  <si>
    <t>Bednění základových stěn desek svislé nebo šikmé (odkloněné), půdorysně přímé nebo zalomené ve volných nebo zapažených jámách, rýhách, šachtách, včetně případných vzpěr odstranění</t>
  </si>
  <si>
    <t>43</t>
  </si>
  <si>
    <t>273361821</t>
  </si>
  <si>
    <t>Výztuž základových desek betonářskou ocelí 10 505 (R)</t>
  </si>
  <si>
    <t>-1249109074</t>
  </si>
  <si>
    <t>Výztuž základů desek z betonářské oceli 10 505 (R) nebo BSt 500</t>
  </si>
  <si>
    <t>a12*0,08</t>
  </si>
  <si>
    <t>44</t>
  </si>
  <si>
    <t>273362021</t>
  </si>
  <si>
    <t>Výztuž základových desek svařovanými sítěmi Kari</t>
  </si>
  <si>
    <t>-324290318</t>
  </si>
  <si>
    <t>Výztuž základů desek ze svařovaných sítí z drátů typu KARI</t>
  </si>
  <si>
    <t>"st 02"  798*2*0,001*1,6313*2</t>
  </si>
  <si>
    <t>45</t>
  </si>
  <si>
    <t>274313711</t>
  </si>
  <si>
    <t>Základové pásy z betonu tř. C 20/25 XC2</t>
  </si>
  <si>
    <t>-288484262</t>
  </si>
  <si>
    <t>Základy z betonu prostého pasy betonu kamenem neprokládaného tř. C 20/25</t>
  </si>
  <si>
    <t>10,2*1,3*1,05+(5,4+15,6)*0,8*0,8+4,15*0,6*1,05</t>
  </si>
  <si>
    <t>46</t>
  </si>
  <si>
    <t>274321411</t>
  </si>
  <si>
    <t>Základové pasy ze ŽB tř. C 20/25 XC2</t>
  </si>
  <si>
    <t>1085223593</t>
  </si>
  <si>
    <t>Základy z betonu železového (bez výztuže) pasy z betonu bez zvláštních nároků na vliv prostředí (X0, XC) tř. C 20/25</t>
  </si>
  <si>
    <t>"zt1+zt2"  1,5*7,3*0,8+1,6*9,45*0,8</t>
  </si>
  <si>
    <t>47</t>
  </si>
  <si>
    <t>274351215</t>
  </si>
  <si>
    <t>Zřízení bednění stěn základových pasů</t>
  </si>
  <si>
    <t>1945083201</t>
  </si>
  <si>
    <t>Bednění základových stěn pasů svislé nebo šikmé (odkloněné), půdorysně přímé nebo zalomené ve volných nebo zapažených jámách, rýhách, šachtách, včetně případných vzpěr zřízení</t>
  </si>
  <si>
    <t>"st 03"  7,3*0,8*2+9,45*0,8*2+10,2*1,05*2+(5,4+15,6)*0,8*2+4,15*1,05*2+1,5*0,8</t>
  </si>
  <si>
    <t>48</t>
  </si>
  <si>
    <t>274351216</t>
  </si>
  <si>
    <t>Odstranění bednění stěn základových pasů</t>
  </si>
  <si>
    <t>1848696105</t>
  </si>
  <si>
    <t>Bednění základových stěn pasů svislé nebo šikmé (odkloněné), půdorysně přímé nebo zalomené ve volných nebo zapažených jámách, rýhách, šachtách, včetně případných vzpěr odstranění</t>
  </si>
  <si>
    <t>49</t>
  </si>
  <si>
    <t>274353131</t>
  </si>
  <si>
    <t>Bednění kotevních otvorů v základových pásech průřezu do 0,10 m2 hl 1 m</t>
  </si>
  <si>
    <t>-831273046</t>
  </si>
  <si>
    <t>Bednění kotevních otvorů a prostupů v základových konstrukcích v pasech včetně polohového zajištění a odbednění, popř. ztraceného bednění z pletiva apod. průřezu přes 0,05 do 0,10 m2, hl. do 1,00 m</t>
  </si>
  <si>
    <t>50</t>
  </si>
  <si>
    <t>274361821</t>
  </si>
  <si>
    <t>Výztuž základových pásů betonářskou ocelí 10 505 (R)</t>
  </si>
  <si>
    <t>1081323040</t>
  </si>
  <si>
    <t>Výztuž základů pasů z betonářské oceli 10 505 (R) nebo BSt 500</t>
  </si>
  <si>
    <t>a10*0,065</t>
  </si>
  <si>
    <t>51</t>
  </si>
  <si>
    <t>275321411</t>
  </si>
  <si>
    <t>Základové patky ze ŽB tř. C 20/25 XC2</t>
  </si>
  <si>
    <t>-101199541</t>
  </si>
  <si>
    <t>Základy z betonu železového (bez výztuže) patky z betonu bez zvláštních nároků na vliv prostředí (X0, XC) tř. C 20/25</t>
  </si>
  <si>
    <t>"zp1"  1,5*1,5*1,05*2</t>
  </si>
  <si>
    <t>"zp2"  1,35*1,35*1,05</t>
  </si>
  <si>
    <t>"zp3"  1,25*1,25*1,05*7</t>
  </si>
  <si>
    <t>"zp4"  1,5*1,8*0,8</t>
  </si>
  <si>
    <t>52</t>
  </si>
  <si>
    <t>275351215</t>
  </si>
  <si>
    <t>Zřízení bednění stěn základových patek</t>
  </si>
  <si>
    <t>1269460047</t>
  </si>
  <si>
    <t>Bednění základových stěn patek svislé nebo šikmé (odkloněné), půdorysně přímé nebo zalomené ve volných nebo zapažených jámách, rýhách, šachtách, včetně případných vzpěr zřízení</t>
  </si>
  <si>
    <t>"zp1"  1,5*4*1,05*2</t>
  </si>
  <si>
    <t>"zp2"  1,35*4*1,05</t>
  </si>
  <si>
    <t>"zp3"  1,25*4*1,05*7</t>
  </si>
  <si>
    <t>"zp4"  (1,5+1,8)*2*0,8</t>
  </si>
  <si>
    <t>53</t>
  </si>
  <si>
    <t>275351216</t>
  </si>
  <si>
    <t>Odstranění bednění stěn základových patek</t>
  </si>
  <si>
    <t>54220067</t>
  </si>
  <si>
    <t>Bednění základových stěn patek svislé nebo šikmé (odkloněné), půdorysně přímé nebo zalomené ve volných nebo zapažených jámách, rýhách, šachtách, včetně případných vzpěr odstranění</t>
  </si>
  <si>
    <t>54</t>
  </si>
  <si>
    <t>275353151</t>
  </si>
  <si>
    <t>Bednění kotevních otvorů v základových patkách průřezu do 0,36 m2 hl 1 m</t>
  </si>
  <si>
    <t>1627329323</t>
  </si>
  <si>
    <t>Bednění kotevních otvorů a prostupů v základových konstrukcích v patkách včetně polohového zajištění a odbednění, popř. ztraceného bednění z pletiva apod. průřezu přes 0,17 do 0,36 m2, hl. do 1,00 m</t>
  </si>
  <si>
    <t>55</t>
  </si>
  <si>
    <t>275361821</t>
  </si>
  <si>
    <t>Výztuž základových patek betonářskou ocelí 10 505 (R)</t>
  </si>
  <si>
    <t>1976236002</t>
  </si>
  <si>
    <t>Výztuž základů patek z betonářské oceli 10 505 (R)</t>
  </si>
  <si>
    <t>a8*0,065</t>
  </si>
  <si>
    <t>Svislé a kompletní konstrukce</t>
  </si>
  <si>
    <t>56</t>
  </si>
  <si>
    <t>310239211</t>
  </si>
  <si>
    <t>Zazdívka otvorů pl do 4 m2 ve zdivu nadzákladovém cihlami pálenými na MVC</t>
  </si>
  <si>
    <t>156219485</t>
  </si>
  <si>
    <t>Zazdívka otvorů ve zdivu nadzákladovém cihlami pálenými plochy přes 1 m2 do 4 m2 na maltu vápenocementovou</t>
  </si>
  <si>
    <t>1,03*2,2*0,45+0,55*0,6*0,45*2+0,6*2,45*0,45</t>
  </si>
  <si>
    <t>57</t>
  </si>
  <si>
    <t>311231284</t>
  </si>
  <si>
    <t>Zdivo nosné z cihel voštinových CV 290x140x140 pevnosti do P 20 na MC 10</t>
  </si>
  <si>
    <t>-577557456</t>
  </si>
  <si>
    <t>Zdivo z cihel pálených nosné z cihel lehčených otvory CV 290x140x140 mm přes P10 do P 20, na maltu MC-5 nebo MC-10</t>
  </si>
  <si>
    <t>"cs1"  10*(3,15-0,25)</t>
  </si>
  <si>
    <t>"cs2"  24,9*(3,15-0,25)-0,9*1,97*2</t>
  </si>
  <si>
    <t>"cs3+cs4"  10*(3,15-0,25)-1,2*2,5*4+6,3*3,15-0,9*1,2-1,15*2,2</t>
  </si>
  <si>
    <t>"cs5"  6,3*3,15-1,8*2,1*2</t>
  </si>
  <si>
    <t>(a20+a21)*0,45+a22*0,3</t>
  </si>
  <si>
    <t>58</t>
  </si>
  <si>
    <t>311321411</t>
  </si>
  <si>
    <t>Nosná zeď ze ŽB tř. C 25/30 XC1</t>
  </si>
  <si>
    <t>1523468084</t>
  </si>
  <si>
    <t>Nadzákladové zdi z betonu železového (bez výztuže) nosné bez zvláštních nároků na vliv prostředí (X0, XC) tř. C 25/30</t>
  </si>
  <si>
    <t>"bs1"  16,3*3,22*0,45+0,33*0,3*16,3</t>
  </si>
  <si>
    <t>"bs2"  28,43*3,275*0,45+0,275*0,3*28,43</t>
  </si>
  <si>
    <t>59</t>
  </si>
  <si>
    <t>311351105</t>
  </si>
  <si>
    <t>Zřízení oboustranného bednění zdí nosných</t>
  </si>
  <si>
    <t>-1526203755</t>
  </si>
  <si>
    <t>Bednění nadzákladových zdí nosných svislé nebo šikmé (odkloněné), půdorysně přímé nebo zalomené ve volném prostranství, ve volných nebo zapažených jamách, rýhách, šachtách, včetně případných vzpěr, oboustranné za každou stranu zřízení</t>
  </si>
  <si>
    <t>"bs1"  16,3*(3,22+0,33)*2</t>
  </si>
  <si>
    <t>"bs2"  28,43*(3,275+0,275)*2</t>
  </si>
  <si>
    <t>60</t>
  </si>
  <si>
    <t>311351106</t>
  </si>
  <si>
    <t>Odstranění oboustranného bednění zdí nosných</t>
  </si>
  <si>
    <t>37095620</t>
  </si>
  <si>
    <t>Bednění nadzákladových zdí nosných svislé nebo šikmé (odkloněné), půdorysně přímé nebo zalomené ve volném prostranství, ve volných nebo zapažených jamách, rýhách, šachtách, včetně případných vzpěr, oboustranné za každou stranu odstranění</t>
  </si>
  <si>
    <t>61</t>
  </si>
  <si>
    <t>311361821</t>
  </si>
  <si>
    <t>Výztuž nosných zdí betonářskou ocelí 10 505</t>
  </si>
  <si>
    <t>-1743187301</t>
  </si>
  <si>
    <t>Výztuž nadzákladových zdí nosných svislých nebo odkloněných od svislice, rovných nebo oblých z betonářské oceli 10 505 (R) nebo BSt 500</t>
  </si>
  <si>
    <t>a18*0,08</t>
  </si>
  <si>
    <t>62</t>
  </si>
  <si>
    <t>317121101</t>
  </si>
  <si>
    <t>Montáž prefabrikovaných překladů pro světlost otvoru do 1050 mm</t>
  </si>
  <si>
    <t>-285404137</t>
  </si>
  <si>
    <t>Montáž prefabrikovaných překladů pro světlost otvoru od 600 do 1050 mm</t>
  </si>
  <si>
    <t>63</t>
  </si>
  <si>
    <t>593211000</t>
  </si>
  <si>
    <t>překlad železobetonový RZP 119x14x14 cm P - st 04</t>
  </si>
  <si>
    <t>1667076401</t>
  </si>
  <si>
    <t>překlady železobetonové RZP   119 x 14 x 14</t>
  </si>
  <si>
    <t>64</t>
  </si>
  <si>
    <t>317121102</t>
  </si>
  <si>
    <t>Montáž prefabrikovaných překladů pro světlost otvoru do 1800 mm</t>
  </si>
  <si>
    <t>-346718929</t>
  </si>
  <si>
    <t>Montáž prefabrikovaných překladů pro světlost otvoru přes 1050 do 1800 mm</t>
  </si>
  <si>
    <t>65</t>
  </si>
  <si>
    <t>593211010</t>
  </si>
  <si>
    <t>překlad železobetonový RZP 149x14x14 cm P</t>
  </si>
  <si>
    <t>1905429976</t>
  </si>
  <si>
    <t>překlady železobetonové RZP    2/10            149 x 14 x 14</t>
  </si>
  <si>
    <t>"st 04"  35*1,02</t>
  </si>
  <si>
    <t>66</t>
  </si>
  <si>
    <t>317121103</t>
  </si>
  <si>
    <t>Montáž prefabrikovaných překladů pro světlost otvoru do 3750 mm</t>
  </si>
  <si>
    <t>1699516305</t>
  </si>
  <si>
    <t>Montáž prefabrikovaných překladů pro světlost otvoru přes 1800 do 3750 mm</t>
  </si>
  <si>
    <t>67</t>
  </si>
  <si>
    <t>59321213x</t>
  </si>
  <si>
    <t>překlad železobetonový RZP 210/14/14 P 209x14x14 cm</t>
  </si>
  <si>
    <t>133629843</t>
  </si>
  <si>
    <t>překlad železobetonový RZP 209x14x14 cm</t>
  </si>
  <si>
    <t>68</t>
  </si>
  <si>
    <t>59321214x</t>
  </si>
  <si>
    <t>překlad železobetonový RZP 239/14/14 P 239x14x14 cm</t>
  </si>
  <si>
    <t>-1383405720</t>
  </si>
  <si>
    <t>překlad železobetonový RZP 239x14x14 cm</t>
  </si>
  <si>
    <t>69</t>
  </si>
  <si>
    <t>317168111</t>
  </si>
  <si>
    <t>Překlad keramický plochý š 11,5 cm dl 100 cm</t>
  </si>
  <si>
    <t>-589086772</t>
  </si>
  <si>
    <t>Překlady keramické ploché osazené do maltového lože, výšky překladu 7,1 cm šířky 11,5 cm, délky 100 cm</t>
  </si>
  <si>
    <t>70</t>
  </si>
  <si>
    <t>317168112</t>
  </si>
  <si>
    <t>Překlad keramický plochý š 11,5 cm dl 125 cm</t>
  </si>
  <si>
    <t>-340456742</t>
  </si>
  <si>
    <t>Překlady keramické ploché osazené do maltového lože, výšky překladu 7,1 cm šířky 11,5 cm, délky 125 cm</t>
  </si>
  <si>
    <t>71</t>
  </si>
  <si>
    <t>317168121</t>
  </si>
  <si>
    <t>Překlad keramický plochý š 14,5 cm dl 100 cm</t>
  </si>
  <si>
    <t>-2075310527</t>
  </si>
  <si>
    <t>Překlady keramické ploché osazené do maltového lože, výšky překladu 7,1 cm šířky 14,5 cm, délky 100 cm</t>
  </si>
  <si>
    <t>72</t>
  </si>
  <si>
    <t>317168122</t>
  </si>
  <si>
    <t>Překlad keramický plochý š 14,5 cm dl 125 cm</t>
  </si>
  <si>
    <t>1672627605</t>
  </si>
  <si>
    <t>Překlady keramické  ploché osazené do maltového lože, výšky překladu 7,1 cm šířky 14,5 cm, délky 125 cm</t>
  </si>
  <si>
    <t>73</t>
  </si>
  <si>
    <t>317941125</t>
  </si>
  <si>
    <t>Osazování ocelových válcovaných nosníků na zdivu I, IE, U, UE nebo L č 24 a vyšší</t>
  </si>
  <si>
    <t>1186942219</t>
  </si>
  <si>
    <t>Osazování ocelových válcovaných nosníků na zdivu I nebo IE nebo U nebo UE nebo L č. 24 a výše nebo výšky přes 220 mm</t>
  </si>
  <si>
    <t>"u280"  2*0,001*41,8</t>
  </si>
  <si>
    <t>74</t>
  </si>
  <si>
    <t>130108340</t>
  </si>
  <si>
    <t>ocel profilová UPN, v jakosti 11 375, h=280 mm</t>
  </si>
  <si>
    <t>-179033913</t>
  </si>
  <si>
    <t>P</t>
  </si>
  <si>
    <t>Poznámka k položce:
Hmotnost: 43,00 kg/m</t>
  </si>
  <si>
    <t>f5*1,08</t>
  </si>
  <si>
    <t>75</t>
  </si>
  <si>
    <t>31923111</t>
  </si>
  <si>
    <t>Dodatečná izolace SBS zdiva cihelného tl do 500 mm podřezáním dle TZ</t>
  </si>
  <si>
    <t>-388695552</t>
  </si>
  <si>
    <t>"AR3"</t>
  </si>
  <si>
    <t>0,52*(2,132+12,74+7,613+4,387+6-1,15*10-1,7)</t>
  </si>
  <si>
    <t>76</t>
  </si>
  <si>
    <t>327324127</t>
  </si>
  <si>
    <t>Opěrné zdi a valy ze ŽB  tř. C 25/30 XC2 XF3</t>
  </si>
  <si>
    <t>-1543375144</t>
  </si>
  <si>
    <t>Opěrné zdi a valy z betonu železového odolný proti agresivnímu prostředí (XA) tř. C 25/30</t>
  </si>
  <si>
    <t>"os1"  ((3,3+4,45)*0,5*(1,25+1,95)*0,5+(2,55+1,95)*0,5*(2,45+2,995)*0,5)*0,5</t>
  </si>
  <si>
    <t>(0,75+3,125)*0,5*4*0,45+(3,125+4,6)*0,5*0,45*2,975</t>
  </si>
  <si>
    <t>"os2"  ((1,7+3,27)*0,5*(1,25+1,97)*0,5+(4,23+4,62)*0,5*(2,6+1,97)*0,5)*0,5</t>
  </si>
  <si>
    <t>(4,85+3,165)*0,5*0,45*4,5+(3,165+1,5)*0,5*0,45*2,8</t>
  </si>
  <si>
    <t>77</t>
  </si>
  <si>
    <t>327351211</t>
  </si>
  <si>
    <t>Bednění opěrných zdí a valů svislých i skloněných zřízení</t>
  </si>
  <si>
    <t>204527933</t>
  </si>
  <si>
    <t>Bednění opěrných zdí a valů svislých i skloněných, výšky do 20 m zřízení</t>
  </si>
  <si>
    <t>"os1"  (4,45+1,25+3,3+0,45+2,45+2,55+2,995)*0,5+((0,75+3,125)*0,5*4+(3,125+4,6)*0,5*2,975)*2</t>
  </si>
  <si>
    <t>"os2"  (2,6+0,45+4,23+1,7+1,25+3,27+4,62)*0,5+((4,85+3,165)*0,5*4,5+(3,165+1,5)*0,5*2,8)*2</t>
  </si>
  <si>
    <t>78</t>
  </si>
  <si>
    <t>327351221</t>
  </si>
  <si>
    <t>Bednění opěrných zdí a valů svislých i skloněných odstranění</t>
  </si>
  <si>
    <t>-1506540276</t>
  </si>
  <si>
    <t>Bednění opěrných zdí a valů svislých i skloněných, výšky do 20 m odstranění</t>
  </si>
  <si>
    <t>79</t>
  </si>
  <si>
    <t>327361006</t>
  </si>
  <si>
    <t>Výztuž opěrných zdí a valů D 12 mm z betonářské oceli 10 505</t>
  </si>
  <si>
    <t>1737825700</t>
  </si>
  <si>
    <t>Výztuž opěrných zdí a valů průměru do 12 mm, z oceli 10 505 (R) nebo BSt 500</t>
  </si>
  <si>
    <t>a15*0,12</t>
  </si>
  <si>
    <t>80</t>
  </si>
  <si>
    <t>330321410</t>
  </si>
  <si>
    <t>Sloupy nebo pilíře ze ŽB tř. C 25/30 bez výztuže</t>
  </si>
  <si>
    <t>1668270890</t>
  </si>
  <si>
    <t>Sloupy, pilíře, táhla, rámové stojky, vzpěry z betonu železového (bez výztuže) tř. C 25/30</t>
  </si>
  <si>
    <t>"sl5"  0,4*0,44*2,98</t>
  </si>
  <si>
    <t>81</t>
  </si>
  <si>
    <t>331125001</t>
  </si>
  <si>
    <t>Montáž ŽB sloupů do kalichu patky hmotnosti do 1,5 t</t>
  </si>
  <si>
    <t>1293296027</t>
  </si>
  <si>
    <t>Montáž sloupů ze železobetonu do dutiny patky s vyrovnáním dna patky a se zalitím sloupů do patky, hmotnosti do 1,5 t</t>
  </si>
  <si>
    <t>"sl2"  7</t>
  </si>
  <si>
    <t>"sl4"  2</t>
  </si>
  <si>
    <t>82</t>
  </si>
  <si>
    <t>59331101x</t>
  </si>
  <si>
    <t>Prefabrikovaný sloup železobetonový ozn. sl2 a sl4 dle pd</t>
  </si>
  <si>
    <t>1394353040</t>
  </si>
  <si>
    <t>83</t>
  </si>
  <si>
    <t>331125002</t>
  </si>
  <si>
    <t>Montáž ŽB sloupů do kalichu patky hmotnosti do 4 t</t>
  </si>
  <si>
    <t>1689049269</t>
  </si>
  <si>
    <t>Montáž sloupů ze železobetonu do dutiny patky s vyrovnáním dna patky a se zalitím sloupů do patky, hmotnosti přes 1,5 do 4 t</t>
  </si>
  <si>
    <t>"sl1"  2</t>
  </si>
  <si>
    <t>"sl3"  1</t>
  </si>
  <si>
    <t>84</t>
  </si>
  <si>
    <t>59331012</t>
  </si>
  <si>
    <t>Prefabrikovaný sloup železobetonový ozn. sl1 dle st vel. 40x60x315cm</t>
  </si>
  <si>
    <t>-2031733771</t>
  </si>
  <si>
    <t>85</t>
  </si>
  <si>
    <t>59331014</t>
  </si>
  <si>
    <t>Prefabrikovaný sloup železobetonový ozn. sl3 dle st pětiúhelníkový vel. 4x40+34/330cm</t>
  </si>
  <si>
    <t>-1242892432</t>
  </si>
  <si>
    <t>86</t>
  </si>
  <si>
    <t>331231116</t>
  </si>
  <si>
    <t>Zdivo pilířů z cihel dl 290 mm pevnosti P 15 na MC 10</t>
  </si>
  <si>
    <t>-1934131764</t>
  </si>
  <si>
    <t>Pilíře volně stojící z cihel pálených čtyřhranné až osmihranné (průřezu čtverce, T nebo kříže) pravoúhlé pod omítku nebo režné, bez spárování z cihel plných dl. 290 mm P 7 až P 15 M I, na maltu MC-5 nebo MC-10</t>
  </si>
  <si>
    <t>"ar3"  1,082*0,45*2,9</t>
  </si>
  <si>
    <t>87</t>
  </si>
  <si>
    <t>331351101</t>
  </si>
  <si>
    <t>Zřízení bednění sloupů čtyřúhelníkových v do 4 m</t>
  </si>
  <si>
    <t>-1208848202</t>
  </si>
  <si>
    <t>Bednění hranatých pilířů, rámových stojek, táhel nebo vzpěr svislých nebo šikmých (odkloněných) o výšce do 4 m včetně vzepření průřezu pravoúhlého čtyřúhelníka zřízení</t>
  </si>
  <si>
    <t>"sl5"  (0,4+0,44)*2*2,98</t>
  </si>
  <si>
    <t>88</t>
  </si>
  <si>
    <t>331351102</t>
  </si>
  <si>
    <t>Odstranění bednění sloupů čtyřúhelníkových v do 4 m</t>
  </si>
  <si>
    <t>51938294</t>
  </si>
  <si>
    <t>Bednění hranatých pilířů, rámových stojek, táhel nebo vzpěr svislých nebo šikmých (odkloněných) o výšce do 4 m včetně vzepření průřezu pravoúhlého čtyřúhelníka odstranění</t>
  </si>
  <si>
    <t>89</t>
  </si>
  <si>
    <t>331361321</t>
  </si>
  <si>
    <t>Výztuž sloupů hranatých betonářskou ocelí 11 373</t>
  </si>
  <si>
    <t>563678933</t>
  </si>
  <si>
    <t>Výztuž sloupů, pilířů, rámových stojek, táhel nebo vzpěr hranatých svislých nebo šikmých (odkloněných) z betonářské oceli 11 373 (EZ)</t>
  </si>
  <si>
    <t>"st6"</t>
  </si>
  <si>
    <t>"p15"  0,12*0,41*13*120*0,001</t>
  </si>
  <si>
    <t>"L70/70/8"  0,12*2*13*0,001*8,37</t>
  </si>
  <si>
    <t>331361821</t>
  </si>
  <si>
    <t>Výztuž sloupů hranatých betonářskou ocelí 10 505</t>
  </si>
  <si>
    <t>962735664</t>
  </si>
  <si>
    <t>Výztuž sloupů, pilířů, rámových stojek, táhel nebo vzpěr hranatých svislých nebo šikmých (odkloněných) z betonářské oceli 10 505 (R) nebo BSt 500</t>
  </si>
  <si>
    <t>a40*0,12</t>
  </si>
  <si>
    <t>91</t>
  </si>
  <si>
    <t>342241155</t>
  </si>
  <si>
    <t>Příčky tl 140 mm z cihel voštinových CV 14 pevnosti P 20 na MC</t>
  </si>
  <si>
    <t>1674407038</t>
  </si>
  <si>
    <t>Příčky nebo přizdívky jednoduché z cihel nebo příčkovek pálených na maltu MVC nebo MC voštinových CV 14 (290x140x140 mm) P 10 až P 20 o tl. 140 mm</t>
  </si>
  <si>
    <t>"ar3"</t>
  </si>
  <si>
    <t>2*3,14*1,8*0,25*3,15+(5,85*2+17,3+3,95*3+7+1,8*2+2)*3,15-0,9*3*1,97-0,8*6*1,97-0,7*2*1,97</t>
  </si>
  <si>
    <t>92</t>
  </si>
  <si>
    <t>342241151</t>
  </si>
  <si>
    <t>Příčky tl 115 mm z cihel příčně děrovaných CDm pevnosti P 25 na MC</t>
  </si>
  <si>
    <t>-485084874</t>
  </si>
  <si>
    <t>Příčky nebo přizdívky jednoduché z cihel nebo příčkovek pálených na maltu MVC nebo MC příčně děrovaných CDm (240x115x113 mm) P 10 až P 25 o tl. 115 mm</t>
  </si>
  <si>
    <t>"ar3"  (5,184+0,85+4,712+3,165+2,4+3,55-0,125)*2,25-0,6*1,2</t>
  </si>
  <si>
    <t>93</t>
  </si>
  <si>
    <t>342248112</t>
  </si>
  <si>
    <t>Příčky  tl 115 mm pevnosti P 10 na MVC</t>
  </si>
  <si>
    <t>1875978643</t>
  </si>
  <si>
    <t>Příčky jednoduché z cihel děrovaných vspojených na pero a drážku klasických na maltu MVC, pevnost cihel P 10, tl. příčky 115 mm</t>
  </si>
  <si>
    <t>a25</t>
  </si>
  <si>
    <t>(4,313+3,55)*3,15-0,8*1,97+1,025*3,15+(0,9+1,925)*3,15-0,7*1,97</t>
  </si>
  <si>
    <t>94</t>
  </si>
  <si>
    <t>342291131</t>
  </si>
  <si>
    <t>Ukotvení příček k betonovým konstrukcím plochými kotvami</t>
  </si>
  <si>
    <t>56402011</t>
  </si>
  <si>
    <t>Ukotvení příček plochými kotvami, do konstrukce betonové</t>
  </si>
  <si>
    <t>"ar3"  3,15*8</t>
  </si>
  <si>
    <t>95</t>
  </si>
  <si>
    <t>345321515</t>
  </si>
  <si>
    <t>Zídky atikové, parapetní, schodišťové a zábradelní ze ŽB tř. C 25/30 XC2 XF1</t>
  </si>
  <si>
    <t>-866833003</t>
  </si>
  <si>
    <t>Zídky atikové, poprsní, schodišťové a zábradelní z betonu železového bez výztuže tř. C 25/30</t>
  </si>
  <si>
    <t>0,2*0,8*(16,75+19,2)</t>
  </si>
  <si>
    <t>96</t>
  </si>
  <si>
    <t>345351101</t>
  </si>
  <si>
    <t>Zřízení bednění zídek atikových, parapetních, schodišťových a zábradelních plnostěnných</t>
  </si>
  <si>
    <t>-891166619</t>
  </si>
  <si>
    <t>Bednění atikových, poprsních, schodišťových, zábradelních zídek rovných i půdorysně zalomených, vodorovných nebo stoupajících plnostěnných zřízení</t>
  </si>
  <si>
    <t>0,8*2*(16,75+19,2)</t>
  </si>
  <si>
    <t>97</t>
  </si>
  <si>
    <t>345351102</t>
  </si>
  <si>
    <t>Odstranění bednění zídek atikových, parapetních, schodišťových a zábradelních plnostěnných</t>
  </si>
  <si>
    <t>1427167651</t>
  </si>
  <si>
    <t>Bednění atikových, poprsních, schodišťových, zábradelních zídek rovných i půdorysně zalomených, vodorovných nebo stoupajících plnostěnných odstranění</t>
  </si>
  <si>
    <t>98</t>
  </si>
  <si>
    <t>345361821</t>
  </si>
  <si>
    <t>Výztuž zídek atikových, parapetních, schodišťových a zábradelních betonářskou ocelí 10 505</t>
  </si>
  <si>
    <t>-1780096049</t>
  </si>
  <si>
    <t>Výztuž atikových, poprsních, schodišťových, zábradelních zídek a madel z betonářské oceli 10 505 (R) nebo BSt 500</t>
  </si>
  <si>
    <t>a35*0,08</t>
  </si>
  <si>
    <t>99</t>
  </si>
  <si>
    <t>34699113x</t>
  </si>
  <si>
    <t>Vyrovnání stáv atiky deskami z extrudovaného polystyrénu tl 50 mm - dle skut</t>
  </si>
  <si>
    <t>-876396597</t>
  </si>
  <si>
    <t>"ar4"</t>
  </si>
  <si>
    <t>(0,15+2,848+0,43+9,483+8,956)*0,8</t>
  </si>
  <si>
    <t>(8,248+23,584)*0,8*2</t>
  </si>
  <si>
    <t>100</t>
  </si>
  <si>
    <t>389361001</t>
  </si>
  <si>
    <t>Doplňující výztuž prefabrikovaných konstrukcí z betonářské oceli</t>
  </si>
  <si>
    <t>634413690</t>
  </si>
  <si>
    <t>Doplňující výztuž prefabrikovaných konstrukcí pro každý druh a stavební díl z betonářské oceli</t>
  </si>
  <si>
    <t>"r14"  (3*5+10*1,8+3,45*5)*1,3*0,001*1,21+310*0,001*1,21</t>
  </si>
  <si>
    <t>Vodorovné konstrukce</t>
  </si>
  <si>
    <t>101</t>
  </si>
  <si>
    <t>411135002</t>
  </si>
  <si>
    <t>Montáž stropních panelů z předpjatého betonu bez závěsných háků hmotnosti do 3 t vč zmonolitnění stropu</t>
  </si>
  <si>
    <t>168178067</t>
  </si>
  <si>
    <t>Montáž stropních panelů z předpjatého betonu bez závěsných háků, hmotnosti přes 1,5 do 3 t</t>
  </si>
  <si>
    <t>102</t>
  </si>
  <si>
    <t>59346862</t>
  </si>
  <si>
    <t>panel stropní předpjatý  100x119x26,5 cm</t>
  </si>
  <si>
    <t>676083618</t>
  </si>
  <si>
    <t>desky (prefabrikáty) stropní betonové a železobetonové desky (prefabrikáty) stropní z betonu předpjatého panely stropní předpjaté - 100 x 119 x 26,5</t>
  </si>
  <si>
    <t>"s01"  6,15*19*1,01</t>
  </si>
  <si>
    <t>103</t>
  </si>
  <si>
    <t>411135003</t>
  </si>
  <si>
    <t>Montáž stropních panelů z předpjatého betonu bez závěsných háků hmotnosti do 5 t vč zmonolitnění stropu</t>
  </si>
  <si>
    <t>2014319129</t>
  </si>
  <si>
    <t>Montáž stropních panelů z předpjatého betonu bez závěsných háků, hmotnosti přes 3 do 5 t</t>
  </si>
  <si>
    <t>"st 04"  16+8</t>
  </si>
  <si>
    <t>104</t>
  </si>
  <si>
    <t>59346801</t>
  </si>
  <si>
    <t>S02 Panel stropní předpjatý 7570x1200x320mm dle st</t>
  </si>
  <si>
    <t>-397022338</t>
  </si>
  <si>
    <t>105</t>
  </si>
  <si>
    <t>59346802</t>
  </si>
  <si>
    <t>S03 Panel stropní předpjatý 8810x1200x400mm dle st</t>
  </si>
  <si>
    <t>-803906491</t>
  </si>
  <si>
    <t>106</t>
  </si>
  <si>
    <t>59346803</t>
  </si>
  <si>
    <t>S04 Panel stropní předpjatý 8850x1200x400mm dle st</t>
  </si>
  <si>
    <t>1005781738</t>
  </si>
  <si>
    <t>107</t>
  </si>
  <si>
    <t>59346804</t>
  </si>
  <si>
    <t>S05 Panel stropní předpjatý 8890x1200x400mm dle st</t>
  </si>
  <si>
    <t>-288057741</t>
  </si>
  <si>
    <t>108</t>
  </si>
  <si>
    <t>593468045</t>
  </si>
  <si>
    <t>S06 Panel stropní předpjatý 8920x1200x400mm dle st</t>
  </si>
  <si>
    <t>-1566901700</t>
  </si>
  <si>
    <t>109</t>
  </si>
  <si>
    <t>411321414</t>
  </si>
  <si>
    <t>Stropy deskové ze ŽB tř. C 25/30 XC2 XF1</t>
  </si>
  <si>
    <t>330883190</t>
  </si>
  <si>
    <t>Stropy z betonu železového (bez výztuže) stropů deskových, plochých střech, desek balkonových, desek hřibových stropů včetně hlavic hřibových sloupů tř. C 25/30</t>
  </si>
  <si>
    <t>"db1"  0,46*0,265*6,3</t>
  </si>
  <si>
    <t>"db2"  0,675*0,4*9</t>
  </si>
  <si>
    <t>"db3"  0,675*0,32*7,55*2</t>
  </si>
  <si>
    <t>"db4"  3,6*16,75*0,2</t>
  </si>
  <si>
    <t>"db5"  12,5*7,625*0,2</t>
  </si>
  <si>
    <t>110</t>
  </si>
  <si>
    <t>411321515</t>
  </si>
  <si>
    <t>Stropy deskové ze ŽB tř. C 20/25 XC1</t>
  </si>
  <si>
    <t>-1569254770</t>
  </si>
  <si>
    <t>Stropy z betonu železového (bez výztuže) stropů deskových, plochých střech, desek balkonových, desek hřibových stropů včetně hlavic hřibových sloupů tř. C 20/25</t>
  </si>
  <si>
    <t>f9*0,115</t>
  </si>
  <si>
    <t>111</t>
  </si>
  <si>
    <t>411351101</t>
  </si>
  <si>
    <t>Zřízení bednění stropů deskových</t>
  </si>
  <si>
    <t>1455984231</t>
  </si>
  <si>
    <t>Bednění stropů, kleneb nebo skořepin bez podpěrné konstrukce stropů deskových, balkonových nebo plošných konzol plné, rovné, popř. s náběhy zřízení</t>
  </si>
  <si>
    <t>"db1"  0,46*6,3</t>
  </si>
  <si>
    <t>"db2"  0,38*9</t>
  </si>
  <si>
    <t>"db3"  0,38*7,55*2</t>
  </si>
  <si>
    <t>"db4"  3*16,75</t>
  </si>
  <si>
    <t>"db5"  12,5*7,625</t>
  </si>
  <si>
    <t>"db4"  16,75*0,2*2</t>
  </si>
  <si>
    <t>"db5"  19,2*0,2</t>
  </si>
  <si>
    <t>"sv"  0,9*4*0,265*2</t>
  </si>
  <si>
    <t>112</t>
  </si>
  <si>
    <t>411351102</t>
  </si>
  <si>
    <t>Odstranění bednění stropů deskových</t>
  </si>
  <si>
    <t>1383304790</t>
  </si>
  <si>
    <t>Bednění stropů, kleneb nebo skořepin bez podpěrné konstrukce stropů deskových, balkonových nebo plošných konzol plné, rovné, popř. s náběhy odstranění</t>
  </si>
  <si>
    <t>113</t>
  </si>
  <si>
    <t>411354173</t>
  </si>
  <si>
    <t>Zřízení podpěrné konstrukce stropů v do 4 m pro zatížení do 12 kPa</t>
  </si>
  <si>
    <t>404999638</t>
  </si>
  <si>
    <t>Podpěrná konstrukce stropů výšky do 4 m se zesílením dna bednění na výměru m2 půdorysu pro zatížení betonovou směsí a výztuží přes 5 do 12 kPa zřízení</t>
  </si>
  <si>
    <t>114</t>
  </si>
  <si>
    <t>411354174</t>
  </si>
  <si>
    <t>Odstranění podpěrné konstrukce stropů v do 4 m pro zatížení do 12 kPa</t>
  </si>
  <si>
    <t>640885613</t>
  </si>
  <si>
    <t>Podpěrná konstrukce stropů výšky do 4 m se zesílením dna bednění na výměru m2 půdorysu pro zatížení betonovou směsí a výztuží přes 5 do 12 kPa odstranění</t>
  </si>
  <si>
    <t>115</t>
  </si>
  <si>
    <t>411354239</t>
  </si>
  <si>
    <t>Bednění stropů ztracené z hraněných trapézových vln v  do 40 mm plech pozinkovaný tl 1,0 mm</t>
  </si>
  <si>
    <t>354388477</t>
  </si>
  <si>
    <t>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s povrchem pozinkovaným, výšky vln 40 mm, tl. plechu 1,00 mm</t>
  </si>
  <si>
    <t>"st08"  (6,15-0,8*2)*0,8</t>
  </si>
  <si>
    <t>116</t>
  </si>
  <si>
    <t>411361821</t>
  </si>
  <si>
    <t>Výztuž stropů betonářskou ocelí 10 505</t>
  </si>
  <si>
    <t>2001014652</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</si>
  <si>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</si>
  <si>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a32*0,04</t>
  </si>
  <si>
    <t>117</t>
  </si>
  <si>
    <t>411362021</t>
  </si>
  <si>
    <t>Výztuž stropů svařovanými sítěmi Kari</t>
  </si>
  <si>
    <t>-184255209</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</si>
  <si>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ze svařovaných sítí z drátů typu KARI</t>
  </si>
  <si>
    <t>a33*2*0,001*2*2,22+f9*2*0,001*1,541</t>
  </si>
  <si>
    <t>118</t>
  </si>
  <si>
    <t>413125003</t>
  </si>
  <si>
    <t>Montáž ŽB trámů, průvlaků a ztužidel s nesvařovanými spoji hmotnosti do 5 t</t>
  </si>
  <si>
    <t>-1299136179</t>
  </si>
  <si>
    <t>Montáž tyčových dílců - trámů, průvlaků a ztužidel ze železobetonu nebo předpjatého betonu s nesvařovanými spoji přes 3 do 5 t</t>
  </si>
  <si>
    <t>"pr2"  1</t>
  </si>
  <si>
    <t>119</t>
  </si>
  <si>
    <t>59341101x</t>
  </si>
  <si>
    <t>Prefabrikovaný železobetonový průvlak ozn pr2 dle st vel. 80x57x374cm</t>
  </si>
  <si>
    <t>-1177194591</t>
  </si>
  <si>
    <t>120</t>
  </si>
  <si>
    <t>413125004</t>
  </si>
  <si>
    <t>Montáž ŽB trámů, průvlaků a ztužidel s nesvařovanými spoji hmotnosti do 7 t</t>
  </si>
  <si>
    <t>879313786</t>
  </si>
  <si>
    <t>Montáž tyčových dílců - trámů, průvlaků a ztužidel ze železobetonu nebo předpjatého betonu s nesvařovanými spoji přes 5 do 7 t</t>
  </si>
  <si>
    <t>"pr1"  1</t>
  </si>
  <si>
    <t>121</t>
  </si>
  <si>
    <t>59341102</t>
  </si>
  <si>
    <t>Prefabrikovaný železobetonový průvlak ozn pr1 dle st vel. 80x57x649cm</t>
  </si>
  <si>
    <t>2100077894</t>
  </si>
  <si>
    <t>122</t>
  </si>
  <si>
    <t>413321414</t>
  </si>
  <si>
    <t>Nosníky ze ŽB tř. C 25/30  XC2 XF1</t>
  </si>
  <si>
    <t>647413698</t>
  </si>
  <si>
    <t>Nosníky z betonu železového (bez výztuže) včetně stěnových i jeřábových drah, volných trámů, průvlaků, rámových příčlí, ztužidel, konzol, vodorovných táhel apod., tyčových konstrukcí tř. C 25/30</t>
  </si>
  <si>
    <t>"pr3"  0,4*0,5*24,1</t>
  </si>
  <si>
    <t>"pr4"  0,4*0,5*8,18</t>
  </si>
  <si>
    <t>"pr5"  0,49*0,35*4,36</t>
  </si>
  <si>
    <t>123</t>
  </si>
  <si>
    <t>413351107</t>
  </si>
  <si>
    <t>Zřízení bednění nosníků bez podpěrné konstrukce</t>
  </si>
  <si>
    <t>-2041001338</t>
  </si>
  <si>
    <t>Bednění nosníků včetně stěnových i jeřábových drah, volných trámů, průvlaků, rámových příčlí, ztužidel, konzol, vodorovných táhel apod., tyčových konstrukcí bez podpěrné konstrukce, neproměnného nebo proměnného průřezu tvaru zalomeného nebo půdorysně zakřiveného zřízení</t>
  </si>
  <si>
    <t>"pr3"  0,5*2*24,1</t>
  </si>
  <si>
    <t>"pr4"  0,5*2*8,18</t>
  </si>
  <si>
    <t>"pr5"  0,35*2*4,36</t>
  </si>
  <si>
    <t>0,4*(24,1+8,18)+(4,36-2,4)*0,49</t>
  </si>
  <si>
    <t>124</t>
  </si>
  <si>
    <t>413351108</t>
  </si>
  <si>
    <t>Odstranění bednění nosníků bez podpěrné konstrukce</t>
  </si>
  <si>
    <t>-1781975532</t>
  </si>
  <si>
    <t>Bednění nosníků včetně stěnových i jeřábových drah, volných trámů, průvlaků, rámových příčlí, ztužidel, konzol, vodorovných táhel apod., tyčových konstrukcí bez podpěrné konstrukce, neproměnného nebo proměnného průřezu tvaru zalomeného nebo půdorysně zakřiveného odstranění</t>
  </si>
  <si>
    <t>125</t>
  </si>
  <si>
    <t>413351213</t>
  </si>
  <si>
    <t>Zřízení podpěrné konstrukce nosníků v do 4 m pro zatížení do 10 kPa</t>
  </si>
  <si>
    <t>859617890</t>
  </si>
  <si>
    <t>Podpěrná konstrukce nosníků a tyčových konstrukcí výšky do 4 m, se zesílením dna bednění, na výměru m2 půdorysu pro zatížení betonovou směsí a výztuží přes 5 do 10 kPa zřízení</t>
  </si>
  <si>
    <t>126</t>
  </si>
  <si>
    <t>413351214</t>
  </si>
  <si>
    <t>Odstranění podpěrné konstrukce nosníků v do 4 m pro zatížení do 10 kPa</t>
  </si>
  <si>
    <t>1864741764</t>
  </si>
  <si>
    <t>Podpěrná konstrukce nosníků a tyčových konstrukcí výšky do 4 m, se zesílením dna bednění, na výměru m2 půdorysu pro zatížení betonovou směsí a výztuží přes 5 do 10 kPa odstranění</t>
  </si>
  <si>
    <t>127</t>
  </si>
  <si>
    <t>413361821</t>
  </si>
  <si>
    <t>Výztuž nosníků, volných trámů nebo průvlaků volných trámů betonářskou ocelí 10 505</t>
  </si>
  <si>
    <t>288383736</t>
  </si>
  <si>
    <t>Výztuž nosníků včetně stěnových i jeřábových drah, volných trámů, průvlaků, rámových příčlí, ztužidel, konzol, vodorovných táhel apod. tyčových konstrukcí lemujících nebo vyztužujících stropní a podobné střešní konstrukce z betonářské oceli 10 505 (R) nebo BSt 500</t>
  </si>
  <si>
    <t>a37*0,12</t>
  </si>
  <si>
    <t>128</t>
  </si>
  <si>
    <t>417321515</t>
  </si>
  <si>
    <t>Ztužující pásy a věnce ze ŽB tř. C 25/30 XC1</t>
  </si>
  <si>
    <t>-1133039462</t>
  </si>
  <si>
    <t>Ztužující pásy a věnce z betonu železového (bez výztuže) tř. C 25/30</t>
  </si>
  <si>
    <t>"cs1-cs4"  (0,44*0,24+0,145*0,09+0,32*0,15)*10+0,44*0,24*24,45+(0,44*0,24+0,275*0,4)*10+0,44*0,515*6,3+0,115*0,125*20,2+0,25*0,25*60</t>
  </si>
  <si>
    <t>129</t>
  </si>
  <si>
    <t>417351115</t>
  </si>
  <si>
    <t>Zřízení bednění ztužujících věnců</t>
  </si>
  <si>
    <t>159962455</t>
  </si>
  <si>
    <t>Bednění bočnic ztužujících pásů a věnců včetně vzpěr zřízení</t>
  </si>
  <si>
    <t>"cs1-cs4"  1,33*2*10+0,24*2*10+0,64*2*10+0,515*2*6,3+0,125*2*20,2+0,25*2*60</t>
  </si>
  <si>
    <t>130</t>
  </si>
  <si>
    <t>417351116</t>
  </si>
  <si>
    <t>Odstranění bednění ztužujících věnců</t>
  </si>
  <si>
    <t>471535467</t>
  </si>
  <si>
    <t>Bednění bočnic ztužujících pásů a věnců včetně vzpěr odstranění</t>
  </si>
  <si>
    <t>131</t>
  </si>
  <si>
    <t>417361821</t>
  </si>
  <si>
    <t>Výztuž ztužujících pásů a věnců betonářskou ocelí 10 505</t>
  </si>
  <si>
    <t>-1044790824</t>
  </si>
  <si>
    <t>Výztuž ztužujících pásů a věnců z betonářské oceli 10 505 (R) nebo BSt 500</t>
  </si>
  <si>
    <t>a29*0,08</t>
  </si>
  <si>
    <t>132</t>
  </si>
  <si>
    <t>465511521</t>
  </si>
  <si>
    <t>Dlažba z lomového kamene do malty s vyplněním spár maltou a vyspárováním plocha nad 20 m2 tl 30 mm</t>
  </si>
  <si>
    <t>663768930</t>
  </si>
  <si>
    <t xml:space="preserve">Dlažba z lomového kamene upraveného vodorovná nebo plocha ve sklonu do 1:2 s dodáním hmot do malty MC 10, s vyplněním spár maltou MC 10 a s vyspárováním maltou MCS v ploše přes 20 m2, tl. 30 mm </t>
  </si>
  <si>
    <t>Poznámka k položce:
nepravidelná žulová dlažba z řezaného kamene</t>
  </si>
  <si>
    <t>Komunikace pozemní</t>
  </si>
  <si>
    <t>133</t>
  </si>
  <si>
    <t>564851111</t>
  </si>
  <si>
    <t>Podklad ze štěrkodrtě ŠD tl 150 mm</t>
  </si>
  <si>
    <t>1000874181</t>
  </si>
  <si>
    <t>Podklad ze štěrkodrti ŠD s rozprostřením a zhutněním, po zhutnění tl. 150 mm</t>
  </si>
  <si>
    <t>134</t>
  </si>
  <si>
    <t>567132111</t>
  </si>
  <si>
    <t>Podklad ze směsi stmelené cementem SC C 8/10 (KSC I) tl 160 mm</t>
  </si>
  <si>
    <t>-54382162</t>
  </si>
  <si>
    <t>Podklad ze směsi stmelené cementem bez dilatačních spár, s rozprostřením a zhutněním SC C 8/10 (KSC I), po zhutnění tl. 160 mm</t>
  </si>
  <si>
    <t>"118"  157,14</t>
  </si>
  <si>
    <t>Úpravy povrchů, podlahy a osazování výplní</t>
  </si>
  <si>
    <t>135</t>
  </si>
  <si>
    <t>611142001</t>
  </si>
  <si>
    <t>Potažení vnitřních stropů sklovláknitým pletivem vtlačeným do tenkovrstvé hmoty vč penetrace</t>
  </si>
  <si>
    <t>831310473</t>
  </si>
  <si>
    <t>Potažení vnitřních ploch pletivem v ploše nebo pruzích, na plném podkladu sklovláknitým vtlačením do tmelu stropů</t>
  </si>
  <si>
    <t>136</t>
  </si>
  <si>
    <t>611321141</t>
  </si>
  <si>
    <t>Vápenocementová omítka štuková dvouvrstvá vnitřních stropů rovných nanášená ručně</t>
  </si>
  <si>
    <t>974818097</t>
  </si>
  <si>
    <t>Omítka vápenocementová vnitřních ploch nanášená ručně dvouvrstvá, tloušťky jádrové omítky do 10 mm a tloušťky štuku do 3 mm štuková vodorovných konstrukcí stropů rovných</t>
  </si>
  <si>
    <t>136,96+15,93+3,89+40,95+7,9</t>
  </si>
  <si>
    <t>137</t>
  </si>
  <si>
    <t>612142002</t>
  </si>
  <si>
    <t>Potažení vnitřních stěn sklovláknitým pletivem vč penetrace</t>
  </si>
  <si>
    <t>-1316090497</t>
  </si>
  <si>
    <t>Potažení vnitřních ploch pletivem v ploše nebo pruzích, na plném podkladu sklovláknitým provizorním přichycením stěn</t>
  </si>
  <si>
    <t>138</t>
  </si>
  <si>
    <t>61231110x</t>
  </si>
  <si>
    <t>Imitace betonu - povrchová úprava nízkých příček</t>
  </si>
  <si>
    <t>-2122042524</t>
  </si>
  <si>
    <t>"ar5"  a23*2</t>
  </si>
  <si>
    <t>139</t>
  </si>
  <si>
    <t>612321141</t>
  </si>
  <si>
    <t>Vápenocementová omítka štuková dvouvrstvá vnitřních stěn nanášená ručně</t>
  </si>
  <si>
    <t>-48472124</t>
  </si>
  <si>
    <t>Omítka vápenocementová vnitřních ploch nanášená ručně dvouvrstvá, tloušťky jádrové omítky do 10 mm a tloušťky štuku do 3 mm štuková svislých konstrukcí stěn</t>
  </si>
  <si>
    <t>2*(a20+a22+a23+a24+25)+a21</t>
  </si>
  <si>
    <t>(10+5,85+15,35+0,45+8,485)*3+(0,4+0,6)*2*3*2+(1,2+2,5*2)*0,3*4+(1,15+2,1*2)*0,3+(0,9+1,2*2)*0,3</t>
  </si>
  <si>
    <t>"stáv zdivo"</t>
  </si>
  <si>
    <t>(15,35+0,45+8,485)*3-1,85*2,2*4</t>
  </si>
  <si>
    <t>(15,35+0,45+8,485+11,159)*2*3-1,85*2,2*4-1,1*2,5*10-1,7*2,5</t>
  </si>
  <si>
    <t>a100</t>
  </si>
  <si>
    <t>140</t>
  </si>
  <si>
    <t>612325302</t>
  </si>
  <si>
    <t>Vápenocementová štuková omítka ostění nebo nadpraží</t>
  </si>
  <si>
    <t>-1327677811</t>
  </si>
  <si>
    <t>Vápenocementová nebo vápenná omítka ostění nebo nadpraží štuková</t>
  </si>
  <si>
    <t>(1,85+2,2*2)*0,35*4+(1,1+2,5*2)*0,3*10+(1,7+2,5*2)*0,45</t>
  </si>
  <si>
    <t>141</t>
  </si>
  <si>
    <t>621131121</t>
  </si>
  <si>
    <t>Penetrace akrylát-silikon vnějších podhledů nanášená ručně</t>
  </si>
  <si>
    <t>442310952</t>
  </si>
  <si>
    <t>Podkladní a spojovací vrstva vnějších omítaných ploch penetrace akrylát-silikonová nanášená ručně podhledů</t>
  </si>
  <si>
    <t>142</t>
  </si>
  <si>
    <t>621221111</t>
  </si>
  <si>
    <t>Montáž kontaktního zateplení vnějších podhledů z minerální vlny s kolmou orientací tl do 80 mm vč perlinky a penetrace</t>
  </si>
  <si>
    <t>1479155410</t>
  </si>
  <si>
    <t>Montáž kontaktního zateplení z desek z minerální vlny s kolmou orientací vláken na vnější podhledy, tloušťky desek přes 40 do 80 mm</t>
  </si>
  <si>
    <t>143</t>
  </si>
  <si>
    <t>631515110</t>
  </si>
  <si>
    <t>deska minerální izolační kolmé vlákno tl. 80 mm</t>
  </si>
  <si>
    <t>1677477044</t>
  </si>
  <si>
    <t>deska izolační minerální kontaktních fasád kolmé vlákno λ-0.041 tl. 80 mm</t>
  </si>
  <si>
    <t>f20*1,02</t>
  </si>
  <si>
    <t>144</t>
  </si>
  <si>
    <t>621321121</t>
  </si>
  <si>
    <t>Vápenocementová omítka hladká jednovrstvá vnějších podhledů nanášená ručně</t>
  </si>
  <si>
    <t>-1235760213</t>
  </si>
  <si>
    <t>Omítka vápenocementová vnějších ploch nanášená ručně jednovrstvá, tloušťky do 15 mm hladká podhledů</t>
  </si>
  <si>
    <t>145</t>
  </si>
  <si>
    <t>621531011</t>
  </si>
  <si>
    <t>Tenkovrstvá silikonová zrnitá omítka tl. 1,5 mm včetně penetrace vnějších podhledů</t>
  </si>
  <si>
    <t>-1624381832</t>
  </si>
  <si>
    <t>Omítka tenkovrstvá silikonová vnějších ploch probarvená, včetně penetrace podkladu zrnitá, tloušťky 1,5 mm podhledů</t>
  </si>
  <si>
    <t>146</t>
  </si>
  <si>
    <t>622212001</t>
  </si>
  <si>
    <t>Montáž kontaktního zateplení vnějšího ostění hl. špalety do 200 mm z polystyrenu tl do 40 mm</t>
  </si>
  <si>
    <t>-2128662665</t>
  </si>
  <si>
    <t>Montáž kontaktního zateplení vnějšího ostění, nadpraží nebo parapetu z polystyrenových desek hloubky špalet do 200 mm, tloušťky desek do 40 mm</t>
  </si>
  <si>
    <t>2*((1,15+2,5)*14+1,7+2,5+1,15+2,2+0,9+1,2)</t>
  </si>
  <si>
    <t>147</t>
  </si>
  <si>
    <t>28376360</t>
  </si>
  <si>
    <t>deska z extrudovaného polystyrénu 1250 x 600 x 20 mm</t>
  </si>
  <si>
    <t>289400243</t>
  </si>
  <si>
    <t>deska z polystyrénu XPS, hrana rovná a strukturovaný povrch 1250 x 600 x 20 mm</t>
  </si>
  <si>
    <t>Poznámka k položce:
lambda=0,032 [W / m K]</t>
  </si>
  <si>
    <t>a101*0,15*1,02</t>
  </si>
  <si>
    <t>148</t>
  </si>
  <si>
    <t>622631011</t>
  </si>
  <si>
    <t>Spárování spárovací maltou vnějších pohledových ploch stěn z tvárnic nebo kamene</t>
  </si>
  <si>
    <t>-1441837613</t>
  </si>
  <si>
    <t>Spárování vnějších ploch pohledového zdiva z tvárnic nebo kamene, spárovací maltou stěn</t>
  </si>
  <si>
    <t>149</t>
  </si>
  <si>
    <t>623131121</t>
  </si>
  <si>
    <t>Penetrace akrylát-silikon vnějších pilířů nebo sloupů nanášená ručně</t>
  </si>
  <si>
    <t>196613216</t>
  </si>
  <si>
    <t>Podkladní a spojovací vrstva vnějších omítaných ploch penetrace akrylát-silikonová nanášená ručně pilířů nebo sloupů</t>
  </si>
  <si>
    <t>"ar6"</t>
  </si>
  <si>
    <t>"průvlak"</t>
  </si>
  <si>
    <t>(0,49*2+0,4)*(23,584+8,248+8,956+9,483+0,43+2,848)</t>
  </si>
  <si>
    <t>"sloupy"</t>
  </si>
  <si>
    <t>(0,4*0,4*2,53*15+(0,4*4+0,34)*2)*2,53</t>
  </si>
  <si>
    <t>150</t>
  </si>
  <si>
    <t>62227105x</t>
  </si>
  <si>
    <t>Montáž odvětrávané fasády stěn nýtováním na nosný systémový svislý rošt tepelná izolace tl. 140 mm, v ceně d+m rošt, d+m mw, mtž palubek</t>
  </si>
  <si>
    <t>-1142571580</t>
  </si>
  <si>
    <t>Montáž zavěšené odvětrávané fasády na kombinované nosné konstrukci z fasádních desek na jednosměrné nosné konstrukci opláštění připevněné mechanickým viditelným spojem, (nýty) stěn s vložením tepelné izolace, tloušťky 140 mm</t>
  </si>
  <si>
    <t>Poznámka k položce:
rošt ocelový pozinkovaný plech 1mm</t>
  </si>
  <si>
    <t>(3,001+5,858+0,45+0,45+16,068+4,387+7,613+12,74+2,132)*3,02-0,9*1,2-0,9*2,1-1,2*2,5*4-1,1*2,5*10-1,55*2,4</t>
  </si>
  <si>
    <t>(0,9+1,2*2+1,15+2,2*2+(1,2+2,5*2)*4+(1,1+2,5*2)*10+1,7+2,5*2)*0,2</t>
  </si>
  <si>
    <t>s4+a101*0,15</t>
  </si>
  <si>
    <t>151</t>
  </si>
  <si>
    <t>6119115</t>
  </si>
  <si>
    <t>palubky obkladové sibiřský modřín profil klasický 19 x 95 mm, nerez spojovací materiál</t>
  </si>
  <si>
    <t>131177717</t>
  </si>
  <si>
    <t xml:space="preserve">obložení dřevěné palubky obkladové - bez povrchové úpravy - provedení na pero a drážku - cena za m2 vč. pera - délka 2,4 - 5 m - balené ve fólii dřevina sibiřský modřín profil klasický tl. x š (mm)      jakost 19 x 95  </t>
  </si>
  <si>
    <t>(s4-s6)*1,25+a101*0,15*1,04</t>
  </si>
  <si>
    <t>152</t>
  </si>
  <si>
    <t>622321121</t>
  </si>
  <si>
    <t>Vápenocementová omítka hladká jednovrstvá vnějších stěn nanášená ručně</t>
  </si>
  <si>
    <t>-423715541</t>
  </si>
  <si>
    <t>Omítka vápenocementová vnějších ploch nanášená ručně jednovrstvá, tloušťky do 15 mm hladká stěn</t>
  </si>
  <si>
    <t>(1+0,5*2)*(23,5+8,2+9,5+3,2*3)</t>
  </si>
  <si>
    <t>153</t>
  </si>
  <si>
    <t>622531011</t>
  </si>
  <si>
    <t>Tenkovrstvá silikonová zrnitá omítka tl. 1,5 mm včetně penetrace vnějších stěn</t>
  </si>
  <si>
    <t>1156765705</t>
  </si>
  <si>
    <t>Omítka tenkovrstvá silikonová vnějších ploch probarvená, včetně penetrace podkladu zrnitá, tloušťky 1,5 mm stěn</t>
  </si>
  <si>
    <t>154</t>
  </si>
  <si>
    <t>62261210x</t>
  </si>
  <si>
    <t>Ochranný nátěr silikonový hydrofobizační jednonásobný vnějších stěn z pohledového betonu ručně</t>
  </si>
  <si>
    <t>-183652290</t>
  </si>
  <si>
    <t>Ochranný nátěr vnějších ploch pohledového betonu nanášený ručně silikonový hydrofobizační, transparentní jednonásobný stěn</t>
  </si>
  <si>
    <t>155</t>
  </si>
  <si>
    <t>623321121</t>
  </si>
  <si>
    <t>Vápenocementová omítka hladká jednovrstvá vnějších pilířů nebo sloupů nanášená ručně</t>
  </si>
  <si>
    <t>-577430423</t>
  </si>
  <si>
    <t>Omítka vápenocementová vnějších ploch nanášená ručně jednovrstvá, tloušťky do 15 mm hladká pilířů nebo sloupů</t>
  </si>
  <si>
    <t>0,4*4*2,53*15+(0,4+0,8)*2*2,53*2</t>
  </si>
  <si>
    <t>156</t>
  </si>
  <si>
    <t>62332113x</t>
  </si>
  <si>
    <t>Dekorační stěrka imitace betonu dle ozn P5 (ar6)</t>
  </si>
  <si>
    <t>-1639035728</t>
  </si>
  <si>
    <t>157</t>
  </si>
  <si>
    <t>623531021</t>
  </si>
  <si>
    <t>Tenkovrstvá silikonová zrnitá omítka tl. 2,0 mm včetně penetrace vnějších pilířů nebo sloupů</t>
  </si>
  <si>
    <t>551486479</t>
  </si>
  <si>
    <t>Omítka tenkovrstvá silikonová vnějších ploch probarvená, včetně penetrace podkladu zrnitá, tloušťky 2,0 mm pilířů a sloupů</t>
  </si>
  <si>
    <t>158</t>
  </si>
  <si>
    <t>629991011</t>
  </si>
  <si>
    <t>Zakrytí výplní otvorů a svislých ploch fólií přilepenou lepící páskou</t>
  </si>
  <si>
    <t>1201033507</t>
  </si>
  <si>
    <t>Zakrytí vnějších ploch před znečištěním včetně pozdějšího odkrytí výplní otvorů a svislých ploch fólií přilepenou lepící páskou</t>
  </si>
  <si>
    <t>1,1*2,5*10+1,7*2,5+1,2*2,5*4+1,15*2,2+0,9*1,2</t>
  </si>
  <si>
    <t>159</t>
  </si>
  <si>
    <t>631311114</t>
  </si>
  <si>
    <t>Mazanina tl do 80 mm z betonu prostého bez zvýšených nároků na prostředí tř. C 16/20 XC2</t>
  </si>
  <si>
    <t>-381817326</t>
  </si>
  <si>
    <t>Mazanina z betonu prostého bez zvýšených nároků na prostředí tl. přes 50 do 80 mm tř. C 16/20</t>
  </si>
  <si>
    <t xml:space="preserve">"pod želbet základy st03" </t>
  </si>
  <si>
    <t>(1,7*1,7*2+1,45*1,45+1,35*1,35*7+1,6*1,9+1,6*7,4+1,7*9,55+14,5*2,1+28,55*2,1)*0,08</t>
  </si>
  <si>
    <t>160</t>
  </si>
  <si>
    <t>631311115</t>
  </si>
  <si>
    <t>Mazanina tl do 80 mm z betonu prostého bez zvýšených nároků na prostředí tř. C 20/25</t>
  </si>
  <si>
    <t>-587871869</t>
  </si>
  <si>
    <t>Mazanina z betonu prostého bez zvýšených nároků na prostředí tl. přes 50 do 80 mm tř. C 20/25</t>
  </si>
  <si>
    <t>p1++p2++p3+p4+p5+p6+p8</t>
  </si>
  <si>
    <t>f16*0,05</t>
  </si>
  <si>
    <t>161</t>
  </si>
  <si>
    <t>631311124</t>
  </si>
  <si>
    <t>Mazanina tl do 120 mm z betonu prostého bez zvýšených nároků na prostředí tř. C 16/20 XC2</t>
  </si>
  <si>
    <t>-18256557</t>
  </si>
  <si>
    <t>Mazanina z betonu prostého bez zvýšených nároků na prostředí tl. přes 80 do 120 mm tř. C 16/20</t>
  </si>
  <si>
    <t>"os1"</t>
  </si>
  <si>
    <t>((3,3+4,45)*0,5*(1,25+1,95)*0,5+(2,55+1,95)*0,5*(2,45+2,995)*0,5)*0,1</t>
  </si>
  <si>
    <t>"os2"</t>
  </si>
  <si>
    <t>((1,7+3,27)*0,5*(1,25+1,97)*0,5+(4,23+4,62)*0,5*(2,6+1,97)*0,5)*0,1</t>
  </si>
  <si>
    <t>162</t>
  </si>
  <si>
    <t>631311125</t>
  </si>
  <si>
    <t>Mazanina tl do 120 mm z betonu prostého bez zvýšených nároků na prostředí tř. C 20/25</t>
  </si>
  <si>
    <t>-654125560</t>
  </si>
  <si>
    <t>Mazanina z betonu prostého bez zvýšených nároků na prostředí tl. přes 80 do 120 mm tř. C 20/25</t>
  </si>
  <si>
    <t>p7*0,09</t>
  </si>
  <si>
    <t>163</t>
  </si>
  <si>
    <t>631319171</t>
  </si>
  <si>
    <t>Příplatek k mazanině tl do 80 mm za stržení povrchu spodní vrstvy před vložením výztuže</t>
  </si>
  <si>
    <t>267485213</t>
  </si>
  <si>
    <t>Příplatek k cenám mazanin za stržení povrchu spodní vrstvy mazaniny latí před vložením výztuže nebo pletiva pro tl. obou vrstev mazaniny přes 50 do 80 mm</t>
  </si>
  <si>
    <t>164</t>
  </si>
  <si>
    <t>631319173</t>
  </si>
  <si>
    <t>Příplatek k mazanině tl do 120 mm za stržení povrchu spodní vrstvy před vložením výztuže</t>
  </si>
  <si>
    <t>-1969392618</t>
  </si>
  <si>
    <t>Příplatek k cenám mazanin za stržení povrchu spodní vrstvy mazaniny latí před vložením výztuže nebo pletiva pro tl. obou vrstev mazaniny přes 80 do 120 mm</t>
  </si>
  <si>
    <t>165</t>
  </si>
  <si>
    <t>631362021</t>
  </si>
  <si>
    <t>Výztuž mazanin svařovanými sítěmi Kari</t>
  </si>
  <si>
    <t>504644258</t>
  </si>
  <si>
    <t>Výztuž mazanin ze svařovaných sítí z drátů typu KARI</t>
  </si>
  <si>
    <t>(f16+p7)*2*1,541*0,001</t>
  </si>
  <si>
    <t>166</t>
  </si>
  <si>
    <t>632451031</t>
  </si>
  <si>
    <t>Vyrovnávací potěr tl do 20 mm z MC 15 provedený v ploše</t>
  </si>
  <si>
    <t>1732916732</t>
  </si>
  <si>
    <t>Potěr cementový vyrovnávací z malty (MC-15) v ploše o průměrné (střední) tl. od 10 do 20 mm</t>
  </si>
  <si>
    <t>"nad panely - dle skut"  372</t>
  </si>
  <si>
    <t>167</t>
  </si>
  <si>
    <t>632451032</t>
  </si>
  <si>
    <t>Vyrovnávací potěr tl do 30 mm z MC 15 provedený v ploše</t>
  </si>
  <si>
    <t>-1723337757</t>
  </si>
  <si>
    <t>Potěr cementový vyrovnávací z malty (MC-15) v ploše o průměrné (střední) tl. přes 20 do 30 mm</t>
  </si>
  <si>
    <t>"101"  53,65</t>
  </si>
  <si>
    <t>"102"  117,91</t>
  </si>
  <si>
    <t>"104"  90,07</t>
  </si>
  <si>
    <t>"105"  18,1</t>
  </si>
  <si>
    <t>"112"  12,64</t>
  </si>
  <si>
    <t>"116"  13,83</t>
  </si>
  <si>
    <t>"106"  6,54</t>
  </si>
  <si>
    <t>"108"  3,78</t>
  </si>
  <si>
    <t>"109"  5,96</t>
  </si>
  <si>
    <t>"110"  4,41</t>
  </si>
  <si>
    <t>"111"  7,76</t>
  </si>
  <si>
    <t>"113"  7,38</t>
  </si>
  <si>
    <t>"103"  136,96-5,038*(3,55-0,125)-(11,725*1,8+1,3*1,8*0,5+2,1*1,2*0,5)</t>
  </si>
  <si>
    <t>"103a"  15,93</t>
  </si>
  <si>
    <t>"103"  5,038*(3,55-0,125)+11,725*1,5+1,3*1,8*0,5+2,1*1,2*0,5</t>
  </si>
  <si>
    <t>"107"  3,89</t>
  </si>
  <si>
    <t>"117"  1,62</t>
  </si>
  <si>
    <t>"115"  40,95</t>
  </si>
  <si>
    <t>"114"  7,9</t>
  </si>
  <si>
    <t>p2+p3+p6+p7+p8</t>
  </si>
  <si>
    <t>56,4*3,2</t>
  </si>
  <si>
    <t>805,3-s6a</t>
  </si>
  <si>
    <t>ep+kd+p5</t>
  </si>
  <si>
    <t>168</t>
  </si>
  <si>
    <t>632451103</t>
  </si>
  <si>
    <t>Cementový samonivelační potěr ze suchých směsí tloušťky do 10 mm</t>
  </si>
  <si>
    <t>170636054</t>
  </si>
  <si>
    <t>Potěr cementový samonivelační ze suchých směsí tloušťky přes 5 do 10 mm</t>
  </si>
  <si>
    <t>ep+p5</t>
  </si>
  <si>
    <t>169</t>
  </si>
  <si>
    <t>632481213</t>
  </si>
  <si>
    <t>Separační vrstva z PE fólie</t>
  </si>
  <si>
    <t>-731081483</t>
  </si>
  <si>
    <t>Separační vrstva k oddělení podlahových vrstev z polyetylénové fólie</t>
  </si>
  <si>
    <t>p5*2+p2+p3+p4+p6+p7+p8</t>
  </si>
  <si>
    <t>170</t>
  </si>
  <si>
    <t>634111113</t>
  </si>
  <si>
    <t>Obvodová dilatace pružnou těsnicí páskou v 80 mm mezi stěnou a mazaninou</t>
  </si>
  <si>
    <t>-2095916531</t>
  </si>
  <si>
    <t>Obvodová dilatace mezi stěnou a mazaninou pružnou těsnicí páskou výšky 80 mm</t>
  </si>
  <si>
    <t>p1+p2+p3+p4+p5+p6+p7+p8</t>
  </si>
  <si>
    <t>171</t>
  </si>
  <si>
    <t>634661111</t>
  </si>
  <si>
    <t>Výplň dilatačních spár š do 5 mm v mazaninách silikonovým tmelem</t>
  </si>
  <si>
    <t>-1052160722</t>
  </si>
  <si>
    <t>Výplň dilatačních spár mazanin tmelem silikonovým, šířka spáry do 5 mm</t>
  </si>
  <si>
    <t>172</t>
  </si>
  <si>
    <t>634911111</t>
  </si>
  <si>
    <t>Řezání dilatačních spár š 5 mm hl do 10 mm v čerstvé betonové mazanině</t>
  </si>
  <si>
    <t>1104307178</t>
  </si>
  <si>
    <t>Řezání dilatačních nebo smršťovacích spár v čerstvé betonové mazanině nebo potěru šířky do 5 mm, hloubky do 10 mm</t>
  </si>
  <si>
    <t>(kd/3)*2</t>
  </si>
  <si>
    <t>173</t>
  </si>
  <si>
    <t>635611111</t>
  </si>
  <si>
    <t>Podklad pod podlahy stabilizovaný cementem SC I se zhutněním</t>
  </si>
  <si>
    <t>953465589</t>
  </si>
  <si>
    <t>Podklad stabilizovaný cementem pod podlahy se zhutněním SC I</t>
  </si>
  <si>
    <t>"cad"  798*0,05</t>
  </si>
  <si>
    <t>174</t>
  </si>
  <si>
    <t>642942111</t>
  </si>
  <si>
    <t>Osazování zárubní nebo rámů dveřních kovových do 2,5 m2 na MC</t>
  </si>
  <si>
    <t>-584308226</t>
  </si>
  <si>
    <t>Osazování zárubní nebo rámů kovových dveřních lisovaných nebo z úhelníků bez dveřních křídel, na cementovou maltu, o ploše otvoru do 2,5 m2</t>
  </si>
  <si>
    <t>"o7"  1</t>
  </si>
  <si>
    <t>"o8"  1</t>
  </si>
  <si>
    <t>"d2"  2</t>
  </si>
  <si>
    <t>"d4"  1</t>
  </si>
  <si>
    <t>"d5"  1</t>
  </si>
  <si>
    <t>"d6"  3</t>
  </si>
  <si>
    <t>"d7"  2</t>
  </si>
  <si>
    <t>"d8"  2</t>
  </si>
  <si>
    <t>"d9"  1</t>
  </si>
  <si>
    <t>"d10"  3</t>
  </si>
  <si>
    <t>"d11"  1</t>
  </si>
  <si>
    <t>175</t>
  </si>
  <si>
    <t>55331153x</t>
  </si>
  <si>
    <t>zárubeň ocelová pro běžné zdění 600 L/P pro dvířka vel 600x1200mm atyp</t>
  </si>
  <si>
    <t>-244915581</t>
  </si>
  <si>
    <t>176</t>
  </si>
  <si>
    <t>55331154x</t>
  </si>
  <si>
    <t>zárubeň ocelová pro běžné zdění 700 L/P</t>
  </si>
  <si>
    <t>2023924902</t>
  </si>
  <si>
    <t>177</t>
  </si>
  <si>
    <t>553311560</t>
  </si>
  <si>
    <t>zárubeň ocelová pro běžné zdění  800 L/P</t>
  </si>
  <si>
    <t>519384968</t>
  </si>
  <si>
    <t>178</t>
  </si>
  <si>
    <t>55331156x</t>
  </si>
  <si>
    <t>zárubeň ocelová pro běžné zdění  800 L/P požární</t>
  </si>
  <si>
    <t>-452778931</t>
  </si>
  <si>
    <t>179</t>
  </si>
  <si>
    <t>55331157x</t>
  </si>
  <si>
    <t>zárubeň AL pro běžné zdění  800 L/P požární</t>
  </si>
  <si>
    <t>-1513060396</t>
  </si>
  <si>
    <t>180</t>
  </si>
  <si>
    <t>553311580</t>
  </si>
  <si>
    <t>zárubeň ocelová pro běžné zdění 900 L/P</t>
  </si>
  <si>
    <t>560745229</t>
  </si>
  <si>
    <t>zárubně kovové zárubně ocelové pro zdění H 160 900 L/P</t>
  </si>
  <si>
    <t>181</t>
  </si>
  <si>
    <t>553311581</t>
  </si>
  <si>
    <t>zárubeň ocelová pro běžné zdění  900 L/P požární</t>
  </si>
  <si>
    <t>736643706</t>
  </si>
  <si>
    <t>182</t>
  </si>
  <si>
    <t>642942221</t>
  </si>
  <si>
    <t>Osazování zárubní nebo rámů dveřních kovových do 4 m2 na MC</t>
  </si>
  <si>
    <t>-158510321</t>
  </si>
  <si>
    <t>Osazování zárubní nebo rámů kovových dveřních lisovaných nebo z úhelníků bez dveřních křídel, na cementovou maltu, o ploše otvoru přes 2,5 do 4,5 m2</t>
  </si>
  <si>
    <t>"o6"  1</t>
  </si>
  <si>
    <t>"d1"  4</t>
  </si>
  <si>
    <t>"d3"  1</t>
  </si>
  <si>
    <t>183</t>
  </si>
  <si>
    <t>55331001x</t>
  </si>
  <si>
    <t>zárubeň Al dvoukřídlá pro dveře 1600x1970mm dvoudílná</t>
  </si>
  <si>
    <t>397466310</t>
  </si>
  <si>
    <t>zárubeň Al dvoukřídlá pro dveře 1600x1970mm</t>
  </si>
  <si>
    <t>184</t>
  </si>
  <si>
    <t>55331002x</t>
  </si>
  <si>
    <t>zárubeň Al dvoukřídlá pro dveře 1600x1970mm požární, 2 kusy dvoudílná</t>
  </si>
  <si>
    <t>826045024</t>
  </si>
  <si>
    <t>Trubní vedení</t>
  </si>
  <si>
    <t>185</t>
  </si>
  <si>
    <t>894215112</t>
  </si>
  <si>
    <t>Šachtice domovní kanalizační obestavěný prostor do 5 m3 se stěnami z betonu s litinovým poklopem, výztuž, bednění, beton C20/25 XC2</t>
  </si>
  <si>
    <t>-39537364</t>
  </si>
  <si>
    <t>Šachtice domovní kanalizační (revizní) se stěnami z betonu se základovou deskou (dnem) z betonu, s vyspravením s nerovností, obetonováním potrubí ve stěnách a nade dnem, s cementovým potěrem ve spádu k čisticí vložce, s dodáním a osazením lehkého litinového poklopu vel. 600x600 mm obestavěného prostoru přes 1,30 do 5 m3 - vstupní</t>
  </si>
  <si>
    <t>"ar2"  1,3*1,1*1,25</t>
  </si>
  <si>
    <t>186</t>
  </si>
  <si>
    <t>895170202</t>
  </si>
  <si>
    <t>Drenážní šachta z PP šachtové dno  DN 400 usazovací prostor 70 l</t>
  </si>
  <si>
    <t>1120381541</t>
  </si>
  <si>
    <t>Drenážní šachta z polypropylenu PP DN 400 pro napojení potrubí D 110/160/200 šachtové dno s usazovacím prostorem 70 l</t>
  </si>
  <si>
    <t>187</t>
  </si>
  <si>
    <t>895170305</t>
  </si>
  <si>
    <t>Drenážní šachta z PP DN 400 šachtové prodloužení s drážkou světlé hloubky 2000 mm</t>
  </si>
  <si>
    <t>2135928316</t>
  </si>
  <si>
    <t>Drenážní šachta z polypropylenu PP DN 400 šachtové prodloužení s drážkou, světlé hloubky 2000 mm</t>
  </si>
  <si>
    <t>188</t>
  </si>
  <si>
    <t>895170401</t>
  </si>
  <si>
    <t>Drenážní  šachta z PP DN 400 poklop plastový pochůzí pro zatížení 1,5 t</t>
  </si>
  <si>
    <t>1391919565</t>
  </si>
  <si>
    <t>Drenážní šachta z polypropylenu PP poklop pochůzí (pro zatížení) plastový (1,5 t)</t>
  </si>
  <si>
    <t>189</t>
  </si>
  <si>
    <t>895170402</t>
  </si>
  <si>
    <t>Drenážní  šachta z PP DN 400 poklop litinový pochůzí pro zatížení 1,5 t</t>
  </si>
  <si>
    <t>-1650842589</t>
  </si>
  <si>
    <t>Drenážní šachta z polypropylenu PP poklop pochůzí (pro zatížení) litinový (1,5 t)</t>
  </si>
  <si>
    <t>Ostatní konstrukce a práce, bourání</t>
  </si>
  <si>
    <t>190</t>
  </si>
  <si>
    <t>916241213</t>
  </si>
  <si>
    <t>Osazení obrubníku kamenného stojatého s boční opěrou do lože z betonu prostého</t>
  </si>
  <si>
    <t>-681439928</t>
  </si>
  <si>
    <t>Osazení obrubníku kamenného se zřízením lože, s vyplněním a zatřením spár cementovou maltou stojatého s boční opěrou z betonu prostého tř. C 12/15, do lože z betonu prostého téže značky</t>
  </si>
  <si>
    <t>"ar3"  23,584+8,248+8,956+9,483+2,848+0,15+0,43</t>
  </si>
  <si>
    <t>191</t>
  </si>
  <si>
    <t>583802110</t>
  </si>
  <si>
    <t>krajník silniční kamenný, (aAP) žula, KS3 13x20 x 30-80</t>
  </si>
  <si>
    <t>335524471</t>
  </si>
  <si>
    <t>výrobky lomařské a kamenické pro komunikace (kostky dlažební, krajníky a obrubníky) krajníky silniční kamenné žula (skupina materiálu I/2) KS 3    13 x 20 x 30-80 cm</t>
  </si>
  <si>
    <t>a47*1,02</t>
  </si>
  <si>
    <t>192</t>
  </si>
  <si>
    <t>919721102</t>
  </si>
  <si>
    <t>Geomříž pro stabilizaci podkladu tkaná z polyesteru podélná pevnost v tahu do 80 kN/m</t>
  </si>
  <si>
    <t>-275447563</t>
  </si>
  <si>
    <t>Geomříž pro stabilizaci podkladu tkaná z polyesteru, podélná pevnost v tahu přes 50 do 80 kN/m</t>
  </si>
  <si>
    <t>"c3+cad"  3,5*(34+32)*5</t>
  </si>
  <si>
    <t>193</t>
  </si>
  <si>
    <t>93994112</t>
  </si>
  <si>
    <t>Průběžný přírubový těsnící pás tvaru L 180/205mm</t>
  </si>
  <si>
    <t>1958528361</t>
  </si>
  <si>
    <t>"tp2"  25,5</t>
  </si>
  <si>
    <t>194</t>
  </si>
  <si>
    <t>953312113</t>
  </si>
  <si>
    <t>Vložky do dilatačních spár z fasádních polystyrénových desek tl 30 mm</t>
  </si>
  <si>
    <t>-285194851</t>
  </si>
  <si>
    <t>Vložky do dilatačních spár z polystyrenových desek fasádních včetně dodání a osazení, v jakémkoliv zdivu přes 20 do 30 mm</t>
  </si>
  <si>
    <t>"cs5"  6,3*0,3</t>
  </si>
  <si>
    <t>195</t>
  </si>
  <si>
    <t>9533332x</t>
  </si>
  <si>
    <t>Utěsnění pracovní spáry dvousložkovým tmelem za mokra</t>
  </si>
  <si>
    <t>662891740</t>
  </si>
  <si>
    <t>"os1"  (4+2,975+0,45)*2</t>
  </si>
  <si>
    <t>"os2"  (4,5+2,8+0,45)*2</t>
  </si>
  <si>
    <t>196</t>
  </si>
  <si>
    <t>95333361x</t>
  </si>
  <si>
    <t>PVC těsnící pás dodatečný přírubový pro připojení nové kce ke stávající vnitřní 220/270 mm</t>
  </si>
  <si>
    <t>1479605325</t>
  </si>
  <si>
    <t>"tp1"  4,5</t>
  </si>
  <si>
    <t>197</t>
  </si>
  <si>
    <t>95333362x</t>
  </si>
  <si>
    <t>PVC těsnící pás dodatečný přírubový pro připojení nové kce ke stávající vnitřní 180/205 mm</t>
  </si>
  <si>
    <t>1506440810</t>
  </si>
  <si>
    <t>"tp2"  25,135</t>
  </si>
  <si>
    <t>198</t>
  </si>
  <si>
    <t>953334118</t>
  </si>
  <si>
    <t>Bobtnavý pásek do pracovních spar betonových kcí bentonitový 20 x 15 mm</t>
  </si>
  <si>
    <t>-1677827711</t>
  </si>
  <si>
    <t>Bobtnavý pásek do pracovních spar betonových konstrukcí bentonitový, rozměru 20 x 15 mm</t>
  </si>
  <si>
    <t>"sach1"  (1,1+1,3)*2</t>
  </si>
  <si>
    <t>"bs1"  16,3</t>
  </si>
  <si>
    <t>"bs2"  28,43</t>
  </si>
  <si>
    <t>199</t>
  </si>
  <si>
    <t>949101111</t>
  </si>
  <si>
    <t>Lešení pomocné pro objekty pozemních staveb s lešeňovou podlahou v do 1,9 m zatížení do 150 kg/m2</t>
  </si>
  <si>
    <t>-98404495</t>
  </si>
  <si>
    <t>Lešení pomocné pracovní pro objekty pozemních staveb pro zatížení do 150 kg/m2, o výšce lešeňové podlahy do 1,9 m</t>
  </si>
  <si>
    <t>"vnitřní"  a53+a55+157,14+f15</t>
  </si>
  <si>
    <t>"venek"  (3+0,45+23,584+8,248+8,956+9,483+0,43+2,848+0,15+4,216)*1,5</t>
  </si>
  <si>
    <t>200</t>
  </si>
  <si>
    <t>952901111</t>
  </si>
  <si>
    <t>Vyčištění budov bytové a občanské výstavby při výšce podlaží do 4 m</t>
  </si>
  <si>
    <t>240298047</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</si>
  <si>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</si>
  <si>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201</t>
  </si>
  <si>
    <t>953331121</t>
  </si>
  <si>
    <t>Vložky do svislých dilatačních spár z těžkých asfaltových pásů natavených</t>
  </si>
  <si>
    <t>-525421570</t>
  </si>
  <si>
    <t>Vložky svislé do dilatačních spár z lepenky natavením, včetně dodání a osazení, v jakémkoliv zdivu, těžké asfaltové pásy</t>
  </si>
  <si>
    <t xml:space="preserve">"st02"  </t>
  </si>
  <si>
    <t>25,5*0,4+2*0,65+1,5*0,8+1,6*0,8+1,3*1,05+4,15*0,45*2+2*0,5*2</t>
  </si>
  <si>
    <t>202</t>
  </si>
  <si>
    <t>95373511x</t>
  </si>
  <si>
    <t xml:space="preserve">Odvodnění opěrných stěn plastovými trubkami DN do 60 mm  </t>
  </si>
  <si>
    <t>-913639298</t>
  </si>
  <si>
    <t>"os1"  0,5*7</t>
  </si>
  <si>
    <t>"os2"  0,5*7</t>
  </si>
  <si>
    <t>203</t>
  </si>
  <si>
    <t>953943125</t>
  </si>
  <si>
    <t>Osazování výrobků do 120 kg/kus do betonu bez jejich dodání</t>
  </si>
  <si>
    <t>1413120849</t>
  </si>
  <si>
    <t>Osazování drobných kovových předmětů výrobků ostatních jinde neuvedených do betonu se zajištěním polohy k bednění či k výztuži před zabetonováním hmotnosti přes 30 do 120 kg/kus</t>
  </si>
  <si>
    <t>"103"  2</t>
  </si>
  <si>
    <t>204</t>
  </si>
  <si>
    <t>5536801x</t>
  </si>
  <si>
    <t>Ukončení dělících příček válcovanými profily  (mč 103)</t>
  </si>
  <si>
    <t>-520638869</t>
  </si>
  <si>
    <t>2,26*16+(0,5*2+1*2)*8,64</t>
  </si>
  <si>
    <t>f8*2</t>
  </si>
  <si>
    <t>205</t>
  </si>
  <si>
    <t>953951313</t>
  </si>
  <si>
    <t>Dodání a osazení dřevěných latí do 40x60 mm do betonových konstrukcí</t>
  </si>
  <si>
    <t>1752316652</t>
  </si>
  <si>
    <t>Dodání a osazení jednotlivých dřevěných výrobků latí do zdiva, betonu, mazanin nebo potěrů, o průřezu přes 90 do 250 mm2</t>
  </si>
  <si>
    <t>p5/0,4</t>
  </si>
  <si>
    <t>206</t>
  </si>
  <si>
    <t>95396011</t>
  </si>
  <si>
    <t>Ověření únosnosti základové spáry - TZ ST</t>
  </si>
  <si>
    <t>hr</t>
  </si>
  <si>
    <t>-976019068</t>
  </si>
  <si>
    <t>207</t>
  </si>
  <si>
    <t>9550101</t>
  </si>
  <si>
    <t>M+D  PHP 6kg práškový</t>
  </si>
  <si>
    <t>1561728205</t>
  </si>
  <si>
    <t>208</t>
  </si>
  <si>
    <t>9550103</t>
  </si>
  <si>
    <t>D+  Mtž reflexních a informačních tabulek viz PBŘ - dle skut</t>
  </si>
  <si>
    <t>1392553310</t>
  </si>
  <si>
    <t>D+ Mtž reflexních a informačních tabulek - dle skut</t>
  </si>
  <si>
    <t>209</t>
  </si>
  <si>
    <t>9550104</t>
  </si>
  <si>
    <t>El signalizace pro přivolání  wc invalidé- dle skut</t>
  </si>
  <si>
    <t>544584256</t>
  </si>
  <si>
    <t>210</t>
  </si>
  <si>
    <t>9550105</t>
  </si>
  <si>
    <t>D+M informační systém ozn V18 - štítky a piktogramy dle skut (18 kusů), nápisy EXPOZICE a SÁL plastické písmo xps, nátěr, v písmen 400mm</t>
  </si>
  <si>
    <t>kč</t>
  </si>
  <si>
    <t>1338803036</t>
  </si>
  <si>
    <t>211</t>
  </si>
  <si>
    <t>9550106</t>
  </si>
  <si>
    <t>D+M venkovní nápis "PEVNOST  DOBROŠOV" , ozn V5, plastické písmo z XPS, vel písmene 600mm, tl. 50mm, typ Ariel, povrch úprava nátěr dle int</t>
  </si>
  <si>
    <t>-310481677</t>
  </si>
  <si>
    <t>212</t>
  </si>
  <si>
    <t>9550108</t>
  </si>
  <si>
    <t>D+M ohebná plastová lemovací lišta L 40x40mm, ozn V12, lemování ukončení polopříček</t>
  </si>
  <si>
    <t>665811657</t>
  </si>
  <si>
    <t>D+M ohebná plastová lemovací lišta L 40c40, ozn V12, lemování ukončení polopříček</t>
  </si>
  <si>
    <t>213</t>
  </si>
  <si>
    <t>9550109</t>
  </si>
  <si>
    <t>Posouzení stáv stropu statikem po jeho odkrytí</t>
  </si>
  <si>
    <t>1210511588</t>
  </si>
  <si>
    <t>214</t>
  </si>
  <si>
    <t>97103538</t>
  </si>
  <si>
    <t>Vybourání otvorů v základech  pl do 0,09 m2 na MC tl do 900 mm</t>
  </si>
  <si>
    <t>-1652105356</t>
  </si>
  <si>
    <t>Vybourání otvorů ve zdivu základovém nebo nadzákladovém plochy do 0,09 m2, tl. do 900 mm</t>
  </si>
  <si>
    <t>"st02"  3</t>
  </si>
  <si>
    <t>"zt"  5</t>
  </si>
  <si>
    <t>215</t>
  </si>
  <si>
    <t>971042361</t>
  </si>
  <si>
    <t>Vybourání otvorů v betonových příčkách a zdech pl do 0,09 m2 tl do 800 mm</t>
  </si>
  <si>
    <t>-443918819</t>
  </si>
  <si>
    <t>Vybourání otvorů v betonových příčkách a zdech základových nebo nadzákladových plochy do 0,09 m2, tl. do 800 mm</t>
  </si>
  <si>
    <t>"st02"  4</t>
  </si>
  <si>
    <t>216</t>
  </si>
  <si>
    <t>974049164</t>
  </si>
  <si>
    <t>Vysekání rýh v betonových zdech hl do 150 mm š do 150 mm</t>
  </si>
  <si>
    <t>-1196809897</t>
  </si>
  <si>
    <t>Vysekání rýh v betonových zdech do hl. 150 mm a šířky do 150 mm</t>
  </si>
  <si>
    <t>"zt"  0,8</t>
  </si>
  <si>
    <t>"základ"  5</t>
  </si>
  <si>
    <t>217</t>
  </si>
  <si>
    <t>977131116</t>
  </si>
  <si>
    <t>Vrty příklepovými vrtáky D do 20 mm do cihelného zdiva nebo prostého betonu</t>
  </si>
  <si>
    <t>-1988883880</t>
  </si>
  <si>
    <t>Vrty příklepovými vrtáky do cihelného zdiva nebo prostého betonu průměru přes 16 do 20 mm</t>
  </si>
  <si>
    <t>"st6"  0,2*4</t>
  </si>
  <si>
    <t>218</t>
  </si>
  <si>
    <t>977211115</t>
  </si>
  <si>
    <t>Řezání ŽB kcí hl do 680 mm stěnovou pilou do průměru výztuže 16 mm</t>
  </si>
  <si>
    <t>-341412666</t>
  </si>
  <si>
    <t>Řezání železobetonových konstrukcí stěnovou pilou do průměru řezané výztuže 16 mm hloubka řezu od 520 do 680 mm</t>
  </si>
  <si>
    <t>"st 02"  (1,85+2,25*2)*3+1,85+2,25</t>
  </si>
  <si>
    <t>219</t>
  </si>
  <si>
    <t>981011413</t>
  </si>
  <si>
    <t>Demolice budov zděných na MC nebo z betonu podíl konstrukcí do 20 % postupným rozebíráním</t>
  </si>
  <si>
    <t>2118449101</t>
  </si>
  <si>
    <t>Demolice budov postupným rozebíráním z cihel, kamene, tvárnic na maltu cementovou nebo z betonu prostého s podílem konstrukcí přes 15 do 20 %, komplexní bourací práce na objektu vč. základové desky - zahrnuje veškeré bourací práce ve stávajícím objektu</t>
  </si>
  <si>
    <t>"ar2"  292,34*4,32</t>
  </si>
  <si>
    <t>220</t>
  </si>
  <si>
    <t>981511114</t>
  </si>
  <si>
    <t>Demolice konstrukcí objektů z betonu železového postupným rozebíráním</t>
  </si>
  <si>
    <t>-467337608</t>
  </si>
  <si>
    <t>Demolice konstrukcí objektů postupným rozebíráním konstrukcí ze železobetonu</t>
  </si>
  <si>
    <t>"opěrná stěna"  (1,7+3,5)*0,5*4,7*0,5</t>
  </si>
  <si>
    <t>221</t>
  </si>
  <si>
    <t>981511116</t>
  </si>
  <si>
    <t>Demolice konstrukcí objektů z betonu prostého postupným rozebíráním</t>
  </si>
  <si>
    <t>1346993276</t>
  </si>
  <si>
    <t>Demolice konstrukcí objektů postupným rozebíráním konstrukcí z betonu prostého</t>
  </si>
  <si>
    <t>"tribuna vč schodů a založení"  11,325*(3,755+0,255)*0,6+1,205*0,6*1,06*0,5+3,755*1,21*0,535</t>
  </si>
  <si>
    <t>(11,325+0,26+0,555)*0,555*1,77</t>
  </si>
  <si>
    <t>222</t>
  </si>
  <si>
    <t>985131411</t>
  </si>
  <si>
    <t>Očištění ploch stěn, rubu kleneb a podlah stlačeným vzduchem</t>
  </si>
  <si>
    <t>1988664732</t>
  </si>
  <si>
    <t>Očištění ploch stěn, rubu kleneb a podlah vysušení stlačeným vzduchem</t>
  </si>
  <si>
    <t>"ar3 - stěny+strop stáv"  (2,647+12,065)*4+(15,35+8,485)*3-1,85*2,2*4+22*13</t>
  </si>
  <si>
    <t>997</t>
  </si>
  <si>
    <t>Přesun sutě</t>
  </si>
  <si>
    <t>223</t>
  </si>
  <si>
    <t>997006512</t>
  </si>
  <si>
    <t>Vodorovné doprava suti s naložením a složením na skládku do 1 km</t>
  </si>
  <si>
    <t>-464135419</t>
  </si>
  <si>
    <t>Vodorovná doprava suti na skládku s naložením na dopravní prostředek a složením přes 100 m do 1 km</t>
  </si>
  <si>
    <t>224</t>
  </si>
  <si>
    <t>997006519</t>
  </si>
  <si>
    <t>Příplatek k vodorovnému přemístění suti na skládku ZKD 1 km přes 1 km</t>
  </si>
  <si>
    <t>1819762432</t>
  </si>
  <si>
    <t>Vodorovná doprava suti na skládku s naložením na dopravní prostředek a složením Příplatek k ceně za každý další i započatý 1 km</t>
  </si>
  <si>
    <t>489,64*9 'Přepočtené koeficientem množství</t>
  </si>
  <si>
    <t>225</t>
  </si>
  <si>
    <t>997013111</t>
  </si>
  <si>
    <t>Vnitrostaveništní doprava suti a vybouraných hmot pro budovy v do 6 m s použitím mechanizace</t>
  </si>
  <si>
    <t>1197273890</t>
  </si>
  <si>
    <t>Vnitrostaveništní doprava suti a vybouraných hmot vodorovně do 50 m svisle s použitím mechanizace pro budovy a haly výšky do 6 m</t>
  </si>
  <si>
    <t>226</t>
  </si>
  <si>
    <t>997013814</t>
  </si>
  <si>
    <t>Poplatek za uložení stavebního odpadu z izolačních hmot na skládce (skládkovné)</t>
  </si>
  <si>
    <t>-1297310750</t>
  </si>
  <si>
    <t>Poplatek za uložení stavebního odpadu na skládce (skládkovné) z izolačních materiálů</t>
  </si>
  <si>
    <t>227</t>
  </si>
  <si>
    <t>997013831</t>
  </si>
  <si>
    <t>Poplatek za uložení stavebního směsného odpadu na skládce (skládkovné)</t>
  </si>
  <si>
    <t>-2031398964</t>
  </si>
  <si>
    <t>Poplatek za uložení stavebního odpadu na skládce (skládkovné) směsného</t>
  </si>
  <si>
    <t>998</t>
  </si>
  <si>
    <t>Přesun hmot</t>
  </si>
  <si>
    <t>228</t>
  </si>
  <si>
    <t>998012021</t>
  </si>
  <si>
    <t>Přesun hmot pro budovy v do 6 m</t>
  </si>
  <si>
    <t>-333261327</t>
  </si>
  <si>
    <t>PSV</t>
  </si>
  <si>
    <t>Práce a dodávky PSV</t>
  </si>
  <si>
    <t>711</t>
  </si>
  <si>
    <t>Izolace proti vodě, vlhkosti a plynům</t>
  </si>
  <si>
    <t>229</t>
  </si>
  <si>
    <t>711111001</t>
  </si>
  <si>
    <t>Provedení izolace proti zemní vlhkosti vodorovné za studena nátěrem penetračním</t>
  </si>
  <si>
    <t>-987981554</t>
  </si>
  <si>
    <t>Provedení izolace proti zemní vlhkosti natěradly a tmely za studena na ploše vodorovné V nátěrem penetračním</t>
  </si>
  <si>
    <t>"tz"  812,75</t>
  </si>
  <si>
    <t>230</t>
  </si>
  <si>
    <t>711112001</t>
  </si>
  <si>
    <t>Provedení izolace proti zemní vlhkosti svislé za studena nátěrem penetračním</t>
  </si>
  <si>
    <t>-88828962</t>
  </si>
  <si>
    <t>Provedení izolace proti zemní vlhkosti natěradly a tmely za studena na ploše svislé S nátěrem penetračním</t>
  </si>
  <si>
    <t>4,5*(2,647+12,055+16,301+28,03)</t>
  </si>
  <si>
    <t>111631500</t>
  </si>
  <si>
    <t>lak asfaltový ALP/9 bal 9 kg</t>
  </si>
  <si>
    <t>469715637</t>
  </si>
  <si>
    <t>výrobky asfaltové izolační a zálivkové hmoty asfalty oxidované stavebně-izolační k penetraci suchých a očištěných podkladů pod asfaltové izolační krytiny a izolace ALP/9 bal 9 kg</t>
  </si>
  <si>
    <t>Poznámka k položce:
Spotřeba 0,3-0,4kg/m2 dle povrchu, ředidlo technický benzín</t>
  </si>
  <si>
    <t>s2*0,0003+s3*0,00035</t>
  </si>
  <si>
    <t>232</t>
  </si>
  <si>
    <t>711141559</t>
  </si>
  <si>
    <t>Provedení izolace proti zemní vlhkosti pásy přitavením vodorovné NAIP</t>
  </si>
  <si>
    <t>1594920451</t>
  </si>
  <si>
    <t>Provedení izolace proti zemní vlhkosti pásy přitavením NAIP na ploše vodorovné V</t>
  </si>
  <si>
    <t>s2*2</t>
  </si>
  <si>
    <t>233</t>
  </si>
  <si>
    <t>711142559</t>
  </si>
  <si>
    <t>Provedení izolace proti zemní vlhkosti pásy přitavením svislé NAIP</t>
  </si>
  <si>
    <t>1141129712</t>
  </si>
  <si>
    <t>Provedení izolace proti zemní vlhkosti pásy přitavením NAIP na ploše svislé S</t>
  </si>
  <si>
    <t>s3*3</t>
  </si>
  <si>
    <t>234</t>
  </si>
  <si>
    <t>628522640</t>
  </si>
  <si>
    <t xml:space="preserve">pás s modifikovaným asfaltem </t>
  </si>
  <si>
    <t>-253690306</t>
  </si>
  <si>
    <t xml:space="preserve">pásy s modifikovaným asfaltem vložka skleněná tkanina asfaltované hydroizolační pásy modifikované SBS (styren - butadien - styren) posyp hrubozrný břidličný, spodní strana mikrotenová folie  </t>
  </si>
  <si>
    <t>s3*1,2</t>
  </si>
  <si>
    <t>235</t>
  </si>
  <si>
    <t>62852254</t>
  </si>
  <si>
    <t>pás asfaltovaný modifikovaný SBS 4mm</t>
  </si>
  <si>
    <t>-1146633914</t>
  </si>
  <si>
    <t xml:space="preserve">pásy s modifikovaným asfaltem vložka textilie asfaltované pásy modifikované special(-25°C) </t>
  </si>
  <si>
    <t>s2*2*1,15+s3*2*1,2</t>
  </si>
  <si>
    <t>236</t>
  </si>
  <si>
    <t>711161531</t>
  </si>
  <si>
    <t>Izolace fóliemi nopovými pro spodní stavbu s filtrační textilií zatížitelnost 90 kN/m2</t>
  </si>
  <si>
    <t>-1189505857</t>
  </si>
  <si>
    <t>Izolace nopovými foliemi systém  na ploše svislé i vodorovné drenážní a ochranný systém pro spodní stavbu s filtační textilií, zatížitelnost 90 kN/m2 (DRAIN)</t>
  </si>
  <si>
    <t>s3+a16*0,5</t>
  </si>
  <si>
    <t>237</t>
  </si>
  <si>
    <t>711193121</t>
  </si>
  <si>
    <t xml:space="preserve">Izolace proti zemní vlhkosti na vodorovné ploše těsnicí kaší </t>
  </si>
  <si>
    <t>1637591361</t>
  </si>
  <si>
    <t>Izolace proti zemní vlhkosti ostatní  těsnicí kaší  na ploše vodorovné V</t>
  </si>
  <si>
    <t>p3+p6+p7+f19</t>
  </si>
  <si>
    <t>238</t>
  </si>
  <si>
    <t>711193131</t>
  </si>
  <si>
    <t xml:space="preserve">Izolace proti zemní vlhkosti na svislé ploše těsnicí kaší  </t>
  </si>
  <si>
    <t>-1263318490</t>
  </si>
  <si>
    <t>Izolace proti zemní vlhkosti ostatní  těsnicí kaší  na ploše svislé S</t>
  </si>
  <si>
    <t>"113"  (0,95+1,025*2)*2,1</t>
  </si>
  <si>
    <t>239</t>
  </si>
  <si>
    <t>998711101</t>
  </si>
  <si>
    <t>Přesun hmot tonážní pro izolace proti vodě, vlhkosti a plynům v objektech výšky do 6 m</t>
  </si>
  <si>
    <t>101087962</t>
  </si>
  <si>
    <t>Přesun hmot pro izolace proti vodě, vlhkosti a plynům stanovený z hmotnosti přesunovaného materiálu vodorovná dopravní vzdálenost do 50 m v objektech výšky do 6 m</t>
  </si>
  <si>
    <t>712</t>
  </si>
  <si>
    <t>Povlakové krytiny</t>
  </si>
  <si>
    <t>240</t>
  </si>
  <si>
    <t>712311101</t>
  </si>
  <si>
    <t>Provedení povlakové krytiny střech do 10° za studena lakem penetračním nebo asfaltovým</t>
  </si>
  <si>
    <t>-531064556</t>
  </si>
  <si>
    <t>Provedení povlakové krytiny střech plochých do 10 st. natěradly a tmely za studena nátěrem lakem penetračním nebo asfaltovým</t>
  </si>
  <si>
    <t>0,8*(23,408+5,58+23,241+3,6+2)</t>
  </si>
  <si>
    <t>241</t>
  </si>
  <si>
    <t>1281178910</t>
  </si>
  <si>
    <t>s1*0,0003+a50*0,00035+s6a*0,0003</t>
  </si>
  <si>
    <t>242</t>
  </si>
  <si>
    <t>712331111</t>
  </si>
  <si>
    <t>Provedení povlakové krytiny střech do 10° podkladní vrstvy pásy na sucho samolepící</t>
  </si>
  <si>
    <t>618358855</t>
  </si>
  <si>
    <t>Provedení povlakové krytiny střech plochých do 10 st. pásy na sucho podkladní samolepící asfaltový pás</t>
  </si>
  <si>
    <t>s1+a50+s6a</t>
  </si>
  <si>
    <t>243</t>
  </si>
  <si>
    <t>6284112</t>
  </si>
  <si>
    <t>pás asfaltový samolepící SBS skl vložka, tl. 3mm</t>
  </si>
  <si>
    <t>949607185</t>
  </si>
  <si>
    <t>pásy asfaltované se zvláštní úpravou skl vložka   samolepicí asfaltované hydroizolační pásy  tl. 3mm</t>
  </si>
  <si>
    <t>s1*1,15+a50*1,2+s6a*1,15</t>
  </si>
  <si>
    <t>244</t>
  </si>
  <si>
    <t>712341559</t>
  </si>
  <si>
    <t>Provedení povlakové krytiny střech do 10° pásy NAIP přitavením v plné ploše</t>
  </si>
  <si>
    <t>-167955054</t>
  </si>
  <si>
    <t>Provedení povlakové krytiny střech plochých do 10 st. pásy přitavením NAIP v plné ploše</t>
  </si>
  <si>
    <t>s1*3+a50*3+s6a*3</t>
  </si>
  <si>
    <t>245</t>
  </si>
  <si>
    <t>6283610</t>
  </si>
  <si>
    <t>pás těžký asfaltovaný s  Al  vložkou tl. 4mm - parozábrana</t>
  </si>
  <si>
    <t>-1876603411</t>
  </si>
  <si>
    <t xml:space="preserve">pásy asfaltované těžké vložka profilovaná kovová folie s Al folií nosnou vložkou  </t>
  </si>
  <si>
    <t>246</t>
  </si>
  <si>
    <t>628522540</t>
  </si>
  <si>
    <t>pás asfaltovaný modifikovaný SBS mineral, vložka skleněná rohož, tl. 4mm</t>
  </si>
  <si>
    <t>547511914</t>
  </si>
  <si>
    <t xml:space="preserve">pásy s modifikovaným asfaltem vložka skleněná rohož asfaltované pásy modifikované special(-25°C)  </t>
  </si>
  <si>
    <t>247</t>
  </si>
  <si>
    <t>62852250x</t>
  </si>
  <si>
    <t>hydroizolační ochranný pás asfaltovaný modifikovaný SBS proti prorůstání kořínků  tl. 5,3mm</t>
  </si>
  <si>
    <t>1523943261</t>
  </si>
  <si>
    <t>248</t>
  </si>
  <si>
    <t>712361701</t>
  </si>
  <si>
    <t>Provedení povlakové krytiny střech do 10° fólií položenou volně</t>
  </si>
  <si>
    <t>-1169175</t>
  </si>
  <si>
    <t>Provedení povlakové krytiny střech plochých do 10 st. fólií položenou volně s přilepením spojů</t>
  </si>
  <si>
    <t>249</t>
  </si>
  <si>
    <t>2832305</t>
  </si>
  <si>
    <t>fólie multifunkční profilovaná (nopová) hdpe pro zelené střechy 1,2 x 2,5 m, 1000 g/m2</t>
  </si>
  <si>
    <t>-1235663384</t>
  </si>
  <si>
    <t>fólie z hdpe a jednoduché výrobky z nich fólie multifunkční profilované (nopové) - pro "zelené střechy" 1,2 x 2,5 m</t>
  </si>
  <si>
    <t>s1*1,15+s6a*1,15</t>
  </si>
  <si>
    <t>250</t>
  </si>
  <si>
    <t>712391172</t>
  </si>
  <si>
    <t>Provedení povlakové krytiny střech do 10° ochranné textilní vrstvy</t>
  </si>
  <si>
    <t>1956402346</t>
  </si>
  <si>
    <t>Provedení povlakové krytiny střech plochých do 10 st. -ostatní práce provedení vrstvy textilní ochranné</t>
  </si>
  <si>
    <t>s1*2+a50+s6a*2</t>
  </si>
  <si>
    <t>251</t>
  </si>
  <si>
    <t>6931114</t>
  </si>
  <si>
    <t>textilie  filtrační netkaná 200 g/m2 do š 8,8 m</t>
  </si>
  <si>
    <t>1689634009</t>
  </si>
  <si>
    <t>geotextilie geotextilie netkané   (polypropylenová vlákna) se základní ÚV stabilizací šíře do 8,8 m 63/ 20  200 g/m2</t>
  </si>
  <si>
    <t>252</t>
  </si>
  <si>
    <t>69311170x</t>
  </si>
  <si>
    <t>textilie separační polypropylen vlákna 300 g/m2 do š 8,8 m</t>
  </si>
  <si>
    <t>-369319346</t>
  </si>
  <si>
    <t>geotextilie geotextilie   ÚV stab. (polypropylenová vlákna) s nejvyšší stabilizací do šíře 8,80 m 63/ 30 ÚV 300 g/m2</t>
  </si>
  <si>
    <t>253</t>
  </si>
  <si>
    <t>998712101</t>
  </si>
  <si>
    <t>Přesun hmot tonážní tonážní pro krytiny povlakové v objektech v do 6 m</t>
  </si>
  <si>
    <t>-1351001659</t>
  </si>
  <si>
    <t>Přesun hmot pro povlakové krytiny stanovený z hmotnosti přesunovaného materiálu vodorovná dopravní vzdálenost do 50 m v objektech výšky do 6 m</t>
  </si>
  <si>
    <t>713</t>
  </si>
  <si>
    <t>Izolace tepelné</t>
  </si>
  <si>
    <t>254</t>
  </si>
  <si>
    <t>713121111</t>
  </si>
  <si>
    <t>Montáž izolace tepelné podlah volně kladenými rohožemi, pásy, dílci, deskami 1 vrstva</t>
  </si>
  <si>
    <t>981354176</t>
  </si>
  <si>
    <t>Montáž tepelné izolace podlah rohožemi, pásy, deskami, dílci, bloky (izolační materiál ve specifikaci) kladenými volně jednovrstvá</t>
  </si>
  <si>
    <t>kd+ep+p5</t>
  </si>
  <si>
    <t>255</t>
  </si>
  <si>
    <t>2837649x</t>
  </si>
  <si>
    <t>deska izolační polyuretanová podlahová tl. 30mm</t>
  </si>
  <si>
    <t>-1237035386</t>
  </si>
  <si>
    <t xml:space="preserve">Poznámka k položce:
 </t>
  </si>
  <si>
    <t>1,02*(p1+p2+p3+p4+p5+p6+p7+p8)</t>
  </si>
  <si>
    <t>256</t>
  </si>
  <si>
    <t>283758800</t>
  </si>
  <si>
    <t>deska z pěnového polystyrenu EPS 100 Z 1000 x 500 x 50 mm</t>
  </si>
  <si>
    <t>-1357620208</t>
  </si>
  <si>
    <t>deska z pěnového polystyrenu pro vysoce zatížené konstrukce 1000 x 500 x 50 mm</t>
  </si>
  <si>
    <t>Poznámka k položce:
lambda=0,037 [W / m K]</t>
  </si>
  <si>
    <t>1,02*(p4+p6+p8)</t>
  </si>
  <si>
    <t>257</t>
  </si>
  <si>
    <t>713131151</t>
  </si>
  <si>
    <t>Montáž izolace tepelné stěn a základů volně vloženými rohožemi, pásy, dílci, deskami 1 vrstva</t>
  </si>
  <si>
    <t>84639831</t>
  </si>
  <si>
    <t>Montáž tepelné izolace stěn rohožemi, pásy, deskami, dílci, bloky (izolační materiál ve specifikaci) vložením jednovrstvě</t>
  </si>
  <si>
    <t>258</t>
  </si>
  <si>
    <t>283763570</t>
  </si>
  <si>
    <t>deska fasádní polystyrénová izolační  (EPS P) 1250 x 600 x 140 mm</t>
  </si>
  <si>
    <t>-1418353653</t>
  </si>
  <si>
    <t>desky z lehčených plastů desky z expandovaného polystyrenu izolační desky 1265 x 615 mm, lambda 0,034 W/m K 140 x 1250 x 600 mm</t>
  </si>
  <si>
    <t>Poznámka k položce:
lambda=0,034 [W / m K]</t>
  </si>
  <si>
    <t>s3*1,02</t>
  </si>
  <si>
    <t>259</t>
  </si>
  <si>
    <t>713141111</t>
  </si>
  <si>
    <t>Montáž izolace tepelné střech plochých lepené asfaltem plně 1 vrstva rohoží, pásů, dílců, desek</t>
  </si>
  <si>
    <t>-2119617382</t>
  </si>
  <si>
    <t>Montáž tepelné izolace střech plochých rohožemi, pásy, deskami, dílci, bloky (izolační materiál ve specifikaci) přilepenými asfaltem za horka zplna, jednovrstvá</t>
  </si>
  <si>
    <t>s1*2+s6a*3</t>
  </si>
  <si>
    <t>260</t>
  </si>
  <si>
    <t>283763560</t>
  </si>
  <si>
    <t>deska fasádní polystyrénová izolační  (EPS P) 1250 x 600 x 80 mm</t>
  </si>
  <si>
    <t>-340091959</t>
  </si>
  <si>
    <t>desky z lehčených plastů desky z expandovaného polystyrenu  izolační desky 1265 x 615 mm, lambda 0,034 W/m K    80 x 1250 x 600 mm</t>
  </si>
  <si>
    <t>261</t>
  </si>
  <si>
    <t>28375990</t>
  </si>
  <si>
    <t>deska z pěnového polystyrenu EPS 150 S ve spádu pr.tl. 1000 x 500 x 140 mm</t>
  </si>
  <si>
    <t>-258378461</t>
  </si>
  <si>
    <t>desky z lehčených plastů desky z pěnového polystyrénu - samozhášivého typ EPS 150 S stabil , objemová hmotnost 25-30 kg/m3 tepelně izolační desky pro izolace s velmi vysokými nároky na pevnost v tlaku a ohybu (vysoce zatížené podlahy, střechy apod.) rozměr 1000 x 500 mm, lambda  0,035 W/m K 140 mm</t>
  </si>
  <si>
    <t>Poznámka k položce:
lambda=0,035 [W / m K]</t>
  </si>
  <si>
    <t>262</t>
  </si>
  <si>
    <t>283723060</t>
  </si>
  <si>
    <t>deska z pěnového polystyrenu EPS 100 S 1000 x 500 x 60 mm</t>
  </si>
  <si>
    <t>-1263036061</t>
  </si>
  <si>
    <t>deska z pěnového polystyrenu pro trvalé zatížení v tlaku (max. 2000 kg/m2) 1000 x 500 x 60 mm</t>
  </si>
  <si>
    <t>s6a*1,02</t>
  </si>
  <si>
    <t>263</t>
  </si>
  <si>
    <t>713141151</t>
  </si>
  <si>
    <t>Montáž izolace tepelné střech plochých kladené volně 1 vrstva rohoží, pásů, dílců, desek</t>
  </si>
  <si>
    <t>-173749419</t>
  </si>
  <si>
    <t>Montáž tepelné izolace střech plochých rohožemi, pásy, deskami, dílci, bloky (izolační materiál ve specifikaci) kladenými volně jednovrstvá</t>
  </si>
  <si>
    <t>"vyrovnání panelů a monolitu - db4+db5"  3,6*16,75+12,5*7,625</t>
  </si>
  <si>
    <t>a51*2</t>
  </si>
  <si>
    <t>264</t>
  </si>
  <si>
    <t>283758850</t>
  </si>
  <si>
    <t>deska z pěnového polystyrenu EPS 100 Z 1000 x 500 x 100 mm</t>
  </si>
  <si>
    <t>-1519378555</t>
  </si>
  <si>
    <t>desky z lehčených plastů desky z pěnového polystyrénu - samozhášivého typ EPS 100Z (EPS 100S), objemová hmotnost 20 - 25 kg/m3 tepelně izolační desky pro izolace s vysokými nároky na pevnost v tlaku a ohybu (vysoce zatížené podlahy,střechy apod.) rozměr 1000 x 500 mm, lambda=0,037 [W / m K] 100 mm</t>
  </si>
  <si>
    <t>a51*2*1,02</t>
  </si>
  <si>
    <t>265</t>
  </si>
  <si>
    <t>713141211</t>
  </si>
  <si>
    <t>Montáž izolace tepelné střech plochých volně položené atikový klín</t>
  </si>
  <si>
    <t>1264529692</t>
  </si>
  <si>
    <t>Montáž tepelné izolace střech plochých atikovými klíny kladenými volně</t>
  </si>
  <si>
    <t>"střecha ar4"  (28,529+23,408+5,58)*2</t>
  </si>
  <si>
    <t>266</t>
  </si>
  <si>
    <t>63152900x</t>
  </si>
  <si>
    <t>klín atikový přechodný  tl.60 x 60 mm, délka 1000 mm</t>
  </si>
  <si>
    <t>741587020</t>
  </si>
  <si>
    <t>f21*1,02</t>
  </si>
  <si>
    <t>267</t>
  </si>
  <si>
    <t>713291222</t>
  </si>
  <si>
    <t>Montáž izolace tepelné parotěsné zábrany stěn a sloupů fólií</t>
  </si>
  <si>
    <t>-290690038</t>
  </si>
  <si>
    <t>Montáž tepelné izolace chlazených a temperovaných místností - doplňky a konstrukční součásti parotěsné zábrany stěn a sloupů fólií</t>
  </si>
  <si>
    <t>268</t>
  </si>
  <si>
    <t>28329324</t>
  </si>
  <si>
    <t>fólie  difúzní (1,5 x 50 m)</t>
  </si>
  <si>
    <t>-1776720132</t>
  </si>
  <si>
    <t>fólie z plastů ostatních a speciálně upravené podstřešní a parotěsné folie fólie  difúzní</t>
  </si>
  <si>
    <t>269</t>
  </si>
  <si>
    <t>998713101</t>
  </si>
  <si>
    <t>Přesun hmot tonážní pro izolace tepelné v objektech v do 6 m</t>
  </si>
  <si>
    <t>-766672476</t>
  </si>
  <si>
    <t>Přesun hmot pro izolace tepelné stanovený z hmotnosti přesunovaného materiálu vodorovná dopravní vzdálenost do 50 m v objektech výšky do 6 m</t>
  </si>
  <si>
    <t>714</t>
  </si>
  <si>
    <t>Akustická a protiotřesová opatření</t>
  </si>
  <si>
    <t>270</t>
  </si>
  <si>
    <t>714121013</t>
  </si>
  <si>
    <t>Montáž podstropních panelů s rozšířenou zvukovou pohltivostí zavěšených na skrytý rošt</t>
  </si>
  <si>
    <t>1973265007</t>
  </si>
  <si>
    <t>Montáž akustických minerálních panelů podstropních s rozšířenou pohltivostí zvuku zavěšených na rošt skrytý</t>
  </si>
  <si>
    <t>"104"  4,65*6,2</t>
  </si>
  <si>
    <t>271</t>
  </si>
  <si>
    <t>5903641</t>
  </si>
  <si>
    <t>panel akustický kazetový liniový, ze skelného vlákna, poloskrytý nosný systém,   tl. panelu 20mm</t>
  </si>
  <si>
    <t>-1498739651</t>
  </si>
  <si>
    <t>systémy akustických podhledů panely akustické  tl. 20 mm</t>
  </si>
  <si>
    <t>Poznámka k položce:
Koeficient pohltivosti αw=0,85. Srozumitelnost řeči: Artikulační třída AC = 180 v souladu s ASTM E 1111 a E 1110. Jádro: v plástvích lisovaná skelná vlákna. Barva bílá, nejbližší barevný vzorek NCS S 0500-N. Světelná odrazivost 85%, více než 99% odraženého světla je světlo rozptýlené. Koeficient zpětného odrazu je 63 mcd*m-2lx-1. Lesk &lt; 1. Akustický podhled bude tvořen kazetami ze skelného vlákna vysoké hustoty a poloskrytého nosného systému. Kazety budou v jednom směru sesazeny na sraz, ve druhém směru bude mezi kazetami přiznaná mezera pro zdůraznění vybraného směru. Kazety jsou demontovatelné, vyklopením dolů. Rastr je vyroben z pozinkované oceli, součástí jsou vymezovací profily „V“. Tl. kazet činí 20mm, navržený systém akustického podhledu odolává stálé relativní vlhkosti 95%, umožňuje denní stírání prachu a vysávání, týdenní čištění za mokra. Výrobek je plně recyklovatelný. Min. demontážní výška systému činí 135mm.</t>
  </si>
  <si>
    <t>4,65*6,2*1,05</t>
  </si>
  <si>
    <t>30,272*1,05 'Přepočtené koeficientem množství</t>
  </si>
  <si>
    <t>272</t>
  </si>
  <si>
    <t>998714101</t>
  </si>
  <si>
    <t>Přesun hmot tonážní tonážní pro akustická a protiotřesová opatření v objektech v do 6 m</t>
  </si>
  <si>
    <t>1874936408</t>
  </si>
  <si>
    <t>Přesun hmot pro akustická a protiotřesová opatření stanovený z hmotnosti přesunovaného materiálu vodorovná dopravní vzdálenost do 50 m v objektech výšky do 6 m</t>
  </si>
  <si>
    <t>721</t>
  </si>
  <si>
    <t>Zdravotechnika - vnitřní kanalizace</t>
  </si>
  <si>
    <t>273</t>
  </si>
  <si>
    <t>7212332</t>
  </si>
  <si>
    <t>Střešní vtok dvoustupňový polypropylen PP s ochrannou šachtou pro zelené střechy svislý odtok DN 125</t>
  </si>
  <si>
    <t>-1755693849</t>
  </si>
  <si>
    <t>274</t>
  </si>
  <si>
    <t>998721101</t>
  </si>
  <si>
    <t>Přesun hmot tonážní pro vnitřní kanalizace v objektech v do 6 m</t>
  </si>
  <si>
    <t>-1655411990</t>
  </si>
  <si>
    <t>Přesun hmot pro vnitřní kanalizace stanovený z hmotnosti přesunovaného materiálu vodorovná dopravní vzdálenost do 50 m v objektech výšky do 6 m</t>
  </si>
  <si>
    <t>725</t>
  </si>
  <si>
    <t>Zdravotechnika - zařizovací předměty</t>
  </si>
  <si>
    <t>275</t>
  </si>
  <si>
    <t>72529131x</t>
  </si>
  <si>
    <t>Doplňky zařízení koupelen a záchodů kovové úprava chrom háček jednoduchý ozn v14</t>
  </si>
  <si>
    <t>soubor</t>
  </si>
  <si>
    <t>1471783083</t>
  </si>
  <si>
    <t>276</t>
  </si>
  <si>
    <t>72529132x</t>
  </si>
  <si>
    <t>Doplňky zařízení koupelen a záchodů kovové úprava chrom háček dvojitý ozn v14</t>
  </si>
  <si>
    <t>603136531</t>
  </si>
  <si>
    <t>277</t>
  </si>
  <si>
    <t>72529133x</t>
  </si>
  <si>
    <t>Doplňky zařízení koupelen a záchodů kovové hrazda s pěti háčky dl. 395mm, ozn v15</t>
  </si>
  <si>
    <t>1625664473</t>
  </si>
  <si>
    <t>278</t>
  </si>
  <si>
    <t>725291511</t>
  </si>
  <si>
    <t>Doplňky zařízení koupelen a záchodů ozn v13 plastové dávkovač tekutého mýdla na 350 ml</t>
  </si>
  <si>
    <t>1973900786</t>
  </si>
  <si>
    <t>Doplňky zařízení koupelen a záchodů plastové dávkovač tekutého mýdla na 350 ml</t>
  </si>
  <si>
    <t>279</t>
  </si>
  <si>
    <t>725291521</t>
  </si>
  <si>
    <t>Doplňky zařízení koupelen a záchodů plastové zásobník toaletních papírů v13</t>
  </si>
  <si>
    <t>1983839784</t>
  </si>
  <si>
    <t>Doplňky zařízení koupelen a záchodů plastové zásobník toaletních papírů</t>
  </si>
  <si>
    <t>280</t>
  </si>
  <si>
    <t>72529153x</t>
  </si>
  <si>
    <t>Doplňky zařízení koupelen a záchodů wc souprava závěsná ozn v13</t>
  </si>
  <si>
    <t>2064846440</t>
  </si>
  <si>
    <t>281</t>
  </si>
  <si>
    <t>72529156x</t>
  </si>
  <si>
    <t>Doplňky zařízení koupelen a záchodů koš 15l ozn v13</t>
  </si>
  <si>
    <t>-1271613834</t>
  </si>
  <si>
    <t>282</t>
  </si>
  <si>
    <t>72529172x</t>
  </si>
  <si>
    <t>Doplňky zařízení koupelen a záchodů smaltované madlo ozn V6 svislé u umyvadla dl 550 mm</t>
  </si>
  <si>
    <t>-1466655290</t>
  </si>
  <si>
    <t>283</t>
  </si>
  <si>
    <t>72529171x</t>
  </si>
  <si>
    <t>Doplňky zařízení koupelen a záchodů smaltované madlo ozn V6 krakorcové dl 834 mm s úchytem pro toaletní papír</t>
  </si>
  <si>
    <t>-2145258293</t>
  </si>
  <si>
    <t>284</t>
  </si>
  <si>
    <t>725291722</t>
  </si>
  <si>
    <t>Doplňky zařízení koupelen a záchodů smaltované madlo krakorcové sklopné ozn V6 dl 834 mm</t>
  </si>
  <si>
    <t>-1898268689</t>
  </si>
  <si>
    <t>Doplňky zařízení koupelen a záchodů smaltované madla krakorcová sklopná, délky 834 mm</t>
  </si>
  <si>
    <t>285</t>
  </si>
  <si>
    <t>72530181x</t>
  </si>
  <si>
    <t>D+M sklopný závěsný přebalovací pult vel 580x740mm, ozn V7, materiál buk</t>
  </si>
  <si>
    <t>1963696461</t>
  </si>
  <si>
    <t>286</t>
  </si>
  <si>
    <t>72530182x</t>
  </si>
  <si>
    <t>D+M odkládací polička u umyvadla ozn v13, mč. 106</t>
  </si>
  <si>
    <t>1293014560</t>
  </si>
  <si>
    <t>287</t>
  </si>
  <si>
    <t>998725101</t>
  </si>
  <si>
    <t>Přesun hmot tonážní pro zařizovací předměty v objektech v do 6 m</t>
  </si>
  <si>
    <t>-2020630157</t>
  </si>
  <si>
    <t>Přesun hmot pro zařizovací předměty stanovený z hmotnosti přesunovaného materiálu vodorovná dopravní vzdálenost do 50 m v objektech výšky do 6 m</t>
  </si>
  <si>
    <t>762</t>
  </si>
  <si>
    <t>Konstrukce tesařské</t>
  </si>
  <si>
    <t>288</t>
  </si>
  <si>
    <t>762341017</t>
  </si>
  <si>
    <t>Bednění střech rovných z desek OSB tl 25 mm na sraz šroubovaných na krokve</t>
  </si>
  <si>
    <t>-2035057116</t>
  </si>
  <si>
    <t>Bednění a laťování bednění střech rovných sklonu do 60 st. s vyřezáním otvorů z dřevoštěpkových desek [OSB] šroubovaných na krokve 25 mm na sraz, tloušťky desky</t>
  </si>
  <si>
    <t>f22</t>
  </si>
  <si>
    <t>"atika"  56,4*0,3</t>
  </si>
  <si>
    <t>289</t>
  </si>
  <si>
    <t>762395000</t>
  </si>
  <si>
    <t>Spojovací prostředky pro montáž krovu, bednění, laťování, světlíky, klíny</t>
  </si>
  <si>
    <t>-102001697</t>
  </si>
  <si>
    <t>Spojovací prostředky krovů, bednění a laťování, nadstřešních konstrukcí svory, prkna, hřebíky, pásová ocel, vruty</t>
  </si>
  <si>
    <t>a22*0,025</t>
  </si>
  <si>
    <t>290</t>
  </si>
  <si>
    <t>998762101</t>
  </si>
  <si>
    <t>Přesun hmot tonážní pro kce tesařské v objektech v do 6 m</t>
  </si>
  <si>
    <t>-933843151</t>
  </si>
  <si>
    <t>Přesun hmot pro konstrukce tesařské stanovený z hmotnosti přesunovaného materiálu vodorovná dopravní vzdálenost do 50 m v objektech výšky do 6 m</t>
  </si>
  <si>
    <t>763</t>
  </si>
  <si>
    <t>Konstrukce suché výstavby</t>
  </si>
  <si>
    <t>291</t>
  </si>
  <si>
    <t>763121427</t>
  </si>
  <si>
    <t>SDK stěna předsazená tl 62,5 mm profil CW+UW 50 deska 1xH2 12,5 bez TI EI 15</t>
  </si>
  <si>
    <t>-320074627</t>
  </si>
  <si>
    <t>Stěna předsazená ze sádrokartonových desek s nosnou konstrukcí z ocelových profilů CW, UW jednoduše opláštěná deskou impregnovanou H2 tl. 12,5 mm, bez TI, EI 15 stěna tl. 62,5 mm, profil 50</t>
  </si>
  <si>
    <t>"světlíky"  0,8*4*0,5+0,8*4*1</t>
  </si>
  <si>
    <t>292</t>
  </si>
  <si>
    <t>763121429</t>
  </si>
  <si>
    <t>SDK stěna předsazená tl 112,5 mm profil CW+UW 100 deska 1xH2 12,5 bez TI EI 15</t>
  </si>
  <si>
    <t>1761631135</t>
  </si>
  <si>
    <t>Stěna předsazená ze sádrokartonových desek s nosnou konstrukcí z ocelových profilů CW, UW jednoduše opláštěná deskou impregnovanou H2 tl. 12,5 mm, bez TI, EI 15 stěna tl. 112,5 mm, profil 100</t>
  </si>
  <si>
    <t>2,16+9,6+5,203</t>
  </si>
  <si>
    <t>"117"  0,9*2,4</t>
  </si>
  <si>
    <t>"109+111"  2*2,4*2</t>
  </si>
  <si>
    <t>"106"  2,168*2,4</t>
  </si>
  <si>
    <t>293</t>
  </si>
  <si>
    <t>763131411</t>
  </si>
  <si>
    <t>SDK podhled desky 1xA 12,5 bez TI dvouvrstvá spodní kce profil CD+UD</t>
  </si>
  <si>
    <t>-926057916</t>
  </si>
  <si>
    <t>Podhled ze sádrokartonových desek dvouvrstvá zavěšená spodní konstrukce z ocelových profilů CD, UD jednoduše opláštěná deskou standardní A, tl. 12,5 mm, bez TI</t>
  </si>
  <si>
    <t>"104"  90,07-4,65*6,2</t>
  </si>
  <si>
    <t>294</t>
  </si>
  <si>
    <t>763131771</t>
  </si>
  <si>
    <t>Příplatek k SDK podhledu za rovinnost kvality Q3</t>
  </si>
  <si>
    <t>-566894783</t>
  </si>
  <si>
    <t>Podhled ze sádrokartonových desek Příplatek k cenám za rovinnost kvality speciální tmelení [Q3]</t>
  </si>
  <si>
    <t>295</t>
  </si>
  <si>
    <t>763135101</t>
  </si>
  <si>
    <t>Montáž SDK kazetového podhledu z kazet 600x600 mm na zavěšenou viditelnou nosnou konstrukci, část do vlhka</t>
  </si>
  <si>
    <t>1749673369</t>
  </si>
  <si>
    <t>Montáž podhledu sádrokartonového kazetového demontovatelného, velikosti kazet 600x600 mm zavěšená nosná konstrukce viditelná</t>
  </si>
  <si>
    <t>296</t>
  </si>
  <si>
    <t>5903057</t>
  </si>
  <si>
    <t>podhled kazetový   600 x 600 mm</t>
  </si>
  <si>
    <t>-199717959</t>
  </si>
  <si>
    <t>systémy sádrokartonové  podhledy kazetové 600 x 600 mm tl. 15 mm</t>
  </si>
  <si>
    <t>Poznámka k položce:
Rošt viditelný z materiálu pozink, jednotlivé panely snadno odnímatelné. Panely mají jádro vyrobené ze skelného vlákna vysoké hustoty na bázi 3RD Technology, jsou plně recyklovatelné. Panely jsou vhodné do vlhkého prostředí, odolávají trvalé relativní vlhkosti prostředí do 95% při 30°C bez rizika vydouvání, deformace nebo oddělování jednotlivých vrstev (EN 13964).</t>
  </si>
  <si>
    <t>a53*1,05</t>
  </si>
  <si>
    <t>297</t>
  </si>
  <si>
    <t>763172312</t>
  </si>
  <si>
    <t>Montáž revizních dvířek SDK kcí vel. 300x300 mm</t>
  </si>
  <si>
    <t>216084244</t>
  </si>
  <si>
    <t>Instalační technika pro konstrukce ze sádrokartonových desek montáž revizních dvířek velikost 300 x 300 mm</t>
  </si>
  <si>
    <t>"v20"  2</t>
  </si>
  <si>
    <t>"ostatní dle skut"  5</t>
  </si>
  <si>
    <t>298</t>
  </si>
  <si>
    <t>590307110</t>
  </si>
  <si>
    <t>dvířka revizní s automatickým zámkem 300 x 300 mm ozn v20</t>
  </si>
  <si>
    <t>1206624505</t>
  </si>
  <si>
    <t>dvířka revizní s automatickým zámkem 300 x 300 mm</t>
  </si>
  <si>
    <t>299</t>
  </si>
  <si>
    <t>998763301</t>
  </si>
  <si>
    <t>Přesun hmot tonážní pro sádrokartonové konstrukce v objektech v do 6 m</t>
  </si>
  <si>
    <t>1764640278</t>
  </si>
  <si>
    <t>Přesun hmot pro konstrukce montované z desek sádrokartonových, sádrovláknitých, cementovláknitých nebo cementových stanovený z hmotnosti přesunovaného materiálu vodorovná dopravní vzdálenost do 50 m v objektech výšky do 6 m</t>
  </si>
  <si>
    <t>764</t>
  </si>
  <si>
    <t>Konstrukce klempířské</t>
  </si>
  <si>
    <t>300</t>
  </si>
  <si>
    <t>764011615</t>
  </si>
  <si>
    <t>Podkladní plech z Pz s upraveným povrchem rš 400 mm - ukončení zelené střechy u atiky, vpustí a světlíků</t>
  </si>
  <si>
    <t>-1589459231</t>
  </si>
  <si>
    <t>Podkladní plech z pozinkovaného plechu s povrchovou úpravou rš 400 mm</t>
  </si>
  <si>
    <t>301</t>
  </si>
  <si>
    <t>764224406</t>
  </si>
  <si>
    <t>Oplechování horních ploch a nadezdívek (atik) bez rohů z Al plechu mechanicky kotvené rš 500 mm tl. plechu 0,7mm</t>
  </si>
  <si>
    <t>531139074</t>
  </si>
  <si>
    <t>Oplechování horních ploch zdí a nadezdívek (atik) z hliníkového plechu mechanicky kotvené rš 500 mm</t>
  </si>
  <si>
    <t>"k1"  56,4</t>
  </si>
  <si>
    <t>302</t>
  </si>
  <si>
    <t>76422440x</t>
  </si>
  <si>
    <t>Oplechování horních ploch a nadezdívek (atik) bez rohů z Al plechu mechanicky kotvené rš 670 mm</t>
  </si>
  <si>
    <t>1714317458</t>
  </si>
  <si>
    <t>Oplechování horních ploch zdí a nadezdívek (atik) z hliníkového plechu mechanicky kotvené rš 580 mm</t>
  </si>
  <si>
    <t>Poznámka k položce:
tl. plechu 0,7mm</t>
  </si>
  <si>
    <t>"k3"  8,2*2</t>
  </si>
  <si>
    <t>303</t>
  </si>
  <si>
    <t>764226444</t>
  </si>
  <si>
    <t>Oplechování parapetů rovných celoplošně lepené z Al plechu rš 330 mm</t>
  </si>
  <si>
    <t>-238084645</t>
  </si>
  <si>
    <t>Oplechování parapetů z hliníkového plechu rovných celoplošně lepené, bez rohů rš 330 mm tl. plechu 0,7mm</t>
  </si>
  <si>
    <t>1,225*7+1,075*2+1,25*4</t>
  </si>
  <si>
    <t>304</t>
  </si>
  <si>
    <t>764226445</t>
  </si>
  <si>
    <t>Oplechování parapetů rovných celoplošně lepené z Al plechu rš 420 mm</t>
  </si>
  <si>
    <t>-1132483960</t>
  </si>
  <si>
    <t>Oplechování parapetů z hliníkového plechu rovných celoplošně lepené, bez rohů rš 420 mm tl. plechu 0,7mm</t>
  </si>
  <si>
    <t>"k2"  0,95</t>
  </si>
  <si>
    <t>305</t>
  </si>
  <si>
    <t>998764101</t>
  </si>
  <si>
    <t>Přesun hmot tonážní pro konstrukce klempířské v objektech v do 6 m</t>
  </si>
  <si>
    <t>-1948711643</t>
  </si>
  <si>
    <t>Přesun hmot pro konstrukce klempířské stanovený z hmotnosti přesunovaného materiálu vodorovná dopravní vzdálenost do 50 m v objektech výšky do 6 m</t>
  </si>
  <si>
    <t>766</t>
  </si>
  <si>
    <t>Konstrukce truhlářské</t>
  </si>
  <si>
    <t>306</t>
  </si>
  <si>
    <t>766416242</t>
  </si>
  <si>
    <t>Montáž obložení stěn plochy přes 5 m2 panely z desek do 1,50 m2</t>
  </si>
  <si>
    <t>1338500606</t>
  </si>
  <si>
    <t>Montáž obložení stěn plochy přes 5 m2 panely obkladovými z desek, plochy přes 0,60 do 1,50 m2</t>
  </si>
  <si>
    <t>"ar3"  (3,001+5,858)*3,02-0,9*1,2-0,9*2,1</t>
  </si>
  <si>
    <t>307</t>
  </si>
  <si>
    <t>5959077x</t>
  </si>
  <si>
    <t xml:space="preserve">deska cementovláknitá probarvená fasádní  tl.0,8 cm, </t>
  </si>
  <si>
    <t>-1965899366</t>
  </si>
  <si>
    <t>s6*1,04</t>
  </si>
  <si>
    <t>308</t>
  </si>
  <si>
    <t>766660001</t>
  </si>
  <si>
    <t>Montáž dveřních křídel otvíravých 1křídlových š do 0,8 m do ocelové zárubně</t>
  </si>
  <si>
    <t>1579869887</t>
  </si>
  <si>
    <t>Montáž dveřních křídel dřevěných nebo plastových otevíravých do ocelové zárubně povrchově upravených jednokřídlových, šířky do 800 mm</t>
  </si>
  <si>
    <t>309</t>
  </si>
  <si>
    <t>61164003x</t>
  </si>
  <si>
    <t>dveře vnitřní plné ozn D10 hladké 1křídlové 70x197 cm , do vlhkého provozu, povrch cpl laminát, kování, zámek, odolné proti poškození, barva šedá</t>
  </si>
  <si>
    <t>-643640475</t>
  </si>
  <si>
    <t>310</t>
  </si>
  <si>
    <t>61164004x</t>
  </si>
  <si>
    <t>dveře vnitřní plné ozn D8 kazetové 1křídlové 80x197 cm , povrch cpl laminát, kování, zámek, odolné proti poškození, barva šedá</t>
  </si>
  <si>
    <t>173016363</t>
  </si>
  <si>
    <t>311</t>
  </si>
  <si>
    <t>61164005x</t>
  </si>
  <si>
    <t>dveře vnitřní plné ozn D11 hladké 1křídlové 60x120 cm , povrch cpl laminát, kování, zámek, odolné proti poškození, barva šedá</t>
  </si>
  <si>
    <t>470261797</t>
  </si>
  <si>
    <t>312</t>
  </si>
  <si>
    <t>766660002</t>
  </si>
  <si>
    <t>Montáž dveřních křídel otvíravých 1křídlových š přes 0,8 m do ocelové zárubně</t>
  </si>
  <si>
    <t>-609792971</t>
  </si>
  <si>
    <t>Montáž dveřních křídel dřevěných nebo plastových otevíravých do ocelové zárubně povrchově upravených jednokřídlových, šířky přes 800 mm</t>
  </si>
  <si>
    <t>313</t>
  </si>
  <si>
    <t>61164007x</t>
  </si>
  <si>
    <t>dveře vnitřní plné ozn D7 kazetové 1křídlové 90x197 cm , povrch cpl laminát, kování, zámek, odolné proti poškození, barva šedá</t>
  </si>
  <si>
    <t>-1236380801</t>
  </si>
  <si>
    <t>314</t>
  </si>
  <si>
    <t>61164008x</t>
  </si>
  <si>
    <t>dveře vnitřní plné ozn D7 kazetové 1křídlové 90x197 cm , povrch cpl laminát, kování, zámek, odolné proti poškození, barva šedá, madlo, odemykatelné zvenčí</t>
  </si>
  <si>
    <t>1933776402</t>
  </si>
  <si>
    <t xml:space="preserve">dveře dřevěné vnitřní profilované dveře vnitřní profilované -  plné typ   kování, zámek obyčejný standardní povrchová úprava RAL   jednokřídlové 90 x 197 cm   cpl folie </t>
  </si>
  <si>
    <t>315</t>
  </si>
  <si>
    <t>766660021</t>
  </si>
  <si>
    <t>Montáž dveřních křídel otvíravých 1křídlových š do 0,8 m požárních do ocelové zárubně</t>
  </si>
  <si>
    <t>-2128402370</t>
  </si>
  <si>
    <t>Montáž dveřních křídel dřevěných nebo plastových otevíravých do ocelové zárubně protipožárních jednokřídlových, šířky do 800 mm</t>
  </si>
  <si>
    <t>316</t>
  </si>
  <si>
    <t>61165610x</t>
  </si>
  <si>
    <t>dveře vnitřní požárně odolné ozn d6 kazetové, CPL laminát, odolnost EW 30 DP3 C2, 1křídlové 80 x 197 cm, plné, kování, zámek, odolnost proti poškození</t>
  </si>
  <si>
    <t>1881703091</t>
  </si>
  <si>
    <t>317</t>
  </si>
  <si>
    <t>61165613x</t>
  </si>
  <si>
    <t>dveře vnitřní požárně odolné ozn d9 hladké, CPL laminát, odolnost EW 30 DP3 C2, 1křídlové 80 x 197 cm, plné, kování, zámek, odolnost proti poškození a do vlhka</t>
  </si>
  <si>
    <t>110970579</t>
  </si>
  <si>
    <t>318</t>
  </si>
  <si>
    <t>766660022</t>
  </si>
  <si>
    <t>Montáž dveřních křídel otvíravých 1křídlových š přes 0,8 m požárních do ocelové zárubně</t>
  </si>
  <si>
    <t>349055655</t>
  </si>
  <si>
    <t>Montáž dveřních křídel dřevěných nebo plastových otevíravých do ocelové zárubně protipožárních jednokřídlových, šířky přes 800 mm</t>
  </si>
  <si>
    <t>319</t>
  </si>
  <si>
    <t>61165611x</t>
  </si>
  <si>
    <t>dveře vnitřní požárně odolné ozn d2+d5 profilované, CPL laminát, odolnost EW 30 DP3 C2, 1křídlové 90 x 197 cm, plné, kování, zámek, odolnost proti poškození, barva šedá</t>
  </si>
  <si>
    <t>-1602275340</t>
  </si>
  <si>
    <t>320</t>
  </si>
  <si>
    <t>766660717</t>
  </si>
  <si>
    <t>Montáž dveřních křídel samozavírače na ocelovou zárubeň</t>
  </si>
  <si>
    <t>1446232582</t>
  </si>
  <si>
    <t>Montáž dveřních křídel dřevěných nebo plastových ostatní práce samozavírače na zárubeň ocelovou</t>
  </si>
  <si>
    <t>321</t>
  </si>
  <si>
    <t>7666608</t>
  </si>
  <si>
    <t>Generální klíč</t>
  </si>
  <si>
    <t>575959583</t>
  </si>
  <si>
    <t>322</t>
  </si>
  <si>
    <t>766663911</t>
  </si>
  <si>
    <t>Oprava dveřních křídel vyřezání otvoru pro zasklení nebo větrání</t>
  </si>
  <si>
    <t>-1924873503</t>
  </si>
  <si>
    <t>Oprava dveřních křídel dřevěných vyřezání otvoru v dveřních křídlech pro zasklení nebo větrání z měkkého dřeva</t>
  </si>
  <si>
    <t>"d10"  2</t>
  </si>
  <si>
    <t>323</t>
  </si>
  <si>
    <t>5624561x</t>
  </si>
  <si>
    <t>mřížka větrací plast do dveří ozn d10 vel. 455x90mm, rámeček</t>
  </si>
  <si>
    <t>-1295486007</t>
  </si>
  <si>
    <t>324</t>
  </si>
  <si>
    <t>766694111</t>
  </si>
  <si>
    <t>Montáž parapetních desek dřevěných nebo plastových šířky do 30 cm délky do 1,0 m</t>
  </si>
  <si>
    <t>-2017540660</t>
  </si>
  <si>
    <t>Montáž ostatních truhlářských konstrukcí parapetních desek dřevěných nebo plastových šířky do 300 mm, délky do 1000 mm</t>
  </si>
  <si>
    <t>325</t>
  </si>
  <si>
    <t>60794102x</t>
  </si>
  <si>
    <t>deska parapetní lamino vnitřní   0,26 x 1 m, nákližek, ozn o4</t>
  </si>
  <si>
    <t>861047769</t>
  </si>
  <si>
    <t>deska parapetní  vnitřní 0,26 x 1 m</t>
  </si>
  <si>
    <t>"o4"  0,9</t>
  </si>
  <si>
    <t>326</t>
  </si>
  <si>
    <t>76689011</t>
  </si>
  <si>
    <t xml:space="preserve">D+M Wc kabina ozn V1- kompaktní deska s vysokotlakým laminátem HPL tl. 12mm barevná, dle int, vč dveří, kování nerez, nožičky, kotvení, povrch úprava </t>
  </si>
  <si>
    <t>-998145305</t>
  </si>
  <si>
    <t xml:space="preserve">D+M Wc kabina - kompaktní deska s vysokotlakým laminátem HPL tl. 12mm barevná, dle int, vč dveří, kování nerez, nožičky, kotvení, povrch úprava </t>
  </si>
  <si>
    <t>(1,2+2)*2,1*2</t>
  </si>
  <si>
    <t>327</t>
  </si>
  <si>
    <t>76689012</t>
  </si>
  <si>
    <t>D+M kuch linka dl. 2100mm, horní a dolní skříňky, vybavení (dřez, baterie, lednice, mikrovlnná trouba), lamino, dvířka MDF, hrana ABS</t>
  </si>
  <si>
    <t>941459239</t>
  </si>
  <si>
    <t>Poznámka k položce:
barva bílá, vysoký lesk</t>
  </si>
  <si>
    <t>328</t>
  </si>
  <si>
    <t>76689014</t>
  </si>
  <si>
    <t>D+M šatní dvojskříňka zavěšená vel. 600x400x1760mm, ozn V16, lamino, police, dvojháček, zámek</t>
  </si>
  <si>
    <t>1034106444</t>
  </si>
  <si>
    <t>329</t>
  </si>
  <si>
    <t>76689015</t>
  </si>
  <si>
    <t>D+M nástěnný kovový regál ozn V17, děrované stojky, 4x police 300x800mm</t>
  </si>
  <si>
    <t>883747380</t>
  </si>
  <si>
    <t>330</t>
  </si>
  <si>
    <t>998766101</t>
  </si>
  <si>
    <t>Přesun hmot tonážní pro konstrukce truhlářské v objektech v do 6 m</t>
  </si>
  <si>
    <t>1679973602</t>
  </si>
  <si>
    <t>Přesun hmot pro konstrukce truhlářské stanovený z hmotnosti přesunovaného materiálu vodorovná dopravní vzdálenost do 50 m v objektech výšky do 6 m</t>
  </si>
  <si>
    <t>767</t>
  </si>
  <si>
    <t>Konstrukce zámečnické</t>
  </si>
  <si>
    <t>331</t>
  </si>
  <si>
    <t>767316311</t>
  </si>
  <si>
    <t>Montáž střešního bodového světlíku přes 1 do 1,5 m2</t>
  </si>
  <si>
    <t>1414435057</t>
  </si>
  <si>
    <t>Montáž světlíků bodových přes 1 do 1,5 m2</t>
  </si>
  <si>
    <t>332</t>
  </si>
  <si>
    <t>5624535</t>
  </si>
  <si>
    <t>světlík bodový střešní ozn o5, akryl kopule se zvýšenou odolností proti rozbití, pevný, manžeta zateplená výšky 30+50 cm prodloužená, vel. 98 x 98 cm, rovné izolační dvojsklo U=1,4, otvor 80x80cm</t>
  </si>
  <si>
    <t>-1952641233</t>
  </si>
  <si>
    <t>333</t>
  </si>
  <si>
    <t>5624536</t>
  </si>
  <si>
    <t>světlík bodový střešní ozn o5, akryl kopule se zvýšenou odolností proti rozbití, otevíravý, manžeta zateplená výšky 50 cm prodloužená, vel. 98 x 98 cm, rovné izolační dvojsklo U=1,4, otvor 80x80cm</t>
  </si>
  <si>
    <t>-153027103</t>
  </si>
  <si>
    <t>334</t>
  </si>
  <si>
    <t>767531111</t>
  </si>
  <si>
    <t>Montáž vstupních kovových nebo plastových rohoží čistících zón</t>
  </si>
  <si>
    <t>116821360</t>
  </si>
  <si>
    <t>Montáž vstupních čistících zón z rohoží kovových nebo plastových</t>
  </si>
  <si>
    <t>2*1,8+1,2*0,9</t>
  </si>
  <si>
    <t>335</t>
  </si>
  <si>
    <t>697520020</t>
  </si>
  <si>
    <t>rohož vstupní  ozn v3 , zapuštění do podlahy, provedení hliník extra 27 mm, rámeček osazovací</t>
  </si>
  <si>
    <t>1511712803</t>
  </si>
  <si>
    <t>čistící zóny rohože vstupní rohož vstupní  zatížení do 2,5 t provedení hliník extra           27 mm</t>
  </si>
  <si>
    <t>336</t>
  </si>
  <si>
    <t>767620136</t>
  </si>
  <si>
    <t>Montáž oken zdvojených kyvných do zdiva plochy do 1,5 m2</t>
  </si>
  <si>
    <t>-1793194962</t>
  </si>
  <si>
    <t>Montáž oken zdvojených z hliníkových nebo ocelových profilů kyvných nebo otočných do zdiva, plochy přes 0,6 do 1,5 m2</t>
  </si>
  <si>
    <t>"o4"  0,9*1,2</t>
  </si>
  <si>
    <t>337</t>
  </si>
  <si>
    <t>5534174</t>
  </si>
  <si>
    <t>okno dřevohliníkové ozn O4 otevíravé sklopné jednokřídlové 900 x 1200 mm, olištování, těsnění připojovací spáry, U=0,72, barva tmavošedá, trojsklo, osazovací profil</t>
  </si>
  <si>
    <t>808029519</t>
  </si>
  <si>
    <t>338</t>
  </si>
  <si>
    <t>767620138</t>
  </si>
  <si>
    <t>Montáž oken zdvojených kyvných do zdiva plochy přes 2,5 m2</t>
  </si>
  <si>
    <t>1265693138</t>
  </si>
  <si>
    <t>Montáž oken zdvojených z hliníkových nebo ocelových profilů kyvných nebo otočných do zdiva, plochy přes 2,5 m2</t>
  </si>
  <si>
    <t>"01"  1,175*2,5*7</t>
  </si>
  <si>
    <t>"o2"  1,025*2,5*2</t>
  </si>
  <si>
    <t>"o3"  1,2*2,5*4</t>
  </si>
  <si>
    <t>339</t>
  </si>
  <si>
    <t>5534176</t>
  </si>
  <si>
    <t>okno dřevohliníkové ozn o3 otevíravé sklopné 1křídlové 1200 x 2500 mm, trojsklo, U=0,72,  olištování, těsnění připojovací spáry, barva tmavošedá, spodní část pevná, bezp sklo ze strany interieru, reflex pruh značek, osazovací profil</t>
  </si>
  <si>
    <t>-931522000</t>
  </si>
  <si>
    <t>340</t>
  </si>
  <si>
    <t>55341761</t>
  </si>
  <si>
    <t>okno dřevohliníkové ozn o1 otevíravé sklopné 1křídlové 1175 x 2500 mm, trojsklo, U=0,72,  olištování, těsnění připojovací spáry, barva tmavošedá, spodní část pevná, bezp sklo ze strany interieru, reflex pruh značek, osazovací profil</t>
  </si>
  <si>
    <t>2106488032</t>
  </si>
  <si>
    <t>341</t>
  </si>
  <si>
    <t>55341762</t>
  </si>
  <si>
    <t>okno dřevohliníkové ozn o2 otevíravé sklopné 1křídlové 1025 x 2500 mm, trojsklo, U=0,72,  olištování, těsnění připojovací spáry, barva tmavošedá, spodní část pevná, bezp sklo ze strany interieru, reflex pruh značek, osazovací profil</t>
  </si>
  <si>
    <t>250579904</t>
  </si>
  <si>
    <t>342</t>
  </si>
  <si>
    <t>767640111</t>
  </si>
  <si>
    <t>Montáž dveří ocelových vchodových jednokřídlových bez nadsvětlíku</t>
  </si>
  <si>
    <t>-1139852953</t>
  </si>
  <si>
    <t>Montáž dveří ocelových vchodových jednokřídlových bez nadsvětlíku</t>
  </si>
  <si>
    <t>343</t>
  </si>
  <si>
    <t>55341241</t>
  </si>
  <si>
    <t>dveře dřevohliníkové vchodové 1křídlové ozn o8 vel 900 x 2100 mm,U=1,2, rám, prosklené, bezp sklo oboustranně, barva tmavošedá, vodorovné madlo, kování, zámek, prah spojka, těsnění připojovací spáry, olištování, reflex pruh značek</t>
  </si>
  <si>
    <t>1514613349</t>
  </si>
  <si>
    <t>344</t>
  </si>
  <si>
    <t>5534124</t>
  </si>
  <si>
    <t>dveře dřevohliníkové vchodové 1křídlové ozn o7 vel 900 x 2400 mm,U=1,2, rám, prosklené, bezp sklo oboustranně, barva tmavošedá, vodorovné madlo, kování, zámek, prah spojka, těsnění připojovací spáry, olištování, reflex pruh značek</t>
  </si>
  <si>
    <t>805246430</t>
  </si>
  <si>
    <t>345</t>
  </si>
  <si>
    <t>767640221</t>
  </si>
  <si>
    <t>Montáž dveří ocelových vchodových dvoukřídlových bez nadsvětlíku</t>
  </si>
  <si>
    <t>-291231059</t>
  </si>
  <si>
    <t>Montáž dveří ocelových vchodových dvoukřídlové bez nadsvětlíku</t>
  </si>
  <si>
    <t>"o6"  1,000</t>
  </si>
  <si>
    <t>346</t>
  </si>
  <si>
    <t>5534131</t>
  </si>
  <si>
    <t>dveře dřevohliníkové vchodové 2křídlové ozn o6 do otvoru 1700 x 2500 mm,U=1,2, rám, prosklené, bezp sklo oboustranně, barva tmavošedá, vodorovné madlo, kování, zámek, prah spojka, těsnění připojovací spáry, olištování, reflex pruh značek, bezprahové</t>
  </si>
  <si>
    <t>-410389355</t>
  </si>
  <si>
    <t>Poznámka k položce:
koordinátor zavírání, asym otevírání, vel dveří 1550x2400mm</t>
  </si>
  <si>
    <t>347</t>
  </si>
  <si>
    <t>767640322</t>
  </si>
  <si>
    <t>Montáž dveří ocelových vnitřních dvoukřídlových</t>
  </si>
  <si>
    <t>-1736606091</t>
  </si>
  <si>
    <t>348</t>
  </si>
  <si>
    <t>55341301x</t>
  </si>
  <si>
    <t>dveře hliníkové ozn D3 2kř vel. 160x197cm, prosklené, bezp sklo, kování, zámek, barva šedá, olištování</t>
  </si>
  <si>
    <t>-1995261959</t>
  </si>
  <si>
    <t>dveře hliníkové vchodové dvoukřídlové 1600 x 2000 mm</t>
  </si>
  <si>
    <t>Poznámka k položce:
koordinátor zavírání</t>
  </si>
  <si>
    <t>349</t>
  </si>
  <si>
    <t>767646510</t>
  </si>
  <si>
    <t>Montáž dveří protipožárního uzávěru jednokřídlového</t>
  </si>
  <si>
    <t>314122195</t>
  </si>
  <si>
    <t>Montáž dveří ocelových protipožárních uzávěrů jednokřídlových</t>
  </si>
  <si>
    <t>350</t>
  </si>
  <si>
    <t>5537891x</t>
  </si>
  <si>
    <t>Dveře AL ozn D4 1kř vel. 80x197cm, prosklené, bezp sklo, pož EW30 DP3 C2, kování, zámek, barva šedá, olištování</t>
  </si>
  <si>
    <t>253474894</t>
  </si>
  <si>
    <t>351</t>
  </si>
  <si>
    <t>767646521</t>
  </si>
  <si>
    <t>Montáž dveří protipožárního uzávěru dvoukřídlového výšky do 1970 mm</t>
  </si>
  <si>
    <t>-403451612</t>
  </si>
  <si>
    <t>Montáž dveří ocelových protipožárních uzávěrů dvoukřídlových, výšky do 1970 mm</t>
  </si>
  <si>
    <t>352</t>
  </si>
  <si>
    <t>5537801x</t>
  </si>
  <si>
    <t>Dveře vnitřní AL ozn D1 2kř vel. 1600x1970mm pož EW30 DP3 C2, koordinátor zavírání, prosklené, bezp sklo, kování, zámek, barva šedá, olištování</t>
  </si>
  <si>
    <t>1675373144</t>
  </si>
  <si>
    <t>Dveře vnitřní AL ozn D1 2kř vel. 1600x1970mm pož EW30 DP3 C2, koordinátor zavírání, prosklené, bezp sklo, kování, zámek, barva šedá</t>
  </si>
  <si>
    <t>353</t>
  </si>
  <si>
    <t>767649191</t>
  </si>
  <si>
    <t>Montáž dveří - samozavírače hydraulického</t>
  </si>
  <si>
    <t>1960912056</t>
  </si>
  <si>
    <t>Montáž dveří ocelových doplňků dveří samozavírače hydraulického</t>
  </si>
  <si>
    <t>"d1"  8</t>
  </si>
  <si>
    <t>"koordinátor"  4</t>
  </si>
  <si>
    <t>354</t>
  </si>
  <si>
    <t>54917220x</t>
  </si>
  <si>
    <t>samozavírač dveří hydraulický požární s aretací a zpožděným zavíráním</t>
  </si>
  <si>
    <t>-714250325</t>
  </si>
  <si>
    <t>9+7</t>
  </si>
  <si>
    <t>355</t>
  </si>
  <si>
    <t>54917230x</t>
  </si>
  <si>
    <t>Koordinátor zavírání u 2kř dveří</t>
  </si>
  <si>
    <t>-57160582</t>
  </si>
  <si>
    <t>356</t>
  </si>
  <si>
    <t>767995117</t>
  </si>
  <si>
    <t>Montáž atypických zámečnických konstrukcí hmotnosti do 500 kg</t>
  </si>
  <si>
    <t>-1063110358</t>
  </si>
  <si>
    <t>Montáž ostatních atypických zámečnických konstrukcí hmotnosti přes 250 do 500 kg</t>
  </si>
  <si>
    <t>"st08"  670</t>
  </si>
  <si>
    <t>357</t>
  </si>
  <si>
    <t>5539901</t>
  </si>
  <si>
    <t>Ocelová výměna kolem světlíků  - dle st 08, UPE270+I80</t>
  </si>
  <si>
    <t>-1945595148</t>
  </si>
  <si>
    <t>358</t>
  </si>
  <si>
    <t>76799801x</t>
  </si>
  <si>
    <t>D+M kovový rám vel. 1000x350mm, nožičky 120mm, ozn V11, pro osazení venkovní chladící jednotky, L 50x50x5mm, úprava žár zink</t>
  </si>
  <si>
    <t>115577240</t>
  </si>
  <si>
    <t>359</t>
  </si>
  <si>
    <t>998767101</t>
  </si>
  <si>
    <t>Přesun hmot tonážní pro zámečnické konstrukce v objektech v do 6 m</t>
  </si>
  <si>
    <t>671730524</t>
  </si>
  <si>
    <t>Přesun hmot pro zámečnické konstrukce stanovený z hmotnosti přesunovaného materiálu vodorovná dopravní vzdálenost do 50 m v objektech výšky do 6 m</t>
  </si>
  <si>
    <t>771</t>
  </si>
  <si>
    <t>Podlahy z dlaždic</t>
  </si>
  <si>
    <t>360</t>
  </si>
  <si>
    <t>771474113</t>
  </si>
  <si>
    <t>Montáž soklíků z dlaždic keramických rovných flexibilní lepidlo v do 120 mm</t>
  </si>
  <si>
    <t>-1592182180</t>
  </si>
  <si>
    <t>Montáž soklíků z dlaždic keramických lepených flexibilním lepidlem rovných výšky přes 90 do 120 mm</t>
  </si>
  <si>
    <t>"105"  (2,6+9,2)*2*0,9*4+0,35*4-0,8*3</t>
  </si>
  <si>
    <t>"116"  (1,75+7,9)*2-0,9*3-0,8*2+0,35*2</t>
  </si>
  <si>
    <t>"115"  (7+5,85)*2-0,9</t>
  </si>
  <si>
    <t>"114"  (3,95+2)*2-0,8</t>
  </si>
  <si>
    <t>"112"  (3,2+3,95)*2-0,8*2</t>
  </si>
  <si>
    <t>"venek sloup"  0,4*4*15+(0,8+0,4)*2*2</t>
  </si>
  <si>
    <t>361</t>
  </si>
  <si>
    <t>59761312x</t>
  </si>
  <si>
    <t>sokl  - vel. 30 x 10 x 0,8 cm I. j. (cen.skup. 24), ukončení zaoblené</t>
  </si>
  <si>
    <t>-1098073495</t>
  </si>
  <si>
    <t>obkládačky a dlaždice keramické doplňky  k podlahám podlahy -   I.j. sokl 30 x 10 x 0,8    barevná (cen.skup. 24), ukončení zaoblené</t>
  </si>
  <si>
    <t>(a45/0,3)*1,1</t>
  </si>
  <si>
    <t>362</t>
  </si>
  <si>
    <t>771574131</t>
  </si>
  <si>
    <t>Montáž podlah keramických režných protiskluzných lepených flexibilním lepidlem do 50 ks/m2</t>
  </si>
  <si>
    <t>2016855762</t>
  </si>
  <si>
    <t>Montáž podlah z dlaždic keramických lepených flexibilním lepidlem režných nebo glazovaných protiskluzných nebo reliefovaných do 50 ks/ m2</t>
  </si>
  <si>
    <t>p1+p4</t>
  </si>
  <si>
    <t>363</t>
  </si>
  <si>
    <t>59761291x</t>
  </si>
  <si>
    <t>dlaždice keramické   - podlahy   (barevné) 30 x 30 x 1 cm I. j. (cen.skup. 74) protiskluzné</t>
  </si>
  <si>
    <t>-45290638</t>
  </si>
  <si>
    <t>obkládačky a dlaždice keramické podlahy -  dlaždice formát 30 x 30 x  1 cm  (barevné)     I.j. (cen.skup. 74)</t>
  </si>
  <si>
    <t>p8*1,15</t>
  </si>
  <si>
    <t>364</t>
  </si>
  <si>
    <t>59761292x</t>
  </si>
  <si>
    <t>dlaždice keramické   - podlahy   30 x 30 x 1,5 cm I. j. protiskluzné</t>
  </si>
  <si>
    <t>-757032768</t>
  </si>
  <si>
    <t>(a80-p8)*1,15</t>
  </si>
  <si>
    <t>365</t>
  </si>
  <si>
    <t>771591111</t>
  </si>
  <si>
    <t>Podlahy penetrace podkladu</t>
  </si>
  <si>
    <t>1535892337</t>
  </si>
  <si>
    <t>Podlahy - ostatní práce penetrace podkladu</t>
  </si>
  <si>
    <t>366</t>
  </si>
  <si>
    <t>771591171</t>
  </si>
  <si>
    <t>Montáž profilu ukončujícího pro plynulý přechod (dlažby s kobercem apod.)</t>
  </si>
  <si>
    <t>-243913152</t>
  </si>
  <si>
    <t>Podlahy - ostatní práce montáž ukončujícího profilu pro plynulý přechod (dlažba-koberec apod.)</t>
  </si>
  <si>
    <t>"103"  0,9+(3,7+1,25)*2+13+11,75</t>
  </si>
  <si>
    <t>"104"  0,9</t>
  </si>
  <si>
    <t>367</t>
  </si>
  <si>
    <t>5905410x</t>
  </si>
  <si>
    <t>profil přechodový mezi různými druhy podlah</t>
  </si>
  <si>
    <t>-65924723</t>
  </si>
  <si>
    <t>f17*1,1</t>
  </si>
  <si>
    <t>368</t>
  </si>
  <si>
    <t>771990111</t>
  </si>
  <si>
    <t>Vyrovnání podkladu samonivelační stěrkou tl 4 mm pevnosti 15 Mpa</t>
  </si>
  <si>
    <t>-1466301197</t>
  </si>
  <si>
    <t>Vyrovnání podkladní vrstvy samonivelační stěrkou tl. 4 mm, min. pevnosti 15 MPa</t>
  </si>
  <si>
    <t>369</t>
  </si>
  <si>
    <t>771990191</t>
  </si>
  <si>
    <t>Příplatek k vyrovnání podkladu dlažby samonivelační stěrkou pevnosti 15 Mpa ZKD 1 mm tloušťky</t>
  </si>
  <si>
    <t>791268014</t>
  </si>
  <si>
    <t>Vyrovnání podkladní vrstvy samonivelační stěrkou tl. 4 mm, min. pevnosti Příplatek k cenám za každý další 1 mm tloušťky, min. pevnosti 15 MPa</t>
  </si>
  <si>
    <t>a80+p8*5+p4*5</t>
  </si>
  <si>
    <t>370</t>
  </si>
  <si>
    <t>998771101</t>
  </si>
  <si>
    <t>Přesun hmot tonážní pro podlahy z dlaždic v objektech v do 6 m</t>
  </si>
  <si>
    <t>-839374957</t>
  </si>
  <si>
    <t>Přesun hmot pro podlahy z dlaždic stanovený z hmotnosti přesunovaného materiálu vodorovná dopravní vzdálenost do 50 m v objektech výšky do 6 m</t>
  </si>
  <si>
    <t>775</t>
  </si>
  <si>
    <t>Podlahy skládané</t>
  </si>
  <si>
    <t>371</t>
  </si>
  <si>
    <t>775413120</t>
  </si>
  <si>
    <t>Montáž podlahové lišty ze dřeva tvrdého nebo měkkého připevněné vruty s přetmelením</t>
  </si>
  <si>
    <t>968506545</t>
  </si>
  <si>
    <t>Montáž podlahového soklíku nebo lišty obvodové (soklové) dřevěné bez základního nátěru lišty ze dřeva tvrdého nebo měkkého, v přírodní barvě připevněné vruty, s přetmelením</t>
  </si>
  <si>
    <t>"101"  (8,375+7,4)*2-1,6-1,7+0,3*2+0,35*2-1,1*3+0,3*6</t>
  </si>
  <si>
    <t>"102"  (15,446+0,45+11,159)*2-1,1*7-1,6*4+0,35*2*9</t>
  </si>
  <si>
    <t>"103"  (15,35+10)*2-1,6*2-0,9-0,8+(0,6+0,4)*2*2+5,184*2+3,165+0,85+4,712+(2,4+3,55)*2-0,6</t>
  </si>
  <si>
    <t>"103a"  (4,89+3,5)*2-0,8</t>
  </si>
  <si>
    <t>"104"  (10+8,485+2,2)*2-0,9-1,6*2+(4,65+0,6+0,5)*2</t>
  </si>
  <si>
    <t>372</t>
  </si>
  <si>
    <t>61418151x</t>
  </si>
  <si>
    <t>lišta dřevěná v 50 mm</t>
  </si>
  <si>
    <t>478496856</t>
  </si>
  <si>
    <t>373</t>
  </si>
  <si>
    <t>775530001</t>
  </si>
  <si>
    <t>Montáž podlahy masivní z palubek šroubovaných šířky do 120 mm s podkladem z desek</t>
  </si>
  <si>
    <t>880910342</t>
  </si>
  <si>
    <t>Montáž podlah palubkových masivních s tmelením a broušením, bez povrchové úpravy a olištování s podkladem z OSB desek, šířky palubky do 120 mm šroubovaných</t>
  </si>
  <si>
    <t>374</t>
  </si>
  <si>
    <t>61198051x</t>
  </si>
  <si>
    <t>dubové masivní palubky š 120mm, tl. 24mm, P+D, povrch úprava mat. lak, podklad rošt</t>
  </si>
  <si>
    <t>1632981609</t>
  </si>
  <si>
    <t>podklad rošt po 400mm</t>
  </si>
  <si>
    <t>p5*1,1</t>
  </si>
  <si>
    <t>375</t>
  </si>
  <si>
    <t>998775101</t>
  </si>
  <si>
    <t>Přesun hmot tonážní pro podlahy dřevěné v objektech v do 6 m</t>
  </si>
  <si>
    <t>968942356</t>
  </si>
  <si>
    <t>Přesun hmot pro podlahy skládané stanovený z hmotnosti přesunovaného materiálu vodorovná dopravní vzdálenost do 50 m v objektech výšky do 6 m</t>
  </si>
  <si>
    <t>776</t>
  </si>
  <si>
    <t>Podlahy povlakové</t>
  </si>
  <si>
    <t>376</t>
  </si>
  <si>
    <t>77657311x</t>
  </si>
  <si>
    <t>Položení textilních rohoží čistících zón</t>
  </si>
  <si>
    <t>1890896226</t>
  </si>
  <si>
    <t>Montáž textilních čistících zón položení rohože</t>
  </si>
  <si>
    <t>"v4"  2*1,2*2+1,7*0,25</t>
  </si>
  <si>
    <t>377</t>
  </si>
  <si>
    <t>697521100</t>
  </si>
  <si>
    <t>rohož textilní  provedení PA, hustý povrch, jemné dočištění, rámeček</t>
  </si>
  <si>
    <t>131971837</t>
  </si>
  <si>
    <t>čistící zóny rohože textilní rohož  provedení PA, hustý povrch, jemné dočištění</t>
  </si>
  <si>
    <t>378</t>
  </si>
  <si>
    <t>998776101</t>
  </si>
  <si>
    <t>Přesun hmot tonážní pro podlahy povlakové v objektech v do 6 m</t>
  </si>
  <si>
    <t>-1064992414</t>
  </si>
  <si>
    <t>Přesun hmot pro podlahy povlakové stanovený z hmotnosti přesunovaného materiálu vodorovná dopravní vzdálenost do 50 m v objektech výšky do 6 m</t>
  </si>
  <si>
    <t>777</t>
  </si>
  <si>
    <t>Podlahy lité</t>
  </si>
  <si>
    <t>379</t>
  </si>
  <si>
    <t>777111111</t>
  </si>
  <si>
    <t>Vysátí podkladu před provedením lité podlahy</t>
  </si>
  <si>
    <t>1073923451</t>
  </si>
  <si>
    <t>Příprava podkladu před provedením litých podlah vysátí</t>
  </si>
  <si>
    <t>380</t>
  </si>
  <si>
    <t>777111123</t>
  </si>
  <si>
    <t>Strojní broušení podkladu před provedením lité podlahy</t>
  </si>
  <si>
    <t>-1340819418</t>
  </si>
  <si>
    <t>Příprava podkladu před provedením litých podlah obroušení strojní</t>
  </si>
  <si>
    <t>381</t>
  </si>
  <si>
    <t>777131101</t>
  </si>
  <si>
    <t>Penetrační epoxidový nátěr podlahy na suchý a vyzrálý podklad</t>
  </si>
  <si>
    <t>-573513640</t>
  </si>
  <si>
    <t>Penetrační nátěr podlahy epoxidový, na podklad suchý a vyzrálý</t>
  </si>
  <si>
    <t>382</t>
  </si>
  <si>
    <t>777211011</t>
  </si>
  <si>
    <t>Podlahy z epoxidové pryskyřice a oblázků křemičitých frakce 2 až 5 mm tl 10 mm</t>
  </si>
  <si>
    <t>-2101889850</t>
  </si>
  <si>
    <t>Podlahy z epoxidové pryskyřice a oblázků (kamenný koberec) křemičitých frakce 2 až 5 mm, tl. 10 mm</t>
  </si>
  <si>
    <t>383</t>
  </si>
  <si>
    <t>777211713</t>
  </si>
  <si>
    <t>Nátěr pro vytvoření protiskluzového povrchu</t>
  </si>
  <si>
    <t>1722032343</t>
  </si>
  <si>
    <t>Podlahy z epoxidové pryskyřice a oblázků (kamenný koberec) ostatní práce nátěr pro vytvoření protiskluzového povrchu</t>
  </si>
  <si>
    <t>384</t>
  </si>
  <si>
    <t>998777101</t>
  </si>
  <si>
    <t>Přesun hmot tonážní pro podlahy lité v objektech v do 6 m</t>
  </si>
  <si>
    <t>1492361966</t>
  </si>
  <si>
    <t>Přesun hmot pro podlahy lité stanovený z hmotnosti přesunovaného materiálu vodorovná dopravní vzdálenost do 50 m v objektech výšky do 6 m</t>
  </si>
  <si>
    <t>781</t>
  </si>
  <si>
    <t>Dokončovací práce - obklady</t>
  </si>
  <si>
    <t>385</t>
  </si>
  <si>
    <t>781474113</t>
  </si>
  <si>
    <t>Montáž obkladů vnitřních keramických hladkých do 19 ks/m2 lepených flexibilním lepidlem</t>
  </si>
  <si>
    <t>253510641</t>
  </si>
  <si>
    <t>Montáž obkladů vnitřních stěn z dlaždic keramických lepených flexibilním lepidlem režných nebo glazovaných hladkých přes 12 do 19 ks/m2</t>
  </si>
  <si>
    <t>"112"  (0,6+2,1)*0,8+0,85*1,5</t>
  </si>
  <si>
    <t>"113"  (2,4+3,95)*2*2,1-(0,8+0,7)*1,97+1,025*2*2,1+(0,9+1,8)*2*2,1-0,7*1,97</t>
  </si>
  <si>
    <t>"110"  (2,45+1,8)*2*2,1-(0,7+0,8)*1,97</t>
  </si>
  <si>
    <t>"111"  (3,88+2)*2*2,1-0,7*1,97</t>
  </si>
  <si>
    <t>"107"  ((2,16+1,8)*2-0,8)*1,5</t>
  </si>
  <si>
    <t>"108"  (2,1+1,8)*2*2,1-(0,7+0,8)*1,97</t>
  </si>
  <si>
    <t>"109"  (2,98+2)*2*2,1-0,7*1,97</t>
  </si>
  <si>
    <t>"106"  (2,168+1,79+1,26)*2*2,1-0,9*1,97-0,9*1,1+(0,9+1,1*2)*0,3</t>
  </si>
  <si>
    <t>386</t>
  </si>
  <si>
    <t>59761011</t>
  </si>
  <si>
    <t>obkládačky keramické glazované matné vel. 200x400mm, deklarovaný rozměr 19,8 x 39,8 x 0,7 cm, barva bílá, olištování,  I. j., cen. sk. 72</t>
  </si>
  <si>
    <t>1493318300</t>
  </si>
  <si>
    <t>obkládačky keramické glazované lesklé vel. 200x400mm, deklarovaný rozměr 19,8 x 39,8 x 0,7 cm, barva bílá, olištování,  I. j., cen. sk. 72</t>
  </si>
  <si>
    <t>a52*1,15</t>
  </si>
  <si>
    <t>387</t>
  </si>
  <si>
    <t>781491011</t>
  </si>
  <si>
    <t>Montáž zrcadel plochy do 1 m2 lepených silikonovým tmelem na podkladní omítku</t>
  </si>
  <si>
    <t>1686889946</t>
  </si>
  <si>
    <t>Montáž zrcadel lepených silikonovým tmelem na podkladní omítku, plochy do 1 m2</t>
  </si>
  <si>
    <t>a59</t>
  </si>
  <si>
    <t>"v9+v10"  0,6*0,9+1,2*0,9*2</t>
  </si>
  <si>
    <t>388</t>
  </si>
  <si>
    <t>7349901</t>
  </si>
  <si>
    <t>Nástěnné zrcadlo vel. 600x900mm, olištování, lepené do obkladu, ozn V10</t>
  </si>
  <si>
    <t>-449325479</t>
  </si>
  <si>
    <t>Nástěnné zrcadlo vel. 600x900mm, olištování</t>
  </si>
  <si>
    <t>389</t>
  </si>
  <si>
    <t>7349902</t>
  </si>
  <si>
    <t>Nástěnné zrcadlo vel. 1200x900mm, olištování, lepené do obkladu, ozn V9</t>
  </si>
  <si>
    <t>-1643003889</t>
  </si>
  <si>
    <t>Nástěnné zrcadlo vel. 1200x900mm, olištování</t>
  </si>
  <si>
    <t>390</t>
  </si>
  <si>
    <t>781495111</t>
  </si>
  <si>
    <t>Penetrace podkladu vnitřních obkladů</t>
  </si>
  <si>
    <t>-1853442716</t>
  </si>
  <si>
    <t>Ostatní prvky ostatní práce penetrace podkladu</t>
  </si>
  <si>
    <t>391</t>
  </si>
  <si>
    <t>781495133</t>
  </si>
  <si>
    <t>Izolace ve spojení s obkladem - pás lepený ve vnitřním koutu</t>
  </si>
  <si>
    <t>-1745760117</t>
  </si>
  <si>
    <t>Ostatní prvky izolace ve spojení s obkladem pás, lepený vnitřní kout (např. KERDI-pás,…)</t>
  </si>
  <si>
    <t>"106"  (2,168+1,79+1,26)*2-0,9</t>
  </si>
  <si>
    <t>"107"  (2,16+1,8)*2-0,8</t>
  </si>
  <si>
    <t>"108"  (2,1+1,8)*2-0,8-0,7</t>
  </si>
  <si>
    <t>"109"  (2,98+2)*2-0,7</t>
  </si>
  <si>
    <t>"110"  (2,45+1,8)*2-0,7-0,8</t>
  </si>
  <si>
    <t>"111"  (3,88+2)*2-0,7</t>
  </si>
  <si>
    <t>"113"  (2,4+3,95+1,025)*2-0,7-0,8</t>
  </si>
  <si>
    <t>"117"  (0,9+1,8)*2-0,7</t>
  </si>
  <si>
    <t>b11</t>
  </si>
  <si>
    <t>392</t>
  </si>
  <si>
    <t>78150011</t>
  </si>
  <si>
    <t>D+M zrcadlo sklopné ozn V8 vel 400x600mm</t>
  </si>
  <si>
    <t>-968723860</t>
  </si>
  <si>
    <t>393</t>
  </si>
  <si>
    <t>998781101</t>
  </si>
  <si>
    <t>Přesun hmot tonážní pro obklady keramické v objektech v do 6 m</t>
  </si>
  <si>
    <t>-1074260382</t>
  </si>
  <si>
    <t>Přesun hmot pro obklady keramické stanovený z hmotnosti přesunovaného materiálu vodorovná dopravní vzdálenost do 50 m v objektech výšky do 6 m</t>
  </si>
  <si>
    <t>782</t>
  </si>
  <si>
    <t>Dokončovací práce - obklady z kamene</t>
  </si>
  <si>
    <t>394</t>
  </si>
  <si>
    <t>782132411</t>
  </si>
  <si>
    <t>Montáž obkladu stěn ze zlomků desek s přisekáním z tvrdého kamene do lepidla tl do 25 mm</t>
  </si>
  <si>
    <t>-530179294</t>
  </si>
  <si>
    <t>Montáž obkladů stěn z tvrdých kamenů kladených do lepidla ze zlomků desek s upravením stran na místě přisekáním tl. do 25 mm</t>
  </si>
  <si>
    <t>""os1"</t>
  </si>
  <si>
    <t>(0,75+3,125)*0,5*4+0,52*4,6+(3,125+4,6)*0,5*(3-0,52)</t>
  </si>
  <si>
    <t>(1,5+3,165)*0,5*2,8+0,45*4,85+(3,165+4,85)*0,5*(4,5-0,45)</t>
  </si>
  <si>
    <t>395</t>
  </si>
  <si>
    <t>58384670x</t>
  </si>
  <si>
    <t>nepravidelný kámen tvrdý obkl/dlaž. pr. 10-50 cm tl. 2-4 cm</t>
  </si>
  <si>
    <t>1746195082</t>
  </si>
  <si>
    <t>nepravidelný kámen  obkl/dlaž. pr. 10-50 cm tl. 2-4 cm</t>
  </si>
  <si>
    <t>f19*1,05</t>
  </si>
  <si>
    <t>396</t>
  </si>
  <si>
    <t>998782101</t>
  </si>
  <si>
    <t>Přesun hmot tonážní pro obklady kamenné v objektech v do 6 m</t>
  </si>
  <si>
    <t>-2069949555</t>
  </si>
  <si>
    <t>Přesun hmot pro obklady kamenné stanovený z hmotnosti přesunovaného materiálu vodorovná dopravní vzdálenost do 50 m v objektech výšky do 6 m</t>
  </si>
  <si>
    <t>783</t>
  </si>
  <si>
    <t>Dokončovací práce - nátěry</t>
  </si>
  <si>
    <t>397</t>
  </si>
  <si>
    <t>783314201</t>
  </si>
  <si>
    <t>Základní antikorozní jednonásobný syntetický standardní nátěr zámečnických konstrukcí</t>
  </si>
  <si>
    <t>-1720445757</t>
  </si>
  <si>
    <t>Základní antikorozní nátěr zámečnických konstrukcí jednonásobný syntetický standardní</t>
  </si>
  <si>
    <t xml:space="preserve">"zárubně"  </t>
  </si>
  <si>
    <t>(0,7+2*1,97)*(0,11+0,15)*3</t>
  </si>
  <si>
    <t>(0,8+2*1,97)*(0,11+0,15)*6</t>
  </si>
  <si>
    <t>(0,9+2*1,97)*(0,11+0,15)*5</t>
  </si>
  <si>
    <t>(0,6+2*1,2)*(0,11+0,15)</t>
  </si>
  <si>
    <t>a56+f8*2*0,001*23+a42*0,001*23*2</t>
  </si>
  <si>
    <t>398</t>
  </si>
  <si>
    <t>783315101</t>
  </si>
  <si>
    <t>Mezinátěr jednonásobný syntetický standardní zámečnických konstrukcí</t>
  </si>
  <si>
    <t>379999036</t>
  </si>
  <si>
    <t>Mezinátěr zámečnických konstrukcí jednonásobný syntetický standardní</t>
  </si>
  <si>
    <t>399</t>
  </si>
  <si>
    <t>783317101</t>
  </si>
  <si>
    <t>Krycí jednonásobný syntetický standardní nátěr zámečnických konstrukcí</t>
  </si>
  <si>
    <t>887820596</t>
  </si>
  <si>
    <t>Krycí nátěr (email) zámečnických konstrukcí jednonásobný syntetický standardní</t>
  </si>
  <si>
    <t>400</t>
  </si>
  <si>
    <t>783651102</t>
  </si>
  <si>
    <t>Nátěry epoxidové truhlářských konstrukcí 2x lakování - obklad palubkový tlakově upravený</t>
  </si>
  <si>
    <t>-1943183814</t>
  </si>
  <si>
    <t>Nátěry truhlářských výrobků epoxidové 2x lakování</t>
  </si>
  <si>
    <t>s4-s6+a101*0,15</t>
  </si>
  <si>
    <t>401</t>
  </si>
  <si>
    <t>783826675</t>
  </si>
  <si>
    <t>Hydrofobizační transparentní silikonový nátěr hrubých betonových povrchů nebo hrubých omítek - na obklad z kamene</t>
  </si>
  <si>
    <t>2121328402</t>
  </si>
  <si>
    <t>Hydrofobizační nátěr omítek silikonový, transparentní, povrchů hrubých betonových povrchů nebo omítek hrubých, rýhovaných tenkovrstvých nebo škrábaných (břízolitových)</t>
  </si>
  <si>
    <t>402</t>
  </si>
  <si>
    <t>783913171</t>
  </si>
  <si>
    <t>Penetrační syntetický nátěr hrubých betonových podlah</t>
  </si>
  <si>
    <t>-287094451</t>
  </si>
  <si>
    <t>Penetrační nátěr betonových podlah hrubých syntetický</t>
  </si>
  <si>
    <t>p3++p6+p7+p8</t>
  </si>
  <si>
    <t>403</t>
  </si>
  <si>
    <t>783937161</t>
  </si>
  <si>
    <t>Krycí dvojnásobný epoxidový vodou ředitelný nátěr betonové podlahy</t>
  </si>
  <si>
    <t>-1564805608</t>
  </si>
  <si>
    <t>Krycí (uzavírací) nátěr betonových podlah dvojnásobný epoxidový vodou ředitelný</t>
  </si>
  <si>
    <t>Poznámka k položce:
pro projekci obrazu</t>
  </si>
  <si>
    <t>"103"  1,25*3,7</t>
  </si>
  <si>
    <t>784</t>
  </si>
  <si>
    <t>Dokončovací práce - malby a tapety</t>
  </si>
  <si>
    <t>404</t>
  </si>
  <si>
    <t>784221101</t>
  </si>
  <si>
    <t>Dvojnásobné bílé malby  ze směsí za sucha dobře otěruvzdorných v místnostech do 3,80 m</t>
  </si>
  <si>
    <t>1030863396</t>
  </si>
  <si>
    <t>Malby z malířských směsí otěruvzdorných za sucha dvojnásobné, bílé za sucha otěruvzdorné dobře v místnostech výšky do 3,80 m</t>
  </si>
  <si>
    <t>a26*1,15+a27+a28</t>
  </si>
  <si>
    <t>405</t>
  </si>
  <si>
    <t>784221141</t>
  </si>
  <si>
    <t>Příplatek k cenám 2x maleb za sucha otěruvzdorných za barevnou malbu tónovanou tónovacími přípravky</t>
  </si>
  <si>
    <t>-1469857331</t>
  </si>
  <si>
    <t>Malby z malířských směsí otěruvzdorných za sucha Příplatek k cenám dvojnásobných maleb za provádění barevné malby tónované tónovacími přípravky</t>
  </si>
  <si>
    <t>406</t>
  </si>
  <si>
    <t>784321031</t>
  </si>
  <si>
    <t>Dvojnásobné silikátové bílé malby v místnosti výšky do 3,80 m - na sdk</t>
  </si>
  <si>
    <t>567021154</t>
  </si>
  <si>
    <t>Malby silikátové dvojnásobné, bílé v místnostech výšky do 3,80 m</t>
  </si>
  <si>
    <t>a91+a55+f15+a102</t>
  </si>
  <si>
    <t>786</t>
  </si>
  <si>
    <t>Dokončovací práce - čalounické úpravy</t>
  </si>
  <si>
    <t>407</t>
  </si>
  <si>
    <t>786612200</t>
  </si>
  <si>
    <t>Montáž zastiňujících rolet z textilií nebo umělých tkanin</t>
  </si>
  <si>
    <t>92012033</t>
  </si>
  <si>
    <t>Montáž zastiňujících rolet z textilií nebo umělých tkanin</t>
  </si>
  <si>
    <t>"v19"  1,2*2,5*4</t>
  </si>
  <si>
    <t>408</t>
  </si>
  <si>
    <t>5539907x</t>
  </si>
  <si>
    <t>Látkové zastiňující rolety , ozn V19, el ovládání, postranní lišty, vzor dle int</t>
  </si>
  <si>
    <t>-1384254922</t>
  </si>
  <si>
    <t>Poznámka k položce:
• Hliníková hřídel s průměrem 42mm
• Provedení s kazetou - (PK) - látka je chráněna designovou kazetou.
• Díky brzdě lze roletu zastavit v jakékoliv poloze.
• Látka je zakončena spodním ukončovacím profilem.
• Barevné provedení tmavě šedá</t>
  </si>
  <si>
    <t>409</t>
  </si>
  <si>
    <t>998786101</t>
  </si>
  <si>
    <t>Přesun hmot tonážní pro čalounické úpravy v objektech v do 6 m</t>
  </si>
  <si>
    <t>-1493097337</t>
  </si>
  <si>
    <t>Přesun hmot pro čalounické úpravy stanovený z hmotnosti přesunovaného materiálu vodorovná dopravní vzdálenost do 50 m v objektech výšky (hloubky) do 6 m</t>
  </si>
  <si>
    <t>787</t>
  </si>
  <si>
    <t>Dokončovací práce - zasklívání</t>
  </si>
  <si>
    <t>410</t>
  </si>
  <si>
    <t>787911111</t>
  </si>
  <si>
    <t>Montáž bezpečnostní fólie na sklo</t>
  </si>
  <si>
    <t>1615399316</t>
  </si>
  <si>
    <t>Zasklívání – ostatní práce montáž fólie na sklo bezpečnostní</t>
  </si>
  <si>
    <t>"v2"  1,175*2,5*7+1,055*2,5*2+1,2*2,5*4+0,9*1,2</t>
  </si>
  <si>
    <t>1,7*2,5+1,15*2,5+1,15*2,2</t>
  </si>
  <si>
    <t>411</t>
  </si>
  <si>
    <t>6347901x</t>
  </si>
  <si>
    <t>fólie na sklo ochranné a bezpečnostní, atest P2a, ozn V2</t>
  </si>
  <si>
    <t>-557941960</t>
  </si>
  <si>
    <t>f1*1,03</t>
  </si>
  <si>
    <t>412</t>
  </si>
  <si>
    <t>998787101</t>
  </si>
  <si>
    <t>Přesun hmot tonážní pro zasklívání v objektech v do 6 m</t>
  </si>
  <si>
    <t>-1659830629</t>
  </si>
  <si>
    <t>Přesun hmot pro zasklívání stanovený z hmotnosti přesunovaného materiálu vodorovná dopravní vzdálenost do 50 m v objektech výšky do 6 m</t>
  </si>
  <si>
    <t>mr - Měření a regulace</t>
  </si>
  <si>
    <t>D1 - ŘÍDÍCÍ SYSTÉM (DT1)</t>
  </si>
  <si>
    <t>D2 - PERIFERIE</t>
  </si>
  <si>
    <t>D3 - ROZVADĚČ  DT1</t>
  </si>
  <si>
    <t>D4 - MONTÁŽ VČETNĚ DODÁVKY KABELŮ A KABELOVÝCH TRAS</t>
  </si>
  <si>
    <t>D1</t>
  </si>
  <si>
    <t>ŘÍDÍCÍ SYSTÉM (DT1)</t>
  </si>
  <si>
    <t>Pol131</t>
  </si>
  <si>
    <t>OVLÁDACÍ PANEL</t>
  </si>
  <si>
    <t>ks</t>
  </si>
  <si>
    <t>1843728887</t>
  </si>
  <si>
    <t>Pol132</t>
  </si>
  <si>
    <t>PLASTOVÁ KRYTKA</t>
  </si>
  <si>
    <t>-2132017744</t>
  </si>
  <si>
    <t>Pol133</t>
  </si>
  <si>
    <t>PROPOJOVACÍ KABEL</t>
  </si>
  <si>
    <t>-1634121008</t>
  </si>
  <si>
    <t>Pol134</t>
  </si>
  <si>
    <t>EKVITERMNÍ REGULÁTOR ŘADY RVS..</t>
  </si>
  <si>
    <t>526525622</t>
  </si>
  <si>
    <t>Pol135</t>
  </si>
  <si>
    <t>SVORKOVNICE</t>
  </si>
  <si>
    <t>2125297549</t>
  </si>
  <si>
    <t>Pol136</t>
  </si>
  <si>
    <t>WEB SERVER PRO DÁLKOVÉ OVLÁDÁNÍ REGULÁTORŮ RVS.. PŘES INTERNET</t>
  </si>
  <si>
    <t>698672767</t>
  </si>
  <si>
    <t>Pol137</t>
  </si>
  <si>
    <t>SOFTWAROVÉ OŽIVENÍ + VIZUALIZACE (WEBSERVER)</t>
  </si>
  <si>
    <t>db</t>
  </si>
  <si>
    <t>-78476935</t>
  </si>
  <si>
    <t>D2</t>
  </si>
  <si>
    <t>PERIFERIE</t>
  </si>
  <si>
    <t>Pol138</t>
  </si>
  <si>
    <t>SNÍMAČ TEPLOTY VENKOVNÍ – TES1</t>
  </si>
  <si>
    <t>-1768798270</t>
  </si>
  <si>
    <t>Pol139</t>
  </si>
  <si>
    <t>SNÍMAČ TEPLOTY DO JÍMKY – TKN1</t>
  </si>
  <si>
    <t>-2093421504</t>
  </si>
  <si>
    <t>Pol140</t>
  </si>
  <si>
    <t>SNÍMAČ TEPLOTY PŘÍLOŽNÝ – TV1, TV2</t>
  </si>
  <si>
    <t>2005502584</t>
  </si>
  <si>
    <t>Pol141</t>
  </si>
  <si>
    <t>PŘÍLOŽNÝ TERMOSTAT 17-90°C (NASTAVENÍ HODNOTY POD KRYTEM) – ST1, ST2</t>
  </si>
  <si>
    <t>762585658</t>
  </si>
  <si>
    <t>Pol142</t>
  </si>
  <si>
    <t>REGULÁTOR TLAKU 63-630 kPa – BPH1</t>
  </si>
  <si>
    <t>-746821888</t>
  </si>
  <si>
    <t>Pol143</t>
  </si>
  <si>
    <t>SMYČKA + KOHOUT – BPH1</t>
  </si>
  <si>
    <t>1777481592</t>
  </si>
  <si>
    <t>Pol144</t>
  </si>
  <si>
    <t>SMĚŠOVACÍ VENTIL DN15/KV2,5 – VČETNĚ POHONU 0-10V. - SRVT1, SRVT2</t>
  </si>
  <si>
    <t>-380496251</t>
  </si>
  <si>
    <t>D3</t>
  </si>
  <si>
    <t>ROZVADĚČ  DT1</t>
  </si>
  <si>
    <t>Pol145</t>
  </si>
  <si>
    <t>ROZVADĚČ 800x600x210</t>
  </si>
  <si>
    <t>-279896868</t>
  </si>
  <si>
    <t>Pol146</t>
  </si>
  <si>
    <t>VÝVODKA PG16 S MATICÍ</t>
  </si>
  <si>
    <t>-2102410621</t>
  </si>
  <si>
    <t>Pol147</t>
  </si>
  <si>
    <t>SVÍTIDLO 15W S VYPÍNAČEM</t>
  </si>
  <si>
    <t>-537814910</t>
  </si>
  <si>
    <t>Pol148</t>
  </si>
  <si>
    <t>ZÁSUVKA SOKLOVÁ 230V</t>
  </si>
  <si>
    <t>1235551399</t>
  </si>
  <si>
    <t>Pol149</t>
  </si>
  <si>
    <t>Vypínač LTS25A, 3.pól., červený, 25A, panel</t>
  </si>
  <si>
    <t>-133318584</t>
  </si>
  <si>
    <t>Pol150</t>
  </si>
  <si>
    <t>SALTEK OCHRANA DA-275 DF 10A</t>
  </si>
  <si>
    <t>1308213864</t>
  </si>
  <si>
    <t>Pol151</t>
  </si>
  <si>
    <t>JISTIČ 10A 1POL.</t>
  </si>
  <si>
    <t>-925104809</t>
  </si>
  <si>
    <t>Pol152</t>
  </si>
  <si>
    <t>JISTIČ 2A 1POL.</t>
  </si>
  <si>
    <t>-1879252484</t>
  </si>
  <si>
    <t>Pol153</t>
  </si>
  <si>
    <t>MINIATURNÍ RELÉ PT, CÍVKA 230V AC</t>
  </si>
  <si>
    <t>665638802</t>
  </si>
  <si>
    <t>Pol154</t>
  </si>
  <si>
    <t>PATICE, 4 PÓL.,6A</t>
  </si>
  <si>
    <t>-808452731</t>
  </si>
  <si>
    <t>Pol155</t>
  </si>
  <si>
    <t>OVLÁDAČ 3-POLOHOVY, S ARETACÍ, PROSVĚTLENÝ ZELENÝ I-0-II, OTOČNÝ</t>
  </si>
  <si>
    <t>-1611873549</t>
  </si>
  <si>
    <t>Pol156</t>
  </si>
  <si>
    <t>UPEVŇOVACÍ ADAPTÉR 3 POZICE</t>
  </si>
  <si>
    <t>733790505</t>
  </si>
  <si>
    <t>Pol157</t>
  </si>
  <si>
    <t>LED 85-264V AC ZELENÁ</t>
  </si>
  <si>
    <t>779391937</t>
  </si>
  <si>
    <t>Pol158</t>
  </si>
  <si>
    <t>ZAPÍNACÍ KONTAKT</t>
  </si>
  <si>
    <t>-1722042726</t>
  </si>
  <si>
    <t>Pol159</t>
  </si>
  <si>
    <t>SVORKA ŘADOVÁ 0,5 - 4</t>
  </si>
  <si>
    <t>-18486672</t>
  </si>
  <si>
    <t>Pol160</t>
  </si>
  <si>
    <t>POJISTKOVÁ SVORKA</t>
  </si>
  <si>
    <t>-2026484019</t>
  </si>
  <si>
    <t>Pol161</t>
  </si>
  <si>
    <t>POMOCNÝ MATERIÁL</t>
  </si>
  <si>
    <t>-670111189</t>
  </si>
  <si>
    <t>Pol162</t>
  </si>
  <si>
    <t>VÝROBA ROZVADĚČE</t>
  </si>
  <si>
    <t>h.</t>
  </si>
  <si>
    <t>-1049282731</t>
  </si>
  <si>
    <t>D4</t>
  </si>
  <si>
    <t>MONTÁŽ VČETNĚ DODÁVKY KABELŮ A KABELOVÝCH TRAS</t>
  </si>
  <si>
    <t>Pol163</t>
  </si>
  <si>
    <t>kabel CYKY 5x1,5</t>
  </si>
  <si>
    <t>1112171451</t>
  </si>
  <si>
    <t>kabel PRAFlaDur 5x1,5</t>
  </si>
  <si>
    <t>Pol164</t>
  </si>
  <si>
    <t>kabel CYKY 3x1,5</t>
  </si>
  <si>
    <t>-1891398168</t>
  </si>
  <si>
    <t>kabel PRAFlaDur 3x1,5</t>
  </si>
  <si>
    <t>Pol165</t>
  </si>
  <si>
    <t>kabel JYTY 4x1</t>
  </si>
  <si>
    <t>1798055461</t>
  </si>
  <si>
    <t>kabel PRAFlaGuard 2x2x0,8</t>
  </si>
  <si>
    <t>Pol166</t>
  </si>
  <si>
    <t>VODIČ CY6 ŽLUTOZEL.</t>
  </si>
  <si>
    <t>592178305</t>
  </si>
  <si>
    <t>Pol167</t>
  </si>
  <si>
    <t>LIŠTA VKLÁDACÍ PVC 60x40</t>
  </si>
  <si>
    <t>396065</t>
  </si>
  <si>
    <t>Pol168</t>
  </si>
  <si>
    <t>LIŠTA VKLÁDACÍ PVC 40x40</t>
  </si>
  <si>
    <t>1016282156</t>
  </si>
  <si>
    <t>Pol169</t>
  </si>
  <si>
    <t>LIŠTA VKLÁDACÍ PVC 20x20</t>
  </si>
  <si>
    <t>-1424410086</t>
  </si>
  <si>
    <t>Pol170</t>
  </si>
  <si>
    <t>TRUBKA OHEBNÁ PVC P35</t>
  </si>
  <si>
    <t>-723330340</t>
  </si>
  <si>
    <t>Pol171</t>
  </si>
  <si>
    <t>DROBNÝ INSTALAČNÍ MATERIÁL</t>
  </si>
  <si>
    <t>2059448087</t>
  </si>
  <si>
    <t>Pol172</t>
  </si>
  <si>
    <t>MONTÁŽNÍ PRÁCE</t>
  </si>
  <si>
    <t>-204415316</t>
  </si>
  <si>
    <t>Pol173</t>
  </si>
  <si>
    <t>DOPRAVA</t>
  </si>
  <si>
    <t>km</t>
  </si>
  <si>
    <t>-79694045</t>
  </si>
  <si>
    <t>Pol174</t>
  </si>
  <si>
    <t>REVIZE</t>
  </si>
  <si>
    <t>-438552920</t>
  </si>
  <si>
    <t>Pol175</t>
  </si>
  <si>
    <t>OŽIVENÍ A ZKUŠEBNÍ PROVOZ</t>
  </si>
  <si>
    <t>787887663</t>
  </si>
  <si>
    <t>Pol176</t>
  </si>
  <si>
    <t>ZAŠKOLENÍ OBSLUHY</t>
  </si>
  <si>
    <t>-177532187</t>
  </si>
  <si>
    <t>Pol177</t>
  </si>
  <si>
    <t>PROJEKTOVÁ DOKUMENTACE (dílenské výkresy)</t>
  </si>
  <si>
    <t>75703464</t>
  </si>
  <si>
    <t>PROJEKTOVÁ DOKUMENTACE (dílenské výkresy, DSPS)</t>
  </si>
  <si>
    <t>slp - Slaboproud</t>
  </si>
  <si>
    <t>oddíl 1 - Poplachový zabezpečovací a tísňový systém PZTS</t>
  </si>
  <si>
    <t xml:space="preserve">    220990020 - Kabely s funkční schopnosti systému při požáru dle ZP 27/2008, STN 92 0205,DIN 4102-12 a splňující v</t>
  </si>
  <si>
    <t xml:space="preserve">    220990023 - Požárně odolné systémy dle DIN 4102 část 12, ZP27/2008 a STN 92 0205 (pro uchycení jednoho kabelu s </t>
  </si>
  <si>
    <t xml:space="preserve">    220990025 - Kabely a elektroinstalační materiál</t>
  </si>
  <si>
    <t>oddíl 2 - Strukturovaná kabeláž</t>
  </si>
  <si>
    <t xml:space="preserve">    220990046 - 19" datový rozvaděč BD/FD</t>
  </si>
  <si>
    <t xml:space="preserve">    220990057 - Router</t>
  </si>
  <si>
    <t xml:space="preserve">    220990059 - Access Point</t>
  </si>
  <si>
    <t xml:space="preserve">    220990061 - telefonní kabelová skříň</t>
  </si>
  <si>
    <t xml:space="preserve">    220990063 - Zdroj UPS</t>
  </si>
  <si>
    <t xml:space="preserve">    220990065 - Aktivní prvky</t>
  </si>
  <si>
    <t xml:space="preserve">    220990070 - Přeložka nadzemního telefonního vedení</t>
  </si>
  <si>
    <t xml:space="preserve">    220990080 - Elektroinstalační materiál a kabely</t>
  </si>
  <si>
    <t>oddíl 3 - Tísňové volání z WC pro tělesně postižené osoby</t>
  </si>
  <si>
    <t>oddíl 4 - IP kamerový systém , kabeláž je součástí oddílu strukturované kabeláže</t>
  </si>
  <si>
    <t xml:space="preserve">    220990121 - Kabely a elektroinstalační materiál (součástí dodávky strukturované kabeláže)</t>
  </si>
  <si>
    <t>oddíl 5 - Nosné kabelové systémy</t>
  </si>
  <si>
    <t>oddíl 6 - Zemní a výkopové práce</t>
  </si>
  <si>
    <t>oddíl 1</t>
  </si>
  <si>
    <t>Poplachový zabezpečovací a tísňový systém PZTS</t>
  </si>
  <si>
    <t>220990001</t>
  </si>
  <si>
    <t>Ústředna až 264 zón a 32 grup v krytu bez klávesnice s komunikátorem a zdrojem, min.stupeň 2</t>
  </si>
  <si>
    <t>220990002</t>
  </si>
  <si>
    <t>Ethernet komunikátor (TCP/IP)</t>
  </si>
  <si>
    <t>220990003</t>
  </si>
  <si>
    <t>akumulátor 12V,17Ah-ústředna ( Typ svorek  Šroubové M5 ,Životnost (záložní použití)  1 - 3 let ,Max. vybíjecí proud (5 s)  90 A ,Vnitřní odpor  8,6 m? ,Rozměry - výška (bez svorek)  167 mm ,Rozměry - výška (se svorkami)  180 mm , Rozměry - šířka  180 mm ,</t>
  </si>
  <si>
    <t>akumulátor 12V,17Ah-ústředna ( Typ svorek  Šroubové M5 ,Životnost (záložní použití)  1 - 3 let ,Max. vybíjecí proud (5 s)  90 A ,Vnitřní odpor  8,6 m? ,Rozměry - výška (bez svorek)  167 mm ,Rozměry - výška (se svorkami)  180 mm , Rozměry - šířka  180 mm ,Rozměry - hloubka  77 mm ,Hmotnost  5,5 kg</t>
  </si>
  <si>
    <t>220990004</t>
  </si>
  <si>
    <t>LCD klávesnice , tamper,zeleně podsvětlený displej 2x16 znaků, akustická signalizace</t>
  </si>
  <si>
    <t>220990005</t>
  </si>
  <si>
    <t>Koncentrátor v kovovém krytu pro 8 zón a 4 PGM výstupy</t>
  </si>
  <si>
    <t>220990006</t>
  </si>
  <si>
    <t>Spínaný zdroj v kovovém krytu 13,8 Vss / 5A s reléovými výstupy a odpojovačem, stupeň 2</t>
  </si>
  <si>
    <t>220990007</t>
  </si>
  <si>
    <t xml:space="preserve">Akumulátor 12V / 40Ah (Typ svorek  Šroubové M6 ,Životnost (záložní použití)  1 - 3 let ,Max. vybíjecí proud (5 s)  190 A ,Vnitřní odpor  7,5 m? ,Rozměry - výška (bez svorek)  175 mm ,Rozměry - výška (se svorkami)  182 mm ,Rozměry - šířka  197 mm ,Rozměry </t>
  </si>
  <si>
    <t>Akumulátor 12V / 40Ah (Typ svorek  Šroubové M6 ,Životnost (záložní použití)  1 - 3 let ,Max. vybíjecí proud (5 s)  190 A ,Vnitřní odpor  7,5 m? ,Rozměry - výška (bez svorek)  175 mm ,Rozměry - výška (se svorkami)  182 mm ,Rozměry - šířka  197 mm ,Rozměry - hloubka  165 mm,Hmotnost  13,6 kg</t>
  </si>
  <si>
    <t>220990008</t>
  </si>
  <si>
    <t>PIR detektor s dosahem 16m, EOL resistory, pohled pod sebe a PLUG-IN konstrukce , stupeň 2</t>
  </si>
  <si>
    <t>220990009</t>
  </si>
  <si>
    <t>Kombinovaný kloubový držák na strop nebo na stěnu</t>
  </si>
  <si>
    <t>220990010</t>
  </si>
  <si>
    <t>PLUG-IN modul s EOL resistory 1k/1k</t>
  </si>
  <si>
    <t>220990011</t>
  </si>
  <si>
    <t>svorkovnicová deska se šroubovacími kontakty a kovovým hranatým víkem určena pro zápustnou montáž do krabic KU68. Počet svorek 18 (z toho 2 pro ochranný NC kontakt), barva bílá.</t>
  </si>
  <si>
    <t>220990012</t>
  </si>
  <si>
    <t>MG kontakt čtyřdrátový s pracovní mezerou 25mm, plast, NC , stupeň 2</t>
  </si>
  <si>
    <t>220990013</t>
  </si>
  <si>
    <t>tlačítkový hlásič</t>
  </si>
  <si>
    <t>220990014</t>
  </si>
  <si>
    <t>detektor kouře, optický</t>
  </si>
  <si>
    <t>220990015</t>
  </si>
  <si>
    <t>teplotní detektor</t>
  </si>
  <si>
    <t>220990016</t>
  </si>
  <si>
    <t>Venkovní siréna 120dB/1m, s majákem, dvojité krytí (plast+kov), aktivace připoj./odpoj. GND, připoj./odpoj. +, odpojením dobíjení, včetňe záložního akumulátoru</t>
  </si>
  <si>
    <t>220990017</t>
  </si>
  <si>
    <t>Nezálohovaná plastová vnitřní siréna 104dB/1m , 12VDC</t>
  </si>
  <si>
    <t>220990018</t>
  </si>
  <si>
    <t>Systémový GSM modul v kovovém krytu pro posílání SMS a volání uživateli</t>
  </si>
  <si>
    <t>220990019</t>
  </si>
  <si>
    <t>Připojení na PCO (včetně vypracopvání příslušné PD, objektového dílu, antény, kabelu, nastavení, měření intenzity signálu a pod)</t>
  </si>
  <si>
    <t>220990020</t>
  </si>
  <si>
    <t>Kabely s funkční schopnosti systému při požáru dle ZP 27/2008, STN 92 0205,DIN 4102-12 a splňující v</t>
  </si>
  <si>
    <t>220990021</t>
  </si>
  <si>
    <t>Hnědý stíněný kabel 1x2x0,8  PH120-R dle ZP-27/2008, B2caS1D0 dle PrEN 50399:07 (včetně napojení podzemního objektu "Zelený")</t>
  </si>
  <si>
    <t>220990022</t>
  </si>
  <si>
    <t>Hnědý kabel 2x1.5  P60-R,  B2caS1D0 (napájecí)</t>
  </si>
  <si>
    <t>220990023</t>
  </si>
  <si>
    <t xml:space="preserve">Požárně odolné systémy dle DIN 4102 část 12, ZP27/2008 a STN 92 0205 (pro uchycení jednoho kabelu s </t>
  </si>
  <si>
    <t>220990024</t>
  </si>
  <si>
    <t>kabelová příchytka jednostranná pr.16</t>
  </si>
  <si>
    <t>220990025</t>
  </si>
  <si>
    <t>Kabely a elektroinstalační materiál</t>
  </si>
  <si>
    <t>220990026</t>
  </si>
  <si>
    <t>kabel FTP 4p cat.6</t>
  </si>
  <si>
    <t>220990027</t>
  </si>
  <si>
    <t>kabel FI-HT06 3x2x0,5</t>
  </si>
  <si>
    <t>220990028</t>
  </si>
  <si>
    <t>kabel YY-JZ 2X1,5</t>
  </si>
  <si>
    <t>220990029</t>
  </si>
  <si>
    <t>trubka PVC 16 2016</t>
  </si>
  <si>
    <t>220990030</t>
  </si>
  <si>
    <t>trubka PVC 23 2023</t>
  </si>
  <si>
    <t>220990031</t>
  </si>
  <si>
    <t>trubka PVC 29 2029</t>
  </si>
  <si>
    <t>220990032</t>
  </si>
  <si>
    <t>ocelová trubka závitová pozink pr.21</t>
  </si>
  <si>
    <t>220990033</t>
  </si>
  <si>
    <t>krabice KU68-1901 vč.víčka</t>
  </si>
  <si>
    <t>220990034</t>
  </si>
  <si>
    <t>protipožární tmel EI90min, min. tl.stěny 150, až do 300 cm2</t>
  </si>
  <si>
    <t>bal</t>
  </si>
  <si>
    <t>220990035</t>
  </si>
  <si>
    <t>drážka pro tr.16, cihla</t>
  </si>
  <si>
    <t>220990036</t>
  </si>
  <si>
    <t>drážka pro tr.23, cihla</t>
  </si>
  <si>
    <t>220990037</t>
  </si>
  <si>
    <t>drážka pro tr.29, cihla</t>
  </si>
  <si>
    <t>220990038</t>
  </si>
  <si>
    <t>prostup stavební konstrukcí do 300mm, cihla</t>
  </si>
  <si>
    <t>220990039</t>
  </si>
  <si>
    <t>zednické výpomoci (vysekání niky pro konzoly, podpěry, závěsy, zajištění manipulační plošiny, zazdění nebo zabetonování rýh nebo kapes ve zdech nebo stropech, nastřelování upevňovacích prvků, upevňování pomocí hmoždinek apod)</t>
  </si>
  <si>
    <t>hod</t>
  </si>
  <si>
    <t>220990040</t>
  </si>
  <si>
    <t>programování ústředny</t>
  </si>
  <si>
    <t>220990041</t>
  </si>
  <si>
    <t>oživení systému</t>
  </si>
  <si>
    <t>220990042</t>
  </si>
  <si>
    <t>revize zařízení</t>
  </si>
  <si>
    <t>220990043</t>
  </si>
  <si>
    <t>drobný elektroinstalační materiál (5kg)</t>
  </si>
  <si>
    <t>kpl</t>
  </si>
  <si>
    <t>oddíl 2</t>
  </si>
  <si>
    <t>Strukturovaná kabeláž</t>
  </si>
  <si>
    <t>220990044</t>
  </si>
  <si>
    <t>zásuvka pod omítku 2xRJ45 UTP CAT6 včetně rámečku</t>
  </si>
  <si>
    <t>220990045</t>
  </si>
  <si>
    <t>zásuvka pod omítku 1xRJ45 UTP CAT6 včetně rámečku</t>
  </si>
  <si>
    <t>220990046</t>
  </si>
  <si>
    <t>19" datový rozvaděč BD/FD</t>
  </si>
  <si>
    <t>220990047</t>
  </si>
  <si>
    <t>Rozvaděč stojan 45U/600 x 6000, šedý, dveře sklo,</t>
  </si>
  <si>
    <t>220990048</t>
  </si>
  <si>
    <t>Rozvodný panel 6poz 220V, včetně vany šnůra 3m</t>
  </si>
  <si>
    <t>220990049</t>
  </si>
  <si>
    <t>19“ horizontální ventilační jednotka 2U se 4 ventilátory, bimetalový termostat</t>
  </si>
  <si>
    <t>220990050</t>
  </si>
  <si>
    <t>Osvětlovací jednotka 1U halogenová 288 lm</t>
  </si>
  <si>
    <t>220990051</t>
  </si>
  <si>
    <t>Ukládací plato 550mm 1U-4b. BK černé, nosnost 45kg</t>
  </si>
  <si>
    <t>220990052</t>
  </si>
  <si>
    <t>Patch ISDN 25 telefonní</t>
  </si>
  <si>
    <t>220990053</t>
  </si>
  <si>
    <t>Patch panel UTP osaz. 48 pozic 2U, CAT6</t>
  </si>
  <si>
    <t>220990054</t>
  </si>
  <si>
    <t>Vyvazovací panel 1U plastová oka BK černý</t>
  </si>
  <si>
    <t>220990055</t>
  </si>
  <si>
    <t>Vyvazovací panel 2U plastová oka BK černý</t>
  </si>
  <si>
    <t>220990056</t>
  </si>
  <si>
    <t>Patch kabel UTP  3m, CAT6, šedý, s litou ochranou, 2xRJ45, AESP</t>
  </si>
  <si>
    <t>220990057</t>
  </si>
  <si>
    <t>Router</t>
  </si>
  <si>
    <t>220990058</t>
  </si>
  <si>
    <t>WiFi router 802.11b/g/n až 300Mbps, 1x WAN, 4x LAN</t>
  </si>
  <si>
    <t>220990059</t>
  </si>
  <si>
    <t>Access Point</t>
  </si>
  <si>
    <t>220990060</t>
  </si>
  <si>
    <t>WiFi Access Point 802.11a/b/g/n/ac až 867Mbps, Dualband, PoE, GLAN, WPS, RADIUS server, Roaming, centrální správa, Podpora až 100 uživatelů současně a rychlý roaming mezi přístupovými body (nástěnný)</t>
  </si>
  <si>
    <t>220990061</t>
  </si>
  <si>
    <t>telefonní kabelová skříň</t>
  </si>
  <si>
    <t>220990062</t>
  </si>
  <si>
    <t>telefonní kabelová skříň MRK 20</t>
  </si>
  <si>
    <t>220990063</t>
  </si>
  <si>
    <t>Zdroj UPS</t>
  </si>
  <si>
    <t>220990064</t>
  </si>
  <si>
    <t>Záložní zdroj 2700W, (3000VA) 2U Rack-mount, SmartSlot, USB+RS-232, černá</t>
  </si>
  <si>
    <t>220990065</t>
  </si>
  <si>
    <t>Aktivní prvky</t>
  </si>
  <si>
    <t>220990066</t>
  </si>
  <si>
    <t>Switch web managed PoE 24x 100M PoE + 2x  SFP</t>
  </si>
  <si>
    <t>220990067</t>
  </si>
  <si>
    <t>Switch web managed PoE 48x 100M PoE + 2x SFP</t>
  </si>
  <si>
    <t>220990068</t>
  </si>
  <si>
    <t>1Gbps SFP optický modul, konektor LC pro Singlemode kabel</t>
  </si>
  <si>
    <t>220990069</t>
  </si>
  <si>
    <t>Patch kabel 9/125 LCpc/LCpc SM OS1 1m duplex SXPC-LC/LC-PC-OS1-1M-D</t>
  </si>
  <si>
    <t>220990070</t>
  </si>
  <si>
    <t>Přeložka nadzemního telefonního vedení</t>
  </si>
  <si>
    <t>220990071</t>
  </si>
  <si>
    <t>demontáž stáv nadzemního tel. kabelu TCEPKPFEL XN0.6 (včetně přerušení kabelu)</t>
  </si>
  <si>
    <t>220990072</t>
  </si>
  <si>
    <t>demontáž stáv. stožáru</t>
  </si>
  <si>
    <t>220990073</t>
  </si>
  <si>
    <t>napojení nového podzemního vedení ze stáv. nadzemního rozvodu</t>
  </si>
  <si>
    <t>220990074</t>
  </si>
  <si>
    <t>kabelová chránička DIN 50 včetně uchycení a zakončení trubky (vedeno po stráv. stožáru)</t>
  </si>
  <si>
    <t>220990075</t>
  </si>
  <si>
    <t>kabelová spojka do 20 párů</t>
  </si>
  <si>
    <t>220990076</t>
  </si>
  <si>
    <t>proměření nového kabelu do 20 párů</t>
  </si>
  <si>
    <t>220990077</t>
  </si>
  <si>
    <t>zakončení zemního teolefonního kabelu (do 20 p.) v telefonní kabelové skčíni</t>
  </si>
  <si>
    <t>220990078</t>
  </si>
  <si>
    <t>kabelová chránička DIN 50 , dvouplášťová, korugovaná, ohebná (včetně spojek a těsnění)</t>
  </si>
  <si>
    <t>220990079</t>
  </si>
  <si>
    <t>výstražná folie</t>
  </si>
  <si>
    <t>220990080</t>
  </si>
  <si>
    <t>Elektroinstalační materiál a kabely</t>
  </si>
  <si>
    <t>220990081</t>
  </si>
  <si>
    <t>kabel U/UTP drát CAT6, PVC, cívka 500m, šedý</t>
  </si>
  <si>
    <t>220990082</t>
  </si>
  <si>
    <t>kabel SYKFY 5x2x0,5</t>
  </si>
  <si>
    <t>220990083</t>
  </si>
  <si>
    <t>trubka ohebná PVC 16 2316</t>
  </si>
  <si>
    <t>220990084</t>
  </si>
  <si>
    <t>trubka ohebná PVC 23 2323</t>
  </si>
  <si>
    <t>220990085</t>
  </si>
  <si>
    <t>trubka ohebná PVC 29 2329</t>
  </si>
  <si>
    <t>220990086</t>
  </si>
  <si>
    <t>krabice přístrojová KP68/2</t>
  </si>
  <si>
    <t>220990087</t>
  </si>
  <si>
    <t>krabice KU68-1901 vč.víčka pod omítku</t>
  </si>
  <si>
    <t>220990088</t>
  </si>
  <si>
    <t>trubka tuhá PVC 320N 1516 (3m) včetně příchytek a spoj.mat.</t>
  </si>
  <si>
    <t>220990089</t>
  </si>
  <si>
    <t>trubka tuhá PVC 320N 1520 (3m) včetně příchytek a spoj.mat.</t>
  </si>
  <si>
    <t>220990090</t>
  </si>
  <si>
    <t>220990091</t>
  </si>
  <si>
    <t>drážka pro tr.16, žlb</t>
  </si>
  <si>
    <t>220990092</t>
  </si>
  <si>
    <t>drážka pro tr.23, žlb</t>
  </si>
  <si>
    <t>220990093</t>
  </si>
  <si>
    <t>220990094</t>
  </si>
  <si>
    <t>220990095</t>
  </si>
  <si>
    <t>220990096</t>
  </si>
  <si>
    <t>220990097</t>
  </si>
  <si>
    <t>oddíl 3</t>
  </si>
  <si>
    <t>Tísňové volání z WC pro tělesně postižené osoby</t>
  </si>
  <si>
    <t>220990098</t>
  </si>
  <si>
    <t>základní modul signalizačního systému 4 zóny</t>
  </si>
  <si>
    <t>220990099</t>
  </si>
  <si>
    <t>Napaječ 1,5A/40W/24 V DC</t>
  </si>
  <si>
    <t>220990100</t>
  </si>
  <si>
    <t>kabel k napaječi</t>
  </si>
  <si>
    <t>220990101</t>
  </si>
  <si>
    <t>oriantační světlo</t>
  </si>
  <si>
    <t>220990102</t>
  </si>
  <si>
    <t>potvrzovací tlačítko</t>
  </si>
  <si>
    <t>220990103</t>
  </si>
  <si>
    <t>přivolávací tlačítko</t>
  </si>
  <si>
    <t>220990104</t>
  </si>
  <si>
    <t>konektory RJ45 F/UTP 4p, RJ45 UTP 4p</t>
  </si>
  <si>
    <t>220990106</t>
  </si>
  <si>
    <t>kabel JYSTY 2x2x0.8</t>
  </si>
  <si>
    <t>220990107</t>
  </si>
  <si>
    <t>220990108</t>
  </si>
  <si>
    <t>220990109</t>
  </si>
  <si>
    <t>220990110</t>
  </si>
  <si>
    <t>220990111</t>
  </si>
  <si>
    <t>220990112</t>
  </si>
  <si>
    <t>220990113</t>
  </si>
  <si>
    <t>220990114</t>
  </si>
  <si>
    <t>oddíl 4</t>
  </si>
  <si>
    <t>IP kamerový systém , kabeláž je součástí oddílu strukturované kabeláže</t>
  </si>
  <si>
    <t>220990115</t>
  </si>
  <si>
    <t>Vnitřní IP dome kamera, TD/N, HD 1080p, 2MP, f=3.8mm, WDR, IR 10m</t>
  </si>
  <si>
    <t>220990116</t>
  </si>
  <si>
    <t>NVR pro 8 IP kamer, až 5MP, HDMI, 8x PoE, I/O, Audio, bez HDD, včetně licence</t>
  </si>
  <si>
    <t>220990117</t>
  </si>
  <si>
    <t>DVD vč. HW klíče</t>
  </si>
  <si>
    <t>220990118</t>
  </si>
  <si>
    <t>Přídavný HDD s kapacitou 4TB</t>
  </si>
  <si>
    <t>220990119</t>
  </si>
  <si>
    <t>konektor RJ45 cat.6 (pro venkovní kameru)</t>
  </si>
  <si>
    <t>220990120</t>
  </si>
  <si>
    <t>monitor LCD 15" (servisní)</t>
  </si>
  <si>
    <t>220990121</t>
  </si>
  <si>
    <t>Kabely a elektroinstalační materiál (součástí dodávky strukturované kabeláže)</t>
  </si>
  <si>
    <t>220990122</t>
  </si>
  <si>
    <t>oživení a nastavení systému IP CCTV</t>
  </si>
  <si>
    <t>oddíl 5</t>
  </si>
  <si>
    <t>Nosné kabelové systémy</t>
  </si>
  <si>
    <t>220990123</t>
  </si>
  <si>
    <t>kabelový žlab KZI 60x100x0.75 pozink (včetně víka, přepážky,spoj.mat a kotvení)</t>
  </si>
  <si>
    <t>220990124</t>
  </si>
  <si>
    <t>stahovací pásky SP300x3,5 (bal 100ks)</t>
  </si>
  <si>
    <t>oddíl 6</t>
  </si>
  <si>
    <t>Zemní a výkopové práce</t>
  </si>
  <si>
    <t>220990125</t>
  </si>
  <si>
    <t>hloubení kabelové rýhy v zemině tř.3, šíře 300mm, hloubka 0,6m</t>
  </si>
  <si>
    <t>220990126</t>
  </si>
  <si>
    <t>zřízení kabelového lože z prosáté zeminy bez zakrytí, šíře do 65cm, tl 5cm</t>
  </si>
  <si>
    <t>220990127</t>
  </si>
  <si>
    <t>trubka KF 09040 včetně příslušenství (spojka, zátka apod.)</t>
  </si>
  <si>
    <t>220990128</t>
  </si>
  <si>
    <t>fólie výstražná z PVC šířka 33cm</t>
  </si>
  <si>
    <t>220990129</t>
  </si>
  <si>
    <t>vyčištění a úprava prostupů, do objektu</t>
  </si>
  <si>
    <t>220990129.1</t>
  </si>
  <si>
    <t>zajištění vstupního a výstupního otvoru ve stěně, proti vniknutí vody do budovy</t>
  </si>
  <si>
    <t>220990130</t>
  </si>
  <si>
    <t>zához kabelové rýhy zemina tř. 3, šíře 300mm, hloubka 0,6m</t>
  </si>
  <si>
    <t>ut - Ústřední vytápění</t>
  </si>
  <si>
    <t xml:space="preserve">    731 - Ústřední vytápění - kotelny</t>
  </si>
  <si>
    <t xml:space="preserve">    732 - Ústřední vytápění - strojovny</t>
  </si>
  <si>
    <t xml:space="preserve">    733 - Ústřední vytápění - rozvodné potrubí</t>
  </si>
  <si>
    <t xml:space="preserve">    734 - Ústřední vytápění - armatury</t>
  </si>
  <si>
    <t xml:space="preserve">      736 - Podlahové vytápění</t>
  </si>
  <si>
    <t xml:space="preserve">      790 - Ostatní doplňkové náklady</t>
  </si>
  <si>
    <t>713463411</t>
  </si>
  <si>
    <t>Montáž izolace tepelné potrubí a ohybů návlekovými izolačními pouzdry</t>
  </si>
  <si>
    <t>-1494349381</t>
  </si>
  <si>
    <t>Montáž izolace tepelné potrubí a ohybů tvarovkami nebo deskami potrubními pouzdry návlekovými izolačními hadicemi potrubí a ohybů</t>
  </si>
  <si>
    <t>28377055</t>
  </si>
  <si>
    <t>izolace tepelná potrubí z pěnového polyetylenu 35 x 20 mm</t>
  </si>
  <si>
    <t>CS ÚRS 2018 01</t>
  </si>
  <si>
    <t>207868100</t>
  </si>
  <si>
    <t>-724505633</t>
  </si>
  <si>
    <t>731</t>
  </si>
  <si>
    <t>Ústřední vytápění - kotelny</t>
  </si>
  <si>
    <t>731259614</t>
  </si>
  <si>
    <t>Montáž kotlů ocelových elektrických závěsných přímotopných o výkonu do 18 kW</t>
  </si>
  <si>
    <t>-1913324288</t>
  </si>
  <si>
    <t>Kotle ocelové teplovodní elektrické závěsné přímotopné montáž elektrokotlů ostatních typů o výkonu do 18 kW</t>
  </si>
  <si>
    <t>48417901</t>
  </si>
  <si>
    <t>Nástěnný teplovodní elektrokotel-tepelný výkon 14 kW (kotel vybaven EN, PV, oběhovým čerpadlem, kompl. autom.)</t>
  </si>
  <si>
    <t>-892900110</t>
  </si>
  <si>
    <t>73126011</t>
  </si>
  <si>
    <t>Uvedení do provozu</t>
  </si>
  <si>
    <t>725933004</t>
  </si>
  <si>
    <t>998731101</t>
  </si>
  <si>
    <t>Přesun hmot tonážní pro kotelny v objektech v do 6 m</t>
  </si>
  <si>
    <t>1566964337</t>
  </si>
  <si>
    <t>Přesun hmot pro kotelny v objektech výšky do 6 m</t>
  </si>
  <si>
    <t>732</t>
  </si>
  <si>
    <t>Ústřední vytápění - strojovny</t>
  </si>
  <si>
    <t>73211011</t>
  </si>
  <si>
    <t>D+M Rozdělovač DN 65 l=500 mm, 2 hrdla 1", 1-5/4"</t>
  </si>
  <si>
    <t>57050771</t>
  </si>
  <si>
    <t>73211012</t>
  </si>
  <si>
    <t>D+M HVDT (anuloid) DN 65, l=500 mm, 4 hrdla 5/4"</t>
  </si>
  <si>
    <t>-435050232</t>
  </si>
  <si>
    <t>73211013</t>
  </si>
  <si>
    <t>D+M Oběhové teplovodní čerpadlo elektronicky řízené Q=0,7 m3/h., Y=3,5 m v.sl.,N=4-26 W, 230 V/50 Hz</t>
  </si>
  <si>
    <t>1045317377</t>
  </si>
  <si>
    <t>73211014</t>
  </si>
  <si>
    <t>D+M Tlaková expanzní nádoba s membránou NG 50/6 - obsah 50 l</t>
  </si>
  <si>
    <t>943446061</t>
  </si>
  <si>
    <t>733</t>
  </si>
  <si>
    <t>Ústřední vytápění - rozvodné potrubí</t>
  </si>
  <si>
    <t>7332232</t>
  </si>
  <si>
    <t>Potrubí polyetylenové předizolované 32x4,7mm</t>
  </si>
  <si>
    <t>419291382</t>
  </si>
  <si>
    <t>733223206</t>
  </si>
  <si>
    <t>Potrubí měděné tvrdé spojované tvrdým pájením D 35x1,5</t>
  </si>
  <si>
    <t>795265834</t>
  </si>
  <si>
    <t>Potrubí z trubek měděných tvrdých spojovaných tvrdým pájením D 35/1,5</t>
  </si>
  <si>
    <t>733291101</t>
  </si>
  <si>
    <t>Zkouška těsnosti potrubí měděné do D 35x1,5</t>
  </si>
  <si>
    <t>-538378128</t>
  </si>
  <si>
    <t>Zkoušky těsnosti potrubí z trubek měděných D do 35/1,5</t>
  </si>
  <si>
    <t>998733101</t>
  </si>
  <si>
    <t>Přesun hmot tonážní pro rozvody potrubí v objektech v do 6 m</t>
  </si>
  <si>
    <t>1440303861</t>
  </si>
  <si>
    <t>Přesun hmot pro rozvody potrubí stanovený z hmotnosti přesunovaného materiálu vodorovná dopravní vzdálenost do 50 m v objektech výšky do 6 m</t>
  </si>
  <si>
    <t>734</t>
  </si>
  <si>
    <t>Ústřední vytápění - armatury</t>
  </si>
  <si>
    <t>734209123</t>
  </si>
  <si>
    <t>Montáž armatury závitové s třemi závity G 1/2</t>
  </si>
  <si>
    <t>1155760677</t>
  </si>
  <si>
    <t>Montáž závitových armatur se 3 závity G 1/2 (DN 15)</t>
  </si>
  <si>
    <t>7342101</t>
  </si>
  <si>
    <t>D+M Šroubení černé přímé DN 25 (1")</t>
  </si>
  <si>
    <t>92720258</t>
  </si>
  <si>
    <t>734211119</t>
  </si>
  <si>
    <t>Ventil závitový odvzdušňovací G 3/8 PN 14 do 120°C automatický</t>
  </si>
  <si>
    <t>-526856571</t>
  </si>
  <si>
    <t>Ventily odvzdušňovací závitové automatické PN 14 do 120 st.C (R 99 ) G 3/8</t>
  </si>
  <si>
    <t>734242414</t>
  </si>
  <si>
    <t>Ventil závitový zpětný přímý G 1 PN 16 do 110°C</t>
  </si>
  <si>
    <t>-1741895832</t>
  </si>
  <si>
    <t>Ventily zpětné závitové PN 16 do 110 st.C (R60 ) přímé G 1</t>
  </si>
  <si>
    <t>734291123</t>
  </si>
  <si>
    <t>Kohout plnící a vypouštěcí G 1/2 PN 10 do 110°C závitový</t>
  </si>
  <si>
    <t>1347167229</t>
  </si>
  <si>
    <t>Ostatní armatury kohouty plnicí a vypouštěcí PN 10 do 110 st.C (R 608) G 1/2</t>
  </si>
  <si>
    <t>734291245</t>
  </si>
  <si>
    <t>Filtr závitový přímý G 1 1/4 PN 16 do 130°C s vnitřními závity</t>
  </si>
  <si>
    <t>1857746657</t>
  </si>
  <si>
    <t>Ostatní armatury filtry závitové PN 16 do 130 st.C přímé s vnitřními závity (R 74A ) G 1 1/4</t>
  </si>
  <si>
    <t>734292774</t>
  </si>
  <si>
    <t>Kohout kulový přímý G 1 PN 42 do 185°C plnoprůtokový s koulí vnitřní závit</t>
  </si>
  <si>
    <t>-943963426</t>
  </si>
  <si>
    <t>Ostatní armatury kulové kohouty PN 42 do 185 st.C plnoprůtokové s koulí vnitřní závit (R 910 ) G 1</t>
  </si>
  <si>
    <t>734292775</t>
  </si>
  <si>
    <t>Kohout kulový přímý G 1 1/4 PN 42 do 185°C plnoprůtokový s koulí   vnitřní závit</t>
  </si>
  <si>
    <t>106387975</t>
  </si>
  <si>
    <t>Ostatní armatury kulové kohouty PN 42 do 185 st.C plnoprůtokové s koulí   vnitřní závit (R 910)  G 1 1/4</t>
  </si>
  <si>
    <t>734411102</t>
  </si>
  <si>
    <t>Teploměr technický s pevným stonkem a jímkou zadní připojení průměr 63 mm délky 75 mm</t>
  </si>
  <si>
    <t>1819470419</t>
  </si>
  <si>
    <t>Teploměry technické s pevným stonkem a jímkou zadní připojení (axiální) průměr 63 mm délka stonku 75 mm</t>
  </si>
  <si>
    <t>734421112</t>
  </si>
  <si>
    <t>Tlakoměr s pevným stonkem a zpětnou klapkou tlak 0-400kPa průměr 63 mm zadní připojení</t>
  </si>
  <si>
    <t>-1837091574</t>
  </si>
  <si>
    <t>Tlakoměry s pevným stonkem a zpětnou klapkou zadní připojení (axiální) tlaku 0–16 bar průměru 63 mm</t>
  </si>
  <si>
    <t>998734101</t>
  </si>
  <si>
    <t>Přesun hmot tonážní pro armatury v objektech v do 6 m</t>
  </si>
  <si>
    <t>-1358858322</t>
  </si>
  <si>
    <t>Přesun hmot pro armatury stanovený z hmotnosti přesunovaného materiálu vodorovná dopravní vzdálenost do 50 m v objektech výšky do 6 m</t>
  </si>
  <si>
    <t>736</t>
  </si>
  <si>
    <t>Podlahové vytápění</t>
  </si>
  <si>
    <t>73611011</t>
  </si>
  <si>
    <t>Mtž podlahového vytápění</t>
  </si>
  <si>
    <t>1553451811</t>
  </si>
  <si>
    <t>4240111</t>
  </si>
  <si>
    <t xml:space="preserve">Polyetylenová trubka 17x2 s kyslíkovou bariérou </t>
  </si>
  <si>
    <t>2116123659</t>
  </si>
  <si>
    <t>4240112</t>
  </si>
  <si>
    <t>Ochranná trubka 25</t>
  </si>
  <si>
    <t>-1867176114</t>
  </si>
  <si>
    <t>4240113</t>
  </si>
  <si>
    <t>Rozdělovací stanice 9 okruhů - 1"</t>
  </si>
  <si>
    <t>-1137713191</t>
  </si>
  <si>
    <t>4240114</t>
  </si>
  <si>
    <t>Rozdělovací stanice 10 okruhů - 1"</t>
  </si>
  <si>
    <t>733943131</t>
  </si>
  <si>
    <t>4240115</t>
  </si>
  <si>
    <t>Skříň rozdělovací stanice pod omítku - 9 okruhů</t>
  </si>
  <si>
    <t>-985577803</t>
  </si>
  <si>
    <t>4240116</t>
  </si>
  <si>
    <t>Skříň rozdělovací stanice na omítku - 10 okruhů</t>
  </si>
  <si>
    <t>212916687</t>
  </si>
  <si>
    <t>4240117</t>
  </si>
  <si>
    <t>Opěrné pouzdro 1"</t>
  </si>
  <si>
    <t>359841213</t>
  </si>
  <si>
    <t>4240118</t>
  </si>
  <si>
    <t>Uzavírací kohout 1"</t>
  </si>
  <si>
    <t>1827791130</t>
  </si>
  <si>
    <t>4240119</t>
  </si>
  <si>
    <t xml:space="preserve">Systémová deska - 35/32 </t>
  </si>
  <si>
    <t>-1905569233</t>
  </si>
  <si>
    <t>4240120</t>
  </si>
  <si>
    <t>Dilatační pás - 25 m</t>
  </si>
  <si>
    <t>-243422611</t>
  </si>
  <si>
    <t>4240121</t>
  </si>
  <si>
    <t xml:space="preserve">Dilatační pás T při přechodech-/např.dveří/ </t>
  </si>
  <si>
    <t>-912038796</t>
  </si>
  <si>
    <t>4240122</t>
  </si>
  <si>
    <t>Plastifikátor</t>
  </si>
  <si>
    <t>-2087563882</t>
  </si>
  <si>
    <t>783395288</t>
  </si>
  <si>
    <t>Nátěry vodou ředitelné základní antikorozní</t>
  </si>
  <si>
    <t>2052375274</t>
  </si>
  <si>
    <t>Nátěry ostatní vodou ředitelné barvami základní antikorozní</t>
  </si>
  <si>
    <t>790</t>
  </si>
  <si>
    <t>Ostatní doplňkové náklady</t>
  </si>
  <si>
    <t>790013</t>
  </si>
  <si>
    <t>Vyregulování a topná zkouška</t>
  </si>
  <si>
    <t>-360819134</t>
  </si>
  <si>
    <t>790014</t>
  </si>
  <si>
    <t>Stavební výpomoce</t>
  </si>
  <si>
    <t>598264242</t>
  </si>
  <si>
    <t>790015</t>
  </si>
  <si>
    <t>Tlaková zkouška</t>
  </si>
  <si>
    <t>2072037997</t>
  </si>
  <si>
    <t>zt - Zdravotní technika</t>
  </si>
  <si>
    <t xml:space="preserve">    722 - Zdravotechnika - vnitřní vodovod</t>
  </si>
  <si>
    <t xml:space="preserve">    726 - Zdravotechnika - předstěnové instalace</t>
  </si>
  <si>
    <t xml:space="preserve">    727 - Zdravotechnika - požární ochrana</t>
  </si>
  <si>
    <t>1260323915</t>
  </si>
  <si>
    <t>151201101</t>
  </si>
  <si>
    <t>Zřízení zátažného pažení a rozepření stěn rýh hl do 2 m</t>
  </si>
  <si>
    <t>-395991365</t>
  </si>
  <si>
    <t>151201111</t>
  </si>
  <si>
    <t>Odstranění zátažného pažení a rozepření stěn rýh hl do 2 m</t>
  </si>
  <si>
    <t>-1264156142</t>
  </si>
  <si>
    <t>161101151</t>
  </si>
  <si>
    <t>Svislé přemístění výkopku z horniny tř. 5 až 7 hl výkopu do 2,5 m</t>
  </si>
  <si>
    <t>260579788</t>
  </si>
  <si>
    <t>-2139339809</t>
  </si>
  <si>
    <t>167101151</t>
  </si>
  <si>
    <t>Nakládání výkopku z hornin tř. 5 až 7 do 100 m3</t>
  </si>
  <si>
    <t>-1922470793</t>
  </si>
  <si>
    <t>254700066</t>
  </si>
  <si>
    <t>1914887516</t>
  </si>
  <si>
    <t>-1309862439</t>
  </si>
  <si>
    <t>175101201</t>
  </si>
  <si>
    <t>Obsypání objektu nad přilehlým původním terénem sypaninou bez prohození, uloženou do 3 m</t>
  </si>
  <si>
    <t>539223751</t>
  </si>
  <si>
    <t>583373020</t>
  </si>
  <si>
    <t>štěrkopísek frakce 0-16</t>
  </si>
  <si>
    <t>-1839674830</t>
  </si>
  <si>
    <t>103641000</t>
  </si>
  <si>
    <t>zemina pro terénní úpravy - tříděná</t>
  </si>
  <si>
    <t>-397151044</t>
  </si>
  <si>
    <t>451573111</t>
  </si>
  <si>
    <t>Lože pod potrubí otevřený výkop ze štěrkopísku</t>
  </si>
  <si>
    <t>1127731857</t>
  </si>
  <si>
    <t>87118114</t>
  </si>
  <si>
    <t>Montáž a dodávka potrubí z PE100 SDR 11 otevřený výkop svařovaných na tupo D 50 x 4,6 mm</t>
  </si>
  <si>
    <t>1647750096</t>
  </si>
  <si>
    <t>892233922</t>
  </si>
  <si>
    <t>Proplach vodovodního potrubí jednoduchý DN od 40 do 70 při opravách</t>
  </si>
  <si>
    <t>-1166826807</t>
  </si>
  <si>
    <t>892241111</t>
  </si>
  <si>
    <t>Tlaková zkouška vodou potrubí do 80</t>
  </si>
  <si>
    <t>1683622101</t>
  </si>
  <si>
    <t>892273932</t>
  </si>
  <si>
    <t>Dezinfekce vodovodního potrubí DN od 40 do 125 při opravách</t>
  </si>
  <si>
    <t>-923879073</t>
  </si>
  <si>
    <t>892372111</t>
  </si>
  <si>
    <t>Zabezpečení konců potrubí DN do 300 při tlakových zkouškách vodou</t>
  </si>
  <si>
    <t>206553562</t>
  </si>
  <si>
    <t>9539401</t>
  </si>
  <si>
    <t>Zednické výpomoce</t>
  </si>
  <si>
    <t>-187327464</t>
  </si>
  <si>
    <t>998276101</t>
  </si>
  <si>
    <t>Přesun hmot pro trubní vedení z trub z plastických hmot otevřený výkop</t>
  </si>
  <si>
    <t>520791503</t>
  </si>
  <si>
    <t>998276128</t>
  </si>
  <si>
    <t>Příplatek k přesunu hmot pro trubní vedení z trub z plastických hmot za zvětšený přesun do 5000 m</t>
  </si>
  <si>
    <t>-1705223098</t>
  </si>
  <si>
    <t>998276129</t>
  </si>
  <si>
    <t>Příplatek k přesunu hmot pro trubní vedení z trub z plastických hmot za zvětšený přesun ZKD 5000 m</t>
  </si>
  <si>
    <t>-1706116258</t>
  </si>
  <si>
    <t>Izolace potrubí kanalizačního</t>
  </si>
  <si>
    <t>1333283630</t>
  </si>
  <si>
    <t>721173401</t>
  </si>
  <si>
    <t>Potrubí kanalizační plastové svodné systém KG DN 110</t>
  </si>
  <si>
    <t>-1479345710</t>
  </si>
  <si>
    <t>721173402</t>
  </si>
  <si>
    <t>Potrubí kanalizační plastové svodné systém KG DN 125</t>
  </si>
  <si>
    <t>1019937120</t>
  </si>
  <si>
    <t>721173403</t>
  </si>
  <si>
    <t>Potrubí kanalizační plastové svodné systém KG DN 160</t>
  </si>
  <si>
    <t>434014221</t>
  </si>
  <si>
    <t>721173404</t>
  </si>
  <si>
    <t>Potrubí kanalizační plastové svodné systém KG DN 200</t>
  </si>
  <si>
    <t>1421610604</t>
  </si>
  <si>
    <t>Potrubí z plastových trub KG Systém (SN4) svodné (ležaté) DN 200</t>
  </si>
  <si>
    <t>721173723</t>
  </si>
  <si>
    <t>Potrubí kanalizační z PE připojovací DN 50</t>
  </si>
  <si>
    <t>674667811</t>
  </si>
  <si>
    <t>721173737</t>
  </si>
  <si>
    <t>Potrubí kanalizační z PE dešťové DN 125</t>
  </si>
  <si>
    <t>-1509901632</t>
  </si>
  <si>
    <t>721174025</t>
  </si>
  <si>
    <t>Potrubí kanalizační z PP odpadní systém HT DN 100</t>
  </si>
  <si>
    <t>-2061271820</t>
  </si>
  <si>
    <t>Potrubí z plastových trub HT Systém (polypropylenové PPs) odpadní (svislé) DN 100</t>
  </si>
  <si>
    <t>721174042</t>
  </si>
  <si>
    <t>Potrubí kanalizační z PP připojovací systém HT DN 40</t>
  </si>
  <si>
    <t>-1836052489</t>
  </si>
  <si>
    <t>Potrubí z plastových trub HT Systém (polypropylenové PPs) připojovací DN 40</t>
  </si>
  <si>
    <t>721174043</t>
  </si>
  <si>
    <t>Potrubí kanalizační z PP připojovací systém HT DN 50</t>
  </si>
  <si>
    <t>1451839142</t>
  </si>
  <si>
    <t>Potrubí z plastových trub HT Systém (polypropylenové PPs) připojovací DN 50</t>
  </si>
  <si>
    <t>721174045</t>
  </si>
  <si>
    <t>Potrubí kanalizační z PP připojovací systém HT DN 100</t>
  </si>
  <si>
    <t>2029164988</t>
  </si>
  <si>
    <t>Potrubí z plastových trub HT Systém (polypropylenové PPs) připojovací DN 100</t>
  </si>
  <si>
    <t>721175001</t>
  </si>
  <si>
    <t>Potrubí kanalizační plastové připojovací zvuk tlumící vícevrstvé DN 50</t>
  </si>
  <si>
    <t>232639004</t>
  </si>
  <si>
    <t>721194104</t>
  </si>
  <si>
    <t>Vyvedení a upevnění odpadních výpustek DN 40</t>
  </si>
  <si>
    <t>-2013208328</t>
  </si>
  <si>
    <t>Vyměření přípojek na potrubí vyvedení a upevnění odpadních výpustek DN 40</t>
  </si>
  <si>
    <t>721194105</t>
  </si>
  <si>
    <t>Vyvedení a upevnění odpadních výpustek DN 50</t>
  </si>
  <si>
    <t>-842038553</t>
  </si>
  <si>
    <t>Vyměření přípojek na potrubí vyvedení a upevnění odpadních výpustek DN 50</t>
  </si>
  <si>
    <t>721194109</t>
  </si>
  <si>
    <t>Vyvedení a upevnění odpadních výpustek DN 100</t>
  </si>
  <si>
    <t>192546503</t>
  </si>
  <si>
    <t>Vyměření přípojek na potrubí vyvedení a upevnění odpadních výpustek DN 100</t>
  </si>
  <si>
    <t>721211401</t>
  </si>
  <si>
    <t>Vpusť podlahová s vodorovným odtokem DN 40/50</t>
  </si>
  <si>
    <t>-1018906500</t>
  </si>
  <si>
    <t>721211913</t>
  </si>
  <si>
    <t>Montáž vpustí podlahových DN 110</t>
  </si>
  <si>
    <t>2031266760</t>
  </si>
  <si>
    <t>551617560</t>
  </si>
  <si>
    <t>uzávěrka zápachová podlahová HL317 DN 50/75/110 nerez</t>
  </si>
  <si>
    <t>-1032582399</t>
  </si>
  <si>
    <t>721233213</t>
  </si>
  <si>
    <t>Střešní vtok polypropylen PP pro pochůzné střechy svislý odtok DN 125</t>
  </si>
  <si>
    <t>1221719489</t>
  </si>
  <si>
    <t>Střešní vtoky (vpusti) polypropylenové (PP) pro pochůzné střechy s odtokem svislým DN 125 (HL 62B)</t>
  </si>
  <si>
    <t>721233213a</t>
  </si>
  <si>
    <t>Nástavec vtoků pro střešní vpusti (bitumenová manžeta) tl.izol. 40-500mm, svislý odtok DN 125</t>
  </si>
  <si>
    <t>-882168116</t>
  </si>
  <si>
    <t>721233213bb</t>
  </si>
  <si>
    <t>Signalizace defektu střešního pláště</t>
  </si>
  <si>
    <t>-1408712408</t>
  </si>
  <si>
    <t>721274123</t>
  </si>
  <si>
    <t>Přivzdušňovací ventil vnitřní odpadních potrubí DN 100</t>
  </si>
  <si>
    <t>-1571340487</t>
  </si>
  <si>
    <t>Ventily přivzdušňovací odpadních potrubí vnitřní DN 100</t>
  </si>
  <si>
    <t>721290111</t>
  </si>
  <si>
    <t>Zkouška těsnosti potrubí kanalizace vodou do DN 125</t>
  </si>
  <si>
    <t>1025690867</t>
  </si>
  <si>
    <t>Zkouška těsnosti kanalizace v objektech vodou do DN 125</t>
  </si>
  <si>
    <t>721290112</t>
  </si>
  <si>
    <t>Zkouška těsnosti potrubí kanalizace vodou do DN 200</t>
  </si>
  <si>
    <t>-1149416402</t>
  </si>
  <si>
    <t>Zkouška těsnosti kanalizace v objektech vodou DN 150 nebo DN 200</t>
  </si>
  <si>
    <t>721290123</t>
  </si>
  <si>
    <t>Zkouška těsnosti potrubí kanalizace kouřem do DN 300</t>
  </si>
  <si>
    <t>-981447621</t>
  </si>
  <si>
    <t>Zkouška těsnosti kanalizace v objektech kouřem do DN 300</t>
  </si>
  <si>
    <t>-1775890871</t>
  </si>
  <si>
    <t>722</t>
  </si>
  <si>
    <t>Zdravotechnika - vnitřní vodovod</t>
  </si>
  <si>
    <t>722174022</t>
  </si>
  <si>
    <t>Potrubí vodovodní plastové PPR svar polyfuze PN 20 D 20 x 3,4 mm</t>
  </si>
  <si>
    <t>1513147595</t>
  </si>
  <si>
    <t>Potrubí z plastových trubek z polypropylenu (PPR) svařovaných polyfuzně PN 20 (SDR 6) D 20 x 3,4</t>
  </si>
  <si>
    <t>722174023</t>
  </si>
  <si>
    <t>Potrubí vodovodní plastové PPR svar polyfuze PN 20 D 25 x 4,2 mm</t>
  </si>
  <si>
    <t>-1247294367</t>
  </si>
  <si>
    <t>Potrubí z plastových trubek z polypropylenu (PPR) svařovaných polyfuzně PN 20 (SDR 6) D 25 x 4,2</t>
  </si>
  <si>
    <t>722174024</t>
  </si>
  <si>
    <t>Potrubí vodovodní plastové PPR svar polyfuze PN 20 D 32 x5,4 mm</t>
  </si>
  <si>
    <t>1659704927</t>
  </si>
  <si>
    <t>Potrubí z plastových trubek z polypropylenu (PPR) svařovaných polyfuzně PN 20 (SDR 6) D 32 x 5,4</t>
  </si>
  <si>
    <t>722174025</t>
  </si>
  <si>
    <t>Potrubí vodovodní plastové PPR svar polyfuze PN 20 D 40 x 6,7 mm</t>
  </si>
  <si>
    <t>1253740489</t>
  </si>
  <si>
    <t>Potrubí z plastových trubek z polypropylenu (PPR) svařovaných polyfuzně PN 20 (SDR 6) D 40 x 6,7</t>
  </si>
  <si>
    <t>722181211</t>
  </si>
  <si>
    <t>Ochrana vodovodního potrubí přilepenými termoizolačními trubicemi z PE tl do 6 mm DN do 22 mm</t>
  </si>
  <si>
    <t>390178759</t>
  </si>
  <si>
    <t>722181212</t>
  </si>
  <si>
    <t>Ochrana vodovodního potrubí přilepenými termoizolačními trubicemi z PE tl do 6 mm DN do 32 mm</t>
  </si>
  <si>
    <t>-2094663219</t>
  </si>
  <si>
    <t>722181213</t>
  </si>
  <si>
    <t>Ochrana vodovodního potrubí přilepenými termoizolačními trubicemi z PE tl do 6 mm DN přes 32 mm</t>
  </si>
  <si>
    <t>1371444047</t>
  </si>
  <si>
    <t>722181251</t>
  </si>
  <si>
    <t>Ochrana vodovodního potrubí přilepenými termoizolačními trubicemi z PE tl do 25 mm DN do 22 mm</t>
  </si>
  <si>
    <t>-911893847</t>
  </si>
  <si>
    <t>722181252</t>
  </si>
  <si>
    <t>Ochrana vodovodního potrubí přilepenými termoizolačními trubicemi z PE tl do 25 mm DN do 45 mm</t>
  </si>
  <si>
    <t>-526687255</t>
  </si>
  <si>
    <t>722190401</t>
  </si>
  <si>
    <t>Vyvedení a upevnění výpustku do DN 25 (EZ)</t>
  </si>
  <si>
    <t>-84415985</t>
  </si>
  <si>
    <t>Zřízení přípojek na potrubí vyvedení a upevnění výpustek do DN 25</t>
  </si>
  <si>
    <t>722220111</t>
  </si>
  <si>
    <t>Nástěnka pro výtokový ventil G 1/2 s jedním závitem</t>
  </si>
  <si>
    <t>516469373</t>
  </si>
  <si>
    <t>Armatury s jedním závitem nástěnky pro výtokový ventil G 1/2</t>
  </si>
  <si>
    <t>722220121</t>
  </si>
  <si>
    <t>Nástěnka pro baterii G 1/2 s jedním závitem</t>
  </si>
  <si>
    <t>pár</t>
  </si>
  <si>
    <t>1692078831</t>
  </si>
  <si>
    <t>Armatury s jedním závitem nástěnky pro baterii G 1/2</t>
  </si>
  <si>
    <t>722220235</t>
  </si>
  <si>
    <t>Přechodka dGK PPR PN 20 D 50 x G 6/4 s kovovým vnitřním závitem</t>
  </si>
  <si>
    <t>674640162</t>
  </si>
  <si>
    <t>722221134</t>
  </si>
  <si>
    <t>Ventil výtokový G 1/2 s jedním závitem</t>
  </si>
  <si>
    <t>-818176900</t>
  </si>
  <si>
    <t>722221134a</t>
  </si>
  <si>
    <t>Nezámrzný ventil výtokový G 1/2 - 415mm</t>
  </si>
  <si>
    <t>-1396701324</t>
  </si>
  <si>
    <t>722221134b</t>
  </si>
  <si>
    <t>prodloužení mrazuvzdorné armatury</t>
  </si>
  <si>
    <t>946703065</t>
  </si>
  <si>
    <t>722224115</t>
  </si>
  <si>
    <t>Kohout plnicí nebo vypouštěcí G 1/2 PN 10 s jedním závitem</t>
  </si>
  <si>
    <t>-1198187300</t>
  </si>
  <si>
    <t>Armatury s jedním závitem kohouty plnicí a vypouštěcí PN 10 G 1/2</t>
  </si>
  <si>
    <t>722231221a</t>
  </si>
  <si>
    <t>Ventil pojistný G 1/2 PN 6 do 100°C k bojleru s vnitřním x vnějším závitem se zpětnou klapkou</t>
  </si>
  <si>
    <t>-421325894</t>
  </si>
  <si>
    <t>722231222a</t>
  </si>
  <si>
    <t>Ventil pojistný G 3/4 PN 6 do 100°C k bojleru s vnitřním x vnějším závitem se zpětnou klapkou</t>
  </si>
  <si>
    <t>-1336341823</t>
  </si>
  <si>
    <t>722232047</t>
  </si>
  <si>
    <t>Kohout kulový přímý G 6/4 PN 42 do 185°C vnitřní závit</t>
  </si>
  <si>
    <t>-1365628924</t>
  </si>
  <si>
    <t>722232065</t>
  </si>
  <si>
    <t>Kohout kulový přímý G 6/4 PN 42 do 185°C vnitřní závit s vypouštěním</t>
  </si>
  <si>
    <t>328640029</t>
  </si>
  <si>
    <t>436332090</t>
  </si>
  <si>
    <t>filtr domácí na studenou vodu 5/4", se zpětným manuálním proplachem</t>
  </si>
  <si>
    <t>-574504892</t>
  </si>
  <si>
    <t>722262211</t>
  </si>
  <si>
    <t>Vodoměr závitový jednovtokový suchoběžný do 40°C G 1/2 x 80 mm Qn 1,5 m3/h horizontální</t>
  </si>
  <si>
    <t>-76095141</t>
  </si>
  <si>
    <t>722290226</t>
  </si>
  <si>
    <t>Zkouška těsnosti vodovodního potrubí závitového do DN 50</t>
  </si>
  <si>
    <t>1234003731</t>
  </si>
  <si>
    <t>Zkoušky, proplach a desinfekce vodovodního potrubí zkoušky těsnosti vodovodního potrubí závitového do DN 50</t>
  </si>
  <si>
    <t>722290234</t>
  </si>
  <si>
    <t>Proplach a dezinfekce vodovodního potrubí do DN 80</t>
  </si>
  <si>
    <t>-312719542</t>
  </si>
  <si>
    <t>Zkoušky, proplach a desinfekce vodovodního potrubí proplach a desinfekce vodovodního potrubí do DN 80</t>
  </si>
  <si>
    <t>725319111</t>
  </si>
  <si>
    <t>Montáž dřezu ostatních typů</t>
  </si>
  <si>
    <t>1611395042</t>
  </si>
  <si>
    <t>998722101</t>
  </si>
  <si>
    <t>Přesun hmot tonážní tonážní pro vnitřní vodovod v objektech v do 6 m</t>
  </si>
  <si>
    <t>-1463631846</t>
  </si>
  <si>
    <t>Přesun hmot pro vnitřní vodovod stanovený z hmotnosti přesunovaného materiálu vodorovná dopravní vzdálenost do 50 m v objektech výšky do 6 m</t>
  </si>
  <si>
    <t>725111131</t>
  </si>
  <si>
    <t>Splachovač nádržkový plastový vysokopoložený</t>
  </si>
  <si>
    <t>2050770489</t>
  </si>
  <si>
    <t>Zařízení záchodů splachovače nádržkové plastové vysokopoložené</t>
  </si>
  <si>
    <t>725112022</t>
  </si>
  <si>
    <t>Klozet keramický závěsný na nosné stěny s hlubokým splachováním odpad vodorovný</t>
  </si>
  <si>
    <t>-1239589781</t>
  </si>
  <si>
    <t>725119125</t>
  </si>
  <si>
    <t>Montáž klozetových mís závěsných na nosné stěny</t>
  </si>
  <si>
    <t>-1742699525</t>
  </si>
  <si>
    <t>64236051</t>
  </si>
  <si>
    <t>klozet keramický závěsný hluboké splachování handicap bílý</t>
  </si>
  <si>
    <t>546188831</t>
  </si>
  <si>
    <t xml:space="preserve">klozety keramické závěsné hluboké splachování barva bílá handicap </t>
  </si>
  <si>
    <t>725121527</t>
  </si>
  <si>
    <t>Pisoárový záchodek automatický s integrovaným napájecím zdrojem - D+M</t>
  </si>
  <si>
    <t>-399159515</t>
  </si>
  <si>
    <t>Pisoárové záchodky keramické automatické s integrovaným napájecím zdrojem</t>
  </si>
  <si>
    <t>725211602</t>
  </si>
  <si>
    <t>Umyvadlo keramické připevněné na stěnu šrouby bílé bez krytu na sifon 550 mm</t>
  </si>
  <si>
    <t>1495511997</t>
  </si>
  <si>
    <t>Umyvadla keramická bez výtokových armatur se zápachovou uzávěrkou připevněná na stěnu šrouby bílá bez sloupu nebo krytu na sifon 550 mm</t>
  </si>
  <si>
    <t>725211681</t>
  </si>
  <si>
    <t>Umyvadlo keramické zdravotní připevněné na stěnu šrouby bílé 640 mm</t>
  </si>
  <si>
    <t>367670526</t>
  </si>
  <si>
    <t>Umyvadla keramická bez výtokových armatur zdravotní se zápachovou uzávěrkou připevněná na stěnu šrouby bílá 640 mm</t>
  </si>
  <si>
    <t>725241112</t>
  </si>
  <si>
    <t>Vanička sprchová akrylátová čtvercová 900x900 mm -  viz TZ</t>
  </si>
  <si>
    <t>-1213780485</t>
  </si>
  <si>
    <t>Sprchové vaničky, boxy, kouty a zástěny sprchové vaničky akrylátové čtvercové 900x900 mm</t>
  </si>
  <si>
    <t>725245103</t>
  </si>
  <si>
    <t>Zástěna sprchová jednokřídlá do výšky 2000 mm a šířky 900 mm, výplň zabraňující tvoření kapek - dle TZ</t>
  </si>
  <si>
    <t>-1580106456</t>
  </si>
  <si>
    <t>Sprchové vaničky, boxy, kouty a zástěny zástěny sprchové do výšky 2000 mm dveře jednokřídlé, šířky 900 mm</t>
  </si>
  <si>
    <t>552310800</t>
  </si>
  <si>
    <t>dřez nerez vestavný matný 560 x 480 mm</t>
  </si>
  <si>
    <t>2048847690</t>
  </si>
  <si>
    <t>725331111</t>
  </si>
  <si>
    <t>Výlevka bez výtokových armatur keramická se sklopnou plastovou mřížkou 425 mm</t>
  </si>
  <si>
    <t>106811697</t>
  </si>
  <si>
    <t>Výlevky bez výtokových armatur a splachovací nádrže keramické se sklopnou plastovou mřížkou 425 mm</t>
  </si>
  <si>
    <t>725532124</t>
  </si>
  <si>
    <t>Elektrický ohřívač zásobníkový akumulační závěsný svislý 160 l / 2 kW</t>
  </si>
  <si>
    <t>-691614682</t>
  </si>
  <si>
    <t>Elektrické ohřívače zásobníkové beztlakové přepadové akumulační s pojistným ventilem závěsné svislé objem nádrže (příkon) 160 l (2,0 kW)</t>
  </si>
  <si>
    <t>725539202</t>
  </si>
  <si>
    <t>Montáž ohřívačů zásobníkových závěsných tlakových do 50 litrů</t>
  </si>
  <si>
    <t>1633497670</t>
  </si>
  <si>
    <t>Elektrické ohřívače zásobníkové montáž tlakových ohřívačů závěsných (svislých nebo vodorovných) přes 15 do 50 l</t>
  </si>
  <si>
    <t>725539205</t>
  </si>
  <si>
    <t>Montáž ohřívačů zásobníkových závěsných tlakových do 160 litrů</t>
  </si>
  <si>
    <t>-1721471180</t>
  </si>
  <si>
    <t>725821316</t>
  </si>
  <si>
    <t>Baterie dřezové nástěnné pákové s otáčivým plochým ústím a délkou ramínka 300 mm</t>
  </si>
  <si>
    <t>-1974960860</t>
  </si>
  <si>
    <t>725821326</t>
  </si>
  <si>
    <t>Baterie dřezové stojánkové pákové s otáčivým kulatým ústím a délkou ramínka 265 mm</t>
  </si>
  <si>
    <t>1456643551</t>
  </si>
  <si>
    <t>Baterie dřezové stojánkové pákové s otáčivým ústím a délkou ramínka 265 mm</t>
  </si>
  <si>
    <t>725822611</t>
  </si>
  <si>
    <t>Baterie umyvadlové stojánkové pákové bez výpusti</t>
  </si>
  <si>
    <t>-81068357</t>
  </si>
  <si>
    <t>021</t>
  </si>
  <si>
    <t>Směšovací stojánková baterie nové generace, volně plovoucí píst, vandaluvzdorné provedení, lehké ovládání, vysoká odolnost proti vodnímu kameni, viz vč 03, 1x prodloužené raménko</t>
  </si>
  <si>
    <t>1994170722</t>
  </si>
  <si>
    <t>Směšovací stojánková baterie nové generace, volně plovoucí píst, vandaluvzdorné provedení, lehké ovládání, vysoká odolnost proti vodnímu kameni.</t>
  </si>
  <si>
    <t>286131120</t>
  </si>
  <si>
    <t>potrubí vodovodní PE100 PN16 SDR11 6 m, 100 m, 50 x 4,6 mm</t>
  </si>
  <si>
    <t>-541711806</t>
  </si>
  <si>
    <t>725829131</t>
  </si>
  <si>
    <t>Montáž baterie umyvadlové stojánkové G 1/2 ostatní typ</t>
  </si>
  <si>
    <t>-124520358</t>
  </si>
  <si>
    <t>725841311</t>
  </si>
  <si>
    <t>Baterie sprchové nástěnné pákové s ruční sprchou</t>
  </si>
  <si>
    <t>1209204810</t>
  </si>
  <si>
    <t>Baterie sprchové nástěnné pákové</t>
  </si>
  <si>
    <t>725865312</t>
  </si>
  <si>
    <t>Zápachová uzávěrka sprchových van DN 40/50 s kulovým kloubem na odtoku a odpadním ventilem</t>
  </si>
  <si>
    <t>1493760931</t>
  </si>
  <si>
    <t>Zápachové uzávěrky zařizovacích předmětů pro vany sprchových koutů s kulovým kloubem na odtoku DN 40/50 (HL 514 S) a odpadním ventilem</t>
  </si>
  <si>
    <t>725980123</t>
  </si>
  <si>
    <t>Dvířka 30/30</t>
  </si>
  <si>
    <t>986550397</t>
  </si>
  <si>
    <t>725980123a</t>
  </si>
  <si>
    <t>Dvířka 30/30 na kachličku</t>
  </si>
  <si>
    <t>-232848684</t>
  </si>
  <si>
    <t>551440400</t>
  </si>
  <si>
    <t xml:space="preserve">napájecí zdroj ZAC 1/20 až pro 3 zařízení </t>
  </si>
  <si>
    <t>-478392990</t>
  </si>
  <si>
    <t>baterie pro hygienické a zdravotnické zařízení baterie umyvadlové automatické AZP příslušenství AZP zdroj napájecí ZAC 1/20 až pro 3 zařízení AZP</t>
  </si>
  <si>
    <t>642110240</t>
  </si>
  <si>
    <t xml:space="preserve">sifon pro zdravotní umyvadlo </t>
  </si>
  <si>
    <t>-483314777</t>
  </si>
  <si>
    <t>umyvadla keramická závěsná produktová série MIO zdravotní, pro bezbariérový přístup barva bílá, rozměry sifon pro zdravotní umyvadlo</t>
  </si>
  <si>
    <t>Ohřívač vody elektrický - 20 l</t>
  </si>
  <si>
    <t>-1619014187</t>
  </si>
  <si>
    <t>013</t>
  </si>
  <si>
    <t>sifon pro kondenzát (dod.+mont.)</t>
  </si>
  <si>
    <t>1795040856</t>
  </si>
  <si>
    <t>Sifon pro kondenzát dod.+mont.</t>
  </si>
  <si>
    <t>014</t>
  </si>
  <si>
    <t>Kalich pro úkapy se zápachovou uzávěrkou (dod.+mont.)</t>
  </si>
  <si>
    <t>929681284</t>
  </si>
  <si>
    <t>015</t>
  </si>
  <si>
    <t>oddálené splachování (dod.+mont.)</t>
  </si>
  <si>
    <t>639086206</t>
  </si>
  <si>
    <t>010</t>
  </si>
  <si>
    <t>Tryskový osoušeč rukou (dod. + mont.)</t>
  </si>
  <si>
    <t>-1010795311</t>
  </si>
  <si>
    <t>011</t>
  </si>
  <si>
    <t>Malý osoušeč rukou (dod. + mont.)</t>
  </si>
  <si>
    <t>1501604252</t>
  </si>
  <si>
    <t>-509494612</t>
  </si>
  <si>
    <t>726</t>
  </si>
  <si>
    <t>Zdravotechnika - předstěnové instalace</t>
  </si>
  <si>
    <t>552817940</t>
  </si>
  <si>
    <t>tlačítko pro ovládání WC zepředu, plast, dvě množství vody, 24,6 x 16,4 cm</t>
  </si>
  <si>
    <t>-1346358924</t>
  </si>
  <si>
    <t>tlačítko pro ovládání WC zepředu Samba, plast, dvě množství vody, 24,6 x 16,4 cm</t>
  </si>
  <si>
    <t>0003</t>
  </si>
  <si>
    <t>Nožičky pro závěsný program</t>
  </si>
  <si>
    <t>-592171577</t>
  </si>
  <si>
    <t>Nožičky pro závšsný program</t>
  </si>
  <si>
    <t>726131041</t>
  </si>
  <si>
    <t>Instalační předstěna - klozet závěsný v 1120 mm s ovládáním zepředu do lehkých stěn s kovovou kcí</t>
  </si>
  <si>
    <t>-699076305</t>
  </si>
  <si>
    <t>726131043</t>
  </si>
  <si>
    <t>Instalační předstěna - klozet závěsný v 1120 mm s ovládáním zepředu pro postižené do stěn s kov kcí</t>
  </si>
  <si>
    <t>2102008373</t>
  </si>
  <si>
    <t>726191001</t>
  </si>
  <si>
    <t>Zvukoizolační souprava pro klozet a bidet</t>
  </si>
  <si>
    <t>784519410</t>
  </si>
  <si>
    <t>Ostatní příslušenství instalačních systémů zvukoizolační souprava pro WC a bidet</t>
  </si>
  <si>
    <t>726191002</t>
  </si>
  <si>
    <t>Souprava pro předstěnovou montáž</t>
  </si>
  <si>
    <t>-1521928150</t>
  </si>
  <si>
    <t>Ostatní příslušenství instalačních systémů souprava pro předstěnovou montáž</t>
  </si>
  <si>
    <t>998726111</t>
  </si>
  <si>
    <t>Přesun hmot tonážní pro instalační prefabrikáty v objektech v do 6 m</t>
  </si>
  <si>
    <t>1811960935</t>
  </si>
  <si>
    <t>Přesun hmot pro instalační prefabrikáty stanovený z hmotnosti přesunovaného materiálu vodorovná dopravní vzdálenost do 50 m v objektech výšky do 6 m</t>
  </si>
  <si>
    <t>727</t>
  </si>
  <si>
    <t>Zdravotechnika - požární ochrana</t>
  </si>
  <si>
    <t>727111342</t>
  </si>
  <si>
    <t>Prostup kovového potrubí D 25 mm stěnou tl 15 cm včetně dodatečné izolace požární odolnost EI 180</t>
  </si>
  <si>
    <t>-75048803</t>
  </si>
  <si>
    <t>vzd - Vzduchotechnika</t>
  </si>
  <si>
    <t>1 - 1.04 Klidová zóna,1.02,1.03 Expozice</t>
  </si>
  <si>
    <t>2 - 1.04 Klidová zóna,1.02,1.03 Expozice - chlazení</t>
  </si>
  <si>
    <t>3 - Hygienická zařízení - veřejnost</t>
  </si>
  <si>
    <t>4 - Hygienická zařízení zaměstnanci</t>
  </si>
  <si>
    <t>5 - 1.12 Denní místnost</t>
  </si>
  <si>
    <t>6 - 1.14 Datový rozvaděč</t>
  </si>
  <si>
    <t>7 - Ostatní</t>
  </si>
  <si>
    <t>8 - Ostatní náklady</t>
  </si>
  <si>
    <t>1.04 Klidová zóna,1.02,1.03 Expozice</t>
  </si>
  <si>
    <t>1.001</t>
  </si>
  <si>
    <t>Sestavná větrací jednotka s el. ohřívačem a rotačním rekuperátorem Vp/Vo = 2000/2000 m3/h</t>
  </si>
  <si>
    <t>Poznámka k položce:
D.1.4.VZT.03</t>
  </si>
  <si>
    <t>1.001a</t>
  </si>
  <si>
    <t>Uzavírací klapka se servem d400</t>
  </si>
  <si>
    <t>Poznámka k položce:
dtto</t>
  </si>
  <si>
    <t>1.001b</t>
  </si>
  <si>
    <t>Spona rychloupínací d400</t>
  </si>
  <si>
    <t>1.001c</t>
  </si>
  <si>
    <t>Modul, 3x relé 24/230V</t>
  </si>
  <si>
    <t>1.001d</t>
  </si>
  <si>
    <t>Čidlo teploty do potrubí</t>
  </si>
  <si>
    <t>1.001e</t>
  </si>
  <si>
    <t>Kouřové čidlo do potrubí</t>
  </si>
  <si>
    <t>1.002</t>
  </si>
  <si>
    <t>Přímý výparník Q=11 kW</t>
  </si>
  <si>
    <t>1.002a</t>
  </si>
  <si>
    <t>Odlučovač kapek</t>
  </si>
  <si>
    <t>1.002b</t>
  </si>
  <si>
    <t>Sifon plastový</t>
  </si>
  <si>
    <t>1.003</t>
  </si>
  <si>
    <t>Venkovní kondenz.jednotka k přímé mu výparníku Q=11 kW</t>
  </si>
  <si>
    <t>1.003a</t>
  </si>
  <si>
    <t>Příslušenství ke kond. jednotce Filtrdehydrátor, průhledítko,sada izolátorů chvění (4ks)</t>
  </si>
  <si>
    <t>1.003b</t>
  </si>
  <si>
    <t>Komunikační modul 0-10V k 1.003</t>
  </si>
  <si>
    <t>1.004</t>
  </si>
  <si>
    <t>Cu chladivové rozvody,vč.tvarovek a příslušenství,izolace s odolností</t>
  </si>
  <si>
    <t>bm</t>
  </si>
  <si>
    <t>Poznámka k položce:
dtto; proti UV záření,vč.ochranné Al folie, náplň chladiva R410A, montážní; závěsový a spojovací materiál,vč.potřebné kabeláže mezi vnější a; a vnitřní jednotkou</t>
  </si>
  <si>
    <t>1.005</t>
  </si>
  <si>
    <t>Zprovoznění jednotky</t>
  </si>
  <si>
    <t>1.006</t>
  </si>
  <si>
    <t>Požární klapka těsná 400x200</t>
  </si>
  <si>
    <t>1.006a</t>
  </si>
  <si>
    <t>Ruční a teplotní ovládání s koncovým spínačem ZAVŘENO</t>
  </si>
  <si>
    <t>1.007</t>
  </si>
  <si>
    <t>Požární klapka těsná 450x280</t>
  </si>
  <si>
    <t>1.007a</t>
  </si>
  <si>
    <t>1.008</t>
  </si>
  <si>
    <t>Požární klapka těsná 560x280</t>
  </si>
  <si>
    <t>1.008a</t>
  </si>
  <si>
    <t>1.009</t>
  </si>
  <si>
    <t>Tlumič hluku d400, l=900</t>
  </si>
  <si>
    <t>1.010</t>
  </si>
  <si>
    <t>Protidešťová žaluzie  630 x 500 atyp</t>
  </si>
  <si>
    <t>1.010a</t>
  </si>
  <si>
    <t>Pozední rám  630 x 500 atyp</t>
  </si>
  <si>
    <t>1.011</t>
  </si>
  <si>
    <t>Klapka škrtící-SPIRO d400 kovové ovládání</t>
  </si>
  <si>
    <t>1.012</t>
  </si>
  <si>
    <t>Vyústka 400 x 200  2-řadá</t>
  </si>
  <si>
    <t>1.012a</t>
  </si>
  <si>
    <t>regulace R1 400 x 200</t>
  </si>
  <si>
    <t>1.013</t>
  </si>
  <si>
    <t>Vyústka 560 x 280  2-řadá</t>
  </si>
  <si>
    <t>1.013a</t>
  </si>
  <si>
    <t>regulace R1 560 x 280</t>
  </si>
  <si>
    <t>1.014</t>
  </si>
  <si>
    <t>Vyústka 400 x 200  1-řadá</t>
  </si>
  <si>
    <t>1.014a</t>
  </si>
  <si>
    <t>1.015</t>
  </si>
  <si>
    <t>Vyústka 560 x 280 1-řadá</t>
  </si>
  <si>
    <t>1.015a</t>
  </si>
  <si>
    <t>1.016</t>
  </si>
  <si>
    <t>Požární klapka těsná 200x200</t>
  </si>
  <si>
    <t>1.016a</t>
  </si>
  <si>
    <t>1.017</t>
  </si>
  <si>
    <t>Mřížka s požární odolností EI30 200x215, uzávěr ruční a teplotní</t>
  </si>
  <si>
    <t>1.018</t>
  </si>
  <si>
    <t>Vyústka 200 x 100  2-řadá</t>
  </si>
  <si>
    <t>1.018a</t>
  </si>
  <si>
    <t>regulace R1 200 x 100</t>
  </si>
  <si>
    <t>1.019</t>
  </si>
  <si>
    <t>Potrubí SPIRO do d400,vč.tvarovek montážního,závěsového,spojovacího a těsnicího materiálu</t>
  </si>
  <si>
    <t>1.020</t>
  </si>
  <si>
    <t>Potrubí čtyřhranné sk I ON 12 0405 -pozinkovaný plech</t>
  </si>
  <si>
    <t>Poznámka k položce:
vč.montážního,závěsového,spojovacího a těsnicího materiálu viz výkresy</t>
  </si>
  <si>
    <t>1.026</t>
  </si>
  <si>
    <t>Pás z minerální vlny s AL polepem tl. 4 cm</t>
  </si>
  <si>
    <t>Poznámka k položce:
dtto; Tep.-ak. izolace kruh. potrubí</t>
  </si>
  <si>
    <t>1.027</t>
  </si>
  <si>
    <t>Deska z minerální vlny s AL polep tl.4 cm</t>
  </si>
  <si>
    <t>Poznámka k položce:
dtto; Tep.-ak. izolace čtyřhr.potrubí</t>
  </si>
  <si>
    <t>1.028</t>
  </si>
  <si>
    <t>Požární izolace s odolností 30min kruhové potrubí</t>
  </si>
  <si>
    <t>1.029</t>
  </si>
  <si>
    <t>Požární izolace s odolností 30min čtyřhranné potrubí</t>
  </si>
  <si>
    <t>1.030</t>
  </si>
  <si>
    <t>Oplechování potrubí pozink. plech vč. reaktivního nátěru černou barvou</t>
  </si>
  <si>
    <t>1.04 Klidová zóna,1.02,1.03 Expozice - chlazení</t>
  </si>
  <si>
    <t>2.001</t>
  </si>
  <si>
    <t>SPLIT chladicí jednotka nástěnná Qch=3,7 kW</t>
  </si>
  <si>
    <t>2.002</t>
  </si>
  <si>
    <t>SPLIT chladicí jednotka nástěnná Qch=3,7kW</t>
  </si>
  <si>
    <t>2.003</t>
  </si>
  <si>
    <t>SPLIT chladicí jednotka nástěnná Qch=4,1 kW</t>
  </si>
  <si>
    <t>2.004</t>
  </si>
  <si>
    <t>Hygienická zařízení - veřejnost</t>
  </si>
  <si>
    <t>3.001</t>
  </si>
  <si>
    <t>Ventilátor diagon.do kruh.potr. 200-dvouotáčkový, nízké otáčky</t>
  </si>
  <si>
    <t>3.001a</t>
  </si>
  <si>
    <t>Rychloupínací spona d200</t>
  </si>
  <si>
    <t>3.002</t>
  </si>
  <si>
    <t>Zpětná klapka d200</t>
  </si>
  <si>
    <t>3.003</t>
  </si>
  <si>
    <t>Žaluzie protidešťová d200</t>
  </si>
  <si>
    <t>3.004</t>
  </si>
  <si>
    <t>Tal.ventil.kov.odvodní d100</t>
  </si>
  <si>
    <t>3.004a</t>
  </si>
  <si>
    <t>Rámeček k tal.ventil. d100</t>
  </si>
  <si>
    <t>3.005</t>
  </si>
  <si>
    <t>Tal.ventil.kov.odvodní d160</t>
  </si>
  <si>
    <t>3.005a</t>
  </si>
  <si>
    <t>Rámeček k tal.ventil. d160</t>
  </si>
  <si>
    <t>3.006</t>
  </si>
  <si>
    <t>Tal.ventil.kov.odvodní d200</t>
  </si>
  <si>
    <t>3.006a</t>
  </si>
  <si>
    <t>Rámeček k tal.ventil. d200</t>
  </si>
  <si>
    <t>3.007</t>
  </si>
  <si>
    <t>Mřížka stěnová 200 x 100</t>
  </si>
  <si>
    <t>3.008</t>
  </si>
  <si>
    <t>Mřížka stěnová 300 x 100</t>
  </si>
  <si>
    <t>3.009</t>
  </si>
  <si>
    <t>3.016</t>
  </si>
  <si>
    <t>Ohebná hadice AL d203 vč.montážního,závěsového a spoj. materiálu</t>
  </si>
  <si>
    <t>3.017</t>
  </si>
  <si>
    <t>Potrubí SPIRO d200 vč.tvarovek, montážního,závěsového,spojovacího a těsnicího materiálu</t>
  </si>
  <si>
    <t>3.018</t>
  </si>
  <si>
    <t>Hygienická zařízení zaměstnanci</t>
  </si>
  <si>
    <t>4.001</t>
  </si>
  <si>
    <t>Ventilátor diagon.do kruh.potr. d160-dvouotáčkový, nízké otáčky</t>
  </si>
  <si>
    <t>4.001a</t>
  </si>
  <si>
    <t>Rychloupínací spona d160</t>
  </si>
  <si>
    <t>4.002</t>
  </si>
  <si>
    <t>Zpětná klapka d160</t>
  </si>
  <si>
    <t>4.003</t>
  </si>
  <si>
    <t>Žaluzie protidešťová d160</t>
  </si>
  <si>
    <t>4.004</t>
  </si>
  <si>
    <t>4.004a</t>
  </si>
  <si>
    <t>4.005</t>
  </si>
  <si>
    <t>4.005a</t>
  </si>
  <si>
    <t>4.008</t>
  </si>
  <si>
    <t>4.016</t>
  </si>
  <si>
    <t>Ohebná hadice ALdo d160,vč. montážního,závěsového,spojovacího</t>
  </si>
  <si>
    <t>Poznámka k položce:
dtto; a těsnicího materiálu</t>
  </si>
  <si>
    <t>4.017</t>
  </si>
  <si>
    <t>Potrubí SPIRO do d160vč.tvarovek, montážního,závěsového,spojovacího a těsnicího materiálu</t>
  </si>
  <si>
    <t>4.018</t>
  </si>
  <si>
    <t>Pás z minerální vlny s AL polepem tl.4 cm</t>
  </si>
  <si>
    <t>1.12 Denní místnost</t>
  </si>
  <si>
    <t>5.001</t>
  </si>
  <si>
    <t>1.14 Datový rozvaděč</t>
  </si>
  <si>
    <t>6.001</t>
  </si>
  <si>
    <t>SPLIT chladicí jednotka nástěnná Qch=6,5 kW, provedení pro celoroční provoz</t>
  </si>
  <si>
    <t>6.002</t>
  </si>
  <si>
    <t>6.003</t>
  </si>
  <si>
    <t>Mřížka s požární odolností EI30 200x215 uzávěr ruční a teplotní</t>
  </si>
  <si>
    <t>Ostatní</t>
  </si>
  <si>
    <t>7.001</t>
  </si>
  <si>
    <t>Požární zatěsnění VZT prostupů /spára max.2cm/tmelem+minerální vata, oboustranně</t>
  </si>
  <si>
    <t>Ostatní náklady</t>
  </si>
  <si>
    <t>8.01</t>
  </si>
  <si>
    <t>Náklady na dopravu</t>
  </si>
  <si>
    <t>Kč</t>
  </si>
  <si>
    <t>965763747</t>
  </si>
  <si>
    <t>8.02</t>
  </si>
  <si>
    <t>Přesun strojů a zařízení</t>
  </si>
  <si>
    <t>1452518017</t>
  </si>
  <si>
    <t>8.03</t>
  </si>
  <si>
    <t>Přesun potrubí</t>
  </si>
  <si>
    <t>488678334</t>
  </si>
  <si>
    <t>8.04</t>
  </si>
  <si>
    <t>Podíl přidružených výkonů</t>
  </si>
  <si>
    <t>-2146928240</t>
  </si>
  <si>
    <t>8.05</t>
  </si>
  <si>
    <t>Zednické výpomoci</t>
  </si>
  <si>
    <t>847377192</t>
  </si>
  <si>
    <t>8.06</t>
  </si>
  <si>
    <t>Komlexní vyzkoušení</t>
  </si>
  <si>
    <t>687954929</t>
  </si>
  <si>
    <t>8.07</t>
  </si>
  <si>
    <t>Zaregulování VZT</t>
  </si>
  <si>
    <t>898524336</t>
  </si>
  <si>
    <t>8.08</t>
  </si>
  <si>
    <t>Zaškolení obsluhy</t>
  </si>
  <si>
    <t>486621388</t>
  </si>
  <si>
    <t>el - Elektroinstalace</t>
  </si>
  <si>
    <t>D1 - Specifikace dodávky REH1</t>
  </si>
  <si>
    <t xml:space="preserve">    D2 - ROZVODNICE PRO ZAPUŠTĚNÍ DO STĚNY IP40</t>
  </si>
  <si>
    <t xml:space="preserve">    D3 - DOPLŇKY KONSTRUKCI</t>
  </si>
  <si>
    <t xml:space="preserve">    D4 - ŘADOVÁ SVORKOVNICE</t>
  </si>
  <si>
    <t xml:space="preserve">    D5 - JISTIĆE - CHARAKTERISTIKA B, VYPÍNACÍ SCHOPNOST 6 kA 1 - pólové</t>
  </si>
  <si>
    <t xml:space="preserve">    D6 - JISTIĆE - CHARAKTERISTIKA B, VYPÍNACÍ SCHOPNOST 6 kA 3 - pólové</t>
  </si>
  <si>
    <t xml:space="preserve">    D7 - VÝKONOVÉ JISTIČE 3-PÓLOVÉ, 25kA</t>
  </si>
  <si>
    <t xml:space="preserve">    D8 - POJISTKOVÉ ODPOJOVAČE PRO VÁLCOVÉ POJISTKY, SÉRIE L58 Třípólové</t>
  </si>
  <si>
    <t xml:space="preserve">    D9 - SVODIČE BLESKOVÉHO PROUDU A PŘEPĚTÍ KOMBINOVANÉ SVODIČE B+C</t>
  </si>
  <si>
    <t xml:space="preserve">    D10 - STYKAČE BEZ PŘÍSLUŠENSTVÍ</t>
  </si>
  <si>
    <t xml:space="preserve">    D11 - SOUMRAKOVÉ SPÍNAČE - 1 MODUL</t>
  </si>
  <si>
    <t xml:space="preserve">    D12 - MODULOVÉ ELEKTROMĚRY TŘÍFÁZOVÉ DIGITÁLNÍ</t>
  </si>
  <si>
    <t xml:space="preserve">    D13 - ELEKTROMĚR TŘÍFÁZOVÝ NEPŘÍMÝ, 3x400/230V AC, MECHANICKÝ ČÍSELNÍK 2 SAZBY, ČINNÝ VÝKON</t>
  </si>
  <si>
    <t xml:space="preserve">    D14 - PŘIJÍMAČ SIGNÁLU HDO</t>
  </si>
  <si>
    <t xml:space="preserve">    D15 - MĚŘÍCÍ TRANSFORMÁTOR PROUDU nn DO 200A</t>
  </si>
  <si>
    <t xml:space="preserve">    D16 - EKVIPOTENCIONÁLNÍ SVORKOVNICE</t>
  </si>
  <si>
    <t xml:space="preserve">    D17 - MONTÁŽ ROZVODNIC</t>
  </si>
  <si>
    <t>D18 - Specifikace dodávky R2</t>
  </si>
  <si>
    <t xml:space="preserve">    D19 - OMEZOVACÍ IMPEDANCE, jmen. napětí 500 V</t>
  </si>
  <si>
    <t xml:space="preserve">    D20 - SVODIČE BLESKOVÉHO PROUDU A PŘEPĚTÍ SVODIČE     PŘEPĚTÍ (TŘÍDA C) (střední ochrana)</t>
  </si>
  <si>
    <t xml:space="preserve">    D21 - SVODIČE BLESKOVÉHO PROUDU A PŘEPĚTÍ SVODIČE PŘEPĚTÍ (TŘÍDA D), pro ochranu přístrojů (jemná ochrna)</t>
  </si>
  <si>
    <t xml:space="preserve">    D22 - JISTIĆE - CHARAKTERISTIKA C, VYPÍNACÍ SCHOPNOST 6 kA 1 - pólové</t>
  </si>
  <si>
    <t xml:space="preserve">    D23 - JISTIĆE - CHARAKTERISTIKA C, VYPÍNACÍ SCHOPNOST 6 kA 3 - pólové</t>
  </si>
  <si>
    <t xml:space="preserve">    D24 - PROUDOVÉ CHRÁNIČE S NADPROUDOVOU OCHRANOU CHARAKTERISTIKA B: S POPISOVÝM ŠTÍTKEM 2 - pólové (1 pól j</t>
  </si>
  <si>
    <t xml:space="preserve">    D25 - VYPÍNAČE 3 - pólové</t>
  </si>
  <si>
    <t xml:space="preserve">    D26 - DODÁVKA AVMEDIA KOMPONENTY DALI</t>
  </si>
  <si>
    <t xml:space="preserve">    D27 - ŘÍZENÍ OSVĚTLENÍ KOMPONENTY DALI</t>
  </si>
  <si>
    <t>D28 - Venkovní rozvody</t>
  </si>
  <si>
    <t xml:space="preserve">    D29 - SKŘÍNĚ PŘÍPOJKOVÉ PRO PŘIPOJENÍ VODIČŮ DO PRŮŘEZU 240mm2</t>
  </si>
  <si>
    <t xml:space="preserve">    D30 - SPOJKA 1kV PRO KABELY S PLASTOVOU IZOLACÍ</t>
  </si>
  <si>
    <t xml:space="preserve">    D31 - KABEL SILOVÝ,IZOLACE PVC,1kV</t>
  </si>
  <si>
    <t xml:space="preserve">    D32 - KABEL SILOVÝ,IZOLACE PVC S VODIČEM PE</t>
  </si>
  <si>
    <t xml:space="preserve">    D33 - UKONČENÍ KABELŮ DO</t>
  </si>
  <si>
    <t xml:space="preserve">    D34 - UKONČENÍ  VODIČŮ V ROZVADĚČÍCH</t>
  </si>
  <si>
    <t xml:space="preserve">    D35 - OCELOVÝ DRÁT POZINKOVANÝ</t>
  </si>
  <si>
    <t xml:space="preserve">    D36 - SVORKA HROMOSVODNÍ, UZEMŇOVACÍ</t>
  </si>
  <si>
    <t>D37 - Hlavní,techn.a zás.rozvod</t>
  </si>
  <si>
    <t xml:space="preserve">    D38 - INSTALAČNÍ KRABICE,TRUBKY,KANÁLY,..</t>
  </si>
  <si>
    <t xml:space="preserve">    D39 - SVORKOVNICE KRABICOVÁ</t>
  </si>
  <si>
    <t xml:space="preserve">    D40 - VODIČ PRO POSPOJOVÁNÍ</t>
  </si>
  <si>
    <t xml:space="preserve">    D41 - VODIČ JEDNOŽILOVÝ, IZOLACE PVC</t>
  </si>
  <si>
    <t xml:space="preserve">    D42 - ZEMNÍCÍ SVORKA</t>
  </si>
  <si>
    <t xml:space="preserve">    D43 - UZEMŇOVACÍ PŘÍPOJNICE</t>
  </si>
  <si>
    <t xml:space="preserve">    D44 - PŘÍSTROJOVÁ PŘÍPOJKA</t>
  </si>
  <si>
    <t xml:space="preserve">    D45 - KABEL SILOVÝ,IZOLACE PVC</t>
  </si>
  <si>
    <t xml:space="preserve">    D46 - KABEL STÍNĚNÝ</t>
  </si>
  <si>
    <t xml:space="preserve">    D47 - SDĚLOVACÍ KABELY, STÍNĚNÉ, IZOLACE PVC</t>
  </si>
  <si>
    <t xml:space="preserve">    D48 - TLAČÍTKO, SPÍNAČ OSVĚTLENÍ</t>
  </si>
  <si>
    <t xml:space="preserve">    D49 - KOMPLETNÍ</t>
  </si>
  <si>
    <t xml:space="preserve">    D50 - ZÁSUVKA 230V/16A  KOMPLETNÍ  pod omítku IP20/44</t>
  </si>
  <si>
    <t xml:space="preserve">    D51 - SPÍNAČ+ZÁSUVKA - VÍCERÁMEČKY</t>
  </si>
  <si>
    <t xml:space="preserve">    D52 - PODLAHOVÁ DÓZA KOMPLETNÍ</t>
  </si>
  <si>
    <t xml:space="preserve">    D53 - PŘÍSTROJE PRO PODLAHOVÉ DÓZY ZÁSUVKA NN, PROFIL 45</t>
  </si>
  <si>
    <t xml:space="preserve">    D54 - PROTIPOŽÁRNÍ PŘEPÁŽKY</t>
  </si>
  <si>
    <t xml:space="preserve">    D55 - ZAPOJENÍ</t>
  </si>
  <si>
    <t>D56 - Světelný rozvod</t>
  </si>
  <si>
    <t xml:space="preserve">    D57 - PIR ČIDLO INTERNÍ</t>
  </si>
  <si>
    <t xml:space="preserve">    D58 - KABEL SILOVÝ,IZOLACE PVC BEZ VODIČE PE</t>
  </si>
  <si>
    <t xml:space="preserve">    D59 - TLAČÍTKO, SPÍNAČ OSVĚTLENÍ kompletní pod omítku IP20/44</t>
  </si>
  <si>
    <t>D60 - Svítidla</t>
  </si>
  <si>
    <t xml:space="preserve">    D61 - SVÍTIDLA VČETNĚ ZDROJŮ + DALŠÍ KOMPONENTY</t>
  </si>
  <si>
    <t xml:space="preserve">    D63 - PÁSKOVÝ ZEMNIČ ZINKOVANÉ PROVEDENÍ OCELOVÝ DRÁT POZINKOVANÝ</t>
  </si>
  <si>
    <t xml:space="preserve">    D64 - OCELOVÝ PÁSEK POZINKOVANÝ</t>
  </si>
  <si>
    <t xml:space="preserve">    D65 - Svorka</t>
  </si>
  <si>
    <t>D66 - Hromosvod</t>
  </si>
  <si>
    <t xml:space="preserve">    D67 - DRÁT</t>
  </si>
  <si>
    <t xml:space="preserve">    D68 - PODPĚRA VEDENÍ</t>
  </si>
  <si>
    <t xml:space="preserve">    D69 - SVORKA HROMOSVODNÍ, UZEMŇOVACÍ NEREZ</t>
  </si>
  <si>
    <t xml:space="preserve">    D70 - UF- KRABICE PRO ZKUŠEBNÍ SVORKY</t>
  </si>
  <si>
    <t xml:space="preserve">    D71 - Svorka NEREZ</t>
  </si>
  <si>
    <t xml:space="preserve">    D72 - OCHRANNÝ ÚHELNÍK A DRŽÁKY</t>
  </si>
  <si>
    <t xml:space="preserve">    D73 - MONTÁŽNÍ PRÁCE</t>
  </si>
  <si>
    <t xml:space="preserve">    D74 - HODINOVE ZUCTOVACI SAZBY</t>
  </si>
  <si>
    <t xml:space="preserve">    D75 - SPOLUPRACE S DODAVATELEM PRI</t>
  </si>
  <si>
    <t xml:space="preserve">    D76 - KOORDINACE POSTUPU PRACI</t>
  </si>
  <si>
    <t xml:space="preserve">    D77 - PROVEDENI REVIZNICH ZKOUSEK DLE CSN 331500</t>
  </si>
  <si>
    <t>D78 - Zemní práce</t>
  </si>
  <si>
    <t xml:space="preserve">    D79 - VYTÝČENÍ TRATI</t>
  </si>
  <si>
    <t xml:space="preserve">    D80 - VÝKOP JÁMY PRO STOŽÁR,BETONOVÝ ZÁKLAD A JINÉ ZAŘÍZENÍ</t>
  </si>
  <si>
    <t xml:space="preserve">    D81 - ZÁKLAD Z PROSTÉHO BETONU</t>
  </si>
  <si>
    <t xml:space="preserve">    D82 - ZÁHOZ JÁMY,UPĚCHOVÁNÍ,ÚPRAVA POVRCHU</t>
  </si>
  <si>
    <t xml:space="preserve">    D83 - HLOUBENÍ KABELOVÉ RÝHY</t>
  </si>
  <si>
    <t xml:space="preserve">    D84 - RÝHA PRO SPOJKU KAB.DO 10kV</t>
  </si>
  <si>
    <t xml:space="preserve">    D85 - ZŘÍZENÍ KABELOVÉHO LOŽE</t>
  </si>
  <si>
    <t xml:space="preserve">    D86 - FOLIE VÝSTRAŽNÁ Z PVC</t>
  </si>
  <si>
    <t xml:space="preserve">    D87 - KABELOVÝ PROSTUP Z PVC TRUBKY</t>
  </si>
  <si>
    <t xml:space="preserve">    D88 - ZÁHOZ KABELOVÉ RÝHY</t>
  </si>
  <si>
    <t xml:space="preserve">    D89 - ÚPRAVA POVRCHU</t>
  </si>
  <si>
    <t xml:space="preserve">      D62 - Ostatní náklady</t>
  </si>
  <si>
    <t>Specifikace dodávky REH1</t>
  </si>
  <si>
    <t>ROZVODNICE PRO ZAPUŠTĚNÍ DO STĚNY IP40</t>
  </si>
  <si>
    <t>Pol192</t>
  </si>
  <si>
    <t>600x1500x250mm</t>
  </si>
  <si>
    <t>DOPLŇKY KONSTRUKCI</t>
  </si>
  <si>
    <t>Pol193</t>
  </si>
  <si>
    <t>Zákryt z plechu</t>
  </si>
  <si>
    <t>Popisný štítek rytý</t>
  </si>
  <si>
    <t>Pol194</t>
  </si>
  <si>
    <t>Příprava k plombování</t>
  </si>
  <si>
    <t>ŘADOVÁ SVORKOVNICE</t>
  </si>
  <si>
    <t>Pol195</t>
  </si>
  <si>
    <t>6035-50 do 95  mm2</t>
  </si>
  <si>
    <t>RSA4</t>
  </si>
  <si>
    <t>RSA16</t>
  </si>
  <si>
    <t>Pol196</t>
  </si>
  <si>
    <t>RSA35</t>
  </si>
  <si>
    <t>D5</t>
  </si>
  <si>
    <t>JISTIĆE - CHARAKTERISTIKA B, VYPÍNACÍ SCHOPNOST 6 kA 1 - pólové</t>
  </si>
  <si>
    <t>Pol197</t>
  </si>
  <si>
    <t>MBN106 Jistič 1 pól.   6A, char.B, 6 kA</t>
  </si>
  <si>
    <t>Pol198</t>
  </si>
  <si>
    <t>MBN110 Jistič 1 pól. 10A, char.B, 6 kA</t>
  </si>
  <si>
    <t>D6</t>
  </si>
  <si>
    <t>JISTIĆE - CHARAKTERISTIKA B, VYPÍNACÍ SCHOPNOST 6 kA 3 - pólové</t>
  </si>
  <si>
    <t>Pol199</t>
  </si>
  <si>
    <t>MBN316 Jistič 3 pól. 16A, char.B, 6 kA</t>
  </si>
  <si>
    <t>Pol200</t>
  </si>
  <si>
    <t>MBN340 Jistič 3 pól. 40A, char.B, 6 kA</t>
  </si>
  <si>
    <t>Pol201</t>
  </si>
  <si>
    <t>MBN363 Jistič 3 pól. 63A, char.B, 6 kA</t>
  </si>
  <si>
    <t>D7</t>
  </si>
  <si>
    <t>VÝKONOVÉ JISTIČE 3-PÓLOVÉ, 25kA</t>
  </si>
  <si>
    <t>Pol202</t>
  </si>
  <si>
    <t>HMB399 Výkon. jistič (x160), 25 kA, 3-pól.,  In=125 A</t>
  </si>
  <si>
    <t>D8</t>
  </si>
  <si>
    <t>POJISTKOVÉ ODPOJOVAČE PRO VÁLCOVÉ POJISTKY, SÉRIE L58 Třípólové</t>
  </si>
  <si>
    <t>Pol203</t>
  </si>
  <si>
    <t>LR703 Pojistkový odpojovač třípól. (3xL)</t>
  </si>
  <si>
    <t>D9</t>
  </si>
  <si>
    <t>SVODIČE BLESKOVÉHO PROUDU A PŘEPĚTÍ KOMBINOVANÉ SVODIČE B+C</t>
  </si>
  <si>
    <t>Pol204</t>
  </si>
  <si>
    <t>SPN800 Kombinovaný svodič přepětí (B+C) 3-pól pro síť TNC</t>
  </si>
  <si>
    <t>D10</t>
  </si>
  <si>
    <t>STYKAČE BEZ PŘÍSLUŠENSTVÍ</t>
  </si>
  <si>
    <t>Pol205</t>
  </si>
  <si>
    <t>ERC425 Stykač  25A, 4S, 230V~50/60Hz</t>
  </si>
  <si>
    <t>D11</t>
  </si>
  <si>
    <t>SOUMRAKOVÉ SPÍNAČE - 1 MODUL</t>
  </si>
  <si>
    <t>Pol206</t>
  </si>
  <si>
    <t>SOU-2+čidlo soumrak. spínač se spín. hodinami, extr. Fotosenzor, 1-50000Lx, 1x přepínací 8A, AC 230V</t>
  </si>
  <si>
    <t>D12</t>
  </si>
  <si>
    <t>MODULOVÉ ELEKTROMĚRY TŘÍFÁZOVÉ DIGITÁLNÍ</t>
  </si>
  <si>
    <t>Pol207</t>
  </si>
  <si>
    <t>EC350 Digitální elektroměr, 1T, přímé měř. do 63 A, s imp. výstupem</t>
  </si>
  <si>
    <t>Pol208</t>
  </si>
  <si>
    <t>EC352 Digitální elektroměr, 2T, přímé měř. do 63 A, s imp. výstupem</t>
  </si>
  <si>
    <t>D13</t>
  </si>
  <si>
    <t>ELEKTROMĚR TŘÍFÁZOVÝ NEPŘÍMÝ, 3x400/230V AC, MECHANICKÝ ČÍSELNÍK 2 SAZBY, ČINNÝ VÝKON</t>
  </si>
  <si>
    <t>Pol209</t>
  </si>
  <si>
    <t>ET421 x/5A - příprava pro montáž</t>
  </si>
  <si>
    <t>D14</t>
  </si>
  <si>
    <t>PŘIJÍMAČ SIGNÁLU HDO</t>
  </si>
  <si>
    <t>Pol210</t>
  </si>
  <si>
    <t>FMX - přípraba pro montáž</t>
  </si>
  <si>
    <t>D15</t>
  </si>
  <si>
    <t>MĚŘÍCÍ TRANSFORMÁTOR PROUDU nn DO 200A</t>
  </si>
  <si>
    <t>Pol211</t>
  </si>
  <si>
    <t>AMTO 150/5A 0.5</t>
  </si>
  <si>
    <t>D16</t>
  </si>
  <si>
    <t>EKVIPOTENCIONÁLNÍ SVORKOVNICE</t>
  </si>
  <si>
    <t>Pol212</t>
  </si>
  <si>
    <t>WERIT 1240</t>
  </si>
  <si>
    <t>D17</t>
  </si>
  <si>
    <t>MONTÁŽ ROZVODNIC</t>
  </si>
  <si>
    <t>Pol213</t>
  </si>
  <si>
    <t>do 100 kg</t>
  </si>
  <si>
    <t>D18</t>
  </si>
  <si>
    <t>Specifikace dodávky R2</t>
  </si>
  <si>
    <t>Pol214</t>
  </si>
  <si>
    <t>RSA6</t>
  </si>
  <si>
    <t>D19</t>
  </si>
  <si>
    <t>OMEZOVACÍ IMPEDANCE, jmen. napětí 500 V</t>
  </si>
  <si>
    <t>Pol215</t>
  </si>
  <si>
    <t>SP937 Omezovací impedance mezi svodič kat. B a C do 63 A</t>
  </si>
  <si>
    <t>D20</t>
  </si>
  <si>
    <t>SVODIČE BLESKOVÉHO PROUDU A PŘEPĚTÍ SVODIČE     PŘEPĚTÍ (TŘÍDA C) (střední ochrana)</t>
  </si>
  <si>
    <t>Pol216</t>
  </si>
  <si>
    <t>SPN415 Svodič přepětí kat. C (střední ochrana), ISN 15 kA (8/20), 4 pól.</t>
  </si>
  <si>
    <t>D21</t>
  </si>
  <si>
    <t>SVODIČE BLESKOVÉHO PROUDU A PŘEPĚTÍ SVODIČE PŘEPĚTÍ (TŘÍDA D), pro ochranu přístrojů (jemná ochrna)</t>
  </si>
  <si>
    <t>Pol217</t>
  </si>
  <si>
    <t>SP202N Svodič přepětí (jemná ochrana), ISN 2 kA (8/20),D</t>
  </si>
  <si>
    <t>Pol218</t>
  </si>
  <si>
    <t>MBN116 Jistič 1 pól. 16A, char.B, 6 kA</t>
  </si>
  <si>
    <t>MBN325 Jistič 3 pól. 25A, char.B, 6 kA</t>
  </si>
  <si>
    <t>D22</t>
  </si>
  <si>
    <t>JISTIĆE - CHARAKTERISTIKA C, VYPÍNACÍ SCHOPNOST 6 kA 1 - pólové</t>
  </si>
  <si>
    <t>Pol219</t>
  </si>
  <si>
    <t>MCN110 Jistič 1 pól. 10A, char.C, 6 kA</t>
  </si>
  <si>
    <t>Pol220</t>
  </si>
  <si>
    <t>MCN116 Jistič 1 pól. 16A, char.C, 6 kA</t>
  </si>
  <si>
    <t>D23</t>
  </si>
  <si>
    <t>JISTIĆE - CHARAKTERISTIKA C, VYPÍNACÍ SCHOPNOST 6 kA 3 - pólové</t>
  </si>
  <si>
    <t>Pol221</t>
  </si>
  <si>
    <t>MCN316 Jistič 3 pól. 16A, char.C, 6 kA</t>
  </si>
  <si>
    <t>Pol222</t>
  </si>
  <si>
    <t>ERC125 Stykač  25A, 1S, 230V~50/60Hz</t>
  </si>
  <si>
    <t>D24</t>
  </si>
  <si>
    <t>PROUDOVÉ CHRÁNIČE S NADPROUDOVOU OCHRANOU CHARAKTERISTIKA B: S POPISOVÝM ŠTÍTKEM 2 - pólové (1 pól j</t>
  </si>
  <si>
    <t>Pol223</t>
  </si>
  <si>
    <t>ADA910D Proud.chr. s nadpr.ochr. char. B; 2 pól; 6 kA; 0,03 A; In=10 A, A</t>
  </si>
  <si>
    <t>Pol224</t>
  </si>
  <si>
    <t>ADA916D Proud.chr. s nadpr.ochr. char. B; 2 pól; 6 kA; 0,03 A; In=16 A, A</t>
  </si>
  <si>
    <t>D25</t>
  </si>
  <si>
    <t>VYPÍNAČE 3 - pólové</t>
  </si>
  <si>
    <t>Pol225</t>
  </si>
  <si>
    <t>SBN390 Vypínač 3 pól. 100A</t>
  </si>
  <si>
    <t>D26</t>
  </si>
  <si>
    <t>DODÁVKA AVMEDIA KOMPONENTY DALI</t>
  </si>
  <si>
    <t>Pol226</t>
  </si>
  <si>
    <t>PER610 - MONTÁŽ</t>
  </si>
  <si>
    <t>Pol227</t>
  </si>
  <si>
    <t>PEF150 - MONTÁŽ</t>
  </si>
  <si>
    <t>Pol228</t>
  </si>
  <si>
    <t>PEC25 - MONTÁŽ</t>
  </si>
  <si>
    <t>D27</t>
  </si>
  <si>
    <t>ŘÍZENÍ OSVĚTLENÍ KOMPONENTY DALI</t>
  </si>
  <si>
    <t>Pol229</t>
  </si>
  <si>
    <t>PS2 - napájecí zdroj DIN</t>
  </si>
  <si>
    <t>Pol230</t>
  </si>
  <si>
    <t>RM/S 4X10A - releová jednotka DIN</t>
  </si>
  <si>
    <t>Pol231</t>
  </si>
  <si>
    <t>Skupinový spínací modul</t>
  </si>
  <si>
    <t>D28</t>
  </si>
  <si>
    <t>Venkovní rozvody</t>
  </si>
  <si>
    <t>D29</t>
  </si>
  <si>
    <t>SKŘÍNĚ PŘÍPOJKOVÉ PRO PŘIPOJENÍ VODIČŮ DO PRŮŘEZU 240mm2</t>
  </si>
  <si>
    <t>Pol232</t>
  </si>
  <si>
    <t>SS100/NKE1P-C kompaktní pilíř</t>
  </si>
  <si>
    <t>D30</t>
  </si>
  <si>
    <t>SPOJKA 1kV PRO KABELY S PLASTOVOU IZOLACÍ</t>
  </si>
  <si>
    <t>Pol233</t>
  </si>
  <si>
    <t>25-50mm2</t>
  </si>
  <si>
    <t>D31</t>
  </si>
  <si>
    <t>KABEL SILOVÝ,IZOLACE PVC,1kV</t>
  </si>
  <si>
    <t>Pol234</t>
  </si>
  <si>
    <t>AYKY-J 4x35  mm2 , volně</t>
  </si>
  <si>
    <t>D32</t>
  </si>
  <si>
    <t>KABEL SILOVÝ,IZOLACE PVC S VODIČEM PE</t>
  </si>
  <si>
    <t>Pol235</t>
  </si>
  <si>
    <t>CYKY-J 4x10 mm2 , volně</t>
  </si>
  <si>
    <t>Pol236</t>
  </si>
  <si>
    <t>CYKY-J 4x16 mm2 , volně</t>
  </si>
  <si>
    <t>Pol237</t>
  </si>
  <si>
    <t>CYKY-J 4x25 mm2 , volně</t>
  </si>
  <si>
    <t>Pol238</t>
  </si>
  <si>
    <t>CYKY-J 5x1.5 mm2 , volně</t>
  </si>
  <si>
    <t>Pol239</t>
  </si>
  <si>
    <t>CYKY-J 7x1.5 mm2 , volně</t>
  </si>
  <si>
    <t>D33</t>
  </si>
  <si>
    <t>UKONČENÍ KABELŮ DO</t>
  </si>
  <si>
    <t>Pol240</t>
  </si>
  <si>
    <t>4x10 mm2</t>
  </si>
  <si>
    <t>Pol241</t>
  </si>
  <si>
    <t>4x25 mm2</t>
  </si>
  <si>
    <t>Pol242</t>
  </si>
  <si>
    <t>4x50 mm2</t>
  </si>
  <si>
    <t>D34</t>
  </si>
  <si>
    <t>UKONČENÍ  VODIČŮ V ROZVADĚČÍCH</t>
  </si>
  <si>
    <t>Pol243</t>
  </si>
  <si>
    <t>do 2,5 mm2</t>
  </si>
  <si>
    <t>do 16 mm2</t>
  </si>
  <si>
    <t>Pol244</t>
  </si>
  <si>
    <t>do 25 mm2</t>
  </si>
  <si>
    <t>Pol245</t>
  </si>
  <si>
    <t>do 35 mm2</t>
  </si>
  <si>
    <t>D35</t>
  </si>
  <si>
    <t>OCELOVÝ DRÁT POZINKOVANÝ</t>
  </si>
  <si>
    <t>Pol246</t>
  </si>
  <si>
    <t>FeZn-D10 (0,62kg/m), volně</t>
  </si>
  <si>
    <t>D36</t>
  </si>
  <si>
    <t>SVORKA HROMOSVODNÍ, UZEMŇOVACÍ</t>
  </si>
  <si>
    <t>Pol247</t>
  </si>
  <si>
    <t>SU univerzální</t>
  </si>
  <si>
    <t>D37</t>
  </si>
  <si>
    <t>Hlavní,techn.a zás.rozvod</t>
  </si>
  <si>
    <t>D38</t>
  </si>
  <si>
    <t>INSTALAČNÍ KRABICE,TRUBKY,KANÁLY,..</t>
  </si>
  <si>
    <t>Pol248</t>
  </si>
  <si>
    <t>KP 68/2 KRABICE PŘÍSTROJOVÁ</t>
  </si>
  <si>
    <t>Pol249</t>
  </si>
  <si>
    <t>KU 68-1902 KRABICE ODBOČNÁ</t>
  </si>
  <si>
    <t>Pol250</t>
  </si>
  <si>
    <t>1416E d 16   mm</t>
  </si>
  <si>
    <t>D39</t>
  </si>
  <si>
    <t>SVORKOVNICE KRABICOVÁ</t>
  </si>
  <si>
    <t>273-102 4x1-2,5mm2</t>
  </si>
  <si>
    <t>D40</t>
  </si>
  <si>
    <t>VODIČ PRO POSPOJOVÁNÍ</t>
  </si>
  <si>
    <t>Pol251</t>
  </si>
  <si>
    <t>CY4 Žlutozelený, pevně</t>
  </si>
  <si>
    <t>D41</t>
  </si>
  <si>
    <t>VODIČ JEDNOŽILOVÝ, IZOLACE PVC</t>
  </si>
  <si>
    <t>Pol252</t>
  </si>
  <si>
    <t>CY 10 mm2,z/žl, pevně</t>
  </si>
  <si>
    <t>Pol253</t>
  </si>
  <si>
    <t>CY 25 mm2,z/žl, pevně</t>
  </si>
  <si>
    <t>D42</t>
  </si>
  <si>
    <t>ZEMNÍCÍ SVORKA</t>
  </si>
  <si>
    <t>Pol254</t>
  </si>
  <si>
    <t>ZSA16 zemnicí svorka na potrubí</t>
  </si>
  <si>
    <t>Pol255</t>
  </si>
  <si>
    <t>Cu pás.ZS16 Pásek uzemňovací Cu, 0.5m</t>
  </si>
  <si>
    <t>D43</t>
  </si>
  <si>
    <t>UZEMŇOVACÍ PŘÍPOJNICE</t>
  </si>
  <si>
    <t>Pol256</t>
  </si>
  <si>
    <t>Uzemňovací lišta pro pospojení - werit 1243</t>
  </si>
  <si>
    <t>D44</t>
  </si>
  <si>
    <t>PŘÍSTROJOVÁ PŘÍPOJKA</t>
  </si>
  <si>
    <t>Pol257</t>
  </si>
  <si>
    <t>400V/25A  s odlehčovací sponou</t>
  </si>
  <si>
    <t>CYKY-J 3x1.5 mm2 , pevně</t>
  </si>
  <si>
    <t>CYKY-J 3x2.5 mm2 , pevně</t>
  </si>
  <si>
    <t>Pol258</t>
  </si>
  <si>
    <t>CYKY-J 5x1.5 mm2 , pevně</t>
  </si>
  <si>
    <t>Pol259</t>
  </si>
  <si>
    <t>CYKY-J 5x2.5 mm2 , pevně</t>
  </si>
  <si>
    <t>Pol260</t>
  </si>
  <si>
    <t>CYKY-J 5x6 mm2 , pevně</t>
  </si>
  <si>
    <t>D45</t>
  </si>
  <si>
    <t>KABEL SILOVÝ,IZOLACE PVC</t>
  </si>
  <si>
    <t>Pol261</t>
  </si>
  <si>
    <t>CYKY-J 4x25 mm2 , pevně</t>
  </si>
  <si>
    <t>Pol262</t>
  </si>
  <si>
    <t>CYKY-J 3x70+50 mm2 , pevně</t>
  </si>
  <si>
    <t>D46</t>
  </si>
  <si>
    <t>KABEL STÍNĚNÝ</t>
  </si>
  <si>
    <t>Pol263</t>
  </si>
  <si>
    <t>JYTY-O 2x1 mm , pevně</t>
  </si>
  <si>
    <t>D47</t>
  </si>
  <si>
    <t>SDĚLOVACÍ KABELY, STÍNĚNÉ, IZOLACE PVC</t>
  </si>
  <si>
    <t>Pol264</t>
  </si>
  <si>
    <t>UTP 4x2x0.5, zatažení</t>
  </si>
  <si>
    <t>Pol265</t>
  </si>
  <si>
    <t>5x10 mm2</t>
  </si>
  <si>
    <t>Pol266</t>
  </si>
  <si>
    <t>4x95 mm2</t>
  </si>
  <si>
    <t>Pol267</t>
  </si>
  <si>
    <t>do 6 mm2</t>
  </si>
  <si>
    <t>Pol268</t>
  </si>
  <si>
    <t>Pol269</t>
  </si>
  <si>
    <t>do 50 mm2</t>
  </si>
  <si>
    <t>Pol270</t>
  </si>
  <si>
    <t>do 70 mm2</t>
  </si>
  <si>
    <t>D48</t>
  </si>
  <si>
    <t>TLAČÍTKO, SPÍNAČ OSVĚTLENÍ</t>
  </si>
  <si>
    <t>D49</t>
  </si>
  <si>
    <t>KOMPLETNÍ</t>
  </si>
  <si>
    <t>Pol271</t>
  </si>
  <si>
    <t>řazení 1/0+1/0, žaluzový, 230V/10A</t>
  </si>
  <si>
    <t>D50</t>
  </si>
  <si>
    <t>ZÁSUVKA 230V/16A  KOMPLETNÍ  pod omítku IP20/44</t>
  </si>
  <si>
    <t>Pol272</t>
  </si>
  <si>
    <t>- domovní jednoduchá</t>
  </si>
  <si>
    <t>Pol273</t>
  </si>
  <si>
    <t>- domovní jednoduchá s víčkem</t>
  </si>
  <si>
    <t>Pol274</t>
  </si>
  <si>
    <t>- domovní dvojitá</t>
  </si>
  <si>
    <t>Pol275</t>
  </si>
  <si>
    <t>- domovní - jednoduchá s přep.T3</t>
  </si>
  <si>
    <t>D51</t>
  </si>
  <si>
    <t>SPÍNAČ+ZÁSUVKA - VÍCERÁMEČKY</t>
  </si>
  <si>
    <t>Pol276</t>
  </si>
  <si>
    <t>2-rámeček</t>
  </si>
  <si>
    <t>D52</t>
  </si>
  <si>
    <t>PODLAHOVÁ DÓZA KOMPLETNÍ</t>
  </si>
  <si>
    <t>Pol277</t>
  </si>
  <si>
    <t>pro 3 vaničky</t>
  </si>
  <si>
    <t>D53</t>
  </si>
  <si>
    <t>PŘÍSTROJE PRO PODLAHOVÉ DÓZY ZÁSUVKA NN, PROFIL 45</t>
  </si>
  <si>
    <t>Pol278</t>
  </si>
  <si>
    <t>5585N-C02357 B Zásuvka 45x45 s ochranným kolíkem, s clonkami, s ochranou před přepětím, s akustickou signalizací poruchy; d. Profil 45; b. bílá (RAL 9010)</t>
  </si>
  <si>
    <t>Pol279</t>
  </si>
  <si>
    <t>5525N-C02347 B Zásuvka 45x45, s ochranným kolíkem; d. Profil 45; b. bílá (RAL 9010)</t>
  </si>
  <si>
    <t>D54</t>
  </si>
  <si>
    <t>PROTIPOŽÁRNÍ PŘEPÁŽKY</t>
  </si>
  <si>
    <t>Pol280</t>
  </si>
  <si>
    <t>Protip.průchod stěnou</t>
  </si>
  <si>
    <t>D55</t>
  </si>
  <si>
    <t>ZAPOJENÍ</t>
  </si>
  <si>
    <t>Pol281</t>
  </si>
  <si>
    <t>el.ohřívač TV</t>
  </si>
  <si>
    <t>Pol282</t>
  </si>
  <si>
    <t>slb.ústředny-asistence dodavateli</t>
  </si>
  <si>
    <t>Pol283</t>
  </si>
  <si>
    <t>sušič rukou.-asist.dodavateli</t>
  </si>
  <si>
    <t>Pol284</t>
  </si>
  <si>
    <t>klima j.-asist.dodavateli</t>
  </si>
  <si>
    <t>Pol285</t>
  </si>
  <si>
    <t>rozv ČOV-asist.dodavateli</t>
  </si>
  <si>
    <t>Pol286</t>
  </si>
  <si>
    <t>rozv MaR/BT-asist.dodavateli</t>
  </si>
  <si>
    <t>Pol287</t>
  </si>
  <si>
    <t>el.kotel-asist.dodavateli</t>
  </si>
  <si>
    <t>Pol288</t>
  </si>
  <si>
    <t>vzd.j.-asist.dodavateli</t>
  </si>
  <si>
    <t>Pol289</t>
  </si>
  <si>
    <t>žaluzie-asist.dodavateli</t>
  </si>
  <si>
    <t>Pol290</t>
  </si>
  <si>
    <t>rozvody ÚT - pospojení</t>
  </si>
  <si>
    <t>Pol291</t>
  </si>
  <si>
    <t>rozvody VZD - pospojení</t>
  </si>
  <si>
    <t>D56</t>
  </si>
  <si>
    <t>Světelný rozvod</t>
  </si>
  <si>
    <t>D57</t>
  </si>
  <si>
    <t>PIR ČIDLO INTERNÍ</t>
  </si>
  <si>
    <t>Pol292</t>
  </si>
  <si>
    <t>STROPNÍ/NÁSTĚNNÉ 230V/10A IP20</t>
  </si>
  <si>
    <t>D58</t>
  </si>
  <si>
    <t>KABEL SILOVÝ,IZOLACE PVC BEZ VODIČE PE</t>
  </si>
  <si>
    <t>Pol293</t>
  </si>
  <si>
    <t>CYKY-O 2x1.5 mm2 , pevně</t>
  </si>
  <si>
    <t>Pol294</t>
  </si>
  <si>
    <t>CYKY-O 3x1.5 mm2 , pevně</t>
  </si>
  <si>
    <t>D59</t>
  </si>
  <si>
    <t>TLAČÍTKO, SPÍNAČ OSVĚTLENÍ kompletní pod omítku IP20/44</t>
  </si>
  <si>
    <t>Pol295</t>
  </si>
  <si>
    <t>řazení 1, 230V/10A</t>
  </si>
  <si>
    <t>Pol296</t>
  </si>
  <si>
    <t>řazení 1/0, 230V/10A</t>
  </si>
  <si>
    <t>Pol297</t>
  </si>
  <si>
    <t>řazení 5, 230V/10A</t>
  </si>
  <si>
    <t>Pol298</t>
  </si>
  <si>
    <t>ventilátor 230V</t>
  </si>
  <si>
    <t>Pol299</t>
  </si>
  <si>
    <t>vitrína-asist.dodavateli</t>
  </si>
  <si>
    <t>Pol300</t>
  </si>
  <si>
    <t>pisoár-asist.dodavateli</t>
  </si>
  <si>
    <t>D60</t>
  </si>
  <si>
    <t>Svítidla</t>
  </si>
  <si>
    <t>D61</t>
  </si>
  <si>
    <t>SVÍTIDLA VČETNĚ ZDROJŮ + DALŠÍ KOMPONENTY</t>
  </si>
  <si>
    <t>Pol301</t>
  </si>
  <si>
    <t>A1 Přisazené svítidlo T5 1/35W/830 EVG</t>
  </si>
  <si>
    <t>Pol302</t>
  </si>
  <si>
    <t>A2 Přisazené svítidlo T5 1/49W/830 EVG</t>
  </si>
  <si>
    <t>Pol303</t>
  </si>
  <si>
    <t>B1 Nástěnné svítidlo T5 14W/830, triplex opál, IP 44, bílé</t>
  </si>
  <si>
    <t>Pol304</t>
  </si>
  <si>
    <t>B2 Přisazené stropní svítidlo  LED 36W,/3000K  triplex opál mat, bílé</t>
  </si>
  <si>
    <t>Pol305</t>
  </si>
  <si>
    <t>C1 Zapuštěné svítidlo LED 17W/3000K/1535lm, opál , bílé</t>
  </si>
  <si>
    <t>Pol306</t>
  </si>
  <si>
    <t>C2 Zapuštěné svítidlo LED 11W/3000K/1025lm, opál , bílé</t>
  </si>
  <si>
    <t>Pol307</t>
  </si>
  <si>
    <t>C3 Zapuštěný naklápěcí reflektor LED 9W/3000K/975lm, optika 40st.  DALI, bílý</t>
  </si>
  <si>
    <t>Pol308</t>
  </si>
  <si>
    <t>C4 Zapuštěný downlight LED 14W/3000K/1660lm, stmívatelnýDALI, reflektor UGR 19, bílá</t>
  </si>
  <si>
    <t>Pol309</t>
  </si>
  <si>
    <t>D1 Přisazené velkoplošné svítidlo LED 351W/3000K/17760lm DALI, opálový kryt, bílá mat</t>
  </si>
  <si>
    <t>Pol310</t>
  </si>
  <si>
    <t>N1 Zapuštěné nouzové svítidlo LED 1W/115lm, optika corridor, SE, vl. baterie 1hod., bílé</t>
  </si>
  <si>
    <t>Pol311</t>
  </si>
  <si>
    <t>N2 Přisazené nouzové svítidlo LED 1W/150lm, optika antipanic,SE, vl. baterie 1hod., bílé</t>
  </si>
  <si>
    <t>Pol312</t>
  </si>
  <si>
    <t>N3 Zapuštěné nouz. svítidlo LED 4W/158lm, optika antipanic, SE, vlastní baterie 1hod, bílé</t>
  </si>
  <si>
    <t>Pol313</t>
  </si>
  <si>
    <t>N4 Přisazené nouz. svítidlo LED 4W/158lm, optika antipanic, SE, vlastní baterie 1hod, bílé</t>
  </si>
  <si>
    <t>Pol314</t>
  </si>
  <si>
    <t>N5 Nástěnné venkovní nouzové svítidlo 3x LED/230lm, SE, vlastní baterie 1hod, šedé</t>
  </si>
  <si>
    <t>Pol315</t>
  </si>
  <si>
    <t>OP1 Nástěnný panel ovládání osvětlení DALI</t>
  </si>
  <si>
    <t>Pol316</t>
  </si>
  <si>
    <t>TL DALI spínací modul pod tlačítko</t>
  </si>
  <si>
    <t>Pol317</t>
  </si>
  <si>
    <t>P1 Nástěnné nouzové svítidlo LED2,4W s piktogramem 14m, SE, vlastní baterie 1hod bílé</t>
  </si>
  <si>
    <t>Pol318</t>
  </si>
  <si>
    <t>P2 Nástěnné nouzové svítidlo LED2,4W s velikostně redukovaným piktogramem, SE, vlastní baterie 1hod bílé</t>
  </si>
  <si>
    <t>Pol319</t>
  </si>
  <si>
    <t>P3 Nástěnné nouzové svítidlo LED s piktogramem 14m dle směru, SE, vlastní baterie 1hod., bílé,  nástěnná konzole</t>
  </si>
  <si>
    <t>Pol320</t>
  </si>
  <si>
    <t>P4 Zapuštěné  design.nouzové svítidlo LED 2,6W/28lm s piktogramem 14m oboustranné, SE, vlastní baterie 1hod., bílé</t>
  </si>
  <si>
    <t>Pol321</t>
  </si>
  <si>
    <t>PIR1 Zapuštěný pohybový senzor, sepnutí při pohybu kolmo na 6m, bílý</t>
  </si>
  <si>
    <t>Pol322</t>
  </si>
  <si>
    <t>PL1 Zavěšená tříokruhová lišta, napáječ, spojka , koncovka, závěsy 1m, černé provedení , L = 12,5m</t>
  </si>
  <si>
    <t>Pol323</t>
  </si>
  <si>
    <t>PL2 Přisazená tříokruhová lišta, napáječ, spojka , koncovka, závěsy 1m, černé provedení, L = 3,5m</t>
  </si>
  <si>
    <t>Pol324</t>
  </si>
  <si>
    <t>PL3 Zavěšená tříokruhová lišta, napáječ, koncovka, závěsy1m, černé provedení , L = 3,0m</t>
  </si>
  <si>
    <t>Pol325</t>
  </si>
  <si>
    <t>PL4 Zavěšená tříokruhová lišta, napáječ, spojka , koncovka, závěsy 1m, černé provedení, L = 2,6m</t>
  </si>
  <si>
    <t>Pol326</t>
  </si>
  <si>
    <t>PL5 Tříokruhová lišta s ohebnými spojkami 6ti segmentová, napáječ, koncovka, černé, L segmentu = 1,1m</t>
  </si>
  <si>
    <t>Pol327</t>
  </si>
  <si>
    <t>PL5 Pomocná zavěšená kovová oblouková konstrukce, lankové závěsy, poloměr 4,2m</t>
  </si>
  <si>
    <t>Pol328</t>
  </si>
  <si>
    <t>PL6 Tříokruhová lišta s ohebnými spojkami 6ti segmentová, napáječ, koncovka, černé, L segmentu = 0,65m</t>
  </si>
  <si>
    <t>Pol329</t>
  </si>
  <si>
    <t>PL6 Pomocná zavěšená kovová oblouková konstrukce, lankové závěsy, poloměr 2,4m</t>
  </si>
  <si>
    <t>Pol330</t>
  </si>
  <si>
    <t>PL7 Tříokruhová lišta s ohebnými spojkami 6ti segmentová, napáječ, koncovka, černé, L segmentu = 0,75m</t>
  </si>
  <si>
    <t>Pol331</t>
  </si>
  <si>
    <t>PL7 Pomocná zavěšená kovová oblouková konstrukce, lankové závěsy, poloměr 2,8m</t>
  </si>
  <si>
    <t>Pol332</t>
  </si>
  <si>
    <t>PL8 Přisazená tříokruhová lišta, napáječ, koncovka, stropní úchyty, černé provedení, L= 2m</t>
  </si>
  <si>
    <t>Pol333</t>
  </si>
  <si>
    <t>PL9 Přisazená tříokruhová lišta, napáječ, koncovka, stropní úchyty, bílé provedení, pro R3, R4, L= 1,86m</t>
  </si>
  <si>
    <t>Pol334</t>
  </si>
  <si>
    <t>Přisazená tříokruhová lišta, napáječ, koncovka, stropní úchyty, bílé provedení, pro R3, R4, L= 1,93m</t>
  </si>
  <si>
    <t>Pol335</t>
  </si>
  <si>
    <t>Přisazená tříokruhová lišta, napáječ, koncovka, stropní úchyty, bílé provedení, pro R3, R4, L= 2,06m</t>
  </si>
  <si>
    <t>Pol336</t>
  </si>
  <si>
    <t>Přisazená tříokruhová lišta, napáječ, koncovka, stropní úchyty, bílé provedení, pro R3, R4, L= 2,26m</t>
  </si>
  <si>
    <t>Pol337</t>
  </si>
  <si>
    <t>Přisazená tříokruhová lišta, napáječ, koncovka, stropní úchyty, bílé provedení, pro R3, R4, L= 2,53m</t>
  </si>
  <si>
    <t>Pol338</t>
  </si>
  <si>
    <t>Přisazená tříokruhová lišta, napáječ, koncovka, stropní úchyty, bílé provedení, pro R3, R4, L= 2,87m</t>
  </si>
  <si>
    <t>Pol339</t>
  </si>
  <si>
    <t>Přisazená tříokruhová lišta, napáječ, koncovka, stropní úchyty, bílé provedení, pro R3, R4, L= 3,29m</t>
  </si>
  <si>
    <t>Pol340</t>
  </si>
  <si>
    <t>Přisazená tříokruhová lišta, napáječ, koncovka, stropní úchyty, bílé provedení, pro R3, R4, L= 3,82m</t>
  </si>
  <si>
    <t>Pol341</t>
  </si>
  <si>
    <t>R1 Reflektor do tříokruhové lišty LED 24W/3000K/2100lm, Ra 90, stmívač na svítidle, černý</t>
  </si>
  <si>
    <t>Pol342</t>
  </si>
  <si>
    <t>R1 Optické příslušenství – změkčující čočka</t>
  </si>
  <si>
    <t>Pol343</t>
  </si>
  <si>
    <t>R1 Optické příslušenství – oválná čočka</t>
  </si>
  <si>
    <t>Pol344</t>
  </si>
  <si>
    <t>R1 Optické příslušenství - clona</t>
  </si>
  <si>
    <t>Pol345</t>
  </si>
  <si>
    <t>R2 Zapuštěný naklápěcí reflektor LED 24W/3000K/2100lm, Ra 90, DALI, výměnná optika, optické příslušenství, bílý</t>
  </si>
  <si>
    <t>Pol346</t>
  </si>
  <si>
    <t>R2 Optické příslušenství – změkčující čočka</t>
  </si>
  <si>
    <t>Pol347</t>
  </si>
  <si>
    <t>R3 Reflektor do tříokruhové lišty malých rozměrů LED 6W/3000K nebo 4000K/630lm, optika flood 30st., stmívač na svítidle,bílý</t>
  </si>
  <si>
    <t>Pol348</t>
  </si>
  <si>
    <t>R4 Reflektor do tříokruhové lišty malých rozměrů LED 6W/3000K nebo 4000K/630lm, optika wide flood 60st., stmívač na svítidle,bílý</t>
  </si>
  <si>
    <t>Pol349</t>
  </si>
  <si>
    <t>T1 Zapuštěný profil L=1796mm,  LED 32W/3000K/ 2420lm, DALI,  mikroprizma, bílá mat</t>
  </si>
  <si>
    <t>Pol350</t>
  </si>
  <si>
    <t>V2 Replika venkovního přisazeného svítidlo 1/E27, sklo, IP 65</t>
  </si>
  <si>
    <t>Pol351</t>
  </si>
  <si>
    <t>Oživení a programování DALI</t>
  </si>
  <si>
    <t>D63</t>
  </si>
  <si>
    <t>PÁSKOVÝ ZEMNIČ ZINKOVANÉ PROVEDENÍ OCELOVÝ DRÁT POZINKOVANÝ</t>
  </si>
  <si>
    <t>Drát 10 drát o 10mm(0,62kg/m), volně</t>
  </si>
  <si>
    <t>D64</t>
  </si>
  <si>
    <t>OCELOVÝ PÁSEK POZINKOVANÝ</t>
  </si>
  <si>
    <t>Pol352</t>
  </si>
  <si>
    <t>Páska 30x4 páska 30x4 (0,95 kg/m), volně</t>
  </si>
  <si>
    <t>D65</t>
  </si>
  <si>
    <t>Svorka</t>
  </si>
  <si>
    <t>SR02 zemnící pásek</t>
  </si>
  <si>
    <t>SR03 zemnící pásek - drát</t>
  </si>
  <si>
    <t>D66</t>
  </si>
  <si>
    <t>Hromosvod</t>
  </si>
  <si>
    <t>D67</t>
  </si>
  <si>
    <t>DRÁT</t>
  </si>
  <si>
    <t>Pol353</t>
  </si>
  <si>
    <t>Drát 8 AlMgSi T/4 drát o 8mm AlMgSi T/4 (0,135kg/m) měkký - pevně včetně svorek a podpěr</t>
  </si>
  <si>
    <t>D68</t>
  </si>
  <si>
    <t>PODPĚRA VEDENÍ</t>
  </si>
  <si>
    <t>Pol354</t>
  </si>
  <si>
    <t>PV21c na ploch.střechy-plast-štěrk</t>
  </si>
  <si>
    <t>Pol355</t>
  </si>
  <si>
    <t>PV1b-20 200mm,do zdiva</t>
  </si>
  <si>
    <t>D69</t>
  </si>
  <si>
    <t>SVORKA HROMOSVODNÍ, UZEMŇOVACÍ NEREZ</t>
  </si>
  <si>
    <t>Pol178</t>
  </si>
  <si>
    <t>SK křížová</t>
  </si>
  <si>
    <t>Pol356</t>
  </si>
  <si>
    <t>SS spojovací</t>
  </si>
  <si>
    <t>D70</t>
  </si>
  <si>
    <t>UF- KRABICE PRO ZKUŠEBNÍ SVORKY</t>
  </si>
  <si>
    <t>Pol357</t>
  </si>
  <si>
    <t>549 001 do země se svorkou</t>
  </si>
  <si>
    <t>D71</t>
  </si>
  <si>
    <t>Svorka NEREZ</t>
  </si>
  <si>
    <t>Pol358</t>
  </si>
  <si>
    <t>SZ zkušební</t>
  </si>
  <si>
    <t>D72</t>
  </si>
  <si>
    <t>OCHRANNÝ ÚHELNÍK A DRŽÁKY</t>
  </si>
  <si>
    <t>Pol185</t>
  </si>
  <si>
    <t>OU 1,7 N ochranný úhelník, L 1700mm</t>
  </si>
  <si>
    <t>Pol359</t>
  </si>
  <si>
    <t>DUDa-27 N držák ochranného úhelníku nerez, L 270mm</t>
  </si>
  <si>
    <t>414</t>
  </si>
  <si>
    <t>D73</t>
  </si>
  <si>
    <t>Pol360</t>
  </si>
  <si>
    <t>Štítek pro označení svodu</t>
  </si>
  <si>
    <t>416</t>
  </si>
  <si>
    <t>D74</t>
  </si>
  <si>
    <t>HODINOVE ZUCTOVACI SAZBY</t>
  </si>
  <si>
    <t>Pol361</t>
  </si>
  <si>
    <t>Zkusebni provoz</t>
  </si>
  <si>
    <t>418</t>
  </si>
  <si>
    <t>Pol362</t>
  </si>
  <si>
    <t>Zauceni obsluhy</t>
  </si>
  <si>
    <t>420</t>
  </si>
  <si>
    <t>Pol189</t>
  </si>
  <si>
    <t>Zabezpeceni pracoviste</t>
  </si>
  <si>
    <t>422</t>
  </si>
  <si>
    <t>Pol190</t>
  </si>
  <si>
    <t>Montaz nad rámec PPV</t>
  </si>
  <si>
    <t>424</t>
  </si>
  <si>
    <t>D75</t>
  </si>
  <si>
    <t>SPOLUPRACE S DODAVATELEM PRI</t>
  </si>
  <si>
    <t>Pol363</t>
  </si>
  <si>
    <t>zapojovani a zkouskach</t>
  </si>
  <si>
    <t>426</t>
  </si>
  <si>
    <t>D76</t>
  </si>
  <si>
    <t>KOORDINACE POSTUPU PRACI</t>
  </si>
  <si>
    <t>Pol364</t>
  </si>
  <si>
    <t>S ostatnimi profesemi</t>
  </si>
  <si>
    <t>428</t>
  </si>
  <si>
    <t>D77</t>
  </si>
  <si>
    <t>PROVEDENI REVIZNICH ZKOUSEK DLE CSN 331500</t>
  </si>
  <si>
    <t>Pol191</t>
  </si>
  <si>
    <t>Revizni technik</t>
  </si>
  <si>
    <t>430</t>
  </si>
  <si>
    <t>Poznámka k položce:
Podružný materiál</t>
  </si>
  <si>
    <t>D78</t>
  </si>
  <si>
    <t>D79</t>
  </si>
  <si>
    <t>VYTÝČENÍ TRATI</t>
  </si>
  <si>
    <t>Pol365</t>
  </si>
  <si>
    <t>Venkovní vedení nn v přehledném terénu</t>
  </si>
  <si>
    <t>432</t>
  </si>
  <si>
    <t>D80</t>
  </si>
  <si>
    <t>VÝKOP JÁMY PRO STOŽÁR,BETONOVÝ ZÁKLAD A JINÉ ZAŘÍZENÍ</t>
  </si>
  <si>
    <t>Pol366</t>
  </si>
  <si>
    <t>Zemina třídy 3-4,ručně</t>
  </si>
  <si>
    <t>434</t>
  </si>
  <si>
    <t>D81</t>
  </si>
  <si>
    <t>ZÁKLAD Z PROSTÉHO BETONU</t>
  </si>
  <si>
    <t>Pol367</t>
  </si>
  <si>
    <t>Do rostlé zeminy bez bednění</t>
  </si>
  <si>
    <t>436</t>
  </si>
  <si>
    <t>D82</t>
  </si>
  <si>
    <t>ZÁHOZ JÁMY,UPĚCHOVÁNÍ,ÚPRAVA POVRCHU</t>
  </si>
  <si>
    <t>Pol368</t>
  </si>
  <si>
    <t>V zemine třídy 3-4</t>
  </si>
  <si>
    <t>438</t>
  </si>
  <si>
    <t>D83</t>
  </si>
  <si>
    <t>HLOUBENÍ KABELOVÉ RÝHY</t>
  </si>
  <si>
    <t>Pol369</t>
  </si>
  <si>
    <t>Zemina třídy 4, šíře 350mm,hloubka 800mm - pro uzemnění</t>
  </si>
  <si>
    <t>440</t>
  </si>
  <si>
    <t>Zemina třídy 4, šíře 350mm,hloubka 800mm</t>
  </si>
  <si>
    <t>442</t>
  </si>
  <si>
    <t>Zemina třídy 4, šíře 500mm,hloubka 1100mm</t>
  </si>
  <si>
    <t>444</t>
  </si>
  <si>
    <t>D84</t>
  </si>
  <si>
    <t>RÝHA PRO SPOJKU KAB.DO 10kV</t>
  </si>
  <si>
    <t>Pol370</t>
  </si>
  <si>
    <t>V zemine třídy 4</t>
  </si>
  <si>
    <t>446</t>
  </si>
  <si>
    <t>D85</t>
  </si>
  <si>
    <t>ZŘÍZENÍ KABELOVÉHO LOŽE</t>
  </si>
  <si>
    <t>Pol371</t>
  </si>
  <si>
    <t>Z kopaného písku, bez zakrytí, šíře do 65cm,tloušťka 10cm</t>
  </si>
  <si>
    <t>448</t>
  </si>
  <si>
    <t>D86</t>
  </si>
  <si>
    <t>FOLIE VÝSTRAŽNÁ Z PVC</t>
  </si>
  <si>
    <t>Pol372</t>
  </si>
  <si>
    <t>Do šířky 20cm</t>
  </si>
  <si>
    <t>450</t>
  </si>
  <si>
    <t>D87</t>
  </si>
  <si>
    <t>KABELOVÝ PROSTUP Z PVC TRUBKY</t>
  </si>
  <si>
    <t>Světlost do 10,5 cm</t>
  </si>
  <si>
    <t>452</t>
  </si>
  <si>
    <t>D88</t>
  </si>
  <si>
    <t>ZÁHOZ KABELOVÉ RÝHY</t>
  </si>
  <si>
    <t>Pol373</t>
  </si>
  <si>
    <t>Zemina třídy 4, šíře 350mm,hloubka 700mm - pro uzemnění</t>
  </si>
  <si>
    <t>454</t>
  </si>
  <si>
    <t>Zemina třídy 4, šíře 350mm,hloubka 700mm</t>
  </si>
  <si>
    <t>456</t>
  </si>
  <si>
    <t>Zemina třídy 4, šíře 500mm,hloubka 1000mm</t>
  </si>
  <si>
    <t>458</t>
  </si>
  <si>
    <t>D89</t>
  </si>
  <si>
    <t>ÚPRAVA POVRCHU</t>
  </si>
  <si>
    <t>Pol374</t>
  </si>
  <si>
    <t>Provizorní úprava terénu v zemina třídy 4 - pro uzemnění</t>
  </si>
  <si>
    <t>460</t>
  </si>
  <si>
    <t>Pol375</t>
  </si>
  <si>
    <t>Provizorní úprava terénu v zemina třídy 4</t>
  </si>
  <si>
    <t>462</t>
  </si>
  <si>
    <t>D62</t>
  </si>
  <si>
    <t>D62.01</t>
  </si>
  <si>
    <t>Podružný materiál</t>
  </si>
  <si>
    <t>1455861745</t>
  </si>
  <si>
    <t>Doprava</t>
  </si>
  <si>
    <t>D62.02</t>
  </si>
  <si>
    <t>887696580</t>
  </si>
  <si>
    <t>D62.03</t>
  </si>
  <si>
    <t>PPV</t>
  </si>
  <si>
    <t>559870779</t>
  </si>
  <si>
    <t>D62.04</t>
  </si>
  <si>
    <t>Přesun</t>
  </si>
  <si>
    <t>-2041620083</t>
  </si>
  <si>
    <t>28,16</t>
  </si>
  <si>
    <t>10,795</t>
  </si>
  <si>
    <t>14,57</t>
  </si>
  <si>
    <t>20,24</t>
  </si>
  <si>
    <t>5,204</t>
  </si>
  <si>
    <t>30,158</t>
  </si>
  <si>
    <t>18,675</t>
  </si>
  <si>
    <t>so202 - SO 202 - Dělnický domek</t>
  </si>
  <si>
    <t>a66</t>
  </si>
  <si>
    <t>3,044</t>
  </si>
  <si>
    <t>a67</t>
  </si>
  <si>
    <t>7,751</t>
  </si>
  <si>
    <t>rampa - Přístupová rampa</t>
  </si>
  <si>
    <t>25,65</t>
  </si>
  <si>
    <t xml:space="preserve">    789 - Povrchové úpravy ocelových konstrukcí a technologických zařízení</t>
  </si>
  <si>
    <t>121101103</t>
  </si>
  <si>
    <t>Sejmutí ornice s přemístěním na vzdálenost do 250 m</t>
  </si>
  <si>
    <t>-1149909044</t>
  </si>
  <si>
    <t>Sejmutí ornice nebo lesní půdy s vodorovným přemístěním na hromady v místě upotřebení nebo na dočasné či trvalé skládky se složením, na vzdálenost přes 100 do 250 m</t>
  </si>
  <si>
    <t>"04"  7*2,2+(7-1,9*2)*2,2+2,2*2,6</t>
  </si>
  <si>
    <t>a1*0,1</t>
  </si>
  <si>
    <t>132201101</t>
  </si>
  <si>
    <t>Hloubení rýh š do 600 mm v hornině tř. 3 objemu do 100 m3</t>
  </si>
  <si>
    <t>-1948095461</t>
  </si>
  <si>
    <t>Hloubení zapažených i nezapažených rýh šířky do 600 mm s urovnáním dna do předepsaného profilu a spádu v hornině tř. 3 do 100 m3</t>
  </si>
  <si>
    <t>"04"  (7,3+7,3+0,4-0,5*2)*2*0,5*0,85-1,3*0,85*0,5*2</t>
  </si>
  <si>
    <t>162201101</t>
  </si>
  <si>
    <t>Vodorovné přemístění do 20 m výkopku/sypaniny z horniny tř. 1 až 4</t>
  </si>
  <si>
    <t>-1248943555</t>
  </si>
  <si>
    <t>Vodorovné přemístění výkopku nebo sypaniny po suchu na obvyklém dopravním prostředku, bez naložení výkopku, avšak se složením bez rozhrnutí z horniny tř. 1 až 4 na vzdálenost do 20 m</t>
  </si>
  <si>
    <t>a66*2</t>
  </si>
  <si>
    <t>35029557</t>
  </si>
  <si>
    <t>a2-a66</t>
  </si>
  <si>
    <t>167101101</t>
  </si>
  <si>
    <t>Nakládání výkopku z hornin tř. 1 až 4 do 100 m3</t>
  </si>
  <si>
    <t>-1085894592</t>
  </si>
  <si>
    <t>Nakládání, skládání a překládání neulehlého výkopku nebo sypaniny nakládání, množství do 100 m3, z hornin tř. 1 až 4</t>
  </si>
  <si>
    <t>1205637246</t>
  </si>
  <si>
    <t>394438190</t>
  </si>
  <si>
    <t>a67*1,8</t>
  </si>
  <si>
    <t>914435351</t>
  </si>
  <si>
    <t>-1281895612</t>
  </si>
  <si>
    <t>271532212</t>
  </si>
  <si>
    <t>Podsyp pod základové konstrukce se zhutněním z hrubého kameniva frakce 0 až 32 mm</t>
  </si>
  <si>
    <t>1389047076</t>
  </si>
  <si>
    <t>Podsyp pod základové konstrukce se zhutněním a urovnáním povrchu z kameniva hrubého, frakce 16 - 32 mm</t>
  </si>
  <si>
    <t>1,5*(2,3+3,6+1,5+5,05)</t>
  </si>
  <si>
    <t>a6*0,15</t>
  </si>
  <si>
    <t>-585809085</t>
  </si>
  <si>
    <t>1,5*1,5*0,22+5,05*0,22*0,5*1,5+1,5*2,25*0,47+(0,37+0,22)*0,5*3,6*1,5</t>
  </si>
  <si>
    <t>a2-a4-(7+6,6+0,55)*2*0,2*0,45</t>
  </si>
  <si>
    <t>273353101</t>
  </si>
  <si>
    <t>Bednění kotevních otvorů v základových deskách průřezu do 0,01 m2 hl 0,25 m</t>
  </si>
  <si>
    <t>-393684549</t>
  </si>
  <si>
    <t>Bednění kotevních otvorů a prostupů v základových konstrukcích v deskách včetně polohového zajištění a odbednění, popř. ztraceného bednění z pletiva apod. průřezu do 0,01 m2, hl. do 0,25 m</t>
  </si>
  <si>
    <t>274322511</t>
  </si>
  <si>
    <t>Základové pasy ze ŽB  tř. C 25/30 XC2 XF3</t>
  </si>
  <si>
    <t>656581623</t>
  </si>
  <si>
    <t>Základy z betonu železového (bez výztuže) pasy z betonu   tř. C 25/30 XC2 XF2</t>
  </si>
  <si>
    <t>"04"  ((2,65+0,95)*0,6+(2,8+6,2+5,5+7,2)*0,5)*0,4</t>
  </si>
  <si>
    <t>-2125730418</t>
  </si>
  <si>
    <t>"04!</t>
  </si>
  <si>
    <t>(2,65+7,4+7,2+2,05+6,2+6,6)*0,4</t>
  </si>
  <si>
    <t>(0,95+0,35+4+5,5+2,8+4,9)*0,4</t>
  </si>
  <si>
    <t>-187245754</t>
  </si>
  <si>
    <t>-1955297670</t>
  </si>
  <si>
    <t>a4*0,06</t>
  </si>
  <si>
    <t>279322511</t>
  </si>
  <si>
    <t>Základová zeď ze ŽB tř. C 25/30 XC2 XF2 - pohledový beton</t>
  </si>
  <si>
    <t>401769550</t>
  </si>
  <si>
    <t>Základové zdi z betonu železového (bez výztuže) o tř. C 25/30 XC2 XF2</t>
  </si>
  <si>
    <t xml:space="preserve">"04"  </t>
  </si>
  <si>
    <t>(0,75+2,45+1,7)*1,35+(1,35+1,1)*0,5*3,2*2+(0,2+1,7+1,9)*1,1+4,85*0,5*2*(1,1+0,75)+0,75*0,2*2+1,5*(0,45+1,05)</t>
  </si>
  <si>
    <t>a5*0,2</t>
  </si>
  <si>
    <t>279351105</t>
  </si>
  <si>
    <t>Zřízení bednění základových zdí oboustranné</t>
  </si>
  <si>
    <t>-1152454999</t>
  </si>
  <si>
    <t>Bednění základových zdí svislé nebo šikmé (odkloněné), půdorysně přímé nebo zalomené ve volných nebo zapažených jámách, rýhách, šachtách, včetně případných vzpěr, oboustranné za každou stranu zřízení</t>
  </si>
  <si>
    <t>279351106</t>
  </si>
  <si>
    <t>Odstranění bednění základových zdí oboustranné</t>
  </si>
  <si>
    <t>-599387414</t>
  </si>
  <si>
    <t>Bednění základových zdí svislé nebo šikmé (odkloněné), půdorysně přímé nebo zalomené ve volných nebo zapažených jámách, rýhách, šachtách, včetně případných vzpěr, oboustranné za každou stranu odstranění</t>
  </si>
  <si>
    <t>279361821</t>
  </si>
  <si>
    <t>Výztuž základových zdí nosných betonářskou ocelí 10 505</t>
  </si>
  <si>
    <t>1317649873</t>
  </si>
  <si>
    <t>Výztuž základových zdí nosných svislých nebo odkloněných od svislice, rovinných nebo oblých, deskových nebo žebrových, včetně výztuže jejich žeber z betonářské oceli 10 505 (R) nebo BSt 500</t>
  </si>
  <si>
    <t>a5*0,2*0,08</t>
  </si>
  <si>
    <t>594411111</t>
  </si>
  <si>
    <t>Dlažba z lomového kamene s provedením lože z MC -řezaný kámen</t>
  </si>
  <si>
    <t>-1365136636</t>
  </si>
  <si>
    <t>Dlažba nebo přídlažba z lomového kamene lomařsky upraveného rigolového v ploše vodorovné nebo ve sklonu tl. do 50 mm, bez vyplnění spár, s provedením lože tl. 50 mm z cementové malty</t>
  </si>
  <si>
    <t>599632111</t>
  </si>
  <si>
    <t>Vyplnění spár dlažby z lomového kamene MC se zatřením</t>
  </si>
  <si>
    <t>-1821830722</t>
  </si>
  <si>
    <t>Vyplnění spár dlažby (přídlažby) z lomového kamene v jakémkoliv sklonu plochy a jakékoliv tloušťky cementovou maltou se zatřením</t>
  </si>
  <si>
    <t>622612101</t>
  </si>
  <si>
    <t>1771764171</t>
  </si>
  <si>
    <t>Mazanina tl do 80 mm z betonu prostého tř. C 16/20 XC2</t>
  </si>
  <si>
    <t>1972814671</t>
  </si>
  <si>
    <t>Mazanina z betonu prostého tl. přes 50 do 80 mm tř. C 16/20</t>
  </si>
  <si>
    <t>"04"  2,7*0,7+0,8*0,7</t>
  </si>
  <si>
    <t>(3,6-0,8*2)*0,6+(7-0,8*2)*0,6+(5,55+7,25)*0,6</t>
  </si>
  <si>
    <t>a20*0,08</t>
  </si>
  <si>
    <t>911111111</t>
  </si>
  <si>
    <t>Montáž zábradlí ocelového zabetonovaného</t>
  </si>
  <si>
    <t>-470483173</t>
  </si>
  <si>
    <t>"04"  5,25*2+1,5+7+3,6+2,45+0,6</t>
  </si>
  <si>
    <t>55399016</t>
  </si>
  <si>
    <t>Ocelové zábradlí, trubka a madlo 48,3/4mm, v 600mm nad soklem rampy, vodící madlo ve v. 750mm nad komunikací</t>
  </si>
  <si>
    <t>345418894</t>
  </si>
  <si>
    <t>935113111</t>
  </si>
  <si>
    <t>Osazení odvodňovacího polymerbetonového žlabu s krycím roštem šířky do 200 mm</t>
  </si>
  <si>
    <t>1106782393</t>
  </si>
  <si>
    <t>Osazení odvodňovacího žlabu s krycím roštem polymerbetonového šířky do 200 mm</t>
  </si>
  <si>
    <t>1,5*2</t>
  </si>
  <si>
    <t>5922700</t>
  </si>
  <si>
    <t>žlab odvodňovací polymerbeton 100 x 13 x 16,5 x 17 cm</t>
  </si>
  <si>
    <t>-132715164</t>
  </si>
  <si>
    <t>tvárnice meliorační a příkopové z polymerického betonu žlaby odvodňovací - integrovaný spád dna 5% typ    stav.délka x šířka x výška zač. x výška konec 8        100 x 13 x 16,5 x 17 cm</t>
  </si>
  <si>
    <t>59227021</t>
  </si>
  <si>
    <t>rošt mřížkový - pozink.ocel 100cm x 12,7cm x 687cm2/m, tř.zatíž. B125</t>
  </si>
  <si>
    <t>-836603720</t>
  </si>
  <si>
    <t>tvárnice meliorační a příkopové z polymerického betonu rošty krycí rošt mřížkový - pozink.ocel stav.délka x šířka x průřez vtoku 100cm x 12,7cm x 687cm2/m, tř.zatíž. B125</t>
  </si>
  <si>
    <t>1724385411</t>
  </si>
  <si>
    <t>1,9*1,05+2,2*0,55</t>
  </si>
  <si>
    <t>998152111</t>
  </si>
  <si>
    <t>Přesun hmot   v do 20 m</t>
  </si>
  <si>
    <t>1304479997</t>
  </si>
  <si>
    <t>7111931x</t>
  </si>
  <si>
    <t xml:space="preserve">Těsnění pracovní spáry pas-stěna oboustranně </t>
  </si>
  <si>
    <t>-1688365524</t>
  </si>
  <si>
    <t>"04 -det A"</t>
  </si>
  <si>
    <t>(2,45*2+0,75*2+3,2*2+6,6*2+5,3*2+7*2)*0,3</t>
  </si>
  <si>
    <t>-1316115699</t>
  </si>
  <si>
    <t>783225100</t>
  </si>
  <si>
    <t>Nátěry syntetické kovových doplňkových konstrukcí barva standardní dvojnásobné a 1x email</t>
  </si>
  <si>
    <t>-900429725</t>
  </si>
  <si>
    <t>Nátěry kovových stavebních doplňkových konstrukcí syntetické na vzduchu schnoucí standardními barvami dvojnásobné a 1x email</t>
  </si>
  <si>
    <t>a7*0,6</t>
  </si>
  <si>
    <t>783226100</t>
  </si>
  <si>
    <t>Nátěry syntetické kovových doplňkových konstrukcí barva standardní základní</t>
  </si>
  <si>
    <t>-982160712</t>
  </si>
  <si>
    <t>Nátěry kovových stavebních doplňkových konstrukcí syntetické na vzduchu schnoucí standardními barvami  základní</t>
  </si>
  <si>
    <t>789</t>
  </si>
  <si>
    <t>Povrchové úpravy ocelových konstrukcí a technologických zařízení</t>
  </si>
  <si>
    <t>789421211</t>
  </si>
  <si>
    <t>Žárové stříkání ocelových konstrukcí třídy I Zn 40 um</t>
  </si>
  <si>
    <t>-706793127</t>
  </si>
  <si>
    <t>Žárové stříkání ocelových konstrukcí vyjma ocelových konstrukcí uzavřených nádob zinkem, tloušťky 40 μm, třídy I (0,740 kg Zn/m2)</t>
  </si>
  <si>
    <t>14,74</t>
  </si>
  <si>
    <t>5,04</t>
  </si>
  <si>
    <t>11,35</t>
  </si>
  <si>
    <t>63,9</t>
  </si>
  <si>
    <t>a13</t>
  </si>
  <si>
    <t>88,3</t>
  </si>
  <si>
    <t>2,241</t>
  </si>
  <si>
    <t>68,547</t>
  </si>
  <si>
    <t>a17</t>
  </si>
  <si>
    <t>74,079</t>
  </si>
  <si>
    <t>6,305</t>
  </si>
  <si>
    <t>43,732</t>
  </si>
  <si>
    <t>0,36</t>
  </si>
  <si>
    <t>29,64</t>
  </si>
  <si>
    <t>40,789</t>
  </si>
  <si>
    <t>7,4</t>
  </si>
  <si>
    <t>33,3</t>
  </si>
  <si>
    <t>0,913</t>
  </si>
  <si>
    <t>25,9</t>
  </si>
  <si>
    <t>0,627</t>
  </si>
  <si>
    <t>4,532</t>
  </si>
  <si>
    <t>4,52</t>
  </si>
  <si>
    <t>1,193</t>
  </si>
  <si>
    <t>64,288</t>
  </si>
  <si>
    <t>2,16</t>
  </si>
  <si>
    <t>15,608</t>
  </si>
  <si>
    <t>0,6</t>
  </si>
  <si>
    <t>12,858</t>
  </si>
  <si>
    <t>9,32</t>
  </si>
  <si>
    <t xml:space="preserve">    775 - Podlahy skládané (parkety, vlysy, lamely aj.)</t>
  </si>
  <si>
    <t xml:space="preserve">    795 - Lokální vytápění</t>
  </si>
  <si>
    <t>-1317785258</t>
  </si>
  <si>
    <t>9*5*0,1+1,4*(1,12-0,5)*0,1</t>
  </si>
  <si>
    <t>131201101</t>
  </si>
  <si>
    <t>Hloubení jam nezapažených v hornině tř. 3 objemu do 100 m3</t>
  </si>
  <si>
    <t>523252129</t>
  </si>
  <si>
    <t>Hloubení nezapažených jam a zářezů s urovnáním dna do předepsaného profilu a spádu v hornině tř. 3 do 100 m3</t>
  </si>
  <si>
    <t>"schody"  1,12*1,4*0,4</t>
  </si>
  <si>
    <t>-879404198</t>
  </si>
  <si>
    <t>(8+3,2)*2*0,6*1+(9*5-8*4)*0,1</t>
  </si>
  <si>
    <t>133201101</t>
  </si>
  <si>
    <t>Hloubení šachet v hornině tř. 3 objemu do 100 m3</t>
  </si>
  <si>
    <t>1102165564</t>
  </si>
  <si>
    <t>Hloubení zapažených i nezapažených šachet s případným nutným přemístěním výkopku ve výkopišti v hornině tř. 3 do 100 m3</t>
  </si>
  <si>
    <t>0,6*0,6*1</t>
  </si>
  <si>
    <t>-1415088811</t>
  </si>
  <si>
    <t>(8,2+4)*2*1*0,1+(7,2+3,2)*2*1*0,1</t>
  </si>
  <si>
    <t>a3*2</t>
  </si>
  <si>
    <t>506425769</t>
  </si>
  <si>
    <t>a1+a2-a3+a26</t>
  </si>
  <si>
    <t>-825772414</t>
  </si>
  <si>
    <t>-664518691</t>
  </si>
  <si>
    <t>2120459629</t>
  </si>
  <si>
    <t>(a1+a2-a3+a26)*1,8</t>
  </si>
  <si>
    <t>-1715712897</t>
  </si>
  <si>
    <t>-1333220832</t>
  </si>
  <si>
    <t>9*5+(1,12-0,5)*1,4</t>
  </si>
  <si>
    <t>1741591889</t>
  </si>
  <si>
    <t>"schody"  1,4*1,12*0,3</t>
  </si>
  <si>
    <t>-1902722395</t>
  </si>
  <si>
    <t>"zábradlí"  4</t>
  </si>
  <si>
    <t>Základové pasy ze ŽB  tř. C 20/25 XC2 XF1</t>
  </si>
  <si>
    <t>-1915316736</t>
  </si>
  <si>
    <t xml:space="preserve">Základy z betonu železového (bez výztuže) pasy  </t>
  </si>
  <si>
    <t>1,435*0,4*2*(8+3,2)</t>
  </si>
  <si>
    <t>-1450287293</t>
  </si>
  <si>
    <t>"03"  1,435*2*(2*8+2*3,2)</t>
  </si>
  <si>
    <t>2053686215</t>
  </si>
  <si>
    <t>-392892825</t>
  </si>
  <si>
    <t>a6*0,04</t>
  </si>
  <si>
    <t>275311126</t>
  </si>
  <si>
    <t>Základové patky a bloky z betonu prostého C 20/25 XC2 XF1</t>
  </si>
  <si>
    <t>-1342986897</t>
  </si>
  <si>
    <t>Základové konstrukce z betonu prostého patky a bloky ve výkopu nebo na hlavách pilot C 20/25</t>
  </si>
  <si>
    <t>a2*1,035</t>
  </si>
  <si>
    <t>-1169554833</t>
  </si>
  <si>
    <t>0,6*4*0,25</t>
  </si>
  <si>
    <t>-745702722</t>
  </si>
  <si>
    <t>314231116</t>
  </si>
  <si>
    <t>Zdivo komínů a ventilací z cihel dl 290 mm pevnosti P 15 na MC 10</t>
  </si>
  <si>
    <t>1613644049</t>
  </si>
  <si>
    <t>Zdivo komínů a ventilací volně stojících z cihel pálených plných dl. 290 mm P 7 M až P 15 M, na maltu MC-5 nebo MC-10</t>
  </si>
  <si>
    <t>"02"  0,45*0,45*(3,55+0,75+0,6-1)</t>
  </si>
  <si>
    <t>314231164</t>
  </si>
  <si>
    <t>Zdivo komínů a ventilací z cihel plných Klinker dl 290 mm pevnosti P 60 na MVC včetně spárování</t>
  </si>
  <si>
    <t>-32341198</t>
  </si>
  <si>
    <t>Zdivo komínů a ventilací volně stojících z cihel pálených lícových včetně spárování Klinker, pevnosti P 60, na maltu MVC dl. 290 mm (český formát 290x140x65 mm) plných</t>
  </si>
  <si>
    <t>0,45*0,45*1</t>
  </si>
  <si>
    <t>31638111x</t>
  </si>
  <si>
    <t>Komínové krycí desky tl do 100 mm z betonu tř. C 25/30 XC2 XF3 s přesahy do 70 mm</t>
  </si>
  <si>
    <t>1632037859</t>
  </si>
  <si>
    <t>Komínové krycí desky z betonu tř. C 25/30 s případnou konstrukční obvodovou výztuží včetně bednění, s potěrem nebo s povrchem vyhlazeným ve spádu k okrajům, s přesahem do 70 mm sešikmeným v podhledu proti zatékání, o tl. přes 80 do 100 mm</t>
  </si>
  <si>
    <t>"dvojnásobné tvarování viz vč. 03"  0,55*0,55*2</t>
  </si>
  <si>
    <t>3169901</t>
  </si>
  <si>
    <t>D+M regulátor tlaku komína, umístění na sopouchu</t>
  </si>
  <si>
    <t>1927808530</t>
  </si>
  <si>
    <t>430321414</t>
  </si>
  <si>
    <t>Schodišťová konstrukce a rampa ze ŽB tř. C 25/30 XC2 XF1 - pohledový beton</t>
  </si>
  <si>
    <t>-1481595037</t>
  </si>
  <si>
    <t>Schodišťové konstrukce a rampy z betonu železového (bez výztuže) stupně, schodnice, ramena, podesty s nosníky tř. C 25/30</t>
  </si>
  <si>
    <t>0,9*1,12*1,4-0,26*0,2*1,4*3</t>
  </si>
  <si>
    <t>430361821</t>
  </si>
  <si>
    <t>Výztuž schodišťové konstrukce a rampy betonářskou ocelí 10 505</t>
  </si>
  <si>
    <t>-1015489414</t>
  </si>
  <si>
    <t>Výztuž schodišťových konstrukcí a ramp stupňů, schodnic, ramen, podest s nosníky z betonářské oceli 10 505 (R) nebo BSt 500</t>
  </si>
  <si>
    <t>a35*0,025</t>
  </si>
  <si>
    <t>431351121</t>
  </si>
  <si>
    <t>Zřízení bednění podest schodišť a ramp přímočarých v do 4 m</t>
  </si>
  <si>
    <t>550969510</t>
  </si>
  <si>
    <t>Bednění podest, podstupňových desek a ramp včetně podpěrné konstrukce výšky do 4 m půdorysně přímočarých zřízení</t>
  </si>
  <si>
    <t>(0,6*0,9+0,26*0,7+0,26*0,5)*2+1,4*(1,12+0,9)</t>
  </si>
  <si>
    <t>431351122</t>
  </si>
  <si>
    <t>Odstranění bednění podest schodišť a ramp přímočarých v do 4 m</t>
  </si>
  <si>
    <t>736235161</t>
  </si>
  <si>
    <t>Bednění podest, podstupňových desek a ramp včetně podpěrné konstrukce výšky do 4 m půdorysně přímočarých odstranění</t>
  </si>
  <si>
    <t>612321121</t>
  </si>
  <si>
    <t>Vápenocementová omítka hladká jednovrstvá vnitřních stěn nanášená ručně - komín</t>
  </si>
  <si>
    <t>-1783837955</t>
  </si>
  <si>
    <t>Omítka vápenocementová vnitřních ploch nanášená ručně jednovrstvá, tloušťky do 10 mm hladká svislých konstrukcí stěn</t>
  </si>
  <si>
    <t>0,45*4*2,8</t>
  </si>
  <si>
    <t>622331121</t>
  </si>
  <si>
    <t>Cementová omítka hladká jednovrstvá vnějších stěn nanášená ručně</t>
  </si>
  <si>
    <t>729923192</t>
  </si>
  <si>
    <t>Omítka cementová vnějších ploch nanášená ručně jednovrstvá, tloušťky do 15 mm hladká stěn</t>
  </si>
  <si>
    <t>(8+4)*2*0,45</t>
  </si>
  <si>
    <t>899775616</t>
  </si>
  <si>
    <t>"základ"  (8+3,2)*2*0,5</t>
  </si>
  <si>
    <t>635111115</t>
  </si>
  <si>
    <t>Násyp pod podlahy ze štěrkopísku s udusáním</t>
  </si>
  <si>
    <t>-585246627</t>
  </si>
  <si>
    <t>Násyp ze štěrkopísku, písku nebo kameniva pod podlahy s udusáním a urovnáním povrchu ze štěrkopísku</t>
  </si>
  <si>
    <t>a11*0,2</t>
  </si>
  <si>
    <t>637121112</t>
  </si>
  <si>
    <t>Okapový chodník z kačírku tl 150 mm s udusáním</t>
  </si>
  <si>
    <t>-1865998163</t>
  </si>
  <si>
    <t>Okapový chodník z kameniva s udusáním a urovnáním povrchu z kačírku tl. 150 mm</t>
  </si>
  <si>
    <t>"okap chodníček mezi domem a rampou"  0,6*4+3,1*0,6</t>
  </si>
  <si>
    <t>637211122</t>
  </si>
  <si>
    <t>Okapový chodník z betonových dlaždic tl 60 mm kladených do písku se zalitím spár MC</t>
  </si>
  <si>
    <t>1218178302</t>
  </si>
  <si>
    <t>Okapový chodník z dlaždic betonových se zalitím spár cementovou maltou do písku, tl. dlaždic 60 mm</t>
  </si>
  <si>
    <t>((8+4)*2-1,4-1,9)*0,5+0,5*0,5*4</t>
  </si>
  <si>
    <t>939991111</t>
  </si>
  <si>
    <t>Zřízení těsnění  spáry kolem komína při prostupu hořlavými materiály (podlaha, strop, střecha)</t>
  </si>
  <si>
    <t>-1022355100</t>
  </si>
  <si>
    <t>Zřízení těsnění pracovní spáry ve stěně pláště tahového komína chladících věží PVC páskem (Duroplast)</t>
  </si>
  <si>
    <t>0,45*4*3</t>
  </si>
  <si>
    <t>55399011</t>
  </si>
  <si>
    <t>Materiál pro utěsnění prostupu komína hořlavými materiály - dle skut</t>
  </si>
  <si>
    <t>1152135017</t>
  </si>
  <si>
    <t>1527499195</t>
  </si>
  <si>
    <t>"02"  (8+4+1,5*2)*2*1,5+10,2+16,9</t>
  </si>
  <si>
    <t>952901411</t>
  </si>
  <si>
    <t>Vyčištění ostatních objektů (kanálů, zásobníků, kůlen) při jakékoliv výšce podlaží</t>
  </si>
  <si>
    <t>627295409</t>
  </si>
  <si>
    <t>Vyčištění budov nebo objektů před předáním do užívání ostatních objektů (např. kanálů, zásobníků, kůlen apod.) vynesení zbytků stavebního rumu, kropení a 2x zametení podlah, oprášení stěn a výplní otvorů jakékoliv výšky podlaží</t>
  </si>
  <si>
    <t>8*4</t>
  </si>
  <si>
    <t>-1658640561</t>
  </si>
  <si>
    <t>1,4*0,9</t>
  </si>
  <si>
    <t>9537351</t>
  </si>
  <si>
    <t xml:space="preserve">Odvodnění vodorovné plastovými troubami DN do 60 mm  </t>
  </si>
  <si>
    <t>113660033</t>
  </si>
  <si>
    <t>Odvětrání vodorovné z plastových trub ukládaných na sraz, na maltové terče se zakrytím volných konců síťkami na střechách, do izolačních násypů apod. vnitřní průměr do 60 mm</t>
  </si>
  <si>
    <t>"stěna rampy"  16*0,25</t>
  </si>
  <si>
    <t>953941209</t>
  </si>
  <si>
    <t>Osazování  komínových dvířek bez jejich dodání</t>
  </si>
  <si>
    <t>-166244898</t>
  </si>
  <si>
    <t>Osazování drobných předmětů se zalitím maltou cementovou, do vysekaných kapes nebo připravených otvorů komínových dvířek</t>
  </si>
  <si>
    <t>598821330</t>
  </si>
  <si>
    <t xml:space="preserve">dvířka komínová </t>
  </si>
  <si>
    <t>-593832905</t>
  </si>
  <si>
    <t xml:space="preserve">dvířka komínová  </t>
  </si>
  <si>
    <t>9539422</t>
  </si>
  <si>
    <t>Montáž PHP dle PBŘ</t>
  </si>
  <si>
    <t>472015354</t>
  </si>
  <si>
    <t>4493241</t>
  </si>
  <si>
    <t>přístroj hasicí ruční pěnový   6 kg (dle PBŘ)</t>
  </si>
  <si>
    <t>831016029</t>
  </si>
  <si>
    <t>953961112</t>
  </si>
  <si>
    <t>Kotvy chemickým tmelem M 10 hl 90 mm do betonu, ŽB nebo kamene s vyvrtáním otvoru</t>
  </si>
  <si>
    <t>-1495096295</t>
  </si>
  <si>
    <t>Kotvy chemické s vyvrtáním otvoru do betonu, železobetonu nebo tvrdého kamene tmel, velikost M 10, hloubka 90 mm</t>
  </si>
  <si>
    <t>""02"  24*2</t>
  </si>
  <si>
    <t>-1843001972</t>
  </si>
  <si>
    <t>997013501</t>
  </si>
  <si>
    <t>Odvoz suti a vybouraných hmot na skládku nebo meziskládku do 1 km se složením</t>
  </si>
  <si>
    <t>1566729293</t>
  </si>
  <si>
    <t>Odvoz suti a vybouraných hmot na skládku nebo meziskládku se složením, na vzdálenost do 1 km</t>
  </si>
  <si>
    <t>997013509</t>
  </si>
  <si>
    <t>Příplatek k odvozu suti a vybouraných hmot na skládku ZKD 1 km přes 1 km</t>
  </si>
  <si>
    <t>1818261433</t>
  </si>
  <si>
    <t>Odvoz suti a vybouraných hmot na skládku nebo meziskládku se složením, na vzdálenost Příplatek k ceně za každý další i započatý 1 km přes 1 km</t>
  </si>
  <si>
    <t>2,259*9 'Přepočtené koeficientem množství</t>
  </si>
  <si>
    <t>-1524403247</t>
  </si>
  <si>
    <t>998011001</t>
  </si>
  <si>
    <t>Přesun hmot pro budovy  v do 6 m</t>
  </si>
  <si>
    <t>920458017</t>
  </si>
  <si>
    <t>1264825757</t>
  </si>
  <si>
    <t>0,6*0,6+(8+3,2)*2*0,4</t>
  </si>
  <si>
    <t>2108265872</t>
  </si>
  <si>
    <t>a9*0,0003</t>
  </si>
  <si>
    <t>1184990757</t>
  </si>
  <si>
    <t xml:space="preserve">pás asfaltovaný modifikovaný SBS  </t>
  </si>
  <si>
    <t>-335837550</t>
  </si>
  <si>
    <t>a9*1,15</t>
  </si>
  <si>
    <t>711462201</t>
  </si>
  <si>
    <t>Provedení izolace proti tlakové vodě svislé fólií zesílením spojů páskem</t>
  </si>
  <si>
    <t>-540525816</t>
  </si>
  <si>
    <t>Provedení izolace proti povrchové a podpovrchové tlakové vodě fóliemi na ploše svislé S zesílením spojů páskem se zalitím okrajů spoje</t>
  </si>
  <si>
    <t>2832208</t>
  </si>
  <si>
    <t>izolační fólie  tl. 1 mm, šířka 2,05 délka role 20 m</t>
  </si>
  <si>
    <t>-1731293050</t>
  </si>
  <si>
    <t>fólie z měkčeného polyvinylchloridu a jednoduché výrobky z nich izolační fólie (mPVC, PVC-P) délka role 20 m tl.  1 mm      šířka 2,05 m</t>
  </si>
  <si>
    <t>1951784322</t>
  </si>
  <si>
    <t>712441559</t>
  </si>
  <si>
    <t>Provedení povlakové krytiny střech do 30° pásy přitavením NAIP v plné ploše</t>
  </si>
  <si>
    <t>1084484069</t>
  </si>
  <si>
    <t>Provedení povlakové krytiny střech šikmých přes 10 st. do 30 st. pásy přitavením NAIP v plné ploše</t>
  </si>
  <si>
    <t>6285225x</t>
  </si>
  <si>
    <t>pás asfaltovaný modifikovaný SBS vrchní</t>
  </si>
  <si>
    <t>-455897827</t>
  </si>
  <si>
    <t>pásy s modifikovaným asfaltem tl. 5,2 mm vložka polyesterové rouno barevný minerální hrubozrnný posyp</t>
  </si>
  <si>
    <t>a19*1,15</t>
  </si>
  <si>
    <t>712491587</t>
  </si>
  <si>
    <t>Provedení povlakové krytiny střech do 30° přibití pásů hřebíky</t>
  </si>
  <si>
    <t>-683645277</t>
  </si>
  <si>
    <t>Provedení povlakové krytiny střech šikmých přes 10 st. do 30 st.- ostatní práce přibití pásů AIP, NAIP nebo fólie hřebíky (drátěnkami)</t>
  </si>
  <si>
    <t>6285226x</t>
  </si>
  <si>
    <t>pás s modifikovaným asfaltem podkladní</t>
  </si>
  <si>
    <t>-1141711407</t>
  </si>
  <si>
    <t>pásy s modifikovaným asfaltem vložka skelná tkanina minerální posyp</t>
  </si>
  <si>
    <t>-641840881</t>
  </si>
  <si>
    <t>713111111</t>
  </si>
  <si>
    <t>Montáž izolace tepelné vrchem stropů volně kladenými rohožemi, pásy, dílci, deskami</t>
  </si>
  <si>
    <t>-1842656170</t>
  </si>
  <si>
    <t>Montáž tepelné izolace stropů rohožemi, pásy, dílci, deskami, bloky (izolační materiál ve specifikaci) vrchem bez překrytí lepenkou kladenými volně</t>
  </si>
  <si>
    <t>631480110</t>
  </si>
  <si>
    <t>deska minerální střešní izolační  600x1200 mm tl. 200 mm</t>
  </si>
  <si>
    <t>-374458573</t>
  </si>
  <si>
    <t>vlákno minerální a výrobky z něj (desky, skruže, pásy, rohože, vložkové pytle apod.) z minerální plsti- izolace pro suchou výstavbu deska  izolace šikmých střech, rozměr 600x1200 mm, la = 0,037 W/mK tl. 200 mm</t>
  </si>
  <si>
    <t>a21*1,02</t>
  </si>
  <si>
    <t>713131111</t>
  </si>
  <si>
    <t>Montáž izolace tepelné stěn a základů přibitím rohoží, pásů, dílců, desek</t>
  </si>
  <si>
    <t>-865157094</t>
  </si>
  <si>
    <t>Montáž tepelné izolace stěn rohožemi, pásy, deskami, dílci, bloky (izolační materiál ve specifikaci) přibitím na dřevěnou konstrukci</t>
  </si>
  <si>
    <t>631481560</t>
  </si>
  <si>
    <t>deska minerální izolační  600x1200 mm tl. 140 mm</t>
  </si>
  <si>
    <t>1339583269</t>
  </si>
  <si>
    <t>vlákno minerální a výrobky z něj (desky, skruže, pásy, rohože, vložkové pytle apod.) z minerální plsti izolace pro suchou výstavbu deska provětrávané fasády, lehké obvodové zdivo rozměr 600x1200 tl.140 mm</t>
  </si>
  <si>
    <t>713291132</t>
  </si>
  <si>
    <t>Montáž izolace tepelné parotěsné zábrany stropů vrchem fólií</t>
  </si>
  <si>
    <t>-1358662884</t>
  </si>
  <si>
    <t>Montáž tepelné izolace  místností - doplňky a konstrukční součásti parotěsné zábrany stropů vrchem fólií</t>
  </si>
  <si>
    <t>-913636236</t>
  </si>
  <si>
    <t>Montáž tepelné izolace  místností - doplňky a konstrukční součásti parotěsné zábrany stěn a sloupů fólií</t>
  </si>
  <si>
    <t>2832923</t>
  </si>
  <si>
    <t>fólie parotěsná 0,25 mm balení 4 x 25 m</t>
  </si>
  <si>
    <t>1712962174</t>
  </si>
  <si>
    <t xml:space="preserve">fólie z plastů ostatních a speciálně upravené podstřešní a parotěsné folie parotěsné zábrany - fólie /parobrzda/ </t>
  </si>
  <si>
    <t>337058994</t>
  </si>
  <si>
    <t>721242115</t>
  </si>
  <si>
    <t>Lapač střešních splavenin z PP se zápachovou klapkou a lapacím košem DN 110</t>
  </si>
  <si>
    <t>-530986429</t>
  </si>
  <si>
    <t>Lapače střešních splavenin z polypropylenu (PP) DN 110 (HL 600)</t>
  </si>
  <si>
    <t>1942239413</t>
  </si>
  <si>
    <t>762085103</t>
  </si>
  <si>
    <t>Montáž kotevních želez, příložek, patek nebo táhel</t>
  </si>
  <si>
    <t>1433257646</t>
  </si>
  <si>
    <t>Práce společné pro tesařské konstrukce montáž ocelových spojovacích prostředků (materiál ve specifikaci) kotevních želez příložek, patek, táhel</t>
  </si>
  <si>
    <t>55399012</t>
  </si>
  <si>
    <t>Kotvení základových trámů do základu - dle skut</t>
  </si>
  <si>
    <t>1989439201</t>
  </si>
  <si>
    <t>762131134</t>
  </si>
  <si>
    <t xml:space="preserve">Montáž bednění stěn z hrubých prken na sraz s olištováním </t>
  </si>
  <si>
    <t>846390975</t>
  </si>
  <si>
    <t>Montáž bednění stěn z hrubých prken tl. do 32 mm na sraz s olištováním spár</t>
  </si>
  <si>
    <t>"vodorovně"  (8+4)*2*2,8-0,8*1,2*4-0,8*2*2+8,41*0,3*2+8,41*0,43*2+0,205*4*2</t>
  </si>
  <si>
    <t>"svisle"  (0,3+1)*0,5*2,425*4</t>
  </si>
  <si>
    <t>605110810</t>
  </si>
  <si>
    <t>řezivo jehličnaté středové SM 4 - 5 m tl. 18-32 mm jakost II</t>
  </si>
  <si>
    <t>375580472</t>
  </si>
  <si>
    <t>řezivo jehličnaté deskové neopracované řezivo jehličnaté - středové SM středové,  4 - 5 m tl. 18-32 mm jakost II</t>
  </si>
  <si>
    <t>(a17+a18)*0,026*1,1</t>
  </si>
  <si>
    <t>762195000</t>
  </si>
  <si>
    <t>Spojovací prostředky pro montáž stěn, příček, bednění stěn</t>
  </si>
  <si>
    <t>-2340581</t>
  </si>
  <si>
    <t>Spojovací prostředky stěn a příček hřebíky, svory, fixační prkna</t>
  </si>
  <si>
    <t>(a17+a18)*0,026</t>
  </si>
  <si>
    <t>762341250</t>
  </si>
  <si>
    <t>Montáž bednění střech rovných a šikmých sklonu do 60° z hoblovaných prken</t>
  </si>
  <si>
    <t>682376115</t>
  </si>
  <si>
    <t>Bednění a laťování montáž bednění střech rovných a šikmých sklonu do 60 st. s vyřezáním otvorů z prken hoblovaných</t>
  </si>
  <si>
    <t>2,6*8,41*2</t>
  </si>
  <si>
    <t>605110600</t>
  </si>
  <si>
    <t>řezivo jehličnaté omítané střed jakost I</t>
  </si>
  <si>
    <t>-233050228</t>
  </si>
  <si>
    <t>řezivo jehličnaté deskové neopracované řezivo jehličnaté - omítané řezivo střed jakost I</t>
  </si>
  <si>
    <t>a19*0,026*1,1</t>
  </si>
  <si>
    <t>-1250516856</t>
  </si>
  <si>
    <t>a19*0,026</t>
  </si>
  <si>
    <t>762431220</t>
  </si>
  <si>
    <t>Montáž obložení stěn deskami dřevotřískovými na sraz</t>
  </si>
  <si>
    <t>1938343482</t>
  </si>
  <si>
    <t>Obložení stěn montáž deskami z dřevovláknitých hmot včetně tvarování a úpravy pro olištování spár tvrdými dřevotřískovými nebo dřevoštěpkovými na sraz</t>
  </si>
  <si>
    <t>(8-0,28+4-0,28)*2*2,555-0,8*1,2*4-2*0,8*2+(0,8+1,2)*2*0,2*4+(0,8+2*2)*0,2*2</t>
  </si>
  <si>
    <t>2,35*2,555*2</t>
  </si>
  <si>
    <t>606241120</t>
  </si>
  <si>
    <t>překližka stavební s folií hlad.125x250(122x244)cm, jak I. tl 15 mm</t>
  </si>
  <si>
    <t>-1576047960</t>
  </si>
  <si>
    <t>překližky ploché vodovzdorné - stavební s folií - hladké dřevina BK, rozměr 125x250(122x244)cm jakost I tl.15 mm</t>
  </si>
  <si>
    <t>a16*1,04</t>
  </si>
  <si>
    <t>762495000</t>
  </si>
  <si>
    <t>Spojovací prostředky pro montáž olištování, obložení stropů, střešních podhledů a stěn</t>
  </si>
  <si>
    <t>-281538400</t>
  </si>
  <si>
    <t>Spojovací prostředky olištování spár, obložení stropů, střešních podhledů a stěn hřebíky, vruty</t>
  </si>
  <si>
    <t>762523104</t>
  </si>
  <si>
    <t>Položení podlahy z hoblovaných prken na sraz</t>
  </si>
  <si>
    <t>693932269</t>
  </si>
  <si>
    <t>Položení podlah hoblovaných na sraz z prken</t>
  </si>
  <si>
    <t>a20*2</t>
  </si>
  <si>
    <t>762595001</t>
  </si>
  <si>
    <t>Spojovací prostředky pro položení dřevěných podlah a zakrytí kanálů</t>
  </si>
  <si>
    <t>1757213404</t>
  </si>
  <si>
    <t>Spojovací prostředky podlah, konstrukcí podkladových, zakrytí kanálů a výkopů hřebíky, vruty</t>
  </si>
  <si>
    <t>762713120</t>
  </si>
  <si>
    <t>Montáž prostorové vázané kce z hraněného řeziva průřezové plochy do 224 cm2</t>
  </si>
  <si>
    <t>2041954793</t>
  </si>
  <si>
    <t>Montáž prostorových vázaných konstrukcí z řeziva hraněného nebo polohraněného průřezové plochy přes 120 do 224 cm2</t>
  </si>
  <si>
    <t>"140x140"  2,8*4+(8+4)*2*2+2,35*2</t>
  </si>
  <si>
    <t>"80x140"    2,8*24+2,8*4+0,95*4*2+1,15*2</t>
  </si>
  <si>
    <t>605121210</t>
  </si>
  <si>
    <t>řezivo jehličnaté hranol jakost I-II délka 4 - 5 m</t>
  </si>
  <si>
    <t>206525010</t>
  </si>
  <si>
    <t>řezivo jehličnaté hraněné, neopracované (hranolky, hranoly) řezivo jehličnaté - hranoly délka 4 - 5 m hranoly jakost I-II</t>
  </si>
  <si>
    <t>0,14*0,14*a12+0,08*0,14*a13</t>
  </si>
  <si>
    <t>0,1*0,1*a22+0,14*0,18*a23</t>
  </si>
  <si>
    <t>a14*1,1+a24*1,08</t>
  </si>
  <si>
    <t>762795000</t>
  </si>
  <si>
    <t>Spojovací prostředky pro montáž prostorových vázaných kcí</t>
  </si>
  <si>
    <t>-351058998</t>
  </si>
  <si>
    <t>Spojovací prostředky prostorových vázaných konstrukcí hřebíky, svory, fixační prkna</t>
  </si>
  <si>
    <t>762822110</t>
  </si>
  <si>
    <t>Montáž stropního trámu z hraněného řeziva průřezové plochy do 144 cm2 s výměnami</t>
  </si>
  <si>
    <t>-1949160524</t>
  </si>
  <si>
    <t>Montáž stropních trámů z hraněného a polohraněného řeziva s trámovými výměnami, průřezové plochy do 144 cm2</t>
  </si>
  <si>
    <t>"100x100"  3,7*2</t>
  </si>
  <si>
    <t>762822120</t>
  </si>
  <si>
    <t>Montáž stropního trámu z hraněného řeziva průřezové plochy do 288 cm2 s výměnami</t>
  </si>
  <si>
    <t>-1761055978</t>
  </si>
  <si>
    <t>Montáž stropních trámů z hraněného a polohraněného řeziva s trámovými výměnami, průřezové plochy přes 144 do 288 cm2</t>
  </si>
  <si>
    <t>"140x180"  3,7*9</t>
  </si>
  <si>
    <t>762841220</t>
  </si>
  <si>
    <t>Montáž podbíjení stropů a střech rovných z hoblovaných prken na sraz</t>
  </si>
  <si>
    <t>-1997090717</t>
  </si>
  <si>
    <t>Montáž podbíjení stropů a střech vodorovných z hoblovaných prken na sraz</t>
  </si>
  <si>
    <t>(8-0,2)*(4-0,2)</t>
  </si>
  <si>
    <t>6051610</t>
  </si>
  <si>
    <t>řezivo smrkové sušené hoblované</t>
  </si>
  <si>
    <t>584067445</t>
  </si>
  <si>
    <t>a20*0,015*1,08+a20*2*0,026*1,08</t>
  </si>
  <si>
    <t>76289011</t>
  </si>
  <si>
    <t>D+M sedlový vazníkový příhradový systém, povrch úprava proti hmyzu, kotvení, zavětrování, specifikace v.č.03, 11kusů, prkna 30/100</t>
  </si>
  <si>
    <t>-1965785968</t>
  </si>
  <si>
    <t>D+M sedlový vazníkový příhradový systém, povrch úprava proti hmyzu, kotvení, zavětrování</t>
  </si>
  <si>
    <t>8,41*4,85</t>
  </si>
  <si>
    <t>762895000</t>
  </si>
  <si>
    <t>Spojovací prostředky pro montáž záklopu, stropnice a podbíjení</t>
  </si>
  <si>
    <t>-1652288652</t>
  </si>
  <si>
    <t>Spojovací prostředky záklopu stropů, stropnic, podbíjení hřebíky, svory</t>
  </si>
  <si>
    <t>a20*0,015+a24</t>
  </si>
  <si>
    <t>-1820927734</t>
  </si>
  <si>
    <t>764212403</t>
  </si>
  <si>
    <t>Oplechování štítu závětrnou lištou z Pz plechu rš 250 mm</t>
  </si>
  <si>
    <t>-1697688244</t>
  </si>
  <si>
    <t>Oplechování střešních prvků z pozinkovaného plechu štítu závětrnou lištou rš 250 mm</t>
  </si>
  <si>
    <t>"kl02"  2,6*4</t>
  </si>
  <si>
    <t>764212433</t>
  </si>
  <si>
    <t>Oplechování rovné okapové hrany z Pz plechu rš 250 mm vč podkladního plechu</t>
  </si>
  <si>
    <t>-1765826920</t>
  </si>
  <si>
    <t>Oplechování střešních prvků z pozinkovaného plechu okapu okapovým plechem střechy rovné rš 250 mm</t>
  </si>
  <si>
    <t>"kl01"  8,5*2</t>
  </si>
  <si>
    <t>764216401</t>
  </si>
  <si>
    <t>Oplechování parapetů rovných mechanicky kotvené z Pz plechu rš 150 mm</t>
  </si>
  <si>
    <t>1174917627</t>
  </si>
  <si>
    <t>Oplechování parapetů z pozinkovaného plechu rovných mechanicky kotvené, bez rohů rš 160 mm</t>
  </si>
  <si>
    <t>0,85*4</t>
  </si>
  <si>
    <t>764314412</t>
  </si>
  <si>
    <t>Lemování prostupů střech s krytinou skládanou nebo plechovou bez lišty z Pz plechu</t>
  </si>
  <si>
    <t>298164086</t>
  </si>
  <si>
    <t>Lemování prostupů z pozinkovaného plechu bez lišty, střech s krytinou skládanou nebo z plechu</t>
  </si>
  <si>
    <t>"kl03"  0,45*4*0,5</t>
  </si>
  <si>
    <t>764511403</t>
  </si>
  <si>
    <t>Žlab podokapní půlkruhový z Pz plechu rš 250 mm</t>
  </si>
  <si>
    <t>716532975</t>
  </si>
  <si>
    <t>Žlab podokapní z pozinkovaného plechu včetně háků a čel půlkruhový rš 250 mm</t>
  </si>
  <si>
    <t>"kl04"  8,5*2</t>
  </si>
  <si>
    <t>76451146x</t>
  </si>
  <si>
    <t>Kotlík hranatý pro podokapní žlaby z Pz plechu 250/100 mm</t>
  </si>
  <si>
    <t>1928763323</t>
  </si>
  <si>
    <t>Žlab podokapní z pozinkovaného plechu včetně háků a čel kotlík hranatý, rš žlabu/průměr svodu 250/100 mm</t>
  </si>
  <si>
    <t>764518422</t>
  </si>
  <si>
    <t>Svody kruhové včetně objímek, kolen, odskoků z Pz plechu průměru 100 mm</t>
  </si>
  <si>
    <t>-1638439438</t>
  </si>
  <si>
    <t>Svod z pozinkovaného plechu včetně objímek, kolen a odskoků kruhový, průměru 100 mm</t>
  </si>
  <si>
    <t>"kl05"  3,5*2</t>
  </si>
  <si>
    <t>-1987326376</t>
  </si>
  <si>
    <t>766621611</t>
  </si>
  <si>
    <t>Montáž dřevěných oken plochy do 1 m2 špaletových do dřevěné konstrukce</t>
  </si>
  <si>
    <t>-461862384</t>
  </si>
  <si>
    <t>Montáž oken dřevěných plochy do 1 m2 včetně montáže rámu na polyuretanovou pěnu špaletových do dřevěné konstrukce</t>
  </si>
  <si>
    <t>6113052</t>
  </si>
  <si>
    <t>okno 2křídlové ozn T01 otvíravé vel.  80x120 cm, špaletové, čiré jednoduché sklo, olištování oboustranné, povrch úprava</t>
  </si>
  <si>
    <t>-831876632</t>
  </si>
  <si>
    <t>766660511</t>
  </si>
  <si>
    <t>Montáž vchodových dveří 1křídlových bez nadsvětlíku do dřevěné kce</t>
  </si>
  <si>
    <t>-1831826929</t>
  </si>
  <si>
    <t>Montáž dveřních křídel dřevěných nebo plastových vchodových dveří včetně rámu do dřevěných konstrukcí jednokřídlových bez nadsvětlíku</t>
  </si>
  <si>
    <t>6117313</t>
  </si>
  <si>
    <t>dveře dřevěné vstupní prkénkové ozn T02 vel.  80x200 cm plné, 1kř, nosný rám, kování, zámek, povrch úprava, olištování oboustranné</t>
  </si>
  <si>
    <t>2095061930</t>
  </si>
  <si>
    <t>766681114</t>
  </si>
  <si>
    <t>Montáž zárubní rámových pro dveře jednokřídlové šířky do 900 mm</t>
  </si>
  <si>
    <t>760205637</t>
  </si>
  <si>
    <t>Montáž zárubní dřevěných, plastových nebo z lamina rámových, pro dveře jednokřídlové, šířky do 900 mm</t>
  </si>
  <si>
    <t>611822510</t>
  </si>
  <si>
    <t>zárubeň rámová pro dveře ozn T02 1křídlové 80x200 cm, povrch úprava, oboustranné olištování</t>
  </si>
  <si>
    <t>-1235350747</t>
  </si>
  <si>
    <t>zárubně dřevěné zárubně rámové - masiv smrk, jedle -  pro dveře jednokřídlové 80 x 200 cm</t>
  </si>
  <si>
    <t>766695212</t>
  </si>
  <si>
    <t>Montáž truhlářských prahů dveří 1křídlových šířky do 10 cm</t>
  </si>
  <si>
    <t>-245173210</t>
  </si>
  <si>
    <t>Montáž ostatních truhlářských konstrukcí prahů dveří jednokřídlových, šířky do 100 mm</t>
  </si>
  <si>
    <t>611871560</t>
  </si>
  <si>
    <t>prah dveřní dřevěný dubový tl 2 cm dl.82 cm š 10 cm</t>
  </si>
  <si>
    <t>415082933</t>
  </si>
  <si>
    <t>výrobky dřevěné doplňkové pro stavební otvory - prahy prahy dveřní dřevěné dubové, tl. 2 cm délka cm       šířka cm 82            10</t>
  </si>
  <si>
    <t>1355004392</t>
  </si>
  <si>
    <t>767161111</t>
  </si>
  <si>
    <t>Montáž zábradlí rovného z trubek do zdi hmotnosti do 20 kg</t>
  </si>
  <si>
    <t>-1430883879</t>
  </si>
  <si>
    <t>Montáž zábradlí rovného z trubek nebo tenkostěnných profilů do zdiva, hmotnosti 1 m zábradlí do 20 kg</t>
  </si>
  <si>
    <t>1,2*2</t>
  </si>
  <si>
    <t>55399014</t>
  </si>
  <si>
    <t>Zábradlí v 900mm, dl. 1200mm, kotvení do kalicha, sloupek+madlo 48,3/4mm, dle vč D1.1.02</t>
  </si>
  <si>
    <t>-268341263</t>
  </si>
  <si>
    <t>767996802</t>
  </si>
  <si>
    <t>Demontáž atypických zámečnických konstrukcí rozebráním hmotnosti jednotlivých dílů do 100 kg</t>
  </si>
  <si>
    <t>-1600753263</t>
  </si>
  <si>
    <t>Demontáž ostatních zámečnických konstrukcí o hmotnosti jednotlivých dílů rozebráním přes 50 do 100 kg</t>
  </si>
  <si>
    <t>"rampa vč betonu"  4*3*50</t>
  </si>
  <si>
    <t>767996803</t>
  </si>
  <si>
    <t>Demontáž atypických zámečnických konstrukcí rozebráním hmotnosti jednotlivých dílů do 250 kg</t>
  </si>
  <si>
    <t>-1941993069</t>
  </si>
  <si>
    <t>Demontáž ostatních zámečnických konstrukcí o hmotnosti jednotlivých dílů rozebráním přes 100 do 250 kg</t>
  </si>
  <si>
    <t>"přístřešky pro prezentační panely vč   panelů"  39,5*42</t>
  </si>
  <si>
    <t>-1797178927</t>
  </si>
  <si>
    <t>Podlahy skládané (parkety, vlysy, lamely aj.)</t>
  </si>
  <si>
    <t>775413110</t>
  </si>
  <si>
    <t>Montáž podlahové lišty ze dřeva tvrdého nebo měkkého přibíjené s přetmelením</t>
  </si>
  <si>
    <t>-1349885902</t>
  </si>
  <si>
    <t>Montáž podlahového soklíku nebo lišty obvodové (soklové) dřevěné bez základního nátěru lišty ze dřeva tvrdého nebo měkkého, v přírodní barvě přibíjené, s přetmelením</t>
  </si>
  <si>
    <t>(7,7+3,7)*2-0,8*2+2,35*2</t>
  </si>
  <si>
    <t>614181010</t>
  </si>
  <si>
    <t>lišta dřevěná dub 8x35 mm</t>
  </si>
  <si>
    <t>800203008</t>
  </si>
  <si>
    <t>lišty dřevěné pro technické účely (krycí, ukončující, podlahové, tapetové a ostatní) lišty podlahové (parketové) rozměr 8 x 35 mm dub</t>
  </si>
  <si>
    <t>-1746317262</t>
  </si>
  <si>
    <t>783113121</t>
  </si>
  <si>
    <t>Dvojnásobný napouštěcí syntetický nátěr s fungicidní přísadou truhlářských konstrukcí</t>
  </si>
  <si>
    <t>-914969694</t>
  </si>
  <si>
    <t>Napouštěcí nátěr truhlářských konstrukcí dvojnásobný fungicidní syntetický</t>
  </si>
  <si>
    <t>a16+a20</t>
  </si>
  <si>
    <t>783114101</t>
  </si>
  <si>
    <t>Základní jednonásobný syntetický nátěr truhlářských konstrukcí</t>
  </si>
  <si>
    <t>-1688891206</t>
  </si>
  <si>
    <t>Základní nátěr truhlářských konstrukcí jednonásobný syntetický</t>
  </si>
  <si>
    <t>783117101</t>
  </si>
  <si>
    <t>Krycí jednonásobný syntetický nátěr truhlářských konstrukcí</t>
  </si>
  <si>
    <t>320890292</t>
  </si>
  <si>
    <t>Krycí nátěr truhlářských konstrukcí jednonásobný syntetický</t>
  </si>
  <si>
    <t>783137101</t>
  </si>
  <si>
    <t>Krycí jednonásobný epoxidový nátěr truhlářských konstrukcí</t>
  </si>
  <si>
    <t>1419416499</t>
  </si>
  <si>
    <t>Krycí nátěr truhlářských konstrukcí jednonásobný epoxidový</t>
  </si>
  <si>
    <t>78314410</t>
  </si>
  <si>
    <t>Základní jednonásobný epoxidový nátěr truhlářských konstrukcí</t>
  </si>
  <si>
    <t>148524381</t>
  </si>
  <si>
    <t xml:space="preserve">Základní nátěr truhlářských konstrukcí jednonásobný </t>
  </si>
  <si>
    <t>783201201</t>
  </si>
  <si>
    <t>Obroušení tesařských konstrukcí před provedením nátěru</t>
  </si>
  <si>
    <t>-1247714847</t>
  </si>
  <si>
    <t>Příprava podkladu tesařských konstrukcí před provedením nátěru broušení</t>
  </si>
  <si>
    <t>a17+a18</t>
  </si>
  <si>
    <t>783218111</t>
  </si>
  <si>
    <t>Lazurovací dvojnásobný syntetický nátěr tesařských konstrukcí</t>
  </si>
  <si>
    <t>-1632016852</t>
  </si>
  <si>
    <t>Lazurovací nátěr tesařských konstrukcí dvojnásobný syntetický</t>
  </si>
  <si>
    <t>1735180166</t>
  </si>
  <si>
    <t>"zábradlí"  1,2*0,9*2</t>
  </si>
  <si>
    <t>601840690</t>
  </si>
  <si>
    <t>1171303586</t>
  </si>
  <si>
    <t>783414201</t>
  </si>
  <si>
    <t>Základní antikorozní jednonásobný syntetický nátěr klempířských konstrukcí</t>
  </si>
  <si>
    <t>1654923361</t>
  </si>
  <si>
    <t>Základní antikorozní nátěr klempířských konstrukcí jednonásobný syntetický standardní</t>
  </si>
  <si>
    <t>8,5*2*0,25+2,6*4*0,25+8,50*2*0,25+0,45*2+2*3,14*0,05*3,5*2+0,85*4*0,15+0,45*4*0,5</t>
  </si>
  <si>
    <t>783415101</t>
  </si>
  <si>
    <t>Mezinátěr syntetický jednonásobný mezinátěr klempířských konstrukcí</t>
  </si>
  <si>
    <t>-830699711</t>
  </si>
  <si>
    <t>Mezinátěr klempířských konstrukcí jednonásobný syntetický standardní</t>
  </si>
  <si>
    <t>783417101</t>
  </si>
  <si>
    <t>Krycí jednonásobný syntetický nátěr klempířských konstrukcí</t>
  </si>
  <si>
    <t>-299734214</t>
  </si>
  <si>
    <t>Krycí nátěr (email) klempířských konstrukcí jednonásobný syntetický standardní</t>
  </si>
  <si>
    <t>783213021</t>
  </si>
  <si>
    <t>Napouštěcí dvojnásobný syntetický biodní nátěr tesařských prvků nezabudovaných do konstrukce</t>
  </si>
  <si>
    <t>1890429858</t>
  </si>
  <si>
    <t>Napouštěcí nátěr tesařských prvků proti dřevokazným houbám, hmyzu a plísním nezabudovaných do konstrukce dvojnásobný syntetický</t>
  </si>
  <si>
    <t>0,14*4*a12+(0,08+0,14)*2*a13+(a17+a18+a19)*2</t>
  </si>
  <si>
    <t>a20*2+0,1*4*a22+(0,14+0,18)*2*a23+a20*4</t>
  </si>
  <si>
    <t>784221001</t>
  </si>
  <si>
    <t>Jednonásobné bílé malby  ze směsí za sucha dobře otěruvzdorných  v místnostech do 3,80 m</t>
  </si>
  <si>
    <t>968710267</t>
  </si>
  <si>
    <t>Malby z malířských směsí otěruvzdorných za sucha jednonásobné, bílé za sucha otěruvzdorné dobře v místnostech výšky do 3,80 m</t>
  </si>
  <si>
    <t>328244167</t>
  </si>
  <si>
    <t>1,2*0,9*2</t>
  </si>
  <si>
    <t>795</t>
  </si>
  <si>
    <t>Lokální vytápění</t>
  </si>
  <si>
    <t>795991001</t>
  </si>
  <si>
    <t>Umístění přenosných kamen na tuhá paliva, krbokamen a sporáků o hmotnosti do 100 kg</t>
  </si>
  <si>
    <t>-932839516</t>
  </si>
  <si>
    <t>Umístění přenosných kamen na tuhá paliva, krbokamen a hotových sporáků hmotnosti do 100 kg</t>
  </si>
  <si>
    <t>541712750</t>
  </si>
  <si>
    <t>plech pod kamna 675x1000 mm pozinkovaný černý</t>
  </si>
  <si>
    <t>-529026752</t>
  </si>
  <si>
    <t>příslušenství sporáků plechy pod kamna 1000 x  675 mm pozinkovaný</t>
  </si>
  <si>
    <t>42411011</t>
  </si>
  <si>
    <t>Kamna lokální vel 285x320x885mm</t>
  </si>
  <si>
    <t>-2014736066</t>
  </si>
  <si>
    <t>Kamna</t>
  </si>
  <si>
    <t>Poznámka k položce:
Jmenovitý výkon: 5 kW (kilowat)
Rozsah výkonů: 2,5 až 7,5
Celkový vytápěný prostor: 48 až 124
Provedení jednoplášťové, dvouplášťové jednoplášťové
Barva základní: černá
Barva pláště: černá
Druh povrchu: smalt
Rozměr - výška: 885 mm
Rozměr - šířka: 285 mm
Rozměr - hloubka: 320 mm
Průměr hrdla kouřovodu: 120 mm
Umístění kouřovodu: zadní
Výška hrdla kouřovodu nad podlahou 686 mm
Provozní tah komína (Pa): 12 Pa Pa
Typy doporučených paliv: dřevo, dřevěné brikety, hnědouhelné brikety
Spotřeba paliva - drevo: 1,95 kh/hod (Kilogram za hodinu)
Spotřeba paliva - brikety: 1,3 kh/hod (Kilogram za hodinu)
Délka polen: 15 až 20 cm
Maximální obvod polen: 30 cm
Spalování: dvoustupňové
Hoření: na roštu
Účinnost - pro dřevo: 78,2 %
Účinnost - pro brikety: 78,2 %
Materiál roštu: litina
Materiál vyzdívky: šamot
Regulace přívodu vzduchu: samostaně
Přívod vzduchu: z interiéru
Rozměry přikládacího otvoru - šířka 174 mm
Rozměry přikládacího otvoru - výška 196 mm
Přikládací dvířka oddělená od dvířek popelníku ano
Bezpečná vzdálenost od hořlavých stavebních konstrukcí a nábytku na bocích 400 mm
Bezpečná vzdálenost od hořlavých stavebních konstrukcí a nábytku před dvířky 800 mm
Bezpečná vzdálenost od hořlavých stavebních konstrukcí a nábytku za spotřebičem 400 mm
Minimální přesah nehořlavé podložky pod kamna vpředu 300 mm
Minimální přesah nehořlavé podložky pod kamna na bocích 300 mm
Hmotnost topidla bez příslušenství 58 kg
Záruční doba: 24 měsíc
Dodávané příslušenství: ovládací klíč</t>
  </si>
  <si>
    <t>998795101</t>
  </si>
  <si>
    <t>Přesun hmot tonážní  v objektech v do 6 m</t>
  </si>
  <si>
    <t>629813152</t>
  </si>
  <si>
    <t>D1 - Specifikace dodávky RDD1</t>
  </si>
  <si>
    <t xml:space="preserve">    D2 - ROZVODNICE NA POVRCH IP54 (v x š x h)</t>
  </si>
  <si>
    <t xml:space="preserve">    D3 - DOPLŇKY SKŘÍNÍ</t>
  </si>
  <si>
    <t xml:space="preserve">    D4 - DOPLŇKY KONSTRUKCI</t>
  </si>
  <si>
    <t xml:space="preserve">    D5 - EKVIPOTENCIONÁLNÍ SVORKOVNICE</t>
  </si>
  <si>
    <t xml:space="preserve">    D6 - ŘADOVÁ SVORKOVNICE</t>
  </si>
  <si>
    <t xml:space="preserve">    D7 - SVODIČE BLESKOVÉHO PROUDU A PŘEPĚTÍ</t>
  </si>
  <si>
    <t xml:space="preserve">    D8 - SVODIČE     PŘEPĚTÍ (TŘÍDA C) (střední ochrana)</t>
  </si>
  <si>
    <t xml:space="preserve">    D9 - JISTIĆE - CHARAKTERISTIKA B, VYPÍNACÍ SCHOPNOST 6 kA</t>
  </si>
  <si>
    <t xml:space="preserve">    D10 - 3 - pólové</t>
  </si>
  <si>
    <t xml:space="preserve">    D11 - PROUDOVÉ CHRÁNIČE -reagující na stříd. a stejnosm. pulzující proudy 4 - pólové, 300mA/250A</t>
  </si>
  <si>
    <t xml:space="preserve">    D12 - JISTIĆE - CHARAKTERISTIKA B, VYPÍNACÍ SCHOPNOST 6 kA 1 - pólové</t>
  </si>
  <si>
    <t xml:space="preserve">    D13 - PROUDOVÉ CHRÁNIČE S NADPROUDOVOU OCHRANOU CHARAKTERISTIKA B: S POPISOVÝM ŠTÍTKEM 2 - pólové (1 pól j</t>
  </si>
  <si>
    <t xml:space="preserve">    D14 - MONTÁŽ ROZVODNIC</t>
  </si>
  <si>
    <t>D15 - Silnoproud</t>
  </si>
  <si>
    <t xml:space="preserve">    D16 - KRABICOVÁ ROZVODKA IP44 BAKELIT, THPG retro replika, prázdná</t>
  </si>
  <si>
    <t xml:space="preserve">    D17 - SVORKOVNICE KRABICOVÁ</t>
  </si>
  <si>
    <t xml:space="preserve">    D18 - KABEL SILOVÝ,IZOLACE PVC BEZ VODIČE PE</t>
  </si>
  <si>
    <t xml:space="preserve">    D19 - KABEL SILOVÝ,IZOLACE PVC S VODIČEM PE</t>
  </si>
  <si>
    <t xml:space="preserve">    D20 - PŘÍCHYTKY BAKELIT NA KABELY</t>
  </si>
  <si>
    <t xml:space="preserve">    D21 - UKONČENÍ  VODIČŮ V ROZVADĚČÍCH</t>
  </si>
  <si>
    <t xml:space="preserve">    D22 - OTOČNÝ VYPÍNAČ IP44 BAKELIT, THPG retro replika</t>
  </si>
  <si>
    <t xml:space="preserve">    D23 - ZÁSUVKA 230V/16A IP44 BAKELIT, THPG retro replika</t>
  </si>
  <si>
    <t xml:space="preserve">    D24 - POHYBOVÉ ČIDLO "PIR"</t>
  </si>
  <si>
    <t xml:space="preserve">    D25 - TEPELNĚ IZOLAČNÍ PODLOŽKA POD PŘÍSTROJE</t>
  </si>
  <si>
    <t xml:space="preserve">    D27 - - typové listy součástí technické zprávy</t>
  </si>
  <si>
    <t>D28 - Páskový zemnič</t>
  </si>
  <si>
    <t xml:space="preserve">    D29 - ZINKOVANÉ PROVEDENÍ</t>
  </si>
  <si>
    <t xml:space="preserve">    D30 - OCELOVÝ PÁSEK POZINKOVANÝ</t>
  </si>
  <si>
    <t xml:space="preserve">    D31 - Svorka</t>
  </si>
  <si>
    <t>D32 - Hromosvod</t>
  </si>
  <si>
    <t xml:space="preserve">    D33 - DRÁT</t>
  </si>
  <si>
    <t xml:space="preserve">    D34 - Svorka NEREZ</t>
  </si>
  <si>
    <t xml:space="preserve">    D35 - PODPĚRA VEDENÍ</t>
  </si>
  <si>
    <t xml:space="preserve">    D37 - JÍMACÍ TYČ</t>
  </si>
  <si>
    <t xml:space="preserve">    D38 - DRŽÁK JÍMACÍ TYČE</t>
  </si>
  <si>
    <t xml:space="preserve">    D39 - OCHRANNÁ STŘÍŠKA</t>
  </si>
  <si>
    <t xml:space="preserve">    D40 - OCHRANNÝ ÚHELNÍK A DRŽÁKY</t>
  </si>
  <si>
    <t xml:space="preserve">    D41 - MONTÁŽNÍ PRÁCE</t>
  </si>
  <si>
    <t xml:space="preserve">    D42 - HODINOVE ZUCTOVACI SAZBY</t>
  </si>
  <si>
    <t xml:space="preserve">    D43 - PROVEDENI REVIZNICH ZKOUSEK DLE CSN 331500</t>
  </si>
  <si>
    <t xml:space="preserve">      D26 - Ostatní náklady</t>
  </si>
  <si>
    <t>Specifikace dodávky RDD1</t>
  </si>
  <si>
    <t>ROZVODNICE NA POVRCH IP54 (v x š x h)</t>
  </si>
  <si>
    <t>400 x 600 x 200 mm</t>
  </si>
  <si>
    <t>DOPLŇKY SKŘÍNÍ</t>
  </si>
  <si>
    <t>Krytí IP20</t>
  </si>
  <si>
    <t>EPS1 EPS 1 bez krytu</t>
  </si>
  <si>
    <t>SVODIČE BLESKOVÉHO PROUDU A PŘEPĚTÍ</t>
  </si>
  <si>
    <t>SVODIČE     PŘEPĚTÍ (TŘÍDA C) (střední ochrana)</t>
  </si>
  <si>
    <t>JISTIĆE - CHARAKTERISTIKA B, VYPÍNACÍ SCHOPNOST 6 kA</t>
  </si>
  <si>
    <t>3 - pólové</t>
  </si>
  <si>
    <t>PROUDOVÉ CHRÁNIČE -reagující na stříd. a stejnosm. pulzující proudy 4 - pólové, 300mA/250A</t>
  </si>
  <si>
    <t>CFA425D Proudový chránič 4 pól. 25 / 0,3 A, A</t>
  </si>
  <si>
    <t>Do  20 kg</t>
  </si>
  <si>
    <t>Silnoproud</t>
  </si>
  <si>
    <t>KRABICOVÁ ROZVODKA IP44 BAKELIT, THPG retro replika, prázdná</t>
  </si>
  <si>
    <t>X krabice, 8,5x8,5x4cm, 4 vývody</t>
  </si>
  <si>
    <t>CYKY-J 4x10 mm2 , pevně</t>
  </si>
  <si>
    <t>PŘÍCHYTKY BAKELIT NA KABELY</t>
  </si>
  <si>
    <t>3,5x1,5x2,4cm pro kabely pr.10-17mm</t>
  </si>
  <si>
    <t>OTOČNÝ VYPÍNAČ IP44 BAKELIT, THPG retro replika</t>
  </si>
  <si>
    <t>řazení 1, 230V/10A, 100831)</t>
  </si>
  <si>
    <t>ZÁSUVKA 230V/16A IP44 BAKELIT, THPG retro replika</t>
  </si>
  <si>
    <t>s víčkem a dětskou pojistkou</t>
  </si>
  <si>
    <t>POHYBOVÉ ČIDLO "PIR"</t>
  </si>
  <si>
    <t>230V/10A, nástěnné venkovní, IP44</t>
  </si>
  <si>
    <t>TEPELNĚ IZOLAČNÍ PODLOŽKA POD PŘÍSTROJE</t>
  </si>
  <si>
    <t>PI80R, 80x80x5mm, bezasbestová</t>
  </si>
  <si>
    <t>- typové listy součástí technické zprávy</t>
  </si>
  <si>
    <t>V1 venkovní nástěnné, 1/E27,IP44, dle typového listu</t>
  </si>
  <si>
    <t>E1 závěsné, 1/E27,IP20, dle typového listu</t>
  </si>
  <si>
    <t>E2 závěsné, 1/E27,IP20, dle typového listu</t>
  </si>
  <si>
    <t>Páskový zemnič</t>
  </si>
  <si>
    <t>ZINKOVANÉ PROVEDENÍ</t>
  </si>
  <si>
    <t>Drát 8 AlMgSi T/4 drát o 8mm AlMgSi T/4 (0,135kg/m) měkký - pevně</t>
  </si>
  <si>
    <t>PV1a-25 250mm,do dřeva nebo zdiva</t>
  </si>
  <si>
    <t>PV22a pod tašky, šindele i eternit</t>
  </si>
  <si>
    <t>PV25 na lepenkovou krytinu na hřeben</t>
  </si>
  <si>
    <t>Pol179</t>
  </si>
  <si>
    <t>SOa okapová</t>
  </si>
  <si>
    <t>JÍMACÍ TYČ</t>
  </si>
  <si>
    <t>Pol180</t>
  </si>
  <si>
    <t>JP10,0 1m</t>
  </si>
  <si>
    <t>DRŽÁK JÍMACÍ TYČE</t>
  </si>
  <si>
    <t>Pol181</t>
  </si>
  <si>
    <t>DJ4D d-20mm, na krov</t>
  </si>
  <si>
    <t>Pol182</t>
  </si>
  <si>
    <t>DJ4H d-20mm, na krov</t>
  </si>
  <si>
    <t>OCHRANNÁ STŘÍŠKA</t>
  </si>
  <si>
    <t>Pol183</t>
  </si>
  <si>
    <t>OS4 d-20mm,dolní</t>
  </si>
  <si>
    <t>Pol184</t>
  </si>
  <si>
    <t>SJ1 k jímací tyči,D=20</t>
  </si>
  <si>
    <t>Pol186</t>
  </si>
  <si>
    <t>DUDa-27 N držák ochranného úhelníku, L 270mm</t>
  </si>
  <si>
    <t>Pol187</t>
  </si>
  <si>
    <t>Pol188</t>
  </si>
  <si>
    <t>Tvarování mont.dílu</t>
  </si>
  <si>
    <t>D26.01</t>
  </si>
  <si>
    <t>-1558575284</t>
  </si>
  <si>
    <t>D26.02</t>
  </si>
  <si>
    <t>-219495190</t>
  </si>
  <si>
    <t>D26.03</t>
  </si>
  <si>
    <t>-1068583543</t>
  </si>
  <si>
    <t>D26.04</t>
  </si>
  <si>
    <t>1837261498</t>
  </si>
  <si>
    <t>so203 - SO 203 - Venkovní kanalizace</t>
  </si>
  <si>
    <t xml:space="preserve">neuzna - Venkovní kanalizace - neuznatelné náklady </t>
  </si>
  <si>
    <t>119001401</t>
  </si>
  <si>
    <t>Dočasné zajištění potrubí ocelového nebo litinového DN do 200</t>
  </si>
  <si>
    <t>198275464</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</si>
  <si>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ocelového nebo litinového, jmenovité světlosti DN do 200</t>
  </si>
  <si>
    <t>2+2</t>
  </si>
  <si>
    <t>119001421</t>
  </si>
  <si>
    <t>Dočasné zajištění kabelů a kabelových tratí ze 3 volně ložených kabelů</t>
  </si>
  <si>
    <t>513301465</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</si>
  <si>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do 3 kabelů</t>
  </si>
  <si>
    <t>2+2+2</t>
  </si>
  <si>
    <t>120001101</t>
  </si>
  <si>
    <t>Příplatek za ztížení vykopávky v blízkosti podzemního vedení</t>
  </si>
  <si>
    <t>1196440187</t>
  </si>
  <si>
    <t>Příplatek k cenám vykopávek za ztížení vykopávky v blízkosti podzemního vedení nebo výbušnin v horninách jakékoliv třídy</t>
  </si>
  <si>
    <t>(4+6)*1,1*0,4*0,6</t>
  </si>
  <si>
    <t>-1116608231</t>
  </si>
  <si>
    <t>(7,6+22,9+8,4+2,2+24,2+1+4,1+4,5)*1,1*0,9</t>
  </si>
  <si>
    <t>172558001</t>
  </si>
  <si>
    <t>((7,6+22,9+8,4+2,2+24,2+1+4,1+4,5)*1,1*0,9)/2</t>
  </si>
  <si>
    <t>1551694096</t>
  </si>
  <si>
    <t>(7,6+22,9+8,4+2,2)*1,1*0,6</t>
  </si>
  <si>
    <t>(24,2+1+1+4,1+4,5)*1,1*0,3</t>
  </si>
  <si>
    <t>151101101</t>
  </si>
  <si>
    <t>Zřízení příložného pažení a rozepření stěn rýh hl do 2 m</t>
  </si>
  <si>
    <t>-1444615143</t>
  </si>
  <si>
    <t>Zřízení pažení a rozepření stěn rýh pro podzemní vedení pro všechny šířky rýhy příložné pro jakoukoliv mezerovitost, hloubky do 2 m</t>
  </si>
  <si>
    <t>(7,6+22,9+8,4+2,2)*1,5*2</t>
  </si>
  <si>
    <t>(24,2+1+1+4,1+4,5)*1,2*2</t>
  </si>
  <si>
    <t>151101111</t>
  </si>
  <si>
    <t>Odstranění příložného pažení a rozepření stěn rýh hl do 2 m</t>
  </si>
  <si>
    <t>-1853758321</t>
  </si>
  <si>
    <t>Odstranění pažení a rozepření stěn rýh pro podzemní vedení s uložením materiálu na vzdálenost do 3 m od kraje výkopu příložné, hloubky do 2 m</t>
  </si>
  <si>
    <t>161101101</t>
  </si>
  <si>
    <t>Svislé přemístění výkopku z horniny tř. 1 až 4 hl výkopu do 2,5 m</t>
  </si>
  <si>
    <t>704161766</t>
  </si>
  <si>
    <t>Svislé přemístění výkopku bez naložení do dopravní nádoby avšak s vyprázdněním dopravní nádoby na hromadu nebo do dopravního prostředku z horniny tř. 1 až 4, při hloubce výkopu přes 1 do 2,5 m</t>
  </si>
  <si>
    <t>535255061</t>
  </si>
  <si>
    <t>Svislé přemístění výkopku bez naložení do dopravní nádoby avšak s vyprázdněním dopravní nádoby na hromadu nebo do dopravního prostředku z horniny tř. 5 až 7, při hloubce výkopu přes 1 do 2,5 m</t>
  </si>
  <si>
    <t>-1436026333</t>
  </si>
  <si>
    <t>"Vod.přem.-(výkop bez podsypu a obsypu)"71,566</t>
  </si>
  <si>
    <t>-1711183694</t>
  </si>
  <si>
    <t>2,585</t>
  </si>
  <si>
    <t>1690038832</t>
  </si>
  <si>
    <t>-190630981</t>
  </si>
  <si>
    <t>767143178</t>
  </si>
  <si>
    <t>Nakládání, skládání a překládání neulehlého výkopku nebo sypaniny nakládání, množství do 100 m3, z hornin tř. 5 až 7</t>
  </si>
  <si>
    <t>-496430880</t>
  </si>
  <si>
    <t>67500042</t>
  </si>
  <si>
    <t>((7,6+22,9+8,4+2,2)*1,1*0,6)*1,774</t>
  </si>
  <si>
    <t>((24,2+1+1+4,1+4,5)*1,1*0,3)*1,774</t>
  </si>
  <si>
    <t>2,585*1,665</t>
  </si>
  <si>
    <t>-1407435429</t>
  </si>
  <si>
    <t>"Zásyp-(výkop bez podsypu a obsypu)"71,566</t>
  </si>
  <si>
    <t>175151101</t>
  </si>
  <si>
    <t>Obsypání potrubí strojně sypaninou bez prohození, uloženou do 3 m</t>
  </si>
  <si>
    <t>1557123023</t>
  </si>
  <si>
    <t>Obsypání potrubí strojně sypaninou z vhodných hornin tř. 1 až 4 nebo materiálem připraveným podél výkopu ve vzdálenosti do 3 m od jeho kraje, pro jakoukoliv hloubku výkopu a míru zhutnění bez prohození sypaniny</t>
  </si>
  <si>
    <t>(7,6+22,9+8,4+2,2+24,2+1+4,1+4,5)*1,1*0,3</t>
  </si>
  <si>
    <t>583313400</t>
  </si>
  <si>
    <t>kamenivo těžené drobné prané  frakce 0-4 pr.</t>
  </si>
  <si>
    <t>-1670106720</t>
  </si>
  <si>
    <t xml:space="preserve">Kamenivo přírodní těžené pro stavební účely  PTK  (drobné, hrubé, štěrkopísky) kamenivo těžené drobné D&lt;=2 mm (ČSN EN 13043 ) D&lt;=4 mm (ČSN EN 12620, ČSN EN 13139 ) d=0 mm, D&lt;=6,3 mm (ČSN EN 13242) frakce  0-4  praná  </t>
  </si>
  <si>
    <t>((7,6+22,9+8,4+2,2+24,2+1+4,1+4,5)*1,1*0,3)*1,885</t>
  </si>
  <si>
    <t>46,592*2 "Přepočtené koeficientem množství</t>
  </si>
  <si>
    <t>358325114</t>
  </si>
  <si>
    <t>Bourání stoky kompletní nebo otvorů z železobetonu plochy do 4 m2</t>
  </si>
  <si>
    <t>609718714</t>
  </si>
  <si>
    <t>Bourání stoky kompletní nebo vybourání otvorů průřezové plochy do 4 m2 ve stokách ze zdiva z železobetonu</t>
  </si>
  <si>
    <t>32*0,485</t>
  </si>
  <si>
    <t>2*0,268</t>
  </si>
  <si>
    <t>359901111</t>
  </si>
  <si>
    <t>Vyčištění stok</t>
  </si>
  <si>
    <t>-1573138328</t>
  </si>
  <si>
    <t>Vyčištění stok jakékoliv výšky</t>
  </si>
  <si>
    <t>5+5+6,5+11,9+58,8</t>
  </si>
  <si>
    <t>359901211</t>
  </si>
  <si>
    <t>Monitoring stoky jakékoli výšky na nové kanalizaci</t>
  </si>
  <si>
    <t>1472506369</t>
  </si>
  <si>
    <t>Monitoring stok (kamerový systém) jakékoli výšky nová kanalizace</t>
  </si>
  <si>
    <t>6,5+11,9+58,8</t>
  </si>
  <si>
    <t>359901212</t>
  </si>
  <si>
    <t>Monitoring stoky jakékoli výšky na stávající kanalizaci</t>
  </si>
  <si>
    <t>865549101</t>
  </si>
  <si>
    <t>Monitoring stok (kamerový systém) jakékoli výšky stávající kanalizace</t>
  </si>
  <si>
    <t>5+5</t>
  </si>
  <si>
    <t>451572111</t>
  </si>
  <si>
    <t>Lože pod potrubí otevřený výkop z kameniva drobného těženého</t>
  </si>
  <si>
    <t>-1015134767</t>
  </si>
  <si>
    <t>Lože pod potrubí, stoky a drobné objekty v otevřeném výkopu z kameniva drobného těženého 0 až 4 mm</t>
  </si>
  <si>
    <t>(7,6+22,9+8,4+2,2+24,2+1+4,1+4,5)*1,1*0,2</t>
  </si>
  <si>
    <t>452311151</t>
  </si>
  <si>
    <t>Podkladní desky z betonu prostého tř. C 20/25 otevřený výkop</t>
  </si>
  <si>
    <t>-1689901197</t>
  </si>
  <si>
    <t>Podkladní a zajišťovací konstrukce z betonu prostého v otevřeném výkopu desky pod potrubí, stoky a drobné objekty z betonu tř. C 20/25</t>
  </si>
  <si>
    <t>(1,25*1,25*0,15)*5</t>
  </si>
  <si>
    <t>871310310</t>
  </si>
  <si>
    <t>Montáž kanalizačního potrubí hladkého plnostěnného SN 10  z polypropylenu DN 150</t>
  </si>
  <si>
    <t>-207548546</t>
  </si>
  <si>
    <t>Montáž kanalizačního potrubí z plastů z polypropylenu PP hladkého plnostěnného SN 10 DN 150</t>
  </si>
  <si>
    <t>1,5+5</t>
  </si>
  <si>
    <t>286171020</t>
  </si>
  <si>
    <t>trubka kanalizační PP  SN 10, dl. 1m, DN 150</t>
  </si>
  <si>
    <t>1521500327</t>
  </si>
  <si>
    <t>Trubky z polypropylénu a kombinované potrubí kanalizační podzemní systém PP  trubky kanalizační hladké PP   SN 10 dle ONR 20 513 , třívrstvé délka 1 m DN 150</t>
  </si>
  <si>
    <t>1+1+1+1</t>
  </si>
  <si>
    <t>286171120</t>
  </si>
  <si>
    <t>trubka kanalizační PP  SN 10, dl. 3m, DN 150</t>
  </si>
  <si>
    <t>1009992702</t>
  </si>
  <si>
    <t>Trubky z polypropylénu a kombinované potrubí kanalizační podzemní systém PP  trubky kanalizační hladké PP  SN 10 dle ONR 20 513 , třívrstvé délka 3 m DN 150</t>
  </si>
  <si>
    <t>871350310</t>
  </si>
  <si>
    <t>Montáž kanalizačního potrubí hladkého plnostěnného SN 10  z polypropylenu DN 200</t>
  </si>
  <si>
    <t>-2103926526</t>
  </si>
  <si>
    <t>Montáž kanalizačního potrubí z plastů z polypropylenu PP hladkého plnostěnného SN 10 DN 200</t>
  </si>
  <si>
    <t>2,5+8,4+1</t>
  </si>
  <si>
    <t>286171030</t>
  </si>
  <si>
    <t>trubka kanalizační PP  SN 10, dl. 1m, DN 200</t>
  </si>
  <si>
    <t>-111935517</t>
  </si>
  <si>
    <t>Trubky z polypropylénu a kombinované potrubí kanalizační podzemní systém PP  trubky kanalizační hladké PP  SN 10 dle ONR 20 513 , třívrstvé délka 1 m DN 200</t>
  </si>
  <si>
    <t>1+1</t>
  </si>
  <si>
    <t>286171130</t>
  </si>
  <si>
    <t>trubka kanalizační PP  SN 10, dl. 3m, DN 200</t>
  </si>
  <si>
    <t>-1194072028</t>
  </si>
  <si>
    <t>Trubky z polypropylénu a kombinované potrubí kanalizační podzemní systém PP  trubky kanalizační hladké PP  SN 10 dle ONR 20 513 , třívrstvé délka 3 m DN 200</t>
  </si>
  <si>
    <t>286171240</t>
  </si>
  <si>
    <t>trubka kanalizační PP  SN 10, dl.6m, DN 200</t>
  </si>
  <si>
    <t>1119620337</t>
  </si>
  <si>
    <t>Trubky z polypropylénu a kombinované potrubí kanalizační podzemní systém PP  trubky kanalizační hladké PP  SN 10 dle ONR 20 513 , třívrstvé délka 6 m DN 200</t>
  </si>
  <si>
    <t>871360310</t>
  </si>
  <si>
    <t>Montáž kanalizačního potrubí hladkého plnostěnného SN 10  z polypropylenu DN 250</t>
  </si>
  <si>
    <t>-948450016</t>
  </si>
  <si>
    <t>Montáž kanalizačního potrubí z plastů z polypropylenu PP hladkého plnostěnného SN 10 DN 250</t>
  </si>
  <si>
    <t>22,9+7,6+4,1+24,2</t>
  </si>
  <si>
    <t>286171040</t>
  </si>
  <si>
    <t>trubka kanalizační PP  SN 10, dl. 1m, DN 250</t>
  </si>
  <si>
    <t>1215809853</t>
  </si>
  <si>
    <t>Trubky z polypropylénu a kombinované potrubí kanalizační podzemní systém PP  trubky kanalizační hladké PP  SN 10 dle ONR 20 513 , třívrstvé délka 1 m DN 250</t>
  </si>
  <si>
    <t>1+1+1+1+1+1</t>
  </si>
  <si>
    <t>286171140</t>
  </si>
  <si>
    <t>trubka kanalizační PP  SN 10, dl. 3m, DN 250</t>
  </si>
  <si>
    <t>1016071308</t>
  </si>
  <si>
    <t>Trubky z polypropylénu a kombinované potrubí kanalizační podzemní systém PP  trubky kanalizační hladké PP  SN 10 dle ONR 20 513 , třívrstvé délka 3 m DN 250</t>
  </si>
  <si>
    <t>286171250</t>
  </si>
  <si>
    <t>trubka kanalizační PP  SN 10, dl.6m, DN 250</t>
  </si>
  <si>
    <t>-2087997605</t>
  </si>
  <si>
    <t>Trubky z polypropylénu a kombinované potrubí kanalizační podzemní systém PP  trubky kanalizační hladké PP  SN 10 dle ONR 20 513 , třívrstvé délka 6 m DN 250</t>
  </si>
  <si>
    <t>3+1+4</t>
  </si>
  <si>
    <t>877310440</t>
  </si>
  <si>
    <t>Montáž šachtových vložek na potrubí z PP trub korugovaných DN 150</t>
  </si>
  <si>
    <t>-815415628</t>
  </si>
  <si>
    <t>Montáž tvarovek na kanalizačním plastovém potrubí z polypropylenu PP korugovaného šachtových vložek DN 150</t>
  </si>
  <si>
    <t>286174800</t>
  </si>
  <si>
    <t>vložka šachtová  10, DN 160 vč těsnění</t>
  </si>
  <si>
    <t>-808877228</t>
  </si>
  <si>
    <t>Trubky z polypropylénu a kombinované potrubí kanalizační podzemní systém kanalizační  10 vložka šachtová DN 160</t>
  </si>
  <si>
    <t>877350440</t>
  </si>
  <si>
    <t>Montáž šachtových vložek na potrubí z PP trub korugovaných DN 200</t>
  </si>
  <si>
    <t>129058521</t>
  </si>
  <si>
    <t>Montáž tvarovek na kanalizačním plastovém potrubí z polypropylenu PP korugovaného šachtových vložek DN 200</t>
  </si>
  <si>
    <t>1+1+1</t>
  </si>
  <si>
    <t>286174810</t>
  </si>
  <si>
    <t>vložka šachtová  10, DN 200 vč těsnění</t>
  </si>
  <si>
    <t>-2007809165</t>
  </si>
  <si>
    <t>Trubky z polypropylénu a kombinované potrubí kanalizační podzemní systém kanalizační  10 vložka šachtová DN 200</t>
  </si>
  <si>
    <t>877360440</t>
  </si>
  <si>
    <t>Montáž šachtových vložek na potrubí z PP trub korugovaných DN 250</t>
  </si>
  <si>
    <t>19515471</t>
  </si>
  <si>
    <t>Montáž tvarovek na kanalizačním plastovém potrubí z polypropylenu PP korugovaného šachtových vložek DN 250</t>
  </si>
  <si>
    <t>286174820</t>
  </si>
  <si>
    <t>vložka šachtová  10, DN 250 vč těsnění</t>
  </si>
  <si>
    <t>1232194928</t>
  </si>
  <si>
    <t>Trubky z polypropylénu a kombinované potrubí kanalizační podzemní systém kanalizační  10 vložka šachtová DN 250</t>
  </si>
  <si>
    <t>892351111</t>
  </si>
  <si>
    <t>Tlaková zkouška vodou potrubí DN 150 nebo 200</t>
  </si>
  <si>
    <t>-728922359</t>
  </si>
  <si>
    <t>Tlakové zkoušky vodou na potrubí DN 150 nebo 200</t>
  </si>
  <si>
    <t>6,5+11,9</t>
  </si>
  <si>
    <t>300933722</t>
  </si>
  <si>
    <t>Tlakové zkoušky vodou zabezpečení konců potrubí při tlakových zkouškách DN do 300</t>
  </si>
  <si>
    <t>892381111</t>
  </si>
  <si>
    <t>Tlaková zkouška vodou potrubí DN 250, DN 300 nebo 350</t>
  </si>
  <si>
    <t>-1877769856</t>
  </si>
  <si>
    <t>Tlakové zkoušky vodou na potrubí DN 250, 300 nebo 350</t>
  </si>
  <si>
    <t>58,8</t>
  </si>
  <si>
    <t>894411121</t>
  </si>
  <si>
    <t>Zřízení šachet kanalizačních z betonových dílců na potrubí DN nad 200 do 300 dno beton tř. C 25/30</t>
  </si>
  <si>
    <t>255976511</t>
  </si>
  <si>
    <t>Zřízení šachet kanalizačních z betonových dílců výšky vstupu do 1,50 m s obložením dna betonem tř. C 25/30, na potrubí DN přes 200 do 300</t>
  </si>
  <si>
    <t>2+3</t>
  </si>
  <si>
    <t>592240290</t>
  </si>
  <si>
    <t>dno betonové šachtové SU-M 1000 x 785 DN 250 BB  100 x 78,5 x 15 cm</t>
  </si>
  <si>
    <t>-685905596</t>
  </si>
  <si>
    <t>Prefabrikáty pro vstupní šachty a drenážní šachtice (betonové a železobetonové) dílce pro kanalizační šachty šachtová dna DN 1000 M materiálové provedení: žlab/nástupnice BB - beton/beton KB - kamenina/beton KK - kamenina/ kamenina SU-M 1000 x 785 DN 300 BB  100 x 78,5 x 15</t>
  </si>
  <si>
    <t>592240500</t>
  </si>
  <si>
    <t>dílec betonový pro vstupní šachty SR-M PS 100x25x12 cm</t>
  </si>
  <si>
    <t>-1899220333</t>
  </si>
  <si>
    <t>Prefabrikáty pro vstupní šachty a drenážní šachtice (betonové a železobetonové) sestava t=12 cm dílce pro kanalizační vodotěsné šachty PS (LS) - dílce se zabudovanými stupadly SR-M PS              100 x 25 x 12</t>
  </si>
  <si>
    <t>592240510</t>
  </si>
  <si>
    <t>dílec betonový pro vstupní šachty SR-M PS 100x50x12 cm</t>
  </si>
  <si>
    <t>1173523305</t>
  </si>
  <si>
    <t>Prefabrikáty pro vstupní šachty a drenážní šachtice (betonové a železobetonové) sestava t=12 cm dílce pro kanalizační vodotěsné šachty PS (LS) - dílce se zabudovanými stupadly SR-M PS              100 x 50 x 12</t>
  </si>
  <si>
    <t>592240750</t>
  </si>
  <si>
    <t>deska betonová přechodová  1000/625x200  100 x 20</t>
  </si>
  <si>
    <t>-199247111</t>
  </si>
  <si>
    <t>Prefabrikáty pro vstupní šachty a drenážní šachtice (betonové a železobetonové) dílce pro kanalizační šachty zákrytová deska AP-M 1000/625x200  100 x 20, TZS 005-19</t>
  </si>
  <si>
    <t>592241750</t>
  </si>
  <si>
    <t>prstenec betonový vyrovnávací TBW-Q 625/60/120 62,5x6x12 cm</t>
  </si>
  <si>
    <t>-1554223558</t>
  </si>
  <si>
    <t>Prefabrikáty pro vstupní šachty a drenážní šachtice (betonové a železobetonové) šachty pro odpadní kanály a potrubí uložená v zemi prstenec vyrovnávací TBW-Q 625/60/120     62,5 x 6 x 12</t>
  </si>
  <si>
    <t>592241760</t>
  </si>
  <si>
    <t>prstenec betonový vyrovnávací TBW-Q 625/80/120 62,5x8x12 cm</t>
  </si>
  <si>
    <t>-1198905400</t>
  </si>
  <si>
    <t>Prefabrikáty pro vstupní šachty a drenážní šachtice (betonové a železobetonové) šachty pro odpadní kanály a potrubí uložená v zemi prstenec vyrovnávací TBW-Q 625/80/120     62,5 x 8 x 12</t>
  </si>
  <si>
    <t>592241770</t>
  </si>
  <si>
    <t>prstenec betonový vyrovnávací TBW-Q 625/100/120 62,5x10x12 cm</t>
  </si>
  <si>
    <t>-472298668</t>
  </si>
  <si>
    <t>Prefabrikáty pro vstupní šachty a drenážní šachtice (betonové a železobetonové) šachty pro odpadní kanály a potrubí uložená v zemi prstenec vyrovnávací TBW-Q 625/100/120   62,5 x 10 x 12</t>
  </si>
  <si>
    <t>899102111</t>
  </si>
  <si>
    <t>Osazení poklopů litinových nebo ocelových včetně rámů hmotnosti nad 50 do 100 kg</t>
  </si>
  <si>
    <t>-1643574421</t>
  </si>
  <si>
    <t>Osazení poklopů litinových a ocelových včetně rámů hmotnosti jednotlivě přes 50 do 100 kg</t>
  </si>
  <si>
    <t>552414060</t>
  </si>
  <si>
    <t>poklop šachtový s rámem DN600 třída D 400,  s odvětráním</t>
  </si>
  <si>
    <t>24457386</t>
  </si>
  <si>
    <t>Výrobky kanalizační litinové a ocelové šachtové poklopy z tvárné litiny šachtové poklopy samonivelační systém  , třída zatížení D400, včetně adaptačního kroužku poklop s rámem, DN600 s odvětráním</t>
  </si>
  <si>
    <t>899331111</t>
  </si>
  <si>
    <t>Výšková úprava uličního vstupu nebo vpusti do 200 mm zvýšením poklopu</t>
  </si>
  <si>
    <t>-1977393573</t>
  </si>
  <si>
    <t>899623161</t>
  </si>
  <si>
    <t>Obetonování potrubí nebo zdiva stok betonem prostým tř. C 20/25 v otevřeném výkopu</t>
  </si>
  <si>
    <t>-1741494760</t>
  </si>
  <si>
    <t>Obetonování potrubí nebo zdiva stok betonem prostým v otevřeném výkopu, beton tř. C 20/25</t>
  </si>
  <si>
    <t>0,6*0,6*0,4</t>
  </si>
  <si>
    <t>8999801</t>
  </si>
  <si>
    <t>Napojení stávajícího potrubí z občerstvení DN200 na nové rozvody (šachta S6) - výkop, bourací práce, utěsnění nátoku, zpětný zásyp, úprava okolí</t>
  </si>
  <si>
    <t>-125333781</t>
  </si>
  <si>
    <t>997221571</t>
  </si>
  <si>
    <t>Vodorovná doprava vybouraných hmot do 1 km</t>
  </si>
  <si>
    <t>-1853178243</t>
  </si>
  <si>
    <t>Vodorovná doprava vybouraných hmot bez naložení, ale se složením a s hrubým urovnáním na vzdálenost do 1 km</t>
  </si>
  <si>
    <t>38,534</t>
  </si>
  <si>
    <t>997221579</t>
  </si>
  <si>
    <t>Příplatek ZKD 1 km u vodorovné dopravy vybouraných hmot</t>
  </si>
  <si>
    <t>1711776240</t>
  </si>
  <si>
    <t>Vodorovná doprava vybouraných hmot bez naložení, ale se složením a s hrubým urovnáním na vzdálenost Příplatek k ceně za každý další i započatý 1 km přes 1 km</t>
  </si>
  <si>
    <t>38,534*10</t>
  </si>
  <si>
    <t>997221612</t>
  </si>
  <si>
    <t>Nakládání vybouraných hmot na dopravní prostředky pro vodorovnou dopravu</t>
  </si>
  <si>
    <t>-524443814</t>
  </si>
  <si>
    <t>Nakládání na dopravní prostředky pro vodorovnou dopravu vybouraných hmot</t>
  </si>
  <si>
    <t>997221825</t>
  </si>
  <si>
    <t>Poplatek za uložení železobetonového odpadu na skládce (skládkovné)</t>
  </si>
  <si>
    <t>-1043714494</t>
  </si>
  <si>
    <t>Poplatek za uložení stavebního odpadu na skládce (skládkovné) železobetonového</t>
  </si>
  <si>
    <t>497088111</t>
  </si>
  <si>
    <t>Přesun hmot pro trubní vedení hloubené z trub z plastických hmot nebo sklolaminátových pro vodovody nebo kanalizace v otevřeném výkopu dopravní vzdálenost do 15 m</t>
  </si>
  <si>
    <t>"Trubní vedení"28,597</t>
  </si>
  <si>
    <t>106,659</t>
  </si>
  <si>
    <t>17,1</t>
  </si>
  <si>
    <t>142,212</t>
  </si>
  <si>
    <t>219,456</t>
  </si>
  <si>
    <t>64,592</t>
  </si>
  <si>
    <t>532,7</t>
  </si>
  <si>
    <t>329,379</t>
  </si>
  <si>
    <t>52,602</t>
  </si>
  <si>
    <t>uzna - Venkovní kanalizace - uznatelné náklady - dle samostatného výkazu výměr</t>
  </si>
  <si>
    <t>1973050285</t>
  </si>
  <si>
    <t>119001412</t>
  </si>
  <si>
    <t>Dočasné zajištění potrubí betonového, ŽB nebo kameninového DN do 500</t>
  </si>
  <si>
    <t>-332243961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</si>
  <si>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betonového, kameninového nebo železobetonového, světlosti DN přes 200 do 500</t>
  </si>
  <si>
    <t>1704532519</t>
  </si>
  <si>
    <t>2+2+2+2</t>
  </si>
  <si>
    <t>-256590320</t>
  </si>
  <si>
    <t>(2+4+8)*1,1*0,4*0,6</t>
  </si>
  <si>
    <t>131301102</t>
  </si>
  <si>
    <t>Hloubení jam nezapažených v hornině tř. 4 objemu do 1000 m3</t>
  </si>
  <si>
    <t>1296835295</t>
  </si>
  <si>
    <t>Hloubení nezapažených jam a zářezů s urovnáním dna do předepsaného profilu a spádu v hornině tř. 4 přes 100 do 1 000 m3</t>
  </si>
  <si>
    <t>(3,14*1,95*1,95+3,14*2,4*2,4+7,9*5,2)*1,5</t>
  </si>
  <si>
    <t>-1513617219</t>
  </si>
  <si>
    <t>a1*0,5</t>
  </si>
  <si>
    <t>131401102</t>
  </si>
  <si>
    <t>Hloubení jam nezapažených v hornině tř. 5 objemu do 1000 m3</t>
  </si>
  <si>
    <t>-2013040786</t>
  </si>
  <si>
    <t>Hloubení nezapažených jam a zářezů s urovnáním dna do předepsaného profilu a spádu v hornině tř. 5 přes 100 do 1 000 m3</t>
  </si>
  <si>
    <t>(a1/1,5)*2</t>
  </si>
  <si>
    <t>132301202</t>
  </si>
  <si>
    <t>Hloubení rýh š do 2000 mm v hornině tř. 4 objemu do 1000 m3</t>
  </si>
  <si>
    <t>-966565005</t>
  </si>
  <si>
    <t>Hloubení zapažených i nezapažených rýh šířky přes 600 do 2 000 mm s urovnáním dna do předepsaného profilu a spádu v hornině tř. 4 přes 100 do 1 000 m3</t>
  </si>
  <si>
    <t>(4,5+13+18+19+16,2+7,7+12,5+15+20,2+12,2+14,7+6,4)*1,1*0,9+(15+20,2+12,2+14,7+6,4)*0,9*1</t>
  </si>
  <si>
    <t>-102662661</t>
  </si>
  <si>
    <t>442062387</t>
  </si>
  <si>
    <t>(4,5+13+18+19)*1,1*0,5</t>
  </si>
  <si>
    <t>(16,2+7,7+12,5+15+20,2+12,2+14,7+6,4)*1,1*0,3</t>
  </si>
  <si>
    <t>-678118020</t>
  </si>
  <si>
    <t>(4,5+13+18+19)*2*2</t>
  </si>
  <si>
    <t>(16,2+7,7+12,5+15+20,2+12,2+14,7+6,4)*1,5*2</t>
  </si>
  <si>
    <t>-1053407961</t>
  </si>
  <si>
    <t>-213250436</t>
  </si>
  <si>
    <t>a1*0,08+a2*0,08+a3*0,5</t>
  </si>
  <si>
    <t>-1236706824</t>
  </si>
  <si>
    <t>1592742121</t>
  </si>
  <si>
    <t>a6*2</t>
  </si>
  <si>
    <t>-335463199</t>
  </si>
  <si>
    <t>a1+a3-a6*0,6</t>
  </si>
  <si>
    <t>-54851798</t>
  </si>
  <si>
    <t>a2+a4-a6*0,4</t>
  </si>
  <si>
    <t>-765779569</t>
  </si>
  <si>
    <t>a6*0,6</t>
  </si>
  <si>
    <t>167101152</t>
  </si>
  <si>
    <t>Nakládání výkopku z hornin tř. 5 až 7 přes 100 m3</t>
  </si>
  <si>
    <t>-969363163</t>
  </si>
  <si>
    <t>Nakládání, skládání a překládání neulehlého výkopku nebo sypaniny nakládání, množství přes 100 m3, z hornin tř. 5 až 7</t>
  </si>
  <si>
    <t>a6*0,4</t>
  </si>
  <si>
    <t>-1974973613</t>
  </si>
  <si>
    <t>a1+a2+a3+a4-a6</t>
  </si>
  <si>
    <t>142830496</t>
  </si>
  <si>
    <t>(a1+a2+a3+a4-a6)*2</t>
  </si>
  <si>
    <t>-1774757826</t>
  </si>
  <si>
    <t>(4,5+13+18+19)*1,1*0,9</t>
  </si>
  <si>
    <t>(16,2+7,7+12,5+15+20,2+12,2+14,7+6,4)*1,1*0,7</t>
  </si>
  <si>
    <t>a1+a2-(3,14*0,75*0,75+3,14*1,2*1,2+5,5*2,8)*2,5</t>
  </si>
  <si>
    <t>-866828643</t>
  </si>
  <si>
    <t>(4,5+13+18+19)*1,1*0,3</t>
  </si>
  <si>
    <t>kamenivo těžené drobné prané frakce 0-4 pr.</t>
  </si>
  <si>
    <t>-2026652666</t>
  </si>
  <si>
    <t xml:space="preserve">Kamenivo přírodní těžené pro stavební účely  PTK  (drobné, hrubé, štěrkopísky) kamenivo těžené drobné D&lt;=2 mm (ČSN EN 13043 ) D&lt;=4 mm (ČSN EN 12620, ČSN EN 13139 ) d=0 mm, D&lt;=6,3 mm (ČSN EN 13242) frakce  0-4  praná </t>
  </si>
  <si>
    <t>a7*1,885</t>
  </si>
  <si>
    <t>-1814136274</t>
  </si>
  <si>
    <t>5,7*3</t>
  </si>
  <si>
    <t>271562211</t>
  </si>
  <si>
    <t>Podsyp pod základové konstrukce se zhutněním z drobného kameniva frakce 0 až 4 mm</t>
  </si>
  <si>
    <t>-234060442</t>
  </si>
  <si>
    <t>Podsyp pod základové konstrukce se zhutněním a urovnáním povrchu z kameniva drobného, frakce 0 - 4 mm</t>
  </si>
  <si>
    <t>a10*0,1</t>
  </si>
  <si>
    <t>1177042508</t>
  </si>
  <si>
    <t>a10*0,12</t>
  </si>
  <si>
    <t>273313611</t>
  </si>
  <si>
    <t>Základové desky z betonu tř. C 16/20</t>
  </si>
  <si>
    <t>956357030</t>
  </si>
  <si>
    <t>Základy z betonu prostého desky z betonu kamenem neprokládaného tř. C 16/20</t>
  </si>
  <si>
    <t>(3,14*0,85*0,85+3,14*1,3*1,3+5,7*3)*0,25</t>
  </si>
  <si>
    <t>Bourání stoky kompletní nebo otvorů nebo objektů z železobetonu plochy do 4 m2</t>
  </si>
  <si>
    <t>1174621613</t>
  </si>
  <si>
    <t>42*0,285</t>
  </si>
  <si>
    <t>3*0,268</t>
  </si>
  <si>
    <t>"stáv čov"  15</t>
  </si>
  <si>
    <t>632955012</t>
  </si>
  <si>
    <t>39+13+122+5+2</t>
  </si>
  <si>
    <t>1139543273</t>
  </si>
  <si>
    <t>39+13+122</t>
  </si>
  <si>
    <t>-1648263414</t>
  </si>
  <si>
    <t>5+2</t>
  </si>
  <si>
    <t>38641121x</t>
  </si>
  <si>
    <t>Čistírna odpadních vod z PP vč obetonování, 30EO, vč dmychadla, rozvodů vzduchu, technologického vystrojení, elektrorozvody,  montáž, uvedení do provozu - dle TZ</t>
  </si>
  <si>
    <t>1029201570</t>
  </si>
  <si>
    <t>38641122x</t>
  </si>
  <si>
    <t>D+M čerpací stanice akumulace z PP vč obetonování pr. 1600mm, v 2200mm - dle TZ</t>
  </si>
  <si>
    <t>816461980</t>
  </si>
  <si>
    <t>D+M čerpací stanice akumulace pr. 1500mm, v 2200mm - dle nabídky</t>
  </si>
  <si>
    <t>38641123x</t>
  </si>
  <si>
    <t>D+M čerpací stanice akumulace - vystrojení technologie, zdvojené čerpadlo, ovládací automatika, revize, zaškolení obsluhy - dle nabídky</t>
  </si>
  <si>
    <t>1235500350</t>
  </si>
  <si>
    <t>38641124x</t>
  </si>
  <si>
    <t>D+M zařízení elektroinstalace - dle nabídky</t>
  </si>
  <si>
    <t>-1730882828</t>
  </si>
  <si>
    <t>38811011x</t>
  </si>
  <si>
    <t>D+M prefabrikované vodotěsné nádrže vel. 5500x2800x2250mm vč dopravy, kompletace na stavbě, spojovacího a těsnícího materiálu a poplast stupadel, dle TZ</t>
  </si>
  <si>
    <t>1364738712</t>
  </si>
  <si>
    <t>D+M prefabrikované nádrže vel. 5500x2800x2250mm vč dopravy, kompletace na stavbě, spojovacího a těsnícího materiálu a poplast stupadel</t>
  </si>
  <si>
    <t>38811012x</t>
  </si>
  <si>
    <t>D+M vstupní komínek prefabrikovaný dle TZ z beton skruží s litinovým odvětraným poklopem D400 vč těsnění (skruž 250 mm 1x, konus 1x, 2x vyrov prstenec pr 600)</t>
  </si>
  <si>
    <t>-458227032</t>
  </si>
  <si>
    <t>D+M vstupní komínek prefabrikovaný dle nabídky vč těsnění vel cca 1x1x1m</t>
  </si>
  <si>
    <t>38812011x</t>
  </si>
  <si>
    <t>D+M pilíře pro dmychadlo a rozvaděč ČOV a rozvaděč ČS vel. 1200x1050x1400mm vč založení a zemních prací - komplet práce dle TZ</t>
  </si>
  <si>
    <t>-1956622655</t>
  </si>
  <si>
    <t>D+M objektu pro řídící automatiku vel. 1200x1050x1400mm vč založení a zemních prací</t>
  </si>
  <si>
    <t>Poznámka k položce:
základový pas  350x200mm B20, základová stěna z tvárnic ztraceného bednění tl. 250mm, základová deska B20 tl. 100mm vyztužená sítí, zdivo z plných vápenopískových cihel tl. 150mm, plechová dvířka s rámem vel 1100x600mm uzamykatelná, zastřešení PZD , potěr ve spádu a plechová krytina</t>
  </si>
  <si>
    <t>-72795042</t>
  </si>
  <si>
    <t>(4,5+13+18+19)*1,1*0,2</t>
  </si>
  <si>
    <t>(16,2+7,7+12,5+15+20,2+12,2+14,7+6,4)*1,1*0,2</t>
  </si>
  <si>
    <t>45157211x</t>
  </si>
  <si>
    <t>Lože pod objekty otevřený výkop z kameniva drobného těženého</t>
  </si>
  <si>
    <t>-1004130538</t>
  </si>
  <si>
    <t>7*7*0,15</t>
  </si>
  <si>
    <t>-1583799680</t>
  </si>
  <si>
    <t>(1,25*1,25*0,15)*9</t>
  </si>
  <si>
    <t>0,6*0,6*0,15</t>
  </si>
  <si>
    <t>-1240604807</t>
  </si>
  <si>
    <t>6+9+24+15</t>
  </si>
  <si>
    <t>1011222713</t>
  </si>
  <si>
    <t>Trubky z polypropylénu a kombinované potrubí kanalizační podzemní systém PP  trubky kanalizační hladké PP  SN 10 dle ONR 20 513 , třívrstvé délka 1 m DN 150</t>
  </si>
  <si>
    <t>1468787396</t>
  </si>
  <si>
    <t>1+1+1+5</t>
  </si>
  <si>
    <t>286171230</t>
  </si>
  <si>
    <t>trubka kanalizační PP  SN 10, dl.6m, DN 150</t>
  </si>
  <si>
    <t>-24798760</t>
  </si>
  <si>
    <t>Trubky z polypropylénu a kombinované potrubí kanalizační podzemní systém PP  trubky kanalizační hladké PP  SN 10 dle ONR 20 513 , třívrstvé délka 6 m DN 150</t>
  </si>
  <si>
    <t>1008698685</t>
  </si>
  <si>
    <t>4+3+6</t>
  </si>
  <si>
    <t>-635669783</t>
  </si>
  <si>
    <t>1619699624</t>
  </si>
  <si>
    <t>-1377792279</t>
  </si>
  <si>
    <t>-45324873</t>
  </si>
  <si>
    <t>11+27+84</t>
  </si>
  <si>
    <t>-760749770</t>
  </si>
  <si>
    <t>2+1+1+1+2+2+1+1</t>
  </si>
  <si>
    <t>-1366012097</t>
  </si>
  <si>
    <t>1+1+1+1+1+1+1</t>
  </si>
  <si>
    <t>-243414842</t>
  </si>
  <si>
    <t>1+2+3+2+2+1+1+2</t>
  </si>
  <si>
    <t>877265271</t>
  </si>
  <si>
    <t>Montáž lapače střešních splavenin z tvrdého PVC-systém KG DN 100</t>
  </si>
  <si>
    <t>2048064529</t>
  </si>
  <si>
    <t>Montáž tvarovek na kanalizačním potrubí z trub z plastu z tvrdého PVC systém KG nebo z polypropylenu systém KG 2000 v otevřeném výkopu lapačů střešních splavenin DN 100</t>
  </si>
  <si>
    <t>562311600</t>
  </si>
  <si>
    <t>lapač střešních splavenin se zápachovou klapkou a lapacím košem HL600 DN 110</t>
  </si>
  <si>
    <t>1484970734</t>
  </si>
  <si>
    <t>Materiál stavební instalační z plastů vtoky, vpusti, hlavice HL lapač střešních splavenin se zápach.klapkou s košem pro zachytávaní nečistot HL600 se stavitel.odpadem DN 110</t>
  </si>
  <si>
    <t>Poznámka k položce:
Lapač střešních splavenin DN110 s košem pro zachytávání nečistot, s otočným a kulovým kloubem na odtoku, suchá klapka proti pronikání zápachu, těsnící kroužky pro připojení dešťových svodů do o75, 100, 110?mm . Kapacita odtoku 360 až 400 l/min.</t>
  </si>
  <si>
    <t>-938443132</t>
  </si>
  <si>
    <t>-1228104300</t>
  </si>
  <si>
    <t>-1735152353</t>
  </si>
  <si>
    <t>-251593461</t>
  </si>
  <si>
    <t>-1753139012</t>
  </si>
  <si>
    <t>2+2+2+2+2+2+2+2+2</t>
  </si>
  <si>
    <t>-1705414106</t>
  </si>
  <si>
    <t>-812892358</t>
  </si>
  <si>
    <t>39+13</t>
  </si>
  <si>
    <t>85284018</t>
  </si>
  <si>
    <t>550180160</t>
  </si>
  <si>
    <t>1207041223</t>
  </si>
  <si>
    <t>3+5</t>
  </si>
  <si>
    <t>362205415</t>
  </si>
  <si>
    <t>1845913448</t>
  </si>
  <si>
    <t>996485916</t>
  </si>
  <si>
    <t>2+1+1</t>
  </si>
  <si>
    <t>-1567126909</t>
  </si>
  <si>
    <t>1+1+1+1+1+1+1+1</t>
  </si>
  <si>
    <t>11940260</t>
  </si>
  <si>
    <t>2+2+1+1</t>
  </si>
  <si>
    <t>-249342895</t>
  </si>
  <si>
    <t>668880712</t>
  </si>
  <si>
    <t>1+1+2+1+1</t>
  </si>
  <si>
    <t>894812331</t>
  </si>
  <si>
    <t>Revizní šachta z PP DN 600 šachtová roura korugovaná světlé hloubky 1800 mm</t>
  </si>
  <si>
    <t>-288419086</t>
  </si>
  <si>
    <t>Revizní šachta z polypropylenu PP pro hladké trouby (např. systém KG) DN 600 roura šachtová korugovaná, světlé hloubky 1 800 mm</t>
  </si>
  <si>
    <t>894812339</t>
  </si>
  <si>
    <t>Příplatek k rourám revizní šachty z PP DN 600 za uříznutí šachtové roury</t>
  </si>
  <si>
    <t>472814564</t>
  </si>
  <si>
    <t>Revizní šachta z polypropylenu PP pro hladké trouby (např. systém KG) DN 600 Příplatek k cenám 2331 - 2334 za uříznutí šachtové roury</t>
  </si>
  <si>
    <t>1362102304</t>
  </si>
  <si>
    <t>4+5</t>
  </si>
  <si>
    <t>1275295146</t>
  </si>
  <si>
    <t>1839145973</t>
  </si>
  <si>
    <t>9+1+4</t>
  </si>
  <si>
    <t>-512451890</t>
  </si>
  <si>
    <t>2*(0,6*0,6*0,4)</t>
  </si>
  <si>
    <t>1822034375</t>
  </si>
  <si>
    <t>30,658</t>
  </si>
  <si>
    <t>-1540186379</t>
  </si>
  <si>
    <t>30,658*10</t>
  </si>
  <si>
    <t>-198408797</t>
  </si>
  <si>
    <t>-743074795</t>
  </si>
  <si>
    <t>-638053760</t>
  </si>
  <si>
    <t>"Trubní vedení"45,991</t>
  </si>
  <si>
    <t>so204 - SO 204 - Venkovní vodovod</t>
  </si>
  <si>
    <t>neuzna - Přípojka - neuznatelné náklady</t>
  </si>
  <si>
    <t>-1181304116</t>
  </si>
  <si>
    <t>1569641234</t>
  </si>
  <si>
    <t>434499841</t>
  </si>
  <si>
    <t>(2+2)*1,1*0,4*0,6</t>
  </si>
  <si>
    <t>-219247236</t>
  </si>
  <si>
    <t>7*7*1,5</t>
  </si>
  <si>
    <t>131501101</t>
  </si>
  <si>
    <t>Hloubení jam nezapažených v hornině tř. 6 objemu do 100 m3</t>
  </si>
  <si>
    <t>356182171</t>
  </si>
  <si>
    <t>Hloubení nezapažených jam a zářezů s urovnáním dna do předepsaného profilu a spádu v hornině tř. 6 do 100 m3</t>
  </si>
  <si>
    <t>1652584950</t>
  </si>
  <si>
    <t>7*1,1*0,9</t>
  </si>
  <si>
    <t>1292294167</t>
  </si>
  <si>
    <t>(7*1,1*0,9)/2</t>
  </si>
  <si>
    <t>132501201</t>
  </si>
  <si>
    <t>Hloubení rýh š do 2000 mm v hornině tř. 6</t>
  </si>
  <si>
    <t>-674400392</t>
  </si>
  <si>
    <t>Hloubení zapažených i nezapažených rýh šířky přes 600 do 2 000 mm s urovnáním dna do předepsaného profilu a spádu s použitím trhavin v hornině 6 pro jakékoliv množství</t>
  </si>
  <si>
    <t>7,5*1,1*0,3</t>
  </si>
  <si>
    <t>-2302650</t>
  </si>
  <si>
    <t>7,5*1,8*2</t>
  </si>
  <si>
    <t>1760346509</t>
  </si>
  <si>
    <t>-1896655105</t>
  </si>
  <si>
    <t>7,5*1,1*0,9</t>
  </si>
  <si>
    <t>1312393092</t>
  </si>
  <si>
    <t>2041463818</t>
  </si>
  <si>
    <t>7,5*1,1*0,7</t>
  </si>
  <si>
    <t>-555658780</t>
  </si>
  <si>
    <t>7,5*1,1*0,2</t>
  </si>
  <si>
    <t>1388913610</t>
  </si>
  <si>
    <t>-203585666</t>
  </si>
  <si>
    <t>1532084014</t>
  </si>
  <si>
    <t>436474859</t>
  </si>
  <si>
    <t>1127045791</t>
  </si>
  <si>
    <t>(7,5*1,1*0,3)*1,774</t>
  </si>
  <si>
    <t>(7*7*1,5)*1,774</t>
  </si>
  <si>
    <t>(7,5*1,1*0,2)*1,665</t>
  </si>
  <si>
    <t>(7*7*1,5)*1,665</t>
  </si>
  <si>
    <t>-1495326155</t>
  </si>
  <si>
    <t>1645377832</t>
  </si>
  <si>
    <t>kamenivo těžené drobné prané (Bratčice) frakce 0-4 pr.</t>
  </si>
  <si>
    <t>-450328231</t>
  </si>
  <si>
    <t>Kamenivo přírodní těžené pro stavební účely  PTK  (drobné, hrubé, štěrkopísky) kamenivo těžené drobné D&lt;=2 mm (ČSN EN 13043 ) D&lt;=4 mm (ČSN EN 12620, ČSN EN 13139 ) d=0 mm, D&lt;=6,3 mm (ČSN EN 13242) frakce  0-4  praná pískovna Bratčice</t>
  </si>
  <si>
    <t>(7,5*1,1*0,3)*1,885</t>
  </si>
  <si>
    <t>4,665*2 "Přepočtené koeficientem množství</t>
  </si>
  <si>
    <t>1679714244</t>
  </si>
  <si>
    <t>-1703170185</t>
  </si>
  <si>
    <t>871211141</t>
  </si>
  <si>
    <t>Montáž potrubí z PE100 SDR 11 otevřený výkop svařovaných na tupo D 63 x 5,8 mm</t>
  </si>
  <si>
    <t>-1437945712</t>
  </si>
  <si>
    <t>Montáž vodovodního potrubí z plastů v otevřeném výkopu z polyetylenu PE 100 svařovaných na tupo SDR 11/PN16 D 63 x 5,8 mm</t>
  </si>
  <si>
    <t>7,5+0,5+1</t>
  </si>
  <si>
    <t>286135980</t>
  </si>
  <si>
    <t>potrubí dvouvrstvé PE100 s 10% signalizační vrstvou, SDR 11, 63x5,8. L=12m</t>
  </si>
  <si>
    <t>-97943557</t>
  </si>
  <si>
    <t>Trubky z polyetylénu vodovodní potrubí PE PE100 potrubí - pro rozvody vody dvouvrstvé potrubí PE 100 s 10% signalizační vrstvou (od d32 do d450) SDR 11, délka 12 m 63x5,8</t>
  </si>
  <si>
    <t>877211101</t>
  </si>
  <si>
    <t>Montáž elektrospojek na potrubí z PE trub D 63</t>
  </si>
  <si>
    <t>1897761604</t>
  </si>
  <si>
    <t>Montáž tvarovek na vodovodním plastovém potrubí z polyetylenu PE 100 elektrotvarovek SDR 11/PN16 spojek nebo redukcí D 63</t>
  </si>
  <si>
    <t>286149340</t>
  </si>
  <si>
    <t>elektrokoleno 90°, PE 100, PN 16, d 63</t>
  </si>
  <si>
    <t>978873860</t>
  </si>
  <si>
    <t>Trubky z polypropylénu a kombinované pro rozvod pitné a teplé užitkové vody PE elektrotvarovky elektrokoleno 90°, PE 100, PN 16 d 63</t>
  </si>
  <si>
    <t>286530830</t>
  </si>
  <si>
    <t>elektropřechod PE-mosaz typ LU vnější závit kit 63-2"</t>
  </si>
  <si>
    <t>1644222570</t>
  </si>
  <si>
    <t>Prvky kompletační z polyetylénu pro trubky elektrotvarovky PE ke svařování s potrubím PE PE100, SDR 11,  voda PN 16, plyn PN 10 elektrokolena 90° , přechodové PE-mosaz,  typ LU PE100, SDR 11,  voda PN 16, plyn PN 10 vnější závit kit 63-2"</t>
  </si>
  <si>
    <t>89121332x</t>
  </si>
  <si>
    <t>Montáž ventilů napouštěcích plovákových DN 50</t>
  </si>
  <si>
    <t>90002430</t>
  </si>
  <si>
    <t>Montáž vodovodních armatur na potrubí ventilů odvzdušňovacích nebo zavzdušňovacích mechanických a plovákových přírubových na venkovních řadech DN 50</t>
  </si>
  <si>
    <t>55111959x</t>
  </si>
  <si>
    <t>ventil plovákový napouštěcí DN50 pro napouštění požární nádrže</t>
  </si>
  <si>
    <t>291791421</t>
  </si>
  <si>
    <t>Ventily k vodovodním armaturám ventily ostatní ventil plovákový nízkotlaký plastový  DN15   1/2" T-2442 spodní</t>
  </si>
  <si>
    <t>892233122</t>
  </si>
  <si>
    <t>Proplach a dezinfekce vodovodního potrubí DN od 40 do 70</t>
  </si>
  <si>
    <t>87454040</t>
  </si>
  <si>
    <t>2118768138</t>
  </si>
  <si>
    <t>Tlakové zkoušky vodou na potrubí DN do 80</t>
  </si>
  <si>
    <t>-1124804881</t>
  </si>
  <si>
    <t>899018</t>
  </si>
  <si>
    <t>Vystrojení stávající armaturní šachty, dmtž stáv zařízení, viz PD VV</t>
  </si>
  <si>
    <t>340298187</t>
  </si>
  <si>
    <t>899721111</t>
  </si>
  <si>
    <t>Signalizační vodič DN do 150 mm na potrubí PVC</t>
  </si>
  <si>
    <t>-731022174</t>
  </si>
  <si>
    <t>Signalizační vodič na potrubí PVC DN do 150 mm</t>
  </si>
  <si>
    <t>899722112</t>
  </si>
  <si>
    <t>Krytí potrubí z plastů výstražnou fólií z PVC 25 cm</t>
  </si>
  <si>
    <t>-885403466</t>
  </si>
  <si>
    <t>Krytí potrubí z plastů výstražnou fólií z PVC šířky 25 cm</t>
  </si>
  <si>
    <t>-1222509997</t>
  </si>
  <si>
    <t>"Trubní vedení"0,936</t>
  </si>
  <si>
    <t>722131916</t>
  </si>
  <si>
    <t>Potrubí pozinkované závitové vsazení odbočky do potrubí DN 50</t>
  </si>
  <si>
    <t>934489264</t>
  </si>
  <si>
    <t>Opravy vodovodního potrubí z ocelových trubek pozinkovaných závitových vsazení odbočky do potrubí DN 50</t>
  </si>
  <si>
    <t>722131936</t>
  </si>
  <si>
    <t>Potrubí pozinkované závitové propojení potrubí DN 50</t>
  </si>
  <si>
    <t>-61450216</t>
  </si>
  <si>
    <t>Opravy vodovodního potrubí z ocelových trubek pozinkovaných závitových propojení dosavadního potrubí DN 50</t>
  </si>
  <si>
    <t>722230106</t>
  </si>
  <si>
    <t>Ventil přímý G 2 se dvěma závity</t>
  </si>
  <si>
    <t>-1614824622</t>
  </si>
  <si>
    <t>Armatury se dvěma závity ventily přímé (Ke 83 T) G 2</t>
  </si>
  <si>
    <t>722231077</t>
  </si>
  <si>
    <t>Ventil zpětný G 2 PN 10 do 110°C se dvěma závity</t>
  </si>
  <si>
    <t>-1567243187</t>
  </si>
  <si>
    <t>Armatury se dvěma závity ventily zpětné (R 60) PN 10 do 110 st.C G 2</t>
  </si>
  <si>
    <t>722239106</t>
  </si>
  <si>
    <t>Montáž armatur vodovodních se dvěma závity G 2</t>
  </si>
  <si>
    <t>-2099899347</t>
  </si>
  <si>
    <t>Armatury se dvěma závity montáž vodovodních armatur se dvěma závity ostatních typů G 2</t>
  </si>
  <si>
    <t>Vodoměr závitový jednovtokový do 40°C  Qn 1,5 m3/h horizontální</t>
  </si>
  <si>
    <t>1232082243</t>
  </si>
  <si>
    <t>Přesun hmot tonážní pro vnitřní vodovod v objektech v do 6 m</t>
  </si>
  <si>
    <t>-283401305</t>
  </si>
  <si>
    <t>"Vnitřní vodovod"0,016</t>
  </si>
  <si>
    <t>uzna - Přípojka - uznatelné náklady</t>
  </si>
  <si>
    <t>1399127569</t>
  </si>
  <si>
    <t>697494188</t>
  </si>
  <si>
    <t>-372222115</t>
  </si>
  <si>
    <t>-888530878</t>
  </si>
  <si>
    <t>2*1,1*0,9</t>
  </si>
  <si>
    <t>-423072021</t>
  </si>
  <si>
    <t>(2*1,1*0,9)/2</t>
  </si>
  <si>
    <t>-829833467</t>
  </si>
  <si>
    <t>2*1,1*0,3</t>
  </si>
  <si>
    <t>-1118421790</t>
  </si>
  <si>
    <t>2*1,5*2</t>
  </si>
  <si>
    <t>939203166</t>
  </si>
  <si>
    <t>-761859222</t>
  </si>
  <si>
    <t>1023655435</t>
  </si>
  <si>
    <t>243045718</t>
  </si>
  <si>
    <t>2*1,1*0,7</t>
  </si>
  <si>
    <t>-1215885327</t>
  </si>
  <si>
    <t>2*1,1*0,2</t>
  </si>
  <si>
    <t>189873424</t>
  </si>
  <si>
    <t>1643197523</t>
  </si>
  <si>
    <t>531449485</t>
  </si>
  <si>
    <t>1627230124</t>
  </si>
  <si>
    <t>-30328945</t>
  </si>
  <si>
    <t>(2*1,1*0,2)*1,665</t>
  </si>
  <si>
    <t>(2*1,1*0,3)*1,774</t>
  </si>
  <si>
    <t>1930488530</t>
  </si>
  <si>
    <t>-1016915084</t>
  </si>
  <si>
    <t>-2047815224</t>
  </si>
  <si>
    <t>(2*1,1*0,3)*1,885</t>
  </si>
  <si>
    <t>-365252609</t>
  </si>
  <si>
    <t>871181141</t>
  </si>
  <si>
    <t>Montáž potrubí z PE100 SDR 11 otevřený výkop svařovaných na tupo D 50 x 4,6 mm</t>
  </si>
  <si>
    <t>971319930</t>
  </si>
  <si>
    <t>Montáž vodovodního potrubí z plastů v otevřeném výkopu z polyetylenu PE 100 svařovaných na tupo SDR 11/PN16 D 50 x 4,6 mm</t>
  </si>
  <si>
    <t>2+1+2</t>
  </si>
  <si>
    <t>286135970</t>
  </si>
  <si>
    <t>potrubí dvouvrstvé PE100 s 10% signalizační vrstvou, SDR 11, 50x4,6. L=12m</t>
  </si>
  <si>
    <t>1888024743</t>
  </si>
  <si>
    <t>Trubky z polyetylénu vodovodní potrubí PE PE100 potrubí - pro rozvody vody dvouvrstvé potrubí PE 100 s 10% signalizační vrstvou (od d32 do d450) SDR 11, délka 12 m 50x4,6</t>
  </si>
  <si>
    <t>877181101</t>
  </si>
  <si>
    <t>Montáž elektrospojek na potrubí z PE trub D 50</t>
  </si>
  <si>
    <t>632414469</t>
  </si>
  <si>
    <t>Montáž tvarovek na vodovodním plastovém potrubí z polyetylenu PE 100 elektrotvarovek SDR 11/PN16 spojek nebo redukcí D 50</t>
  </si>
  <si>
    <t>286149330</t>
  </si>
  <si>
    <t>elektrokoleno 90°, PE 100, PN 16, d 50</t>
  </si>
  <si>
    <t>2063538444</t>
  </si>
  <si>
    <t>Trubky z polypropylénu a kombinované pro rozvod pitné a teplé užitkové vody PE elektrotvarovky elektrokoleno 90°, PE 100, PN 16 d 50</t>
  </si>
  <si>
    <t>28653080x</t>
  </si>
  <si>
    <t>elektropřechod PE-mosaz typ LU vnější závit kit 50-1 1/2"</t>
  </si>
  <si>
    <t>-1898048482</t>
  </si>
  <si>
    <t>Prvky kompletační z polyetylénu pro trubky elektrotvarovky PE ke svařování s potrubím PE PE100, SDR 11,  voda PN 16, plyn PN 10 elektrokolena 90° , přechodové PE-mosaz,  typ LU PE100, SDR 11,  voda PN 16, plyn PN 10 vnější závit kit 50-1 1/2"</t>
  </si>
  <si>
    <t>891183111</t>
  </si>
  <si>
    <t>Montáž vodovodního ventilu hlavního pro přípojky DN 40</t>
  </si>
  <si>
    <t>1814725668</t>
  </si>
  <si>
    <t>Montáž vodovodních armatur na potrubí ventilů hlavních pro přípojky DN 40</t>
  </si>
  <si>
    <t>-1799052951</t>
  </si>
  <si>
    <t>1781206947</t>
  </si>
  <si>
    <t>-1783964415</t>
  </si>
  <si>
    <t>-1613734510</t>
  </si>
  <si>
    <t>-600354366</t>
  </si>
  <si>
    <t>-1036519207</t>
  </si>
  <si>
    <t>"Trubní vedení"0,926</t>
  </si>
  <si>
    <t>722131915</t>
  </si>
  <si>
    <t>Potrubí pozinkované závitové vsazení odbočky do potrubí DN 40</t>
  </si>
  <si>
    <t>-1387739189</t>
  </si>
  <si>
    <t>Opravy vodovodního potrubí z ocelových trubek pozinkovaných závitových vsazení odbočky do potrubí DN 40</t>
  </si>
  <si>
    <t>722131935</t>
  </si>
  <si>
    <t>Potrubí pozinkované závitové propojení potrubí DN 40</t>
  </si>
  <si>
    <t>1436567419</t>
  </si>
  <si>
    <t>Opravy vodovodního potrubí z ocelových trubek pozinkovaných závitových propojení dosavadního potrubí DN 40</t>
  </si>
  <si>
    <t>722230105</t>
  </si>
  <si>
    <t>Ventil přímý G 6/4 se dvěma závity</t>
  </si>
  <si>
    <t>458501794</t>
  </si>
  <si>
    <t>Armatury se dvěma závity ventily přímé (Ke 83 T) G 6/4</t>
  </si>
  <si>
    <t>820860974</t>
  </si>
  <si>
    <t>"Vnitřní vodovod"0,008</t>
  </si>
  <si>
    <t>so206 - SO 206 - Komunikace a zpevněné plochy</t>
  </si>
  <si>
    <t>neuzna - Neuznatelné náklady</t>
  </si>
  <si>
    <t>113106121</t>
  </si>
  <si>
    <t>Rozebrání dlažeb komunikací pro pěší z betonových nebo kamenných dlaždic</t>
  </si>
  <si>
    <t>-1427475512</t>
  </si>
  <si>
    <t>Rozebrání dlažeb a dílců komunikací pro pěší, vozovek a ploch s přemístěním hmot na skládku na vzdálenost do 3 m nebo s naložením na dopravní prostředek komunikací pro pěší s ložem z kameniva nebo živice a s výplní spár z betonových nebo kameninových dlaždic, desek nebo tvarovek</t>
  </si>
  <si>
    <t>113107142</t>
  </si>
  <si>
    <t>Odstranění podkladu pl do 50 m2 živičných tl 100 mm</t>
  </si>
  <si>
    <t>-1459627317</t>
  </si>
  <si>
    <t>Odstranění podkladů nebo krytů s přemístěním hmot na skládku na vzdálenost do 3 m nebo s naložením na dopravní prostředek v ploše jednotlivě do 50 m2 živičných, o tl. vrstvy přes 50 do 100 mm</t>
  </si>
  <si>
    <t>113107131</t>
  </si>
  <si>
    <t>Odstranění podkladu pl do 50 m2 z betonu prostého tl 150 mm</t>
  </si>
  <si>
    <t>-664686104</t>
  </si>
  <si>
    <t>Odstranění podkladů nebo krytů s přemístěním hmot na skládku na vzdálenost do 3 m nebo s naložením na dopravní prostředek v ploše jednotlivě do 50 m2 z betonu prostého, o tl. vrstvy přes 100 do 150 mm</t>
  </si>
  <si>
    <t>113202111</t>
  </si>
  <si>
    <t>Vytrhání obrub krajníků obrubníků stojatých</t>
  </si>
  <si>
    <t>-237861364</t>
  </si>
  <si>
    <t>Vytrhání obrub s vybouráním lože, s přemístěním hmot na skládku na vzdálenost do 3 m nebo s naložením na dopravní prostředek z krajníků nebo obrubníků stojatých</t>
  </si>
  <si>
    <t>122101401</t>
  </si>
  <si>
    <t>Vykopávky v zemníku na suchu v hornině tř. 1 a 2 objem do 100 m3</t>
  </si>
  <si>
    <t>679164300</t>
  </si>
  <si>
    <t>Vykopávky v zemnících na suchu s přehozením výkopku na vzdálenost do 3 m nebo s naložením na dopravní prostředek v horninách tř. 1 a 2 do 100 m3</t>
  </si>
  <si>
    <t>122202202</t>
  </si>
  <si>
    <t>Odkopávky a prokopávky nezapažené pro silnice objemu do 1000 m3 v hornině tř. 3</t>
  </si>
  <si>
    <t>197963679</t>
  </si>
  <si>
    <t>Odkopávky a prokopávky nezapažené pro silnice s přemístěním výkopku v příčných profilech na vzdálenost do 15 m nebo s naložením na dopravní prostředek v hornině tř. 3 přes 100 do 1 000 m3</t>
  </si>
  <si>
    <t>-1111731360</t>
  </si>
  <si>
    <t>1182054349</t>
  </si>
  <si>
    <t>-1727024716</t>
  </si>
  <si>
    <t>181111111</t>
  </si>
  <si>
    <t>Plošná úprava terénu do 500 m2 zemina tř 1 až 4 nerovnosti do +/- 100 mm v rovinně a svahu do 1:5</t>
  </si>
  <si>
    <t>-946701227</t>
  </si>
  <si>
    <t>Plošná úprava terénu v zemině tř. 1 až 4 s urovnáním povrchu bez doplnění ornice souvislé plochy do 500 m2 při nerovnostech terénu přes +/-50 do +/- 100 mm v rovině nebo na svahu do 1:5</t>
  </si>
  <si>
    <t>181301102</t>
  </si>
  <si>
    <t>Rozprostření ornice tl vrstvy do 150 mm pl do 500 m2 v rovině nebo ve svahu do 1:5</t>
  </si>
  <si>
    <t>-1206281980</t>
  </si>
  <si>
    <t>Rozprostření a urovnání ornice v rovině nebo ve svahu sklonu do 1:5 při souvislé ploše do 500 m2, tl. vrstvy přes 100 do 150 mm</t>
  </si>
  <si>
    <t>181411131</t>
  </si>
  <si>
    <t>Založení parkového trávníku výsevem plochy do 1000 m2 v rovině a ve svahu do 1:5</t>
  </si>
  <si>
    <t>1174257480</t>
  </si>
  <si>
    <t>Založení trávníku na půdě předem připravené plochy do 1000 m2 výsevem včetně utažení parkového v rovině nebo na svahu do 1:5</t>
  </si>
  <si>
    <t>005724100</t>
  </si>
  <si>
    <t>osivo směs travní parková</t>
  </si>
  <si>
    <t>662036139</t>
  </si>
  <si>
    <t>osiva pícnin směsi travní balení obvykle 25 kg parková</t>
  </si>
  <si>
    <t>-1806893179</t>
  </si>
  <si>
    <t>1842151x</t>
  </si>
  <si>
    <t>Odstranění dřevěných trámů</t>
  </si>
  <si>
    <t>-1019000014</t>
  </si>
  <si>
    <t>-2013266785</t>
  </si>
  <si>
    <t>565859969</t>
  </si>
  <si>
    <t>564861111</t>
  </si>
  <si>
    <t>Podklad ze štěrkodrtě ŠD tl 200 mm</t>
  </si>
  <si>
    <t>1003809279</t>
  </si>
  <si>
    <t>Podklad ze štěrkodrti ŠD s rozprostřením a zhutněním, po zhutnění tl. 200 mm</t>
  </si>
  <si>
    <t>980869670</t>
  </si>
  <si>
    <t>594511111</t>
  </si>
  <si>
    <t>Dlažba z lomového kamene s provedením lože z betonu, žulové odseky tl. 80mm</t>
  </si>
  <si>
    <t>856296423</t>
  </si>
  <si>
    <t>Dlažba nebo přídlažba z lomového kamene lomařsky upraveného  v ploše vodorovné nebo ve sklonu tl. do 250 mm, bez vyplnění spár, s provedením lože tl. 50 mm z betonu</t>
  </si>
  <si>
    <t>Poznámka k položce:
žulové odseky tl. 80mm</t>
  </si>
  <si>
    <t>599432111</t>
  </si>
  <si>
    <t>Vyplnění spár dlažby z lomového kamene drobným kamenivem</t>
  </si>
  <si>
    <t>288629316</t>
  </si>
  <si>
    <t>Vyplnění spár dlažby (přídlažby) z lomového kamene v jakémkoliv sklonu plochy a jakékoliv tloušťky kamenivem těženým</t>
  </si>
  <si>
    <t>932457505</t>
  </si>
  <si>
    <t>-1073920856</t>
  </si>
  <si>
    <t>919735112</t>
  </si>
  <si>
    <t>Řezání stávajícího živičného krytu hl do 100 mm</t>
  </si>
  <si>
    <t>282971558</t>
  </si>
  <si>
    <t>Řezání stávajícího živičného krytu nebo podkladu hloubky přes 50 do 100 mm</t>
  </si>
  <si>
    <t>9197944x</t>
  </si>
  <si>
    <t>Osazení betonového patníku</t>
  </si>
  <si>
    <t>1134190595</t>
  </si>
  <si>
    <t>7491030x</t>
  </si>
  <si>
    <t>patník betonový 20 x 26,5 x 128,5 cm</t>
  </si>
  <si>
    <t>-292188053</t>
  </si>
  <si>
    <t>935932418</t>
  </si>
  <si>
    <t>Odvodňovací plastový žlab pro zatížení D400 vnitřní š 150 mm s roštem můstkovým z litiny a odtokem s napojením na kanalizaci</t>
  </si>
  <si>
    <t>1509242939</t>
  </si>
  <si>
    <t>Odvodňovací plastový žlab pro třídu zatížení D 400 vnitřní šířky 150 mm s krycím roštem můstkovým z litiny</t>
  </si>
  <si>
    <t>935932614</t>
  </si>
  <si>
    <t xml:space="preserve">Uliční vpusť </t>
  </si>
  <si>
    <t>-1820717898</t>
  </si>
  <si>
    <t>9660012x</t>
  </si>
  <si>
    <t xml:space="preserve">Odstranění stolů  </t>
  </si>
  <si>
    <t>1806153332</t>
  </si>
  <si>
    <t>966001211</t>
  </si>
  <si>
    <t>Odstranění lavičky stabilní zabetonované</t>
  </si>
  <si>
    <t>-335094619</t>
  </si>
  <si>
    <t>Odstranění lavičky parkové stabilní zabetonované</t>
  </si>
  <si>
    <t>966001411</t>
  </si>
  <si>
    <t>Odstranění stojanu na kola kotveného šrouby</t>
  </si>
  <si>
    <t>-1400764155</t>
  </si>
  <si>
    <t>Odstranění stojanu na kola přichyceného kotevními šrouby</t>
  </si>
  <si>
    <t>997221551</t>
  </si>
  <si>
    <t>Vodorovná doprava suti ze sypkých materiálů do 1 km</t>
  </si>
  <si>
    <t>461937983</t>
  </si>
  <si>
    <t>Vodorovná doprava suti bez naložení, ale se složením a s hrubým urovnáním ze sypkých materiálů, na vzdálenost do 1 km</t>
  </si>
  <si>
    <t>997221559</t>
  </si>
  <si>
    <t>Příplatek ZKD 1 km u vodorovné dopravy suti ze sypkých materiálů</t>
  </si>
  <si>
    <t>-229149963</t>
  </si>
  <si>
    <t>Vodorovná doprava suti bez naložení, ale se složením a s hrubým urovnáním Příplatek k ceně za každý další i započatý 1 km přes 1 km</t>
  </si>
  <si>
    <t>-1102440661</t>
  </si>
  <si>
    <t>236461485</t>
  </si>
  <si>
    <t>997221815</t>
  </si>
  <si>
    <t>Poplatek za uložení betonového odpadu na skládce (skládkovné)</t>
  </si>
  <si>
    <t>-163930774</t>
  </si>
  <si>
    <t>Poplatek za uložení stavebního odpadu na skládce (skládkovné) betonového</t>
  </si>
  <si>
    <t>997221845</t>
  </si>
  <si>
    <t>Poplatek za uložení odpadu z asfaltových povrchů na skládce (skládkovné)</t>
  </si>
  <si>
    <t>2142873336</t>
  </si>
  <si>
    <t>Poplatek za uložení stavebního odpadu na skládce (skládkovné) z asfaltových povrchů</t>
  </si>
  <si>
    <t>998223011</t>
  </si>
  <si>
    <t>Přesun hmot pro pozemní komunikace s krytem dlážděným</t>
  </si>
  <si>
    <t>-1202982967</t>
  </si>
  <si>
    <t>Přesun hmot pro pozemní komunikace s krytem dlážděným dopravní vzdálenost do 200 m jakékoliv délky objektu</t>
  </si>
  <si>
    <t>uzna - Uznatelné náklady</t>
  </si>
  <si>
    <t>-1926992883</t>
  </si>
  <si>
    <t>1305429514</t>
  </si>
  <si>
    <t>670573513</t>
  </si>
  <si>
    <t>1633173297</t>
  </si>
  <si>
    <t>-1468573412</t>
  </si>
  <si>
    <t>1468572923</t>
  </si>
  <si>
    <t>-1987669864</t>
  </si>
  <si>
    <t>-1501859309</t>
  </si>
  <si>
    <t>-686967707</t>
  </si>
  <si>
    <t>-1353741745</t>
  </si>
  <si>
    <t>-885788845</t>
  </si>
  <si>
    <t>-1212437131</t>
  </si>
  <si>
    <t>1731351349</t>
  </si>
  <si>
    <t>-609929653</t>
  </si>
  <si>
    <t>-283165255</t>
  </si>
  <si>
    <t>1196041991</t>
  </si>
  <si>
    <t>43506865</t>
  </si>
  <si>
    <t>-1620650819</t>
  </si>
  <si>
    <t>-866804421</t>
  </si>
  <si>
    <t>-690528992</t>
  </si>
  <si>
    <t>129654975</t>
  </si>
  <si>
    <t>1450275579</t>
  </si>
  <si>
    <t>-1970068315</t>
  </si>
  <si>
    <t>-1057395129</t>
  </si>
  <si>
    <t>93617431</t>
  </si>
  <si>
    <t>Montáž stojanu na kola pro 3 kola  kotevními šrouby na pevný podklad</t>
  </si>
  <si>
    <t>1389131194</t>
  </si>
  <si>
    <t>Montáž stojanu na kola přichyceného kotevními šrouby pro 3 kola</t>
  </si>
  <si>
    <t>592101510</t>
  </si>
  <si>
    <t>Betonový stojan na kola jednostranný, pro 3 kola, beton vel. 95x50x25cm</t>
  </si>
  <si>
    <t>-1797733027</t>
  </si>
  <si>
    <t>682326058</t>
  </si>
  <si>
    <t>-939819730</t>
  </si>
  <si>
    <t>392520161</t>
  </si>
  <si>
    <t>1739224342</t>
  </si>
  <si>
    <t>551750516</t>
  </si>
  <si>
    <t>-318830018</t>
  </si>
  <si>
    <t>so207 - SO 207 - Venkovní osvětlení</t>
  </si>
  <si>
    <t>vo - Soupis předpokládaných prací</t>
  </si>
  <si>
    <t>D1 - SVÍTIDLO VO VČETNĚ ZDROJE</t>
  </si>
  <si>
    <t>D2 - OSVĚTLOVACÍ STOŽÁR, ŽÁROVĚ ZN.</t>
  </si>
  <si>
    <t>D3 - STOŽAROVÁ VÝZBROJ</t>
  </si>
  <si>
    <t>D4 - Ostatní  práce</t>
  </si>
  <si>
    <t>D5 - KABEL SILOVÝ,IZOLACE PVC</t>
  </si>
  <si>
    <t>D6 - Ukončení vodičů izolovaných s označením a zapojením v rozváděči nebo na přístroji</t>
  </si>
  <si>
    <t>D7 - OCELOVÝ DRÁT POZINKOVANÝ</t>
  </si>
  <si>
    <t>D8 - Připojovací svorka</t>
  </si>
  <si>
    <t>D9 - LANO OCELOVÉ POZINKOVANÉ</t>
  </si>
  <si>
    <t>D10 - CHRÁNIČKY HDPE</t>
  </si>
  <si>
    <t>D11 - UKONČENÍ KABELŮ SMRŠŤOVACÍ ZÁKLOPKOU</t>
  </si>
  <si>
    <t>D12 - HODINOVE ZUCTOVACI SAZBY</t>
  </si>
  <si>
    <t>D13 - KOORDINACE POSTUPU PRACI</t>
  </si>
  <si>
    <t>D14 - PROVEDENI REVIZNICH ZKOUSEK</t>
  </si>
  <si>
    <t>D15 - Zemní práce</t>
  </si>
  <si>
    <t xml:space="preserve">    D16 - JÁMA PRO STOŽÁRY VER.OSVĚTLENÍ</t>
  </si>
  <si>
    <t xml:space="preserve">    D17 - POUZDROVÝ ZÁKL.PRO STOŽ.VENK.</t>
  </si>
  <si>
    <t xml:space="preserve">    D18 - ZÁHOZ JÁMY,UPĚCHOVÁNÍ,ÚPRAVA</t>
  </si>
  <si>
    <t xml:space="preserve">    D19 - VYTÝČENÍ TRATI</t>
  </si>
  <si>
    <t xml:space="preserve">    D20 - HLOUBENÍ KABELOVÉ RÝHY</t>
  </si>
  <si>
    <t xml:space="preserve">    D21 - ZŘÍZENÍ KABELOVÉHO LOŽE</t>
  </si>
  <si>
    <t xml:space="preserve">    D22 - FOLIE VÝSTRAŽNÁ Z PVC</t>
  </si>
  <si>
    <t xml:space="preserve">    D23 - KABELOVÝ PROSTUP Z PVC TRUBKY</t>
  </si>
  <si>
    <t xml:space="preserve">    D24 - ZÁHOZ KABELOVÉ RÝHY</t>
  </si>
  <si>
    <t xml:space="preserve">    D25 - ÚPRAVA POVRCHU</t>
  </si>
  <si>
    <t>SVÍTIDLO VO VČETNĚ ZDROJE</t>
  </si>
  <si>
    <t>Pol112</t>
  </si>
  <si>
    <t>LED34W, IP66, IK08, 230V, bez regulace</t>
  </si>
  <si>
    <t>OSVĚTLOVACÍ STOŽÁR, ŽÁROVĚ ZN.</t>
  </si>
  <si>
    <t>Pol113</t>
  </si>
  <si>
    <t>K5, h=5m nad terénem</t>
  </si>
  <si>
    <t>STOŽAROVÁ VÝZBROJ</t>
  </si>
  <si>
    <t>Pol114</t>
  </si>
  <si>
    <t>montáž,zapojení</t>
  </si>
  <si>
    <t>Ostatní  práce</t>
  </si>
  <si>
    <t>D4.01</t>
  </si>
  <si>
    <t>-2012951026</t>
  </si>
  <si>
    <t>D4.02</t>
  </si>
  <si>
    <t>-1537796612</t>
  </si>
  <si>
    <t>D4.03</t>
  </si>
  <si>
    <t>-664028646</t>
  </si>
  <si>
    <t>D4.04</t>
  </si>
  <si>
    <t>-57109717</t>
  </si>
  <si>
    <t>Pol115</t>
  </si>
  <si>
    <t>CYKY 3Cx1.5 mm2, pevně</t>
  </si>
  <si>
    <t>Pol116</t>
  </si>
  <si>
    <t>CYKY 4Bx10 mm2 , volně</t>
  </si>
  <si>
    <t>Ukončení vodičů izolovaných s označením a zapojením v rozváděči nebo na přístroji</t>
  </si>
  <si>
    <t>Pol117</t>
  </si>
  <si>
    <t>16 mm2</t>
  </si>
  <si>
    <t>Pol118</t>
  </si>
  <si>
    <t>Připojovací svorka</t>
  </si>
  <si>
    <t>Pol119</t>
  </si>
  <si>
    <t>SP1</t>
  </si>
  <si>
    <t>Pol120</t>
  </si>
  <si>
    <t>SS</t>
  </si>
  <si>
    <t>LANO OCELOVÉ POZINKOVANÉ</t>
  </si>
  <si>
    <t>Pol121</t>
  </si>
  <si>
    <t>D 2.5mm  včetně ukončení</t>
  </si>
  <si>
    <t>CHRÁNIČKY HDPE</t>
  </si>
  <si>
    <t>Pol122</t>
  </si>
  <si>
    <t>40/33mm</t>
  </si>
  <si>
    <t>UKONČENÍ KABELŮ SMRŠŤOVACÍ ZÁKLOPKOU</t>
  </si>
  <si>
    <t>Pol123</t>
  </si>
  <si>
    <t>4x25  mm2</t>
  </si>
  <si>
    <t>Pol124</t>
  </si>
  <si>
    <t>Priprava ke komplexni zkousce</t>
  </si>
  <si>
    <t>Pol125</t>
  </si>
  <si>
    <t>Pol126</t>
  </si>
  <si>
    <t>Pol127</t>
  </si>
  <si>
    <t>PROVEDENI REVIZNICH ZKOUSEK</t>
  </si>
  <si>
    <t>Pol128</t>
  </si>
  <si>
    <t>JÁMA PRO STOŽÁRY VER.OSVĚTLENÍ</t>
  </si>
  <si>
    <t>Pol129</t>
  </si>
  <si>
    <t>Zemina třídy 3,ručně</t>
  </si>
  <si>
    <t>POUZDROVÝ ZÁKL.PRO STOŽ.VENK.</t>
  </si>
  <si>
    <t>Pol130</t>
  </si>
  <si>
    <t>D 350x1500 mm</t>
  </si>
  <si>
    <t>ZÁHOZ JÁMY,UPĚCHOVÁNÍ,ÚPRAVA</t>
  </si>
  <si>
    <t>Provizorní úprava terénu v zemina třídy 3</t>
  </si>
  <si>
    <t>25,89</t>
  </si>
  <si>
    <t>so208 - SO 208 - Sadové úpravy</t>
  </si>
  <si>
    <t>stav - Předpokládaný soupis prací</t>
  </si>
  <si>
    <t xml:space="preserve">    9 - Ostatní konstrukce a práce-bourání</t>
  </si>
  <si>
    <t>2102386442</t>
  </si>
  <si>
    <t>(24+10+20+4)*0,2+71,45*0,2</t>
  </si>
  <si>
    <t>-2010826639</t>
  </si>
  <si>
    <t>-710054141</t>
  </si>
  <si>
    <t>-550838163</t>
  </si>
  <si>
    <t>a1*1,8</t>
  </si>
  <si>
    <t>CS ÚRS 2013 01</t>
  </si>
  <si>
    <t>1577703680</t>
  </si>
  <si>
    <t>71,45+24+20+10+4</t>
  </si>
  <si>
    <t>1684201033</t>
  </si>
  <si>
    <t>"c"  129,45</t>
  </si>
  <si>
    <t>18310121x</t>
  </si>
  <si>
    <t>Jamky pro výsadbu s výměnou 50 % půdy zeminy tř 1 až 4 objem do 0,01 m3 v rovině a svahu do 1:5</t>
  </si>
  <si>
    <t>1065915682</t>
  </si>
  <si>
    <t>Hloubení jamek pro vysazování rostlin v zemině tř.1 až 4 s výměnou půdy na 50% v rovině nebo na svahu do 1:5, objemu do 0,01 m3</t>
  </si>
  <si>
    <t>21+6+19+2+15+16</t>
  </si>
  <si>
    <t>103715000</t>
  </si>
  <si>
    <t>substrát zahradnický B VL na výměnu výsadbových jamek - dle skut</t>
  </si>
  <si>
    <t>820650275</t>
  </si>
  <si>
    <t>hnojiva humusová substrát zahradnický B      VL</t>
  </si>
  <si>
    <t>"jamky"    (0,01*79+0,05*1+0,125*5)*0,5</t>
  </si>
  <si>
    <t>183101213</t>
  </si>
  <si>
    <t>Jamky pro výsadbu s výměnou 50 % půdy zeminy tř 1 až 4 objem do 0,05 m3 v rovině a svahu do 1:5</t>
  </si>
  <si>
    <t>666129326</t>
  </si>
  <si>
    <t>026504</t>
  </si>
  <si>
    <t>Viburnum opulus ´Nanum´  kalina obecná  v 20/30</t>
  </si>
  <si>
    <t>-167831638</t>
  </si>
  <si>
    <t>183101214</t>
  </si>
  <si>
    <t>Jamky pro výsadbu s výměnou 50 % půdy zeminy tř 1 až 4 objem do 0,125 m3 v rovině a svahu do 1:5</t>
  </si>
  <si>
    <t>-1615907820</t>
  </si>
  <si>
    <t>Hloubení jamek pro vysazování rostlin v zemině tř.1 až 4 s výměnou půdy z 50% v rovině nebo na svahu do 1:5, objemu přes 0,05 do 0,125 m3</t>
  </si>
  <si>
    <t>0050060x</t>
  </si>
  <si>
    <t>Laburnum alpinum ´Sunspire´  ( štědřenec alpský), v 80/100</t>
  </si>
  <si>
    <t>496600470</t>
  </si>
  <si>
    <t>0050061x</t>
  </si>
  <si>
    <t>Pinus sylvestris ´Globosa Viridis´ ( borovice lesní) v 40/60</t>
  </si>
  <si>
    <t>-1121108807</t>
  </si>
  <si>
    <t>184102111</t>
  </si>
  <si>
    <t>Výsadba dřeviny s balem D do 0,2 m do jamky se zalitím v rovině a svahu do 1:5</t>
  </si>
  <si>
    <t>-218322436</t>
  </si>
  <si>
    <t>Výsadba dřeviny s balem do předem vyhloubené jamky se zalitím v rovině nebo na svahu do 1:5, při průměru balu přes 100 do 200 mm</t>
  </si>
  <si>
    <t>184102114</t>
  </si>
  <si>
    <t>Výsadba dřeviny s balem D do 0,5 m do jamky se zalitím v rovině a svahu do 1:5</t>
  </si>
  <si>
    <t>-910869034</t>
  </si>
  <si>
    <t>Výsadba dřeviny s balem do předem vyhloubené jamky se zalitím v rovině nebo na svahu do 1:5, při průměru balu přes 400 do 500 mm</t>
  </si>
  <si>
    <t>184102211</t>
  </si>
  <si>
    <t>Výsadba keře bez balu v do 1 m do jamky se zalitím v rovině a svahu do 1:5</t>
  </si>
  <si>
    <t>-73067145</t>
  </si>
  <si>
    <t>026501</t>
  </si>
  <si>
    <t>Taxus baccata ´Repandens´ (tis červený) v 20/30</t>
  </si>
  <si>
    <t>1143575327</t>
  </si>
  <si>
    <t>026502</t>
  </si>
  <si>
    <t>Taxus baccata  ´Fastigiata Aurea´  (tis červený) v 40/60</t>
  </si>
  <si>
    <t>2010899973</t>
  </si>
  <si>
    <t>026503</t>
  </si>
  <si>
    <t>Pinus mugo ´Winter Gold´ ( borovice kleč) v 20/30</t>
  </si>
  <si>
    <t>-345560493</t>
  </si>
  <si>
    <t>026505</t>
  </si>
  <si>
    <t>Taxus baccata ´Fastigiata Robusta´ tis červený  v 20/30</t>
  </si>
  <si>
    <t>-925046451</t>
  </si>
  <si>
    <t>026506</t>
  </si>
  <si>
    <t xml:space="preserve">Euphorbia polychroma  ( pryšec mnohobarvý)   </t>
  </si>
  <si>
    <t>-1370629054</t>
  </si>
  <si>
    <t>026507</t>
  </si>
  <si>
    <t>Carex elata ´Aurea´ (ostřice vyvýšená)</t>
  </si>
  <si>
    <t>-1468504931</t>
  </si>
  <si>
    <t>184911</t>
  </si>
  <si>
    <t>Rozprostření valounů okrasných velikosti do 0,25 m3 v rovině a svahu do 1:5 - d+m do betonu</t>
  </si>
  <si>
    <t>180794334</t>
  </si>
  <si>
    <t>184911311</t>
  </si>
  <si>
    <t>Položení mulčovací textilie v rovině a svahu do 1:5</t>
  </si>
  <si>
    <t>2099581791</t>
  </si>
  <si>
    <t>Položení mulčovací textilie proti prorůstání plevelů kolem vysázených rostlin v rovině nebo na svahu do 1:5</t>
  </si>
  <si>
    <t>6931126x</t>
  </si>
  <si>
    <t>geotextilie netkaná (polypropylen) proti prorůstání kořínků</t>
  </si>
  <si>
    <t>1611469880</t>
  </si>
  <si>
    <t>185851121</t>
  </si>
  <si>
    <t>Dovoz vody pro zálivku rostlin za vzdálenost do 1000 m</t>
  </si>
  <si>
    <t>-1225526860</t>
  </si>
  <si>
    <t>94*0,05</t>
  </si>
  <si>
    <t>186011x</t>
  </si>
  <si>
    <t>Následná péče po dobu 3 roky (odplevelení, chem postřik, zalévání, ochrana před okusem zvěří apod)</t>
  </si>
  <si>
    <t>1907542088</t>
  </si>
  <si>
    <t>1119293588</t>
  </si>
  <si>
    <t>-337751287</t>
  </si>
  <si>
    <t>571908111</t>
  </si>
  <si>
    <t>Kryt vymývaným dekoračním kamenivem (kačírkem) tl 200 mm</t>
  </si>
  <si>
    <t>-1361429071</t>
  </si>
  <si>
    <t>Kryt vymývaným dekoračním kamenivem (kačírkem) tl. 200 mm</t>
  </si>
  <si>
    <t>"su"  24+20+10+4</t>
  </si>
  <si>
    <t>Ostatní konstrukce a práce-bourání</t>
  </si>
  <si>
    <t>936104211</t>
  </si>
  <si>
    <t>Montáž odpadkového koše do betonové patky</t>
  </si>
  <si>
    <t>-1251348682</t>
  </si>
  <si>
    <t>7491013</t>
  </si>
  <si>
    <t>koš odpadkový  vel 510/290/1100mm, ocel kce, žár zink+vypalovaný lak nebo obklad dřevo, plech tl. 4mm, objem 55l, nerez zhášeč cigaret, hmotnost 66kg, základ, kotvení</t>
  </si>
  <si>
    <t>825398961</t>
  </si>
  <si>
    <t>936124112</t>
  </si>
  <si>
    <t>Montáž lavičky stabilní parkové se zabetonováním noh</t>
  </si>
  <si>
    <t>-1470546879</t>
  </si>
  <si>
    <t>749101070</t>
  </si>
  <si>
    <t>lavička  vel. 1800/550/820mm, ocel kce žár zink+vypalovaný lak, sedák+opěradlo desky borovice tl. 33mm, hmotnost 36kg, základ, kotvení</t>
  </si>
  <si>
    <t>40817758</t>
  </si>
  <si>
    <t>998231311</t>
  </si>
  <si>
    <t>Přesun hmot pro sadovnické a krajinářské úpravy vodorovně do 5000 m</t>
  </si>
  <si>
    <t>-893912853</t>
  </si>
  <si>
    <t>Přesun hmot pro sadovnické a krajinářské úpravy dopravní vzdálenost do 5000 m</t>
  </si>
  <si>
    <t>41,08</t>
  </si>
  <si>
    <t>33,2</t>
  </si>
  <si>
    <t>98,1</t>
  </si>
  <si>
    <t>145,696</t>
  </si>
  <si>
    <t>39,164</t>
  </si>
  <si>
    <t>15,4</t>
  </si>
  <si>
    <t>so209 - SO 209 - Venkovní retenční nádrž</t>
  </si>
  <si>
    <t>512900836</t>
  </si>
  <si>
    <t>7,9*5,2</t>
  </si>
  <si>
    <t>131201102</t>
  </si>
  <si>
    <t>Hloubení jam nezapažených v hornině tř. 3 objemu do 1000 m3</t>
  </si>
  <si>
    <t>923952435</t>
  </si>
  <si>
    <t>Hloubení nezapažených jam a zářezů s urovnáním dna do předepsaného profilu a spádu v hornině tř. 3 přes 100 do 1 000 m3</t>
  </si>
  <si>
    <t>a1*4,5*0,5</t>
  </si>
  <si>
    <t>131201109</t>
  </si>
  <si>
    <t>Příplatek za lepivost u hloubení jam nezapažených v hornině tř. 3</t>
  </si>
  <si>
    <t>1586236806</t>
  </si>
  <si>
    <t>Hloubení nezapažených jam a zářezů s urovnáním dna do předepsaného profilu a spádu Příplatek k cenám za lepivost horniny tř. 3</t>
  </si>
  <si>
    <t>1002524143</t>
  </si>
  <si>
    <t>-437438546</t>
  </si>
  <si>
    <t>151101201</t>
  </si>
  <si>
    <t>Zřízení příložného pažení stěn výkopu hl do 4 m</t>
  </si>
  <si>
    <t>-1437790861</t>
  </si>
  <si>
    <t>Zřízení pažení stěn výkopu bez rozepření nebo vzepření příložné, hloubky do 4 m</t>
  </si>
  <si>
    <t>(5,7+5,2)*2*4,5</t>
  </si>
  <si>
    <t>151101211</t>
  </si>
  <si>
    <t>Odstranění příložného pažení stěn hl do 4 m</t>
  </si>
  <si>
    <t>1552442307</t>
  </si>
  <si>
    <t>Odstranění pažení stěn výkopu s uložením pažin na vzdálenost do 3 m od okraje výkopu příložné, hloubky do 4 m</t>
  </si>
  <si>
    <t>151101401</t>
  </si>
  <si>
    <t>Zřízení vzepření stěn při pažení příložném hl do 4 m</t>
  </si>
  <si>
    <t>-567271378</t>
  </si>
  <si>
    <t>Zřízení vzepření zapažených stěn výkopů s potřebným přepažováním při roubení příložném, hloubky do 4 m</t>
  </si>
  <si>
    <t>151101411</t>
  </si>
  <si>
    <t>Odstranění vzepření stěn při pažení příložném hl do 4 m</t>
  </si>
  <si>
    <t>698840008</t>
  </si>
  <si>
    <t>Odstranění vzepření stěn výkopů s uložením materiálu na vzdálenost do 3 m od kraje výkopu při roubení příložném, hloubky do 4 m</t>
  </si>
  <si>
    <t>151401601</t>
  </si>
  <si>
    <t>Přepažování vzepření při pažení příložném hl do 4 m</t>
  </si>
  <si>
    <t>-406637638</t>
  </si>
  <si>
    <t>Přepažování vzepření zapažených stěn výkopů při roubení příložném, hloubky do 4 m</t>
  </si>
  <si>
    <t>161101102</t>
  </si>
  <si>
    <t>Svislé přemístění výkopku z horniny tř. 1 až 4 hl výkopu do 4 m</t>
  </si>
  <si>
    <t>-163150229</t>
  </si>
  <si>
    <t>Svislé přemístění výkopku bez naložení do dopravní nádoby avšak s vyprázdněním dopravní nádoby na hromadu nebo do dopravního prostředku z horniny tř. 1 až 4, při hloubce výkopu přes 2,5 do 4 m</t>
  </si>
  <si>
    <t>a1*4,5*0,16</t>
  </si>
  <si>
    <t>882824376</t>
  </si>
  <si>
    <t>-675802067</t>
  </si>
  <si>
    <t>a1*4,5-a3</t>
  </si>
  <si>
    <t>765921462</t>
  </si>
  <si>
    <t>1693885584</t>
  </si>
  <si>
    <t>977848782</t>
  </si>
  <si>
    <t>a4*1,8</t>
  </si>
  <si>
    <t>-1486659054</t>
  </si>
  <si>
    <t>a1*4,5-5,5*2,8*2,0-5,2*2,8*0,4-5,5*2,8*0,1-1*1*0,5*2</t>
  </si>
  <si>
    <t>655215618</t>
  </si>
  <si>
    <t>-632594529</t>
  </si>
  <si>
    <t>975010153</t>
  </si>
  <si>
    <t>a1*0,12</t>
  </si>
  <si>
    <t>273311125</t>
  </si>
  <si>
    <t>Základové desky z betonu prostého C 16/20</t>
  </si>
  <si>
    <t>-2041413648</t>
  </si>
  <si>
    <t>Základové konstrukce z betonu prostého desky ve výkopu nebo na hlavách pilot C 16/20</t>
  </si>
  <si>
    <t>5,7*3*0,15*1,035</t>
  </si>
  <si>
    <t>D+M prefabrikované vodotěsné nádrže vel. 5500x2800x2000mm vč dopravy, kompletace na stavbě, spojovacího a těsnícího materiálu a poplast stupadel, tl. stěn 150mm, škrtící úsek DN125 dl 1000mm - dle TZ</t>
  </si>
  <si>
    <t>1980810831</t>
  </si>
  <si>
    <t>D+M vstupní komínek prefabrikovaný dle TZ vč těsnění (skruž v 250 3x, konus 1x, vyrovnávací prstenec pr 600 2x, poklop litinový pr 600 D400)</t>
  </si>
  <si>
    <t>2003058234</t>
  </si>
  <si>
    <t>Ochranný nátěr silikonový hydrofobizační jednonásobný  stěn z pohledového betonu ručně</t>
  </si>
  <si>
    <t>1073486843</t>
  </si>
  <si>
    <t>Ochranný nátěr  ploch pohledového betonu nanášený ručně silikonový hydrofobizační, transparentní jednonásobný stěn</t>
  </si>
  <si>
    <t>(5,5+2,8)*2*2+(5,2+2,5)*2*1,85+5,2*2,1-0,6*0,6*2+1*4*1*2+0,7*4*1*2</t>
  </si>
  <si>
    <t>952903112</t>
  </si>
  <si>
    <t>Vyčištění objektů ČOV, nádrží, žlabů a kanálů při v do 3,5 m</t>
  </si>
  <si>
    <t>2001417334</t>
  </si>
  <si>
    <t>Vyčištění objektů čistíren odpadních vod, nádrží, žlabů nebo kanálů světlé výšky prostoru do 3,5 m</t>
  </si>
  <si>
    <t>5,5*2,8</t>
  </si>
  <si>
    <t>953171021</t>
  </si>
  <si>
    <t>Osazování poklopů litinových nebo ocelových hmotnosti do 50 kg - nádrže</t>
  </si>
  <si>
    <t>647601136</t>
  </si>
  <si>
    <t>Osazování kovových předmětů poklopů litinových nebo ocelových včetně rámů, hmotnosti do 50 kg</t>
  </si>
  <si>
    <t>552423x</t>
  </si>
  <si>
    <t>Poklop vodotěsný litinový zateplený uzamykatelný pr 600mm D400</t>
  </si>
  <si>
    <t>1983242361</t>
  </si>
  <si>
    <t>95318018x</t>
  </si>
  <si>
    <t>D+M žebřík š. 400, dl. 2000mm, výsuvné madlo, z kompozitních materiálů</t>
  </si>
  <si>
    <t>1154331124</t>
  </si>
  <si>
    <t>95318019x</t>
  </si>
  <si>
    <t>D+M větrací trubka pvc pr 110mm dl. 800mm, krycí víčko pochozí, mřížka větrací</t>
  </si>
  <si>
    <t>858953867</t>
  </si>
  <si>
    <t>998142251</t>
  </si>
  <si>
    <t>Přesun hmot pro nádrže, jímky, zásobníky a jámy betonové monolitické v do 25 m</t>
  </si>
  <si>
    <t>163616874</t>
  </si>
  <si>
    <t>Přesun hmot pro nádrže, jímky, zásobníky a jámy pozemní mimo zemědělství se svislou nosnou konstrukcí monolitickou betonovou tyčovou nebo plošnou vodorovná dopravní vzdálenost do 50 m výšky do 25 m</t>
  </si>
  <si>
    <t>711491171</t>
  </si>
  <si>
    <t>Provedení izolace proti tlakové vodě vodorovné z textilií vrstva podkladní</t>
  </si>
  <si>
    <t>813682892</t>
  </si>
  <si>
    <t>Provedení izolace proti povrchové a podpovrchové tlakové vodě ostatní na ploše vodorovné V z textilií, vrstvy podkladní</t>
  </si>
  <si>
    <t>textilie  300 g/m2 do š 8,8 m</t>
  </si>
  <si>
    <t>-1700264264</t>
  </si>
  <si>
    <t>geotextilie geotextilie netkané  (polypropylenová vlákna) se základní ÚV stabilizací šíře do 8,8 m 63/ 30  300 g/m2</t>
  </si>
  <si>
    <t>a7*2*1,15+a10*1,2</t>
  </si>
  <si>
    <t>711491172</t>
  </si>
  <si>
    <t>Provedení izolace proti tlakové vodě vodorovné z textilií vrstva ochranná</t>
  </si>
  <si>
    <t>-946014409</t>
  </si>
  <si>
    <t>Provedení izolace proti povrchové a podpovrchové tlakové vodě ostatní na ploše vodorovné V z textilií, vrstvy ochranné</t>
  </si>
  <si>
    <t>711491272</t>
  </si>
  <si>
    <t>Provedení izolace proti tlakové vodě svislé z textilií vrstva ochranná</t>
  </si>
  <si>
    <t>1091918317</t>
  </si>
  <si>
    <t>Provedení izolace proti povrchové a podpovrchové tlakové vodě ostatní na ploše svislé S z textilií, vrstvy ochranné</t>
  </si>
  <si>
    <t>(5,5+2,8)*2*2</t>
  </si>
  <si>
    <t>-1983953027</t>
  </si>
  <si>
    <t>35,69</t>
  </si>
  <si>
    <t>78,6</t>
  </si>
  <si>
    <t>79,72</t>
  </si>
  <si>
    <t>43,52</t>
  </si>
  <si>
    <t>127,96</t>
  </si>
  <si>
    <t>so210 - SO 210 - Venkovní požární nádrž</t>
  </si>
  <si>
    <t>-392308528</t>
  </si>
  <si>
    <t>296888936</t>
  </si>
  <si>
    <t>a1*3*0,5</t>
  </si>
  <si>
    <t>-1407536762</t>
  </si>
  <si>
    <t>-428600812</t>
  </si>
  <si>
    <t>1735309281</t>
  </si>
  <si>
    <t>1841982464</t>
  </si>
  <si>
    <t>(7,9+5,2)*3*2</t>
  </si>
  <si>
    <t>-162976407</t>
  </si>
  <si>
    <t>-912652249</t>
  </si>
  <si>
    <t>216643280</t>
  </si>
  <si>
    <t>-1481566821</t>
  </si>
  <si>
    <t>-2094732970</t>
  </si>
  <si>
    <t>a1*3*0,16</t>
  </si>
  <si>
    <t>-327287610</t>
  </si>
  <si>
    <t>605196399</t>
  </si>
  <si>
    <t>a1*3-a3</t>
  </si>
  <si>
    <t>1653438693</t>
  </si>
  <si>
    <t>1509269605</t>
  </si>
  <si>
    <t>-1456868141</t>
  </si>
  <si>
    <t>150656932</t>
  </si>
  <si>
    <t>a1*3-5,5*2,8*2,25-5,5*2,8*0,4-5,7*3*0,1-1*1*1</t>
  </si>
  <si>
    <t>-1621439210</t>
  </si>
  <si>
    <t>576567468</t>
  </si>
  <si>
    <t>5,7*3*0,1</t>
  </si>
  <si>
    <t>1727135176</t>
  </si>
  <si>
    <t>5,7*3*0,12</t>
  </si>
  <si>
    <t>1004069897</t>
  </si>
  <si>
    <t>D+M prefabrikované vodotěsné nádrže vel. 5500x2800x2250mm vč dopravy, kompletace na stavbě, spojovacího a těsnícího materiálu a poplast stupadel, plovákový ventil, trvalé sací potrubí DN110 dl 4500mm+savicový uzávěr+stěka podlahy ve spádu 0-5cm</t>
  </si>
  <si>
    <t>1147999838</t>
  </si>
  <si>
    <t>1345929560</t>
  </si>
  <si>
    <t>-289575132</t>
  </si>
  <si>
    <t>2068962322</t>
  </si>
  <si>
    <t>1241427955</t>
  </si>
  <si>
    <t>Poklop vodotěsný litinový  uzamykatelný pr 600mm, D400</t>
  </si>
  <si>
    <t>1103427318</t>
  </si>
  <si>
    <t>-945814149</t>
  </si>
  <si>
    <t>1903274727</t>
  </si>
  <si>
    <t>954011</t>
  </si>
  <si>
    <t>D+M označení požární nádrže dle PBŘ - označení odběrného místa formou tabulky na sloupku se základem</t>
  </si>
  <si>
    <t>-438264846</t>
  </si>
  <si>
    <t>685438645</t>
  </si>
  <si>
    <t>-139616579</t>
  </si>
  <si>
    <t>1781109757</t>
  </si>
  <si>
    <t>1859604871</t>
  </si>
  <si>
    <t>-1006351903</t>
  </si>
  <si>
    <t>(5,5+2,8)*2*2,15</t>
  </si>
  <si>
    <t>2014689074</t>
  </si>
  <si>
    <t>vrn - Vedlejší a ostatní náklady</t>
  </si>
  <si>
    <t>VRN - Vedlejší rozpočtové náklady</t>
  </si>
  <si>
    <t xml:space="preserve">    0 - Vedlejší rozpočtové náklady</t>
  </si>
  <si>
    <t xml:space="preserve">    VRN3 - Zařízení staveniště</t>
  </si>
  <si>
    <t xml:space="preserve">    VRN4 - Inženýrská činnost</t>
  </si>
  <si>
    <t>VRN</t>
  </si>
  <si>
    <t>Vedlejší rozpočtové náklady</t>
  </si>
  <si>
    <t>011324000</t>
  </si>
  <si>
    <t>Archeologický průzkum</t>
  </si>
  <si>
    <t>1024</t>
  </si>
  <si>
    <t>-1050189477</t>
  </si>
  <si>
    <t>Průzkumné, geodetické a projektové práce průzkumné práce archeologická činnost archeologický průzkum</t>
  </si>
  <si>
    <t>012203000</t>
  </si>
  <si>
    <t>Geodetické práce při provádění stavby</t>
  </si>
  <si>
    <t>-1776351372</t>
  </si>
  <si>
    <t>Průzkumné, geodetické a projektové práce geodetické práce při provádění stavby</t>
  </si>
  <si>
    <t>012303000</t>
  </si>
  <si>
    <t>Geodetické práce po výstavbě vč geometrického plánu</t>
  </si>
  <si>
    <t>-1403847426</t>
  </si>
  <si>
    <t>Průzkumné, geodetické a projektové práce geodetické práce po výstavbě</t>
  </si>
  <si>
    <t>013254000</t>
  </si>
  <si>
    <t>Dokumentace skutečného provedení stavby</t>
  </si>
  <si>
    <t>1255241900</t>
  </si>
  <si>
    <t>Průzkumné, geodetické a projektové práce projektové práce dokumentace stavby (výkresová a textová) skutečného provedení stavby</t>
  </si>
  <si>
    <t>VRN3</t>
  </si>
  <si>
    <t>Zařízení staveniště</t>
  </si>
  <si>
    <t>030001000</t>
  </si>
  <si>
    <t>1549776507</t>
  </si>
  <si>
    <t>Základní rozdělení průvodních činností a nákladů zařízení staveniště</t>
  </si>
  <si>
    <t>VRN4</t>
  </si>
  <si>
    <t>Inženýrská činnost</t>
  </si>
  <si>
    <t>043103000</t>
  </si>
  <si>
    <t>Zkoušky bez rozlišení</t>
  </si>
  <si>
    <t>585412972</t>
  </si>
  <si>
    <t>Inženýrská činnost zkoušky a ostatní měření zkoušky bez rozlišení</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</si>
  <si>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</si>
  <si>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</si>
  <si>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</si>
  <si>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</si>
  <si>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</si>
  <si>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</si>
  <si>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</si>
  <si>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</si>
  <si>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</si>
  <si>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</si>
  <si>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</si>
  <si>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</si>
  <si>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</si>
  <si>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</si>
  <si>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</si>
  <si>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</si>
  <si>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OST</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</si>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</sst>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7">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0"/>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0000A8"/>
      <name val="Trebuchet MS"/>
      <family val="2"/>
    </font>
    <font>
      <sz val="8"/>
      <color rgb="FFFF0000"/>
      <name val="Trebuchet MS"/>
      <family val="2"/>
    </font>
    <font>
      <sz val="8"/>
      <color rgb="FF800080"/>
      <name val="Trebuchet MS"/>
      <family val="2"/>
    </font>
    <font>
      <sz val="8"/>
      <color rgb="FFFAE682"/>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8"/>
      <color theme="10"/>
      <name val="Wingdings 2"/>
      <family val="2"/>
    </font>
    <font>
      <b/>
      <sz val="10"/>
      <color rgb="FF003366"/>
      <name val="Trebuchet MS"/>
      <family val="2"/>
    </font>
    <font>
      <sz val="10"/>
      <color rgb="FF969696"/>
      <name val="Trebuchet MS"/>
      <family val="2"/>
    </font>
    <font>
      <sz val="10"/>
      <color theme="10"/>
      <name val="Trebuchet MS"/>
      <family val="2"/>
    </font>
    <font>
      <sz val="8"/>
      <color rgb="FF000000"/>
      <name val="Trebuchet MS"/>
      <family val="2"/>
    </font>
    <font>
      <b/>
      <sz val="12"/>
      <color rgb="FF800000"/>
      <name val="Trebuchet MS"/>
      <family val="2"/>
    </font>
    <font>
      <sz val="12"/>
      <color rgb="FF000000"/>
      <name val="Trebuchet MS"/>
      <family val="2"/>
    </font>
    <font>
      <sz val="10"/>
      <color rgb="FF000000"/>
      <name val="Trebuchet MS"/>
      <family val="2"/>
    </font>
    <font>
      <sz val="8"/>
      <color rgb="FF960000"/>
      <name val="Trebuchet MS"/>
      <family val="2"/>
    </font>
    <font>
      <b/>
      <sz val="8"/>
      <name val="Trebuchet MS"/>
      <family val="2"/>
    </font>
    <font>
      <sz val="7"/>
      <color rgb="FF969696"/>
      <name val="Trebuchet MS"/>
      <family val="2"/>
    </font>
    <font>
      <sz val="7"/>
      <name val="Trebuchet MS"/>
      <family val="2"/>
    </font>
    <font>
      <i/>
      <sz val="8"/>
      <color rgb="FF0000FF"/>
      <name val="Trebuchet MS"/>
      <family val="2"/>
    </font>
    <font>
      <i/>
      <sz val="7"/>
      <color rgb="FF969696"/>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404">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pplyProtection="1">
      <alignment horizontal="center" vertical="center"/>
      <protection locked="0"/>
    </xf>
    <xf numFmtId="0" fontId="14" fillId="2" borderId="0" xfId="0" applyFont="1" applyFill="1" applyAlignment="1" applyProtection="1">
      <alignment horizontal="left" vertical="center"/>
      <protection/>
    </xf>
    <xf numFmtId="0" fontId="6"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5" fillId="2" borderId="0" xfId="20" applyFill="1"/>
    <xf numFmtId="0" fontId="0" fillId="2" borderId="0" xfId="0" applyFill="1"/>
    <xf numFmtId="0" fontId="14" fillId="2" borderId="0" xfId="0" applyFont="1" applyFill="1" applyAlignment="1">
      <alignment horizontal="lef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1"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1" fillId="0" borderId="0" xfId="0" applyFont="1" applyAlignment="1">
      <alignment horizontal="left" vertical="center"/>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2"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1"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4" fillId="0" borderId="14" xfId="0" applyFont="1" applyBorder="1" applyAlignment="1">
      <alignment horizontal="center" vertical="center"/>
    </xf>
    <xf numFmtId="0" fontId="24"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20" fillId="0" borderId="19" xfId="0" applyFont="1" applyBorder="1" applyAlignment="1" applyProtection="1">
      <alignment horizontal="center" vertical="center" wrapText="1"/>
      <protection/>
    </xf>
    <xf numFmtId="0" fontId="20" fillId="0" borderId="20" xfId="0" applyFont="1" applyBorder="1" applyAlignment="1" applyProtection="1">
      <alignment horizontal="center" vertical="center" wrapText="1"/>
      <protection/>
    </xf>
    <xf numFmtId="0" fontId="20"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4" fillId="0" borderId="17"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8"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horizontal="right" vertical="center"/>
      <protection/>
    </xf>
    <xf numFmtId="4" fontId="28" fillId="0" borderId="0" xfId="0" applyNumberFormat="1"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17"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8" xfId="0" applyNumberFormat="1" applyFont="1" applyBorder="1" applyAlignment="1" applyProtection="1">
      <alignment vertical="center"/>
      <protection/>
    </xf>
    <xf numFmtId="0" fontId="5" fillId="0" borderId="0" xfId="0" applyFont="1" applyAlignment="1">
      <alignment horizontal="left" vertical="center"/>
    </xf>
    <xf numFmtId="0" fontId="31" fillId="0" borderId="0" xfId="20" applyFont="1" applyAlignment="1">
      <alignment horizontal="center" vertical="center"/>
    </xf>
    <xf numFmtId="0" fontId="6" fillId="0" borderId="4" xfId="0" applyFont="1" applyBorder="1" applyAlignment="1" applyProtection="1">
      <alignment vertical="center"/>
      <protection/>
    </xf>
    <xf numFmtId="0" fontId="8" fillId="0" borderId="0" xfId="0" applyFont="1" applyAlignment="1" applyProtection="1">
      <alignment vertical="center"/>
      <protection/>
    </xf>
    <xf numFmtId="0" fontId="32"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6" fillId="0" borderId="0" xfId="0" applyFont="1" applyAlignment="1" applyProtection="1">
      <alignment horizontal="center" vertical="center"/>
      <protection/>
    </xf>
    <xf numFmtId="0" fontId="6" fillId="0" borderId="4" xfId="0" applyFont="1" applyBorder="1" applyAlignment="1">
      <alignment vertical="center"/>
    </xf>
    <xf numFmtId="4" fontId="33" fillId="0" borderId="17" xfId="0" applyNumberFormat="1" applyFont="1" applyBorder="1" applyAlignment="1" applyProtection="1">
      <alignment vertical="center"/>
      <protection/>
    </xf>
    <xf numFmtId="4" fontId="33" fillId="0" borderId="0" xfId="0" applyNumberFormat="1" applyFont="1" applyBorder="1" applyAlignment="1" applyProtection="1">
      <alignment vertical="center"/>
      <protection/>
    </xf>
    <xf numFmtId="166" fontId="33" fillId="0" borderId="0" xfId="0" applyNumberFormat="1" applyFont="1" applyBorder="1" applyAlignment="1" applyProtection="1">
      <alignment vertical="center"/>
      <protection/>
    </xf>
    <xf numFmtId="4" fontId="33" fillId="0" borderId="18" xfId="0" applyNumberFormat="1" applyFont="1" applyBorder="1" applyAlignment="1" applyProtection="1">
      <alignment vertical="center"/>
      <protection/>
    </xf>
    <xf numFmtId="0" fontId="6" fillId="0" borderId="0" xfId="0" applyFont="1" applyAlignment="1">
      <alignment horizontal="lef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0" fillId="0" borderId="0" xfId="0" applyProtection="1">
      <protection locked="0"/>
    </xf>
    <xf numFmtId="0" fontId="6" fillId="2" borderId="0" xfId="0" applyFont="1" applyFill="1" applyAlignment="1">
      <alignment vertical="center"/>
    </xf>
    <xf numFmtId="0" fontId="15" fillId="2" borderId="0" xfId="0" applyFont="1" applyFill="1" applyAlignment="1">
      <alignment horizontal="left" vertical="center"/>
    </xf>
    <xf numFmtId="0" fontId="34" fillId="2" borderId="0" xfId="20" applyFont="1" applyFill="1" applyAlignment="1">
      <alignment vertical="center"/>
    </xf>
    <xf numFmtId="0" fontId="6" fillId="2" borderId="0" xfId="0" applyFont="1" applyFill="1" applyAlignment="1" applyProtection="1">
      <alignment vertical="center"/>
      <protection locked="0"/>
    </xf>
    <xf numFmtId="0" fontId="35" fillId="0" borderId="0" xfId="0" applyFont="1" applyAlignment="1">
      <alignment horizontal="left" vertical="center"/>
    </xf>
    <xf numFmtId="0" fontId="0" fillId="0" borderId="2" xfId="0" applyBorder="1" applyProtection="1">
      <protection locked="0"/>
    </xf>
    <xf numFmtId="0" fontId="0" fillId="0" borderId="0" xfId="0" applyBorder="1" applyProtection="1">
      <protection locked="0"/>
    </xf>
    <xf numFmtId="0" fontId="20"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35" fillId="0" borderId="0" xfId="0" applyFont="1" applyAlignment="1">
      <alignment horizontal="left" vertical="center" wrapText="1"/>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6" fillId="0" borderId="0" xfId="0" applyFont="1" applyBorder="1" applyAlignment="1" applyProtection="1">
      <alignment horizontal="lef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37" fillId="0" borderId="0" xfId="0" applyFont="1" applyAlignment="1">
      <alignment horizontal="left" vertical="center"/>
    </xf>
    <xf numFmtId="0" fontId="8" fillId="0" borderId="4"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23" xfId="0" applyFont="1" applyBorder="1" applyAlignment="1" applyProtection="1">
      <alignment horizontal="left" vertical="center"/>
      <protection/>
    </xf>
    <xf numFmtId="0" fontId="8" fillId="0" borderId="23" xfId="0" applyFont="1" applyBorder="1" applyAlignment="1" applyProtection="1">
      <alignment vertical="center"/>
      <protection/>
    </xf>
    <xf numFmtId="0" fontId="8" fillId="0" borderId="23" xfId="0" applyFont="1" applyBorder="1" applyAlignment="1" applyProtection="1">
      <alignment vertical="center"/>
      <protection locked="0"/>
    </xf>
    <xf numFmtId="4" fontId="8" fillId="0" borderId="23" xfId="0" applyNumberFormat="1" applyFont="1" applyBorder="1" applyAlignment="1" applyProtection="1">
      <alignment vertical="center"/>
      <protection/>
    </xf>
    <xf numFmtId="0" fontId="8" fillId="0" borderId="5" xfId="0" applyFont="1" applyBorder="1" applyAlignment="1" applyProtection="1">
      <alignment vertical="center"/>
      <protection/>
    </xf>
    <xf numFmtId="0" fontId="38" fillId="0" borderId="0" xfId="0" applyFont="1" applyAlignment="1">
      <alignment horizontal="left" vertical="center"/>
    </xf>
    <xf numFmtId="0" fontId="0" fillId="0" borderId="0" xfId="0" applyFont="1" applyAlignment="1" applyProtection="1">
      <alignment vertical="center"/>
      <protection locked="0"/>
    </xf>
    <xf numFmtId="0" fontId="20" fillId="0" borderId="0" xfId="0" applyFont="1" applyAlignment="1" applyProtection="1">
      <alignment horizontal="left" vertical="center" wrapText="1"/>
      <protection/>
    </xf>
    <xf numFmtId="0" fontId="0" fillId="0" borderId="0" xfId="0" applyProtection="1">
      <protection/>
    </xf>
    <xf numFmtId="0" fontId="0" fillId="0" borderId="4" xfId="0" applyBorder="1"/>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9" fillId="0" borderId="15" xfId="0" applyNumberFormat="1" applyFont="1" applyBorder="1" applyAlignment="1" applyProtection="1">
      <alignment/>
      <protection/>
    </xf>
    <xf numFmtId="166" fontId="39" fillId="0" borderId="16" xfId="0" applyNumberFormat="1" applyFont="1" applyBorder="1" applyAlignment="1" applyProtection="1">
      <alignment/>
      <protection/>
    </xf>
    <xf numFmtId="4" fontId="40" fillId="0" borderId="0" xfId="0" applyNumberFormat="1" applyFont="1" applyAlignment="1">
      <alignment vertical="center"/>
    </xf>
    <xf numFmtId="0" fontId="9" fillId="0" borderId="4"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4"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8"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41" fillId="0" borderId="0" xfId="0" applyFont="1" applyAlignment="1" applyProtection="1">
      <alignment horizontal="left" vertical="center"/>
      <protection/>
    </xf>
    <xf numFmtId="0" fontId="42" fillId="0" borderId="0" xfId="0" applyFont="1" applyAlignment="1" applyProtection="1">
      <alignment horizontal="left" vertical="center" wrapText="1"/>
      <protection/>
    </xf>
    <xf numFmtId="0" fontId="0" fillId="0" borderId="17" xfId="0" applyFont="1" applyBorder="1" applyAlignment="1" applyProtection="1">
      <alignment vertical="center"/>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8" xfId="0" applyFont="1" applyBorder="1" applyAlignment="1" applyProtection="1">
      <alignment vertical="center"/>
      <protection/>
    </xf>
    <xf numFmtId="0" fontId="12" fillId="0" borderId="0" xfId="0" applyFont="1" applyAlignment="1">
      <alignment horizontal="left" vertical="center"/>
    </xf>
    <xf numFmtId="0" fontId="43" fillId="0" borderId="27" xfId="0" applyFont="1" applyBorder="1" applyAlignment="1" applyProtection="1">
      <alignment horizontal="center" vertical="center"/>
      <protection/>
    </xf>
    <xf numFmtId="49" fontId="43" fillId="0" borderId="27" xfId="0" applyNumberFormat="1" applyFont="1" applyBorder="1" applyAlignment="1" applyProtection="1">
      <alignment horizontal="left" vertical="center" wrapText="1"/>
      <protection/>
    </xf>
    <xf numFmtId="0" fontId="43" fillId="0" borderId="27" xfId="0" applyFont="1" applyBorder="1" applyAlignment="1" applyProtection="1">
      <alignment horizontal="left" vertical="center" wrapText="1"/>
      <protection/>
    </xf>
    <xf numFmtId="0" fontId="43" fillId="0" borderId="27" xfId="0" applyFont="1" applyBorder="1" applyAlignment="1" applyProtection="1">
      <alignment horizontal="center" vertical="center" wrapText="1"/>
      <protection/>
    </xf>
    <xf numFmtId="167" fontId="43" fillId="0" borderId="27" xfId="0" applyNumberFormat="1" applyFont="1" applyBorder="1" applyAlignment="1" applyProtection="1">
      <alignment vertical="center"/>
      <protection/>
    </xf>
    <xf numFmtId="4" fontId="43" fillId="3" borderId="27" xfId="0" applyNumberFormat="1" applyFont="1" applyFill="1" applyBorder="1" applyAlignment="1" applyProtection="1">
      <alignment vertical="center"/>
      <protection locked="0"/>
    </xf>
    <xf numFmtId="4" fontId="43" fillId="0" borderId="27" xfId="0" applyNumberFormat="1" applyFont="1" applyBorder="1" applyAlignment="1" applyProtection="1">
      <alignment vertical="center"/>
      <protection/>
    </xf>
    <xf numFmtId="0" fontId="43" fillId="0" borderId="4" xfId="0" applyFont="1" applyBorder="1" applyAlignment="1">
      <alignment vertical="center"/>
    </xf>
    <xf numFmtId="0" fontId="43" fillId="3" borderId="27" xfId="0" applyFont="1" applyFill="1" applyBorder="1" applyAlignment="1" applyProtection="1">
      <alignment horizontal="left" vertical="center"/>
      <protection locked="0"/>
    </xf>
    <xf numFmtId="0" fontId="43" fillId="0" borderId="0" xfId="0" applyFont="1" applyBorder="1" applyAlignment="1" applyProtection="1">
      <alignment horizontal="center" vertical="center"/>
      <protection/>
    </xf>
    <xf numFmtId="0" fontId="13" fillId="0" borderId="4"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0" fontId="13" fillId="0" borderId="0" xfId="0" applyFont="1" applyAlignment="1" applyProtection="1">
      <alignment vertical="center"/>
      <protection locked="0"/>
    </xf>
    <xf numFmtId="0" fontId="13" fillId="0" borderId="4" xfId="0" applyFont="1" applyBorder="1" applyAlignment="1">
      <alignment vertical="center"/>
    </xf>
    <xf numFmtId="0" fontId="13" fillId="0" borderId="17"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8" xfId="0" applyFont="1" applyBorder="1" applyAlignment="1" applyProtection="1">
      <alignment vertical="center"/>
      <protection/>
    </xf>
    <xf numFmtId="0" fontId="13" fillId="0" borderId="0" xfId="0" applyFont="1" applyAlignment="1">
      <alignment horizontal="left" vertical="center"/>
    </xf>
    <xf numFmtId="0" fontId="44" fillId="0" borderId="0" xfId="0" applyFont="1" applyAlignment="1" applyProtection="1">
      <alignment vertical="center" wrapText="1"/>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10" fillId="0" borderId="22" xfId="0" applyFont="1" applyBorder="1" applyAlignment="1" applyProtection="1">
      <alignment vertical="center"/>
      <protection/>
    </xf>
    <xf numFmtId="0" fontId="10" fillId="0" borderId="23" xfId="0" applyFont="1" applyBorder="1" applyAlignment="1" applyProtection="1">
      <alignment vertical="center"/>
      <protection/>
    </xf>
    <xf numFmtId="0" fontId="10" fillId="0" borderId="24" xfId="0" applyFont="1" applyBorder="1" applyAlignment="1" applyProtection="1">
      <alignment vertical="center"/>
      <protection/>
    </xf>
    <xf numFmtId="0" fontId="44" fillId="0" borderId="0" xfId="0" applyFont="1" applyAlignment="1" applyProtection="1">
      <alignment vertical="top" wrapText="1"/>
      <protection/>
    </xf>
    <xf numFmtId="0" fontId="2" fillId="0" borderId="23" xfId="0" applyFont="1" applyBorder="1" applyAlignment="1" applyProtection="1">
      <alignment horizontal="center"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12" fillId="0" borderId="22" xfId="0" applyFont="1" applyBorder="1" applyAlignment="1" applyProtection="1">
      <alignment vertical="center"/>
      <protection/>
    </xf>
    <xf numFmtId="0" fontId="12" fillId="0" borderId="23" xfId="0" applyFont="1" applyBorder="1" applyAlignment="1" applyProtection="1">
      <alignment vertical="center"/>
      <protection/>
    </xf>
    <xf numFmtId="0" fontId="12"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9"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6"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7"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3" xfId="0" applyFont="1" applyBorder="1" applyAlignment="1" applyProtection="1">
      <alignment horizontal="left" vertical="center"/>
      <protection locked="0"/>
    </xf>
    <xf numFmtId="0" fontId="29"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6"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9"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9"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83"/>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7" t="s">
        <v>0</v>
      </c>
      <c r="B1" s="18"/>
      <c r="C1" s="18"/>
      <c r="D1" s="19" t="s">
        <v>1</v>
      </c>
      <c r="E1" s="18"/>
      <c r="F1" s="18"/>
      <c r="G1" s="18"/>
      <c r="H1" s="18"/>
      <c r="I1" s="18"/>
      <c r="J1" s="18"/>
      <c r="K1" s="20" t="s">
        <v>2</v>
      </c>
      <c r="L1" s="20"/>
      <c r="M1" s="20"/>
      <c r="N1" s="20"/>
      <c r="O1" s="20"/>
      <c r="P1" s="20"/>
      <c r="Q1" s="20"/>
      <c r="R1" s="20"/>
      <c r="S1" s="20"/>
      <c r="T1" s="18"/>
      <c r="U1" s="18"/>
      <c r="V1" s="18"/>
      <c r="W1" s="20" t="s">
        <v>3</v>
      </c>
      <c r="X1" s="20"/>
      <c r="Y1" s="20"/>
      <c r="Z1" s="20"/>
      <c r="AA1" s="20"/>
      <c r="AB1" s="20"/>
      <c r="AC1" s="20"/>
      <c r="AD1" s="20"/>
      <c r="AE1" s="20"/>
      <c r="AF1" s="20"/>
      <c r="AG1" s="20"/>
      <c r="AH1" s="20"/>
      <c r="AI1" s="21"/>
      <c r="AJ1" s="22"/>
      <c r="AK1" s="22"/>
      <c r="AL1" s="22"/>
      <c r="AM1" s="22"/>
      <c r="AN1" s="22"/>
      <c r="AO1" s="22"/>
      <c r="AP1" s="22"/>
      <c r="AQ1" s="22"/>
      <c r="AR1" s="22"/>
      <c r="AS1" s="22"/>
      <c r="AT1" s="22"/>
      <c r="AU1" s="22"/>
      <c r="AV1" s="22"/>
      <c r="AW1" s="22"/>
      <c r="AX1" s="22"/>
      <c r="AY1" s="22"/>
      <c r="AZ1" s="22"/>
      <c r="BA1" s="23" t="s">
        <v>4</v>
      </c>
      <c r="BB1" s="23" t="s">
        <v>5</v>
      </c>
      <c r="BC1" s="22"/>
      <c r="BD1" s="22"/>
      <c r="BE1" s="22"/>
      <c r="BF1" s="22"/>
      <c r="BG1" s="22"/>
      <c r="BH1" s="22"/>
      <c r="BI1" s="22"/>
      <c r="BJ1" s="22"/>
      <c r="BK1" s="22"/>
      <c r="BL1" s="22"/>
      <c r="BM1" s="22"/>
      <c r="BN1" s="22"/>
      <c r="BO1" s="22"/>
      <c r="BP1" s="22"/>
      <c r="BQ1" s="22"/>
      <c r="BR1" s="22"/>
      <c r="BT1" s="24" t="s">
        <v>6</v>
      </c>
      <c r="BU1" s="24" t="s">
        <v>6</v>
      </c>
      <c r="BV1" s="24" t="s">
        <v>7</v>
      </c>
    </row>
    <row r="2" spans="3:72" ht="36.95" customHeight="1">
      <c r="BS2" s="25" t="s">
        <v>8</v>
      </c>
      <c r="BT2" s="25" t="s">
        <v>9</v>
      </c>
    </row>
    <row r="3" spans="2:72" ht="6.95" customHeight="1">
      <c r="B3" s="26"/>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8"/>
      <c r="BS3" s="25" t="s">
        <v>8</v>
      </c>
      <c r="BT3" s="25" t="s">
        <v>10</v>
      </c>
    </row>
    <row r="4" spans="2:71" ht="36.95" customHeight="1">
      <c r="B4" s="29"/>
      <c r="C4" s="30"/>
      <c r="D4" s="31" t="s">
        <v>11</v>
      </c>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2"/>
      <c r="AS4" s="33" t="s">
        <v>12</v>
      </c>
      <c r="BE4" s="34" t="s">
        <v>13</v>
      </c>
      <c r="BS4" s="25" t="s">
        <v>14</v>
      </c>
    </row>
    <row r="5" spans="2:71" ht="14.4" customHeight="1">
      <c r="B5" s="29"/>
      <c r="C5" s="30"/>
      <c r="D5" s="35" t="s">
        <v>15</v>
      </c>
      <c r="E5" s="30"/>
      <c r="F5" s="30"/>
      <c r="G5" s="30"/>
      <c r="H5" s="30"/>
      <c r="I5" s="30"/>
      <c r="J5" s="30"/>
      <c r="K5" s="36" t="s">
        <v>16</v>
      </c>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2"/>
      <c r="BE5" s="37" t="s">
        <v>17</v>
      </c>
      <c r="BS5" s="25" t="s">
        <v>8</v>
      </c>
    </row>
    <row r="6" spans="2:71" ht="36.95" customHeight="1">
      <c r="B6" s="29"/>
      <c r="C6" s="30"/>
      <c r="D6" s="38" t="s">
        <v>18</v>
      </c>
      <c r="E6" s="30"/>
      <c r="F6" s="30"/>
      <c r="G6" s="30"/>
      <c r="H6" s="30"/>
      <c r="I6" s="30"/>
      <c r="J6" s="30"/>
      <c r="K6" s="39" t="s">
        <v>19</v>
      </c>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2"/>
      <c r="BE6" s="40"/>
      <c r="BS6" s="25" t="s">
        <v>20</v>
      </c>
    </row>
    <row r="7" spans="2:71" ht="14.4" customHeight="1">
      <c r="B7" s="29"/>
      <c r="C7" s="30"/>
      <c r="D7" s="41" t="s">
        <v>21</v>
      </c>
      <c r="E7" s="30"/>
      <c r="F7" s="30"/>
      <c r="G7" s="30"/>
      <c r="H7" s="30"/>
      <c r="I7" s="30"/>
      <c r="J7" s="30"/>
      <c r="K7" s="36" t="s">
        <v>22</v>
      </c>
      <c r="L7" s="30"/>
      <c r="M7" s="30"/>
      <c r="N7" s="30"/>
      <c r="O7" s="30"/>
      <c r="P7" s="30"/>
      <c r="Q7" s="30"/>
      <c r="R7" s="30"/>
      <c r="S7" s="30"/>
      <c r="T7" s="30"/>
      <c r="U7" s="30"/>
      <c r="V7" s="30"/>
      <c r="W7" s="30"/>
      <c r="X7" s="30"/>
      <c r="Y7" s="30"/>
      <c r="Z7" s="30"/>
      <c r="AA7" s="30"/>
      <c r="AB7" s="30"/>
      <c r="AC7" s="30"/>
      <c r="AD7" s="30"/>
      <c r="AE7" s="30"/>
      <c r="AF7" s="30"/>
      <c r="AG7" s="30"/>
      <c r="AH7" s="30"/>
      <c r="AI7" s="30"/>
      <c r="AJ7" s="30"/>
      <c r="AK7" s="41" t="s">
        <v>23</v>
      </c>
      <c r="AL7" s="30"/>
      <c r="AM7" s="30"/>
      <c r="AN7" s="36" t="s">
        <v>22</v>
      </c>
      <c r="AO7" s="30"/>
      <c r="AP7" s="30"/>
      <c r="AQ7" s="32"/>
      <c r="BE7" s="40"/>
      <c r="BS7" s="25" t="s">
        <v>24</v>
      </c>
    </row>
    <row r="8" spans="2:71" ht="14.4" customHeight="1">
      <c r="B8" s="29"/>
      <c r="C8" s="30"/>
      <c r="D8" s="41" t="s">
        <v>25</v>
      </c>
      <c r="E8" s="30"/>
      <c r="F8" s="30"/>
      <c r="G8" s="30"/>
      <c r="H8" s="30"/>
      <c r="I8" s="30"/>
      <c r="J8" s="30"/>
      <c r="K8" s="36" t="s">
        <v>26</v>
      </c>
      <c r="L8" s="30"/>
      <c r="M8" s="30"/>
      <c r="N8" s="30"/>
      <c r="O8" s="30"/>
      <c r="P8" s="30"/>
      <c r="Q8" s="30"/>
      <c r="R8" s="30"/>
      <c r="S8" s="30"/>
      <c r="T8" s="30"/>
      <c r="U8" s="30"/>
      <c r="V8" s="30"/>
      <c r="W8" s="30"/>
      <c r="X8" s="30"/>
      <c r="Y8" s="30"/>
      <c r="Z8" s="30"/>
      <c r="AA8" s="30"/>
      <c r="AB8" s="30"/>
      <c r="AC8" s="30"/>
      <c r="AD8" s="30"/>
      <c r="AE8" s="30"/>
      <c r="AF8" s="30"/>
      <c r="AG8" s="30"/>
      <c r="AH8" s="30"/>
      <c r="AI8" s="30"/>
      <c r="AJ8" s="30"/>
      <c r="AK8" s="41" t="s">
        <v>27</v>
      </c>
      <c r="AL8" s="30"/>
      <c r="AM8" s="30"/>
      <c r="AN8" s="42" t="s">
        <v>28</v>
      </c>
      <c r="AO8" s="30"/>
      <c r="AP8" s="30"/>
      <c r="AQ8" s="32"/>
      <c r="BE8" s="40"/>
      <c r="BS8" s="25" t="s">
        <v>24</v>
      </c>
    </row>
    <row r="9" spans="2:71" ht="14.4" customHeight="1">
      <c r="B9" s="29"/>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2"/>
      <c r="BE9" s="40"/>
      <c r="BS9" s="25" t="s">
        <v>24</v>
      </c>
    </row>
    <row r="10" spans="2:71" ht="14.4" customHeight="1">
      <c r="B10" s="29"/>
      <c r="C10" s="30"/>
      <c r="D10" s="41" t="s">
        <v>29</v>
      </c>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41" t="s">
        <v>30</v>
      </c>
      <c r="AL10" s="30"/>
      <c r="AM10" s="30"/>
      <c r="AN10" s="36" t="s">
        <v>22</v>
      </c>
      <c r="AO10" s="30"/>
      <c r="AP10" s="30"/>
      <c r="AQ10" s="32"/>
      <c r="BE10" s="40"/>
      <c r="BS10" s="25" t="s">
        <v>20</v>
      </c>
    </row>
    <row r="11" spans="2:71" ht="18.45" customHeight="1">
      <c r="B11" s="29"/>
      <c r="C11" s="30"/>
      <c r="D11" s="30"/>
      <c r="E11" s="36" t="s">
        <v>31</v>
      </c>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41" t="s">
        <v>32</v>
      </c>
      <c r="AL11" s="30"/>
      <c r="AM11" s="30"/>
      <c r="AN11" s="36" t="s">
        <v>22</v>
      </c>
      <c r="AO11" s="30"/>
      <c r="AP11" s="30"/>
      <c r="AQ11" s="32"/>
      <c r="BE11" s="40"/>
      <c r="BS11" s="25" t="s">
        <v>20</v>
      </c>
    </row>
    <row r="12" spans="2:71" ht="6.95" customHeight="1">
      <c r="B12" s="29"/>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2"/>
      <c r="BE12" s="40"/>
      <c r="BS12" s="25" t="s">
        <v>20</v>
      </c>
    </row>
    <row r="13" spans="2:71" ht="14.4" customHeight="1">
      <c r="B13" s="29"/>
      <c r="C13" s="30"/>
      <c r="D13" s="41" t="s">
        <v>33</v>
      </c>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41" t="s">
        <v>30</v>
      </c>
      <c r="AL13" s="30"/>
      <c r="AM13" s="30"/>
      <c r="AN13" s="43" t="s">
        <v>34</v>
      </c>
      <c r="AO13" s="30"/>
      <c r="AP13" s="30"/>
      <c r="AQ13" s="32"/>
      <c r="BE13" s="40"/>
      <c r="BS13" s="25" t="s">
        <v>20</v>
      </c>
    </row>
    <row r="14" spans="2:71" ht="13.5">
      <c r="B14" s="29"/>
      <c r="C14" s="30"/>
      <c r="D14" s="30"/>
      <c r="E14" s="43" t="s">
        <v>34</v>
      </c>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1" t="s">
        <v>32</v>
      </c>
      <c r="AL14" s="30"/>
      <c r="AM14" s="30"/>
      <c r="AN14" s="43" t="s">
        <v>34</v>
      </c>
      <c r="AO14" s="30"/>
      <c r="AP14" s="30"/>
      <c r="AQ14" s="32"/>
      <c r="BE14" s="40"/>
      <c r="BS14" s="25" t="s">
        <v>20</v>
      </c>
    </row>
    <row r="15" spans="2:71" ht="6.95" customHeight="1">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2"/>
      <c r="BE15" s="40"/>
      <c r="BS15" s="25" t="s">
        <v>6</v>
      </c>
    </row>
    <row r="16" spans="2:71" ht="14.4" customHeight="1">
      <c r="B16" s="29"/>
      <c r="C16" s="30"/>
      <c r="D16" s="41" t="s">
        <v>35</v>
      </c>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41" t="s">
        <v>30</v>
      </c>
      <c r="AL16" s="30"/>
      <c r="AM16" s="30"/>
      <c r="AN16" s="36" t="s">
        <v>22</v>
      </c>
      <c r="AO16" s="30"/>
      <c r="AP16" s="30"/>
      <c r="AQ16" s="32"/>
      <c r="BE16" s="40"/>
      <c r="BS16" s="25" t="s">
        <v>6</v>
      </c>
    </row>
    <row r="17" spans="2:71" ht="18.45" customHeight="1">
      <c r="B17" s="29"/>
      <c r="C17" s="30"/>
      <c r="D17" s="30"/>
      <c r="E17" s="36" t="s">
        <v>31</v>
      </c>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41" t="s">
        <v>32</v>
      </c>
      <c r="AL17" s="30"/>
      <c r="AM17" s="30"/>
      <c r="AN17" s="36" t="s">
        <v>22</v>
      </c>
      <c r="AO17" s="30"/>
      <c r="AP17" s="30"/>
      <c r="AQ17" s="32"/>
      <c r="BE17" s="40"/>
      <c r="BS17" s="25" t="s">
        <v>36</v>
      </c>
    </row>
    <row r="18" spans="2:71" ht="6.95" customHeight="1">
      <c r="B18" s="29"/>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2"/>
      <c r="BE18" s="40"/>
      <c r="BS18" s="25" t="s">
        <v>8</v>
      </c>
    </row>
    <row r="19" spans="2:71" ht="14.4" customHeight="1">
      <c r="B19" s="29"/>
      <c r="C19" s="30"/>
      <c r="D19" s="41" t="s">
        <v>37</v>
      </c>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2"/>
      <c r="BE19" s="40"/>
      <c r="BS19" s="25" t="s">
        <v>8</v>
      </c>
    </row>
    <row r="20" spans="2:71" ht="28.5" customHeight="1">
      <c r="B20" s="29"/>
      <c r="C20" s="30"/>
      <c r="D20" s="30"/>
      <c r="E20" s="45" t="s">
        <v>38</v>
      </c>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30"/>
      <c r="AP20" s="30"/>
      <c r="AQ20" s="32"/>
      <c r="BE20" s="40"/>
      <c r="BS20" s="25" t="s">
        <v>6</v>
      </c>
    </row>
    <row r="21" spans="2:57" ht="6.95" customHeight="1">
      <c r="B21" s="29"/>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2"/>
      <c r="BE21" s="40"/>
    </row>
    <row r="22" spans="2:57" ht="6.95" customHeight="1">
      <c r="B22" s="29"/>
      <c r="C22" s="30"/>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30"/>
      <c r="AQ22" s="32"/>
      <c r="BE22" s="40"/>
    </row>
    <row r="23" spans="2:57" s="1" customFormat="1" ht="25.9" customHeight="1">
      <c r="B23" s="47"/>
      <c r="C23" s="48"/>
      <c r="D23" s="49" t="s">
        <v>39</v>
      </c>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1">
        <f>ROUND(AG51,2)</f>
        <v>0</v>
      </c>
      <c r="AL23" s="50"/>
      <c r="AM23" s="50"/>
      <c r="AN23" s="50"/>
      <c r="AO23" s="50"/>
      <c r="AP23" s="48"/>
      <c r="AQ23" s="52"/>
      <c r="BE23" s="40"/>
    </row>
    <row r="24" spans="2:57" s="1" customFormat="1" ht="6.95" customHeight="1">
      <c r="B24" s="47"/>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52"/>
      <c r="BE24" s="40"/>
    </row>
    <row r="25" spans="2:57" s="1" customFormat="1" ht="13.5">
      <c r="B25" s="47"/>
      <c r="C25" s="48"/>
      <c r="D25" s="48"/>
      <c r="E25" s="48"/>
      <c r="F25" s="48"/>
      <c r="G25" s="48"/>
      <c r="H25" s="48"/>
      <c r="I25" s="48"/>
      <c r="J25" s="48"/>
      <c r="K25" s="48"/>
      <c r="L25" s="53" t="s">
        <v>40</v>
      </c>
      <c r="M25" s="53"/>
      <c r="N25" s="53"/>
      <c r="O25" s="53"/>
      <c r="P25" s="48"/>
      <c r="Q25" s="48"/>
      <c r="R25" s="48"/>
      <c r="S25" s="48"/>
      <c r="T25" s="48"/>
      <c r="U25" s="48"/>
      <c r="V25" s="48"/>
      <c r="W25" s="53" t="s">
        <v>41</v>
      </c>
      <c r="X25" s="53"/>
      <c r="Y25" s="53"/>
      <c r="Z25" s="53"/>
      <c r="AA25" s="53"/>
      <c r="AB25" s="53"/>
      <c r="AC25" s="53"/>
      <c r="AD25" s="53"/>
      <c r="AE25" s="53"/>
      <c r="AF25" s="48"/>
      <c r="AG25" s="48"/>
      <c r="AH25" s="48"/>
      <c r="AI25" s="48"/>
      <c r="AJ25" s="48"/>
      <c r="AK25" s="53" t="s">
        <v>42</v>
      </c>
      <c r="AL25" s="53"/>
      <c r="AM25" s="53"/>
      <c r="AN25" s="53"/>
      <c r="AO25" s="53"/>
      <c r="AP25" s="48"/>
      <c r="AQ25" s="52"/>
      <c r="BE25" s="40"/>
    </row>
    <row r="26" spans="2:57" s="2" customFormat="1" ht="14.4" customHeight="1">
      <c r="B26" s="54"/>
      <c r="C26" s="55"/>
      <c r="D26" s="56" t="s">
        <v>43</v>
      </c>
      <c r="E26" s="55"/>
      <c r="F26" s="56" t="s">
        <v>44</v>
      </c>
      <c r="G26" s="55"/>
      <c r="H26" s="55"/>
      <c r="I26" s="55"/>
      <c r="J26" s="55"/>
      <c r="K26" s="55"/>
      <c r="L26" s="57">
        <v>0.21</v>
      </c>
      <c r="M26" s="55"/>
      <c r="N26" s="55"/>
      <c r="O26" s="55"/>
      <c r="P26" s="55"/>
      <c r="Q26" s="55"/>
      <c r="R26" s="55"/>
      <c r="S26" s="55"/>
      <c r="T26" s="55"/>
      <c r="U26" s="55"/>
      <c r="V26" s="55"/>
      <c r="W26" s="58">
        <f>ROUND(AZ51,2)</f>
        <v>0</v>
      </c>
      <c r="X26" s="55"/>
      <c r="Y26" s="55"/>
      <c r="Z26" s="55"/>
      <c r="AA26" s="55"/>
      <c r="AB26" s="55"/>
      <c r="AC26" s="55"/>
      <c r="AD26" s="55"/>
      <c r="AE26" s="55"/>
      <c r="AF26" s="55"/>
      <c r="AG26" s="55"/>
      <c r="AH26" s="55"/>
      <c r="AI26" s="55"/>
      <c r="AJ26" s="55"/>
      <c r="AK26" s="58">
        <f>ROUND(AV51,2)</f>
        <v>0</v>
      </c>
      <c r="AL26" s="55"/>
      <c r="AM26" s="55"/>
      <c r="AN26" s="55"/>
      <c r="AO26" s="55"/>
      <c r="AP26" s="55"/>
      <c r="AQ26" s="59"/>
      <c r="BE26" s="40"/>
    </row>
    <row r="27" spans="2:57" s="2" customFormat="1" ht="14.4" customHeight="1">
      <c r="B27" s="54"/>
      <c r="C27" s="55"/>
      <c r="D27" s="55"/>
      <c r="E27" s="55"/>
      <c r="F27" s="56" t="s">
        <v>45</v>
      </c>
      <c r="G27" s="55"/>
      <c r="H27" s="55"/>
      <c r="I27" s="55"/>
      <c r="J27" s="55"/>
      <c r="K27" s="55"/>
      <c r="L27" s="57">
        <v>0.15</v>
      </c>
      <c r="M27" s="55"/>
      <c r="N27" s="55"/>
      <c r="O27" s="55"/>
      <c r="P27" s="55"/>
      <c r="Q27" s="55"/>
      <c r="R27" s="55"/>
      <c r="S27" s="55"/>
      <c r="T27" s="55"/>
      <c r="U27" s="55"/>
      <c r="V27" s="55"/>
      <c r="W27" s="58">
        <f>ROUND(BA51,2)</f>
        <v>0</v>
      </c>
      <c r="X27" s="55"/>
      <c r="Y27" s="55"/>
      <c r="Z27" s="55"/>
      <c r="AA27" s="55"/>
      <c r="AB27" s="55"/>
      <c r="AC27" s="55"/>
      <c r="AD27" s="55"/>
      <c r="AE27" s="55"/>
      <c r="AF27" s="55"/>
      <c r="AG27" s="55"/>
      <c r="AH27" s="55"/>
      <c r="AI27" s="55"/>
      <c r="AJ27" s="55"/>
      <c r="AK27" s="58">
        <f>ROUND(AW51,2)</f>
        <v>0</v>
      </c>
      <c r="AL27" s="55"/>
      <c r="AM27" s="55"/>
      <c r="AN27" s="55"/>
      <c r="AO27" s="55"/>
      <c r="AP27" s="55"/>
      <c r="AQ27" s="59"/>
      <c r="BE27" s="40"/>
    </row>
    <row r="28" spans="2:57" s="2" customFormat="1" ht="14.4" customHeight="1" hidden="1">
      <c r="B28" s="54"/>
      <c r="C28" s="55"/>
      <c r="D28" s="55"/>
      <c r="E28" s="55"/>
      <c r="F28" s="56" t="s">
        <v>46</v>
      </c>
      <c r="G28" s="55"/>
      <c r="H28" s="55"/>
      <c r="I28" s="55"/>
      <c r="J28" s="55"/>
      <c r="K28" s="55"/>
      <c r="L28" s="57">
        <v>0.21</v>
      </c>
      <c r="M28" s="55"/>
      <c r="N28" s="55"/>
      <c r="O28" s="55"/>
      <c r="P28" s="55"/>
      <c r="Q28" s="55"/>
      <c r="R28" s="55"/>
      <c r="S28" s="55"/>
      <c r="T28" s="55"/>
      <c r="U28" s="55"/>
      <c r="V28" s="55"/>
      <c r="W28" s="58">
        <f>ROUND(BB51,2)</f>
        <v>0</v>
      </c>
      <c r="X28" s="55"/>
      <c r="Y28" s="55"/>
      <c r="Z28" s="55"/>
      <c r="AA28" s="55"/>
      <c r="AB28" s="55"/>
      <c r="AC28" s="55"/>
      <c r="AD28" s="55"/>
      <c r="AE28" s="55"/>
      <c r="AF28" s="55"/>
      <c r="AG28" s="55"/>
      <c r="AH28" s="55"/>
      <c r="AI28" s="55"/>
      <c r="AJ28" s="55"/>
      <c r="AK28" s="58">
        <v>0</v>
      </c>
      <c r="AL28" s="55"/>
      <c r="AM28" s="55"/>
      <c r="AN28" s="55"/>
      <c r="AO28" s="55"/>
      <c r="AP28" s="55"/>
      <c r="AQ28" s="59"/>
      <c r="BE28" s="40"/>
    </row>
    <row r="29" spans="2:57" s="2" customFormat="1" ht="14.4" customHeight="1" hidden="1">
      <c r="B29" s="54"/>
      <c r="C29" s="55"/>
      <c r="D29" s="55"/>
      <c r="E29" s="55"/>
      <c r="F29" s="56" t="s">
        <v>47</v>
      </c>
      <c r="G29" s="55"/>
      <c r="H29" s="55"/>
      <c r="I29" s="55"/>
      <c r="J29" s="55"/>
      <c r="K29" s="55"/>
      <c r="L29" s="57">
        <v>0.15</v>
      </c>
      <c r="M29" s="55"/>
      <c r="N29" s="55"/>
      <c r="O29" s="55"/>
      <c r="P29" s="55"/>
      <c r="Q29" s="55"/>
      <c r="R29" s="55"/>
      <c r="S29" s="55"/>
      <c r="T29" s="55"/>
      <c r="U29" s="55"/>
      <c r="V29" s="55"/>
      <c r="W29" s="58">
        <f>ROUND(BC51,2)</f>
        <v>0</v>
      </c>
      <c r="X29" s="55"/>
      <c r="Y29" s="55"/>
      <c r="Z29" s="55"/>
      <c r="AA29" s="55"/>
      <c r="AB29" s="55"/>
      <c r="AC29" s="55"/>
      <c r="AD29" s="55"/>
      <c r="AE29" s="55"/>
      <c r="AF29" s="55"/>
      <c r="AG29" s="55"/>
      <c r="AH29" s="55"/>
      <c r="AI29" s="55"/>
      <c r="AJ29" s="55"/>
      <c r="AK29" s="58">
        <v>0</v>
      </c>
      <c r="AL29" s="55"/>
      <c r="AM29" s="55"/>
      <c r="AN29" s="55"/>
      <c r="AO29" s="55"/>
      <c r="AP29" s="55"/>
      <c r="AQ29" s="59"/>
      <c r="BE29" s="40"/>
    </row>
    <row r="30" spans="2:57" s="2" customFormat="1" ht="14.4" customHeight="1" hidden="1">
      <c r="B30" s="54"/>
      <c r="C30" s="55"/>
      <c r="D30" s="55"/>
      <c r="E30" s="55"/>
      <c r="F30" s="56" t="s">
        <v>48</v>
      </c>
      <c r="G30" s="55"/>
      <c r="H30" s="55"/>
      <c r="I30" s="55"/>
      <c r="J30" s="55"/>
      <c r="K30" s="55"/>
      <c r="L30" s="57">
        <v>0</v>
      </c>
      <c r="M30" s="55"/>
      <c r="N30" s="55"/>
      <c r="O30" s="55"/>
      <c r="P30" s="55"/>
      <c r="Q30" s="55"/>
      <c r="R30" s="55"/>
      <c r="S30" s="55"/>
      <c r="T30" s="55"/>
      <c r="U30" s="55"/>
      <c r="V30" s="55"/>
      <c r="W30" s="58">
        <f>ROUND(BD51,2)</f>
        <v>0</v>
      </c>
      <c r="X30" s="55"/>
      <c r="Y30" s="55"/>
      <c r="Z30" s="55"/>
      <c r="AA30" s="55"/>
      <c r="AB30" s="55"/>
      <c r="AC30" s="55"/>
      <c r="AD30" s="55"/>
      <c r="AE30" s="55"/>
      <c r="AF30" s="55"/>
      <c r="AG30" s="55"/>
      <c r="AH30" s="55"/>
      <c r="AI30" s="55"/>
      <c r="AJ30" s="55"/>
      <c r="AK30" s="58">
        <v>0</v>
      </c>
      <c r="AL30" s="55"/>
      <c r="AM30" s="55"/>
      <c r="AN30" s="55"/>
      <c r="AO30" s="55"/>
      <c r="AP30" s="55"/>
      <c r="AQ30" s="59"/>
      <c r="BE30" s="40"/>
    </row>
    <row r="31" spans="2:57" s="1" customFormat="1" ht="6.95" customHeight="1">
      <c r="B31" s="47"/>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52"/>
      <c r="BE31" s="40"/>
    </row>
    <row r="32" spans="2:57" s="1" customFormat="1" ht="25.9" customHeight="1">
      <c r="B32" s="47"/>
      <c r="C32" s="60"/>
      <c r="D32" s="61" t="s">
        <v>49</v>
      </c>
      <c r="E32" s="62"/>
      <c r="F32" s="62"/>
      <c r="G32" s="62"/>
      <c r="H32" s="62"/>
      <c r="I32" s="62"/>
      <c r="J32" s="62"/>
      <c r="K32" s="62"/>
      <c r="L32" s="62"/>
      <c r="M32" s="62"/>
      <c r="N32" s="62"/>
      <c r="O32" s="62"/>
      <c r="P32" s="62"/>
      <c r="Q32" s="62"/>
      <c r="R32" s="62"/>
      <c r="S32" s="62"/>
      <c r="T32" s="63" t="s">
        <v>50</v>
      </c>
      <c r="U32" s="62"/>
      <c r="V32" s="62"/>
      <c r="W32" s="62"/>
      <c r="X32" s="64" t="s">
        <v>51</v>
      </c>
      <c r="Y32" s="62"/>
      <c r="Z32" s="62"/>
      <c r="AA32" s="62"/>
      <c r="AB32" s="62"/>
      <c r="AC32" s="62"/>
      <c r="AD32" s="62"/>
      <c r="AE32" s="62"/>
      <c r="AF32" s="62"/>
      <c r="AG32" s="62"/>
      <c r="AH32" s="62"/>
      <c r="AI32" s="62"/>
      <c r="AJ32" s="62"/>
      <c r="AK32" s="65">
        <f>SUM(AK23:AK30)</f>
        <v>0</v>
      </c>
      <c r="AL32" s="62"/>
      <c r="AM32" s="62"/>
      <c r="AN32" s="62"/>
      <c r="AO32" s="66"/>
      <c r="AP32" s="60"/>
      <c r="AQ32" s="67"/>
      <c r="BE32" s="40"/>
    </row>
    <row r="33" spans="2:43" s="1" customFormat="1" ht="6.95" customHeight="1">
      <c r="B33" s="47"/>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52"/>
    </row>
    <row r="34" spans="2:43" s="1" customFormat="1" ht="6.95" customHeight="1">
      <c r="B34" s="68"/>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70"/>
    </row>
    <row r="38" spans="2:44" s="1" customFormat="1" ht="6.95" customHeight="1">
      <c r="B38" s="71"/>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3"/>
    </row>
    <row r="39" spans="2:44" s="1" customFormat="1" ht="36.95" customHeight="1">
      <c r="B39" s="47"/>
      <c r="C39" s="74" t="s">
        <v>52</v>
      </c>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3"/>
    </row>
    <row r="40" spans="2:44" s="1" customFormat="1" ht="6.95" customHeight="1">
      <c r="B40" s="47"/>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3"/>
    </row>
    <row r="41" spans="2:44" s="3" customFormat="1" ht="14.4" customHeight="1">
      <c r="B41" s="76"/>
      <c r="C41" s="77" t="s">
        <v>15</v>
      </c>
      <c r="D41" s="78"/>
      <c r="E41" s="78"/>
      <c r="F41" s="78"/>
      <c r="G41" s="78"/>
      <c r="H41" s="78"/>
      <c r="I41" s="78"/>
      <c r="J41" s="78"/>
      <c r="K41" s="78"/>
      <c r="L41" s="78" t="str">
        <f>K5</f>
        <v>dobrosov2</v>
      </c>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9"/>
    </row>
    <row r="42" spans="2:44" s="4" customFormat="1" ht="36.95" customHeight="1">
      <c r="B42" s="80"/>
      <c r="C42" s="81" t="s">
        <v>18</v>
      </c>
      <c r="D42" s="82"/>
      <c r="E42" s="82"/>
      <c r="F42" s="82"/>
      <c r="G42" s="82"/>
      <c r="H42" s="82"/>
      <c r="I42" s="82"/>
      <c r="J42" s="82"/>
      <c r="K42" s="82"/>
      <c r="L42" s="83" t="str">
        <f>K6</f>
        <v>Revitalizace a zatraktivnění pevnosti - Stavební úpravy a přístavba návštěvnického centra</v>
      </c>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4"/>
    </row>
    <row r="43" spans="2:44" s="1" customFormat="1" ht="6.95" customHeight="1">
      <c r="B43" s="47"/>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3"/>
    </row>
    <row r="44" spans="2:44" s="1" customFormat="1" ht="13.5">
      <c r="B44" s="47"/>
      <c r="C44" s="77" t="s">
        <v>25</v>
      </c>
      <c r="D44" s="75"/>
      <c r="E44" s="75"/>
      <c r="F44" s="75"/>
      <c r="G44" s="75"/>
      <c r="H44" s="75"/>
      <c r="I44" s="75"/>
      <c r="J44" s="75"/>
      <c r="K44" s="75"/>
      <c r="L44" s="85" t="str">
        <f>IF(K8="","",K8)</f>
        <v>Dobrošov</v>
      </c>
      <c r="M44" s="75"/>
      <c r="N44" s="75"/>
      <c r="O44" s="75"/>
      <c r="P44" s="75"/>
      <c r="Q44" s="75"/>
      <c r="R44" s="75"/>
      <c r="S44" s="75"/>
      <c r="T44" s="75"/>
      <c r="U44" s="75"/>
      <c r="V44" s="75"/>
      <c r="W44" s="75"/>
      <c r="X44" s="75"/>
      <c r="Y44" s="75"/>
      <c r="Z44" s="75"/>
      <c r="AA44" s="75"/>
      <c r="AB44" s="75"/>
      <c r="AC44" s="75"/>
      <c r="AD44" s="75"/>
      <c r="AE44" s="75"/>
      <c r="AF44" s="75"/>
      <c r="AG44" s="75"/>
      <c r="AH44" s="75"/>
      <c r="AI44" s="77" t="s">
        <v>27</v>
      </c>
      <c r="AJ44" s="75"/>
      <c r="AK44" s="75"/>
      <c r="AL44" s="75"/>
      <c r="AM44" s="86" t="str">
        <f>IF(AN8="","",AN8)</f>
        <v>3. 5. 2017</v>
      </c>
      <c r="AN44" s="86"/>
      <c r="AO44" s="75"/>
      <c r="AP44" s="75"/>
      <c r="AQ44" s="75"/>
      <c r="AR44" s="73"/>
    </row>
    <row r="45" spans="2:44" s="1" customFormat="1" ht="6.95" customHeight="1">
      <c r="B45" s="47"/>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3"/>
    </row>
    <row r="46" spans="2:56" s="1" customFormat="1" ht="13.5">
      <c r="B46" s="47"/>
      <c r="C46" s="77" t="s">
        <v>29</v>
      </c>
      <c r="D46" s="75"/>
      <c r="E46" s="75"/>
      <c r="F46" s="75"/>
      <c r="G46" s="75"/>
      <c r="H46" s="75"/>
      <c r="I46" s="75"/>
      <c r="J46" s="75"/>
      <c r="K46" s="75"/>
      <c r="L46" s="78" t="str">
        <f>IF(E11="","",E11)</f>
        <v xml:space="preserve"> </v>
      </c>
      <c r="M46" s="75"/>
      <c r="N46" s="75"/>
      <c r="O46" s="75"/>
      <c r="P46" s="75"/>
      <c r="Q46" s="75"/>
      <c r="R46" s="75"/>
      <c r="S46" s="75"/>
      <c r="T46" s="75"/>
      <c r="U46" s="75"/>
      <c r="V46" s="75"/>
      <c r="W46" s="75"/>
      <c r="X46" s="75"/>
      <c r="Y46" s="75"/>
      <c r="Z46" s="75"/>
      <c r="AA46" s="75"/>
      <c r="AB46" s="75"/>
      <c r="AC46" s="75"/>
      <c r="AD46" s="75"/>
      <c r="AE46" s="75"/>
      <c r="AF46" s="75"/>
      <c r="AG46" s="75"/>
      <c r="AH46" s="75"/>
      <c r="AI46" s="77" t="s">
        <v>35</v>
      </c>
      <c r="AJ46" s="75"/>
      <c r="AK46" s="75"/>
      <c r="AL46" s="75"/>
      <c r="AM46" s="78" t="str">
        <f>IF(E17="","",E17)</f>
        <v xml:space="preserve"> </v>
      </c>
      <c r="AN46" s="78"/>
      <c r="AO46" s="78"/>
      <c r="AP46" s="78"/>
      <c r="AQ46" s="75"/>
      <c r="AR46" s="73"/>
      <c r="AS46" s="87" t="s">
        <v>53</v>
      </c>
      <c r="AT46" s="88"/>
      <c r="AU46" s="89"/>
      <c r="AV46" s="89"/>
      <c r="AW46" s="89"/>
      <c r="AX46" s="89"/>
      <c r="AY46" s="89"/>
      <c r="AZ46" s="89"/>
      <c r="BA46" s="89"/>
      <c r="BB46" s="89"/>
      <c r="BC46" s="89"/>
      <c r="BD46" s="90"/>
    </row>
    <row r="47" spans="2:56" s="1" customFormat="1" ht="13.5">
      <c r="B47" s="47"/>
      <c r="C47" s="77" t="s">
        <v>33</v>
      </c>
      <c r="D47" s="75"/>
      <c r="E47" s="75"/>
      <c r="F47" s="75"/>
      <c r="G47" s="75"/>
      <c r="H47" s="75"/>
      <c r="I47" s="75"/>
      <c r="J47" s="75"/>
      <c r="K47" s="75"/>
      <c r="L47" s="78" t="str">
        <f>IF(E14="Vyplň údaj","",E14)</f>
        <v/>
      </c>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3"/>
      <c r="AS47" s="91"/>
      <c r="AT47" s="92"/>
      <c r="AU47" s="93"/>
      <c r="AV47" s="93"/>
      <c r="AW47" s="93"/>
      <c r="AX47" s="93"/>
      <c r="AY47" s="93"/>
      <c r="AZ47" s="93"/>
      <c r="BA47" s="93"/>
      <c r="BB47" s="93"/>
      <c r="BC47" s="93"/>
      <c r="BD47" s="94"/>
    </row>
    <row r="48" spans="2:56" s="1" customFormat="1" ht="10.8" customHeight="1">
      <c r="B48" s="47"/>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3"/>
      <c r="AS48" s="95"/>
      <c r="AT48" s="56"/>
      <c r="AU48" s="48"/>
      <c r="AV48" s="48"/>
      <c r="AW48" s="48"/>
      <c r="AX48" s="48"/>
      <c r="AY48" s="48"/>
      <c r="AZ48" s="48"/>
      <c r="BA48" s="48"/>
      <c r="BB48" s="48"/>
      <c r="BC48" s="48"/>
      <c r="BD48" s="96"/>
    </row>
    <row r="49" spans="2:56" s="1" customFormat="1" ht="29.25" customHeight="1">
      <c r="B49" s="47"/>
      <c r="C49" s="97" t="s">
        <v>54</v>
      </c>
      <c r="D49" s="98"/>
      <c r="E49" s="98"/>
      <c r="F49" s="98"/>
      <c r="G49" s="98"/>
      <c r="H49" s="99"/>
      <c r="I49" s="100" t="s">
        <v>55</v>
      </c>
      <c r="J49" s="98"/>
      <c r="K49" s="98"/>
      <c r="L49" s="98"/>
      <c r="M49" s="98"/>
      <c r="N49" s="98"/>
      <c r="O49" s="98"/>
      <c r="P49" s="98"/>
      <c r="Q49" s="98"/>
      <c r="R49" s="98"/>
      <c r="S49" s="98"/>
      <c r="T49" s="98"/>
      <c r="U49" s="98"/>
      <c r="V49" s="98"/>
      <c r="W49" s="98"/>
      <c r="X49" s="98"/>
      <c r="Y49" s="98"/>
      <c r="Z49" s="98"/>
      <c r="AA49" s="98"/>
      <c r="AB49" s="98"/>
      <c r="AC49" s="98"/>
      <c r="AD49" s="98"/>
      <c r="AE49" s="98"/>
      <c r="AF49" s="98"/>
      <c r="AG49" s="101" t="s">
        <v>56</v>
      </c>
      <c r="AH49" s="98"/>
      <c r="AI49" s="98"/>
      <c r="AJ49" s="98"/>
      <c r="AK49" s="98"/>
      <c r="AL49" s="98"/>
      <c r="AM49" s="98"/>
      <c r="AN49" s="100" t="s">
        <v>57</v>
      </c>
      <c r="AO49" s="98"/>
      <c r="AP49" s="98"/>
      <c r="AQ49" s="102" t="s">
        <v>58</v>
      </c>
      <c r="AR49" s="73"/>
      <c r="AS49" s="103" t="s">
        <v>59</v>
      </c>
      <c r="AT49" s="104" t="s">
        <v>60</v>
      </c>
      <c r="AU49" s="104" t="s">
        <v>61</v>
      </c>
      <c r="AV49" s="104" t="s">
        <v>62</v>
      </c>
      <c r="AW49" s="104" t="s">
        <v>63</v>
      </c>
      <c r="AX49" s="104" t="s">
        <v>64</v>
      </c>
      <c r="AY49" s="104" t="s">
        <v>65</v>
      </c>
      <c r="AZ49" s="104" t="s">
        <v>66</v>
      </c>
      <c r="BA49" s="104" t="s">
        <v>67</v>
      </c>
      <c r="BB49" s="104" t="s">
        <v>68</v>
      </c>
      <c r="BC49" s="104" t="s">
        <v>69</v>
      </c>
      <c r="BD49" s="105" t="s">
        <v>70</v>
      </c>
    </row>
    <row r="50" spans="2:56" s="1" customFormat="1" ht="10.8" customHeight="1">
      <c r="B50" s="47"/>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3"/>
      <c r="AS50" s="106"/>
      <c r="AT50" s="107"/>
      <c r="AU50" s="107"/>
      <c r="AV50" s="107"/>
      <c r="AW50" s="107"/>
      <c r="AX50" s="107"/>
      <c r="AY50" s="107"/>
      <c r="AZ50" s="107"/>
      <c r="BA50" s="107"/>
      <c r="BB50" s="107"/>
      <c r="BC50" s="107"/>
      <c r="BD50" s="108"/>
    </row>
    <row r="51" spans="2:90" s="4" customFormat="1" ht="32.4" customHeight="1">
      <c r="B51" s="80"/>
      <c r="C51" s="109" t="s">
        <v>71</v>
      </c>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1">
        <f>ROUND(AG52+AG60+AG64+AG67+AG70+AG73+AG75+AG77+AG79+AG81,2)</f>
        <v>0</v>
      </c>
      <c r="AH51" s="111"/>
      <c r="AI51" s="111"/>
      <c r="AJ51" s="111"/>
      <c r="AK51" s="111"/>
      <c r="AL51" s="111"/>
      <c r="AM51" s="111"/>
      <c r="AN51" s="112">
        <f>SUM(AG51,AT51)</f>
        <v>0</v>
      </c>
      <c r="AO51" s="112"/>
      <c r="AP51" s="112"/>
      <c r="AQ51" s="113" t="s">
        <v>22</v>
      </c>
      <c r="AR51" s="84"/>
      <c r="AS51" s="114">
        <f>ROUND(AS52+AS60+AS64+AS67+AS70+AS73+AS75+AS77+AS79+AS81,2)</f>
        <v>0</v>
      </c>
      <c r="AT51" s="115">
        <f>ROUND(SUM(AV51:AW51),2)</f>
        <v>0</v>
      </c>
      <c r="AU51" s="116">
        <f>ROUND(AU52+AU60+AU64+AU67+AU70+AU73+AU75+AU77+AU79+AU81,5)</f>
        <v>0</v>
      </c>
      <c r="AV51" s="115">
        <f>ROUND(AZ51*L26,2)</f>
        <v>0</v>
      </c>
      <c r="AW51" s="115">
        <f>ROUND(BA51*L27,2)</f>
        <v>0</v>
      </c>
      <c r="AX51" s="115">
        <f>ROUND(BB51*L26,2)</f>
        <v>0</v>
      </c>
      <c r="AY51" s="115">
        <f>ROUND(BC51*L27,2)</f>
        <v>0</v>
      </c>
      <c r="AZ51" s="115">
        <f>ROUND(AZ52+AZ60+AZ64+AZ67+AZ70+AZ73+AZ75+AZ77+AZ79+AZ81,2)</f>
        <v>0</v>
      </c>
      <c r="BA51" s="115">
        <f>ROUND(BA52+BA60+BA64+BA67+BA70+BA73+BA75+BA77+BA79+BA81,2)</f>
        <v>0</v>
      </c>
      <c r="BB51" s="115">
        <f>ROUND(BB52+BB60+BB64+BB67+BB70+BB73+BB75+BB77+BB79+BB81,2)</f>
        <v>0</v>
      </c>
      <c r="BC51" s="115">
        <f>ROUND(BC52+BC60+BC64+BC67+BC70+BC73+BC75+BC77+BC79+BC81,2)</f>
        <v>0</v>
      </c>
      <c r="BD51" s="117">
        <f>ROUND(BD52+BD60+BD64+BD67+BD70+BD73+BD75+BD77+BD79+BD81,2)</f>
        <v>0</v>
      </c>
      <c r="BS51" s="118" t="s">
        <v>72</v>
      </c>
      <c r="BT51" s="118" t="s">
        <v>73</v>
      </c>
      <c r="BU51" s="119" t="s">
        <v>74</v>
      </c>
      <c r="BV51" s="118" t="s">
        <v>75</v>
      </c>
      <c r="BW51" s="118" t="s">
        <v>7</v>
      </c>
      <c r="BX51" s="118" t="s">
        <v>76</v>
      </c>
      <c r="CL51" s="118" t="s">
        <v>22</v>
      </c>
    </row>
    <row r="52" spans="2:91" s="5" customFormat="1" ht="31.5" customHeight="1">
      <c r="B52" s="120"/>
      <c r="C52" s="121"/>
      <c r="D52" s="122" t="s">
        <v>77</v>
      </c>
      <c r="E52" s="122"/>
      <c r="F52" s="122"/>
      <c r="G52" s="122"/>
      <c r="H52" s="122"/>
      <c r="I52" s="123"/>
      <c r="J52" s="122" t="s">
        <v>78</v>
      </c>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4">
        <f>ROUND(SUM(AG53:AG59),2)</f>
        <v>0</v>
      </c>
      <c r="AH52" s="123"/>
      <c r="AI52" s="123"/>
      <c r="AJ52" s="123"/>
      <c r="AK52" s="123"/>
      <c r="AL52" s="123"/>
      <c r="AM52" s="123"/>
      <c r="AN52" s="125">
        <f>SUM(AG52,AT52)</f>
        <v>0</v>
      </c>
      <c r="AO52" s="123"/>
      <c r="AP52" s="123"/>
      <c r="AQ52" s="126" t="s">
        <v>79</v>
      </c>
      <c r="AR52" s="127"/>
      <c r="AS52" s="128">
        <f>ROUND(SUM(AS53:AS59),2)</f>
        <v>0</v>
      </c>
      <c r="AT52" s="129">
        <f>ROUND(SUM(AV52:AW52),2)</f>
        <v>0</v>
      </c>
      <c r="AU52" s="130">
        <f>ROUND(SUM(AU53:AU59),5)</f>
        <v>0</v>
      </c>
      <c r="AV52" s="129">
        <f>ROUND(AZ52*L26,2)</f>
        <v>0</v>
      </c>
      <c r="AW52" s="129">
        <f>ROUND(BA52*L27,2)</f>
        <v>0</v>
      </c>
      <c r="AX52" s="129">
        <f>ROUND(BB52*L26,2)</f>
        <v>0</v>
      </c>
      <c r="AY52" s="129">
        <f>ROUND(BC52*L27,2)</f>
        <v>0</v>
      </c>
      <c r="AZ52" s="129">
        <f>ROUND(SUM(AZ53:AZ59),2)</f>
        <v>0</v>
      </c>
      <c r="BA52" s="129">
        <f>ROUND(SUM(BA53:BA59),2)</f>
        <v>0</v>
      </c>
      <c r="BB52" s="129">
        <f>ROUND(SUM(BB53:BB59),2)</f>
        <v>0</v>
      </c>
      <c r="BC52" s="129">
        <f>ROUND(SUM(BC53:BC59),2)</f>
        <v>0</v>
      </c>
      <c r="BD52" s="131">
        <f>ROUND(SUM(BD53:BD59),2)</f>
        <v>0</v>
      </c>
      <c r="BS52" s="132" t="s">
        <v>72</v>
      </c>
      <c r="BT52" s="132" t="s">
        <v>24</v>
      </c>
      <c r="BU52" s="132" t="s">
        <v>74</v>
      </c>
      <c r="BV52" s="132" t="s">
        <v>75</v>
      </c>
      <c r="BW52" s="132" t="s">
        <v>80</v>
      </c>
      <c r="BX52" s="132" t="s">
        <v>7</v>
      </c>
      <c r="CL52" s="132" t="s">
        <v>22</v>
      </c>
      <c r="CM52" s="132" t="s">
        <v>81</v>
      </c>
    </row>
    <row r="53" spans="1:90" s="6" customFormat="1" ht="16.5" customHeight="1">
      <c r="A53" s="133" t="s">
        <v>82</v>
      </c>
      <c r="B53" s="134"/>
      <c r="C53" s="135"/>
      <c r="D53" s="135"/>
      <c r="E53" s="136" t="s">
        <v>83</v>
      </c>
      <c r="F53" s="136"/>
      <c r="G53" s="136"/>
      <c r="H53" s="136"/>
      <c r="I53" s="136"/>
      <c r="J53" s="135"/>
      <c r="K53" s="136" t="s">
        <v>84</v>
      </c>
      <c r="L53" s="136"/>
      <c r="M53" s="136"/>
      <c r="N53" s="136"/>
      <c r="O53" s="136"/>
      <c r="P53" s="136"/>
      <c r="Q53" s="136"/>
      <c r="R53" s="136"/>
      <c r="S53" s="136"/>
      <c r="T53" s="136"/>
      <c r="U53" s="136"/>
      <c r="V53" s="136"/>
      <c r="W53" s="136"/>
      <c r="X53" s="136"/>
      <c r="Y53" s="136"/>
      <c r="Z53" s="136"/>
      <c r="AA53" s="136"/>
      <c r="AB53" s="136"/>
      <c r="AC53" s="136"/>
      <c r="AD53" s="136"/>
      <c r="AE53" s="136"/>
      <c r="AF53" s="136"/>
      <c r="AG53" s="137">
        <f>'stav - Stavební část'!J29</f>
        <v>0</v>
      </c>
      <c r="AH53" s="135"/>
      <c r="AI53" s="135"/>
      <c r="AJ53" s="135"/>
      <c r="AK53" s="135"/>
      <c r="AL53" s="135"/>
      <c r="AM53" s="135"/>
      <c r="AN53" s="137">
        <f>SUM(AG53,AT53)</f>
        <v>0</v>
      </c>
      <c r="AO53" s="135"/>
      <c r="AP53" s="135"/>
      <c r="AQ53" s="138" t="s">
        <v>85</v>
      </c>
      <c r="AR53" s="139"/>
      <c r="AS53" s="140">
        <v>0</v>
      </c>
      <c r="AT53" s="141">
        <f>ROUND(SUM(AV53:AW53),2)</f>
        <v>0</v>
      </c>
      <c r="AU53" s="142">
        <f>'stav - Stavební část'!P115</f>
        <v>0</v>
      </c>
      <c r="AV53" s="141">
        <f>'stav - Stavební část'!J32</f>
        <v>0</v>
      </c>
      <c r="AW53" s="141">
        <f>'stav - Stavební část'!J33</f>
        <v>0</v>
      </c>
      <c r="AX53" s="141">
        <f>'stav - Stavební část'!J34</f>
        <v>0</v>
      </c>
      <c r="AY53" s="141">
        <f>'stav - Stavební část'!J35</f>
        <v>0</v>
      </c>
      <c r="AZ53" s="141">
        <f>'stav - Stavební část'!F32</f>
        <v>0</v>
      </c>
      <c r="BA53" s="141">
        <f>'stav - Stavební část'!F33</f>
        <v>0</v>
      </c>
      <c r="BB53" s="141">
        <f>'stav - Stavební část'!F34</f>
        <v>0</v>
      </c>
      <c r="BC53" s="141">
        <f>'stav - Stavební část'!F35</f>
        <v>0</v>
      </c>
      <c r="BD53" s="143">
        <f>'stav - Stavební část'!F36</f>
        <v>0</v>
      </c>
      <c r="BT53" s="144" t="s">
        <v>81</v>
      </c>
      <c r="BV53" s="144" t="s">
        <v>75</v>
      </c>
      <c r="BW53" s="144" t="s">
        <v>86</v>
      </c>
      <c r="BX53" s="144" t="s">
        <v>80</v>
      </c>
      <c r="CL53" s="144" t="s">
        <v>22</v>
      </c>
    </row>
    <row r="54" spans="1:90" s="6" customFormat="1" ht="16.5" customHeight="1">
      <c r="A54" s="133" t="s">
        <v>82</v>
      </c>
      <c r="B54" s="134"/>
      <c r="C54" s="135"/>
      <c r="D54" s="135"/>
      <c r="E54" s="136" t="s">
        <v>87</v>
      </c>
      <c r="F54" s="136"/>
      <c r="G54" s="136"/>
      <c r="H54" s="136"/>
      <c r="I54" s="136"/>
      <c r="J54" s="135"/>
      <c r="K54" s="136" t="s">
        <v>88</v>
      </c>
      <c r="L54" s="136"/>
      <c r="M54" s="136"/>
      <c r="N54" s="136"/>
      <c r="O54" s="136"/>
      <c r="P54" s="136"/>
      <c r="Q54" s="136"/>
      <c r="R54" s="136"/>
      <c r="S54" s="136"/>
      <c r="T54" s="136"/>
      <c r="U54" s="136"/>
      <c r="V54" s="136"/>
      <c r="W54" s="136"/>
      <c r="X54" s="136"/>
      <c r="Y54" s="136"/>
      <c r="Z54" s="136"/>
      <c r="AA54" s="136"/>
      <c r="AB54" s="136"/>
      <c r="AC54" s="136"/>
      <c r="AD54" s="136"/>
      <c r="AE54" s="136"/>
      <c r="AF54" s="136"/>
      <c r="AG54" s="137">
        <f>'mr - Měření a regulace'!J29</f>
        <v>0</v>
      </c>
      <c r="AH54" s="135"/>
      <c r="AI54" s="135"/>
      <c r="AJ54" s="135"/>
      <c r="AK54" s="135"/>
      <c r="AL54" s="135"/>
      <c r="AM54" s="135"/>
      <c r="AN54" s="137">
        <f>SUM(AG54,AT54)</f>
        <v>0</v>
      </c>
      <c r="AO54" s="135"/>
      <c r="AP54" s="135"/>
      <c r="AQ54" s="138" t="s">
        <v>85</v>
      </c>
      <c r="AR54" s="139"/>
      <c r="AS54" s="140">
        <v>0</v>
      </c>
      <c r="AT54" s="141">
        <f>ROUND(SUM(AV54:AW54),2)</f>
        <v>0</v>
      </c>
      <c r="AU54" s="142">
        <f>'mr - Měření a regulace'!P86</f>
        <v>0</v>
      </c>
      <c r="AV54" s="141">
        <f>'mr - Měření a regulace'!J32</f>
        <v>0</v>
      </c>
      <c r="AW54" s="141">
        <f>'mr - Měření a regulace'!J33</f>
        <v>0</v>
      </c>
      <c r="AX54" s="141">
        <f>'mr - Měření a regulace'!J34</f>
        <v>0</v>
      </c>
      <c r="AY54" s="141">
        <f>'mr - Měření a regulace'!J35</f>
        <v>0</v>
      </c>
      <c r="AZ54" s="141">
        <f>'mr - Měření a regulace'!F32</f>
        <v>0</v>
      </c>
      <c r="BA54" s="141">
        <f>'mr - Měření a regulace'!F33</f>
        <v>0</v>
      </c>
      <c r="BB54" s="141">
        <f>'mr - Měření a regulace'!F34</f>
        <v>0</v>
      </c>
      <c r="BC54" s="141">
        <f>'mr - Měření a regulace'!F35</f>
        <v>0</v>
      </c>
      <c r="BD54" s="143">
        <f>'mr - Měření a regulace'!F36</f>
        <v>0</v>
      </c>
      <c r="BT54" s="144" t="s">
        <v>81</v>
      </c>
      <c r="BV54" s="144" t="s">
        <v>75</v>
      </c>
      <c r="BW54" s="144" t="s">
        <v>89</v>
      </c>
      <c r="BX54" s="144" t="s">
        <v>80</v>
      </c>
      <c r="CL54" s="144" t="s">
        <v>22</v>
      </c>
    </row>
    <row r="55" spans="1:90" s="6" customFormat="1" ht="16.5" customHeight="1">
      <c r="A55" s="133" t="s">
        <v>82</v>
      </c>
      <c r="B55" s="134"/>
      <c r="C55" s="135"/>
      <c r="D55" s="135"/>
      <c r="E55" s="136" t="s">
        <v>90</v>
      </c>
      <c r="F55" s="136"/>
      <c r="G55" s="136"/>
      <c r="H55" s="136"/>
      <c r="I55" s="136"/>
      <c r="J55" s="135"/>
      <c r="K55" s="136" t="s">
        <v>91</v>
      </c>
      <c r="L55" s="136"/>
      <c r="M55" s="136"/>
      <c r="N55" s="136"/>
      <c r="O55" s="136"/>
      <c r="P55" s="136"/>
      <c r="Q55" s="136"/>
      <c r="R55" s="136"/>
      <c r="S55" s="136"/>
      <c r="T55" s="136"/>
      <c r="U55" s="136"/>
      <c r="V55" s="136"/>
      <c r="W55" s="136"/>
      <c r="X55" s="136"/>
      <c r="Y55" s="136"/>
      <c r="Z55" s="136"/>
      <c r="AA55" s="136"/>
      <c r="AB55" s="136"/>
      <c r="AC55" s="136"/>
      <c r="AD55" s="136"/>
      <c r="AE55" s="136"/>
      <c r="AF55" s="136"/>
      <c r="AG55" s="137">
        <f>'slp - Slaboproud'!J29</f>
        <v>0</v>
      </c>
      <c r="AH55" s="135"/>
      <c r="AI55" s="135"/>
      <c r="AJ55" s="135"/>
      <c r="AK55" s="135"/>
      <c r="AL55" s="135"/>
      <c r="AM55" s="135"/>
      <c r="AN55" s="137">
        <f>SUM(AG55,AT55)</f>
        <v>0</v>
      </c>
      <c r="AO55" s="135"/>
      <c r="AP55" s="135"/>
      <c r="AQ55" s="138" t="s">
        <v>85</v>
      </c>
      <c r="AR55" s="139"/>
      <c r="AS55" s="140">
        <v>0</v>
      </c>
      <c r="AT55" s="141">
        <f>ROUND(SUM(AV55:AW55),2)</f>
        <v>0</v>
      </c>
      <c r="AU55" s="142">
        <f>'slp - Slaboproud'!P101</f>
        <v>0</v>
      </c>
      <c r="AV55" s="141">
        <f>'slp - Slaboproud'!J32</f>
        <v>0</v>
      </c>
      <c r="AW55" s="141">
        <f>'slp - Slaboproud'!J33</f>
        <v>0</v>
      </c>
      <c r="AX55" s="141">
        <f>'slp - Slaboproud'!J34</f>
        <v>0</v>
      </c>
      <c r="AY55" s="141">
        <f>'slp - Slaboproud'!J35</f>
        <v>0</v>
      </c>
      <c r="AZ55" s="141">
        <f>'slp - Slaboproud'!F32</f>
        <v>0</v>
      </c>
      <c r="BA55" s="141">
        <f>'slp - Slaboproud'!F33</f>
        <v>0</v>
      </c>
      <c r="BB55" s="141">
        <f>'slp - Slaboproud'!F34</f>
        <v>0</v>
      </c>
      <c r="BC55" s="141">
        <f>'slp - Slaboproud'!F35</f>
        <v>0</v>
      </c>
      <c r="BD55" s="143">
        <f>'slp - Slaboproud'!F36</f>
        <v>0</v>
      </c>
      <c r="BT55" s="144" t="s">
        <v>81</v>
      </c>
      <c r="BV55" s="144" t="s">
        <v>75</v>
      </c>
      <c r="BW55" s="144" t="s">
        <v>92</v>
      </c>
      <c r="BX55" s="144" t="s">
        <v>80</v>
      </c>
      <c r="CL55" s="144" t="s">
        <v>22</v>
      </c>
    </row>
    <row r="56" spans="1:90" s="6" customFormat="1" ht="16.5" customHeight="1">
      <c r="A56" s="133" t="s">
        <v>82</v>
      </c>
      <c r="B56" s="134"/>
      <c r="C56" s="135"/>
      <c r="D56" s="135"/>
      <c r="E56" s="136" t="s">
        <v>93</v>
      </c>
      <c r="F56" s="136"/>
      <c r="G56" s="136"/>
      <c r="H56" s="136"/>
      <c r="I56" s="136"/>
      <c r="J56" s="135"/>
      <c r="K56" s="136" t="s">
        <v>94</v>
      </c>
      <c r="L56" s="136"/>
      <c r="M56" s="136"/>
      <c r="N56" s="136"/>
      <c r="O56" s="136"/>
      <c r="P56" s="136"/>
      <c r="Q56" s="136"/>
      <c r="R56" s="136"/>
      <c r="S56" s="136"/>
      <c r="T56" s="136"/>
      <c r="U56" s="136"/>
      <c r="V56" s="136"/>
      <c r="W56" s="136"/>
      <c r="X56" s="136"/>
      <c r="Y56" s="136"/>
      <c r="Z56" s="136"/>
      <c r="AA56" s="136"/>
      <c r="AB56" s="136"/>
      <c r="AC56" s="136"/>
      <c r="AD56" s="136"/>
      <c r="AE56" s="136"/>
      <c r="AF56" s="136"/>
      <c r="AG56" s="137">
        <f>'ut - Ústřední vytápění'!J29</f>
        <v>0</v>
      </c>
      <c r="AH56" s="135"/>
      <c r="AI56" s="135"/>
      <c r="AJ56" s="135"/>
      <c r="AK56" s="135"/>
      <c r="AL56" s="135"/>
      <c r="AM56" s="135"/>
      <c r="AN56" s="137">
        <f>SUM(AG56,AT56)</f>
        <v>0</v>
      </c>
      <c r="AO56" s="135"/>
      <c r="AP56" s="135"/>
      <c r="AQ56" s="138" t="s">
        <v>85</v>
      </c>
      <c r="AR56" s="139"/>
      <c r="AS56" s="140">
        <v>0</v>
      </c>
      <c r="AT56" s="141">
        <f>ROUND(SUM(AV56:AW56),2)</f>
        <v>0</v>
      </c>
      <c r="AU56" s="142">
        <f>'ut - Ústřední vytápění'!P91</f>
        <v>0</v>
      </c>
      <c r="AV56" s="141">
        <f>'ut - Ústřední vytápění'!J32</f>
        <v>0</v>
      </c>
      <c r="AW56" s="141">
        <f>'ut - Ústřední vytápění'!J33</f>
        <v>0</v>
      </c>
      <c r="AX56" s="141">
        <f>'ut - Ústřední vytápění'!J34</f>
        <v>0</v>
      </c>
      <c r="AY56" s="141">
        <f>'ut - Ústřední vytápění'!J35</f>
        <v>0</v>
      </c>
      <c r="AZ56" s="141">
        <f>'ut - Ústřední vytápění'!F32</f>
        <v>0</v>
      </c>
      <c r="BA56" s="141">
        <f>'ut - Ústřední vytápění'!F33</f>
        <v>0</v>
      </c>
      <c r="BB56" s="141">
        <f>'ut - Ústřední vytápění'!F34</f>
        <v>0</v>
      </c>
      <c r="BC56" s="141">
        <f>'ut - Ústřední vytápění'!F35</f>
        <v>0</v>
      </c>
      <c r="BD56" s="143">
        <f>'ut - Ústřední vytápění'!F36</f>
        <v>0</v>
      </c>
      <c r="BT56" s="144" t="s">
        <v>81</v>
      </c>
      <c r="BV56" s="144" t="s">
        <v>75</v>
      </c>
      <c r="BW56" s="144" t="s">
        <v>95</v>
      </c>
      <c r="BX56" s="144" t="s">
        <v>80</v>
      </c>
      <c r="CL56" s="144" t="s">
        <v>22</v>
      </c>
    </row>
    <row r="57" spans="1:90" s="6" customFormat="1" ht="16.5" customHeight="1">
      <c r="A57" s="133" t="s">
        <v>82</v>
      </c>
      <c r="B57" s="134"/>
      <c r="C57" s="135"/>
      <c r="D57" s="135"/>
      <c r="E57" s="136" t="s">
        <v>96</v>
      </c>
      <c r="F57" s="136"/>
      <c r="G57" s="136"/>
      <c r="H57" s="136"/>
      <c r="I57" s="136"/>
      <c r="J57" s="135"/>
      <c r="K57" s="136" t="s">
        <v>97</v>
      </c>
      <c r="L57" s="136"/>
      <c r="M57" s="136"/>
      <c r="N57" s="136"/>
      <c r="O57" s="136"/>
      <c r="P57" s="136"/>
      <c r="Q57" s="136"/>
      <c r="R57" s="136"/>
      <c r="S57" s="136"/>
      <c r="T57" s="136"/>
      <c r="U57" s="136"/>
      <c r="V57" s="136"/>
      <c r="W57" s="136"/>
      <c r="X57" s="136"/>
      <c r="Y57" s="136"/>
      <c r="Z57" s="136"/>
      <c r="AA57" s="136"/>
      <c r="AB57" s="136"/>
      <c r="AC57" s="136"/>
      <c r="AD57" s="136"/>
      <c r="AE57" s="136"/>
      <c r="AF57" s="136"/>
      <c r="AG57" s="137">
        <f>'zt - Zdravotní technika'!J29</f>
        <v>0</v>
      </c>
      <c r="AH57" s="135"/>
      <c r="AI57" s="135"/>
      <c r="AJ57" s="135"/>
      <c r="AK57" s="135"/>
      <c r="AL57" s="135"/>
      <c r="AM57" s="135"/>
      <c r="AN57" s="137">
        <f>SUM(AG57,AT57)</f>
        <v>0</v>
      </c>
      <c r="AO57" s="135"/>
      <c r="AP57" s="135"/>
      <c r="AQ57" s="138" t="s">
        <v>85</v>
      </c>
      <c r="AR57" s="139"/>
      <c r="AS57" s="140">
        <v>0</v>
      </c>
      <c r="AT57" s="141">
        <f>ROUND(SUM(AV57:AW57),2)</f>
        <v>0</v>
      </c>
      <c r="AU57" s="142">
        <f>'zt - Zdravotní technika'!P94</f>
        <v>0</v>
      </c>
      <c r="AV57" s="141">
        <f>'zt - Zdravotní technika'!J32</f>
        <v>0</v>
      </c>
      <c r="AW57" s="141">
        <f>'zt - Zdravotní technika'!J33</f>
        <v>0</v>
      </c>
      <c r="AX57" s="141">
        <f>'zt - Zdravotní technika'!J34</f>
        <v>0</v>
      </c>
      <c r="AY57" s="141">
        <f>'zt - Zdravotní technika'!J35</f>
        <v>0</v>
      </c>
      <c r="AZ57" s="141">
        <f>'zt - Zdravotní technika'!F32</f>
        <v>0</v>
      </c>
      <c r="BA57" s="141">
        <f>'zt - Zdravotní technika'!F33</f>
        <v>0</v>
      </c>
      <c r="BB57" s="141">
        <f>'zt - Zdravotní technika'!F34</f>
        <v>0</v>
      </c>
      <c r="BC57" s="141">
        <f>'zt - Zdravotní technika'!F35</f>
        <v>0</v>
      </c>
      <c r="BD57" s="143">
        <f>'zt - Zdravotní technika'!F36</f>
        <v>0</v>
      </c>
      <c r="BT57" s="144" t="s">
        <v>81</v>
      </c>
      <c r="BV57" s="144" t="s">
        <v>75</v>
      </c>
      <c r="BW57" s="144" t="s">
        <v>98</v>
      </c>
      <c r="BX57" s="144" t="s">
        <v>80</v>
      </c>
      <c r="CL57" s="144" t="s">
        <v>22</v>
      </c>
    </row>
    <row r="58" spans="1:90" s="6" customFormat="1" ht="16.5" customHeight="1">
      <c r="A58" s="133" t="s">
        <v>82</v>
      </c>
      <c r="B58" s="134"/>
      <c r="C58" s="135"/>
      <c r="D58" s="135"/>
      <c r="E58" s="136" t="s">
        <v>99</v>
      </c>
      <c r="F58" s="136"/>
      <c r="G58" s="136"/>
      <c r="H58" s="136"/>
      <c r="I58" s="136"/>
      <c r="J58" s="135"/>
      <c r="K58" s="136" t="s">
        <v>100</v>
      </c>
      <c r="L58" s="136"/>
      <c r="M58" s="136"/>
      <c r="N58" s="136"/>
      <c r="O58" s="136"/>
      <c r="P58" s="136"/>
      <c r="Q58" s="136"/>
      <c r="R58" s="136"/>
      <c r="S58" s="136"/>
      <c r="T58" s="136"/>
      <c r="U58" s="136"/>
      <c r="V58" s="136"/>
      <c r="W58" s="136"/>
      <c r="X58" s="136"/>
      <c r="Y58" s="136"/>
      <c r="Z58" s="136"/>
      <c r="AA58" s="136"/>
      <c r="AB58" s="136"/>
      <c r="AC58" s="136"/>
      <c r="AD58" s="136"/>
      <c r="AE58" s="136"/>
      <c r="AF58" s="136"/>
      <c r="AG58" s="137">
        <f>'vzd - Vzduchotechnika'!J29</f>
        <v>0</v>
      </c>
      <c r="AH58" s="135"/>
      <c r="AI58" s="135"/>
      <c r="AJ58" s="135"/>
      <c r="AK58" s="135"/>
      <c r="AL58" s="135"/>
      <c r="AM58" s="135"/>
      <c r="AN58" s="137">
        <f>SUM(AG58,AT58)</f>
        <v>0</v>
      </c>
      <c r="AO58" s="135"/>
      <c r="AP58" s="135"/>
      <c r="AQ58" s="138" t="s">
        <v>85</v>
      </c>
      <c r="AR58" s="139"/>
      <c r="AS58" s="140">
        <v>0</v>
      </c>
      <c r="AT58" s="141">
        <f>ROUND(SUM(AV58:AW58),2)</f>
        <v>0</v>
      </c>
      <c r="AU58" s="142">
        <f>'vzd - Vzduchotechnika'!P90</f>
        <v>0</v>
      </c>
      <c r="AV58" s="141">
        <f>'vzd - Vzduchotechnika'!J32</f>
        <v>0</v>
      </c>
      <c r="AW58" s="141">
        <f>'vzd - Vzduchotechnika'!J33</f>
        <v>0</v>
      </c>
      <c r="AX58" s="141">
        <f>'vzd - Vzduchotechnika'!J34</f>
        <v>0</v>
      </c>
      <c r="AY58" s="141">
        <f>'vzd - Vzduchotechnika'!J35</f>
        <v>0</v>
      </c>
      <c r="AZ58" s="141">
        <f>'vzd - Vzduchotechnika'!F32</f>
        <v>0</v>
      </c>
      <c r="BA58" s="141">
        <f>'vzd - Vzduchotechnika'!F33</f>
        <v>0</v>
      </c>
      <c r="BB58" s="141">
        <f>'vzd - Vzduchotechnika'!F34</f>
        <v>0</v>
      </c>
      <c r="BC58" s="141">
        <f>'vzd - Vzduchotechnika'!F35</f>
        <v>0</v>
      </c>
      <c r="BD58" s="143">
        <f>'vzd - Vzduchotechnika'!F36</f>
        <v>0</v>
      </c>
      <c r="BT58" s="144" t="s">
        <v>81</v>
      </c>
      <c r="BV58" s="144" t="s">
        <v>75</v>
      </c>
      <c r="BW58" s="144" t="s">
        <v>101</v>
      </c>
      <c r="BX58" s="144" t="s">
        <v>80</v>
      </c>
      <c r="CL58" s="144" t="s">
        <v>22</v>
      </c>
    </row>
    <row r="59" spans="1:90" s="6" customFormat="1" ht="16.5" customHeight="1">
      <c r="A59" s="133" t="s">
        <v>82</v>
      </c>
      <c r="B59" s="134"/>
      <c r="C59" s="135"/>
      <c r="D59" s="135"/>
      <c r="E59" s="136" t="s">
        <v>102</v>
      </c>
      <c r="F59" s="136"/>
      <c r="G59" s="136"/>
      <c r="H59" s="136"/>
      <c r="I59" s="136"/>
      <c r="J59" s="135"/>
      <c r="K59" s="136" t="s">
        <v>103</v>
      </c>
      <c r="L59" s="136"/>
      <c r="M59" s="136"/>
      <c r="N59" s="136"/>
      <c r="O59" s="136"/>
      <c r="P59" s="136"/>
      <c r="Q59" s="136"/>
      <c r="R59" s="136"/>
      <c r="S59" s="136"/>
      <c r="T59" s="136"/>
      <c r="U59" s="136"/>
      <c r="V59" s="136"/>
      <c r="W59" s="136"/>
      <c r="X59" s="136"/>
      <c r="Y59" s="136"/>
      <c r="Z59" s="136"/>
      <c r="AA59" s="136"/>
      <c r="AB59" s="136"/>
      <c r="AC59" s="136"/>
      <c r="AD59" s="136"/>
      <c r="AE59" s="136"/>
      <c r="AF59" s="136"/>
      <c r="AG59" s="137">
        <f>'el - Elektroinstalace'!J29</f>
        <v>0</v>
      </c>
      <c r="AH59" s="135"/>
      <c r="AI59" s="135"/>
      <c r="AJ59" s="135"/>
      <c r="AK59" s="135"/>
      <c r="AL59" s="135"/>
      <c r="AM59" s="135"/>
      <c r="AN59" s="137">
        <f>SUM(AG59,AT59)</f>
        <v>0</v>
      </c>
      <c r="AO59" s="135"/>
      <c r="AP59" s="135"/>
      <c r="AQ59" s="138" t="s">
        <v>85</v>
      </c>
      <c r="AR59" s="139"/>
      <c r="AS59" s="140">
        <v>0</v>
      </c>
      <c r="AT59" s="141">
        <f>ROUND(SUM(AV59:AW59),2)</f>
        <v>0</v>
      </c>
      <c r="AU59" s="142">
        <f>'el - Elektroinstalace'!P193</f>
        <v>0</v>
      </c>
      <c r="AV59" s="141">
        <f>'el - Elektroinstalace'!J32</f>
        <v>0</v>
      </c>
      <c r="AW59" s="141">
        <f>'el - Elektroinstalace'!J33</f>
        <v>0</v>
      </c>
      <c r="AX59" s="141">
        <f>'el - Elektroinstalace'!J34</f>
        <v>0</v>
      </c>
      <c r="AY59" s="141">
        <f>'el - Elektroinstalace'!J35</f>
        <v>0</v>
      </c>
      <c r="AZ59" s="141">
        <f>'el - Elektroinstalace'!F32</f>
        <v>0</v>
      </c>
      <c r="BA59" s="141">
        <f>'el - Elektroinstalace'!F33</f>
        <v>0</v>
      </c>
      <c r="BB59" s="141">
        <f>'el - Elektroinstalace'!F34</f>
        <v>0</v>
      </c>
      <c r="BC59" s="141">
        <f>'el - Elektroinstalace'!F35</f>
        <v>0</v>
      </c>
      <c r="BD59" s="143">
        <f>'el - Elektroinstalace'!F36</f>
        <v>0</v>
      </c>
      <c r="BT59" s="144" t="s">
        <v>81</v>
      </c>
      <c r="BV59" s="144" t="s">
        <v>75</v>
      </c>
      <c r="BW59" s="144" t="s">
        <v>104</v>
      </c>
      <c r="BX59" s="144" t="s">
        <v>80</v>
      </c>
      <c r="CL59" s="144" t="s">
        <v>22</v>
      </c>
    </row>
    <row r="60" spans="2:91" s="5" customFormat="1" ht="16.5" customHeight="1">
      <c r="B60" s="120"/>
      <c r="C60" s="121"/>
      <c r="D60" s="122" t="s">
        <v>105</v>
      </c>
      <c r="E60" s="122"/>
      <c r="F60" s="122"/>
      <c r="G60" s="122"/>
      <c r="H60" s="122"/>
      <c r="I60" s="123"/>
      <c r="J60" s="122" t="s">
        <v>106</v>
      </c>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4">
        <f>ROUND(SUM(AG61:AG63),2)</f>
        <v>0</v>
      </c>
      <c r="AH60" s="123"/>
      <c r="AI60" s="123"/>
      <c r="AJ60" s="123"/>
      <c r="AK60" s="123"/>
      <c r="AL60" s="123"/>
      <c r="AM60" s="123"/>
      <c r="AN60" s="125">
        <f>SUM(AG60,AT60)</f>
        <v>0</v>
      </c>
      <c r="AO60" s="123"/>
      <c r="AP60" s="123"/>
      <c r="AQ60" s="126" t="s">
        <v>79</v>
      </c>
      <c r="AR60" s="127"/>
      <c r="AS60" s="128">
        <f>ROUND(SUM(AS61:AS63),2)</f>
        <v>0</v>
      </c>
      <c r="AT60" s="129">
        <f>ROUND(SUM(AV60:AW60),2)</f>
        <v>0</v>
      </c>
      <c r="AU60" s="130">
        <f>ROUND(SUM(AU61:AU63),5)</f>
        <v>0</v>
      </c>
      <c r="AV60" s="129">
        <f>ROUND(AZ60*L26,2)</f>
        <v>0</v>
      </c>
      <c r="AW60" s="129">
        <f>ROUND(BA60*L27,2)</f>
        <v>0</v>
      </c>
      <c r="AX60" s="129">
        <f>ROUND(BB60*L26,2)</f>
        <v>0</v>
      </c>
      <c r="AY60" s="129">
        <f>ROUND(BC60*L27,2)</f>
        <v>0</v>
      </c>
      <c r="AZ60" s="129">
        <f>ROUND(SUM(AZ61:AZ63),2)</f>
        <v>0</v>
      </c>
      <c r="BA60" s="129">
        <f>ROUND(SUM(BA61:BA63),2)</f>
        <v>0</v>
      </c>
      <c r="BB60" s="129">
        <f>ROUND(SUM(BB61:BB63),2)</f>
        <v>0</v>
      </c>
      <c r="BC60" s="129">
        <f>ROUND(SUM(BC61:BC63),2)</f>
        <v>0</v>
      </c>
      <c r="BD60" s="131">
        <f>ROUND(SUM(BD61:BD63),2)</f>
        <v>0</v>
      </c>
      <c r="BS60" s="132" t="s">
        <v>72</v>
      </c>
      <c r="BT60" s="132" t="s">
        <v>24</v>
      </c>
      <c r="BU60" s="132" t="s">
        <v>74</v>
      </c>
      <c r="BV60" s="132" t="s">
        <v>75</v>
      </c>
      <c r="BW60" s="132" t="s">
        <v>107</v>
      </c>
      <c r="BX60" s="132" t="s">
        <v>7</v>
      </c>
      <c r="CL60" s="132" t="s">
        <v>22</v>
      </c>
      <c r="CM60" s="132" t="s">
        <v>81</v>
      </c>
    </row>
    <row r="61" spans="1:90" s="6" customFormat="1" ht="16.5" customHeight="1">
      <c r="A61" s="133" t="s">
        <v>82</v>
      </c>
      <c r="B61" s="134"/>
      <c r="C61" s="135"/>
      <c r="D61" s="135"/>
      <c r="E61" s="136" t="s">
        <v>108</v>
      </c>
      <c r="F61" s="136"/>
      <c r="G61" s="136"/>
      <c r="H61" s="136"/>
      <c r="I61" s="136"/>
      <c r="J61" s="135"/>
      <c r="K61" s="136" t="s">
        <v>109</v>
      </c>
      <c r="L61" s="136"/>
      <c r="M61" s="136"/>
      <c r="N61" s="136"/>
      <c r="O61" s="136"/>
      <c r="P61" s="136"/>
      <c r="Q61" s="136"/>
      <c r="R61" s="136"/>
      <c r="S61" s="136"/>
      <c r="T61" s="136"/>
      <c r="U61" s="136"/>
      <c r="V61" s="136"/>
      <c r="W61" s="136"/>
      <c r="X61" s="136"/>
      <c r="Y61" s="136"/>
      <c r="Z61" s="136"/>
      <c r="AA61" s="136"/>
      <c r="AB61" s="136"/>
      <c r="AC61" s="136"/>
      <c r="AD61" s="136"/>
      <c r="AE61" s="136"/>
      <c r="AF61" s="136"/>
      <c r="AG61" s="137">
        <f>'rampa - Přístupová rampa'!J29</f>
        <v>0</v>
      </c>
      <c r="AH61" s="135"/>
      <c r="AI61" s="135"/>
      <c r="AJ61" s="135"/>
      <c r="AK61" s="135"/>
      <c r="AL61" s="135"/>
      <c r="AM61" s="135"/>
      <c r="AN61" s="137">
        <f>SUM(AG61,AT61)</f>
        <v>0</v>
      </c>
      <c r="AO61" s="135"/>
      <c r="AP61" s="135"/>
      <c r="AQ61" s="138" t="s">
        <v>85</v>
      </c>
      <c r="AR61" s="139"/>
      <c r="AS61" s="140">
        <v>0</v>
      </c>
      <c r="AT61" s="141">
        <f>ROUND(SUM(AV61:AW61),2)</f>
        <v>0</v>
      </c>
      <c r="AU61" s="142">
        <f>'rampa - Přístupová rampa'!P93</f>
        <v>0</v>
      </c>
      <c r="AV61" s="141">
        <f>'rampa - Přístupová rampa'!J32</f>
        <v>0</v>
      </c>
      <c r="AW61" s="141">
        <f>'rampa - Přístupová rampa'!J33</f>
        <v>0</v>
      </c>
      <c r="AX61" s="141">
        <f>'rampa - Přístupová rampa'!J34</f>
        <v>0</v>
      </c>
      <c r="AY61" s="141">
        <f>'rampa - Přístupová rampa'!J35</f>
        <v>0</v>
      </c>
      <c r="AZ61" s="141">
        <f>'rampa - Přístupová rampa'!F32</f>
        <v>0</v>
      </c>
      <c r="BA61" s="141">
        <f>'rampa - Přístupová rampa'!F33</f>
        <v>0</v>
      </c>
      <c r="BB61" s="141">
        <f>'rampa - Přístupová rampa'!F34</f>
        <v>0</v>
      </c>
      <c r="BC61" s="141">
        <f>'rampa - Přístupová rampa'!F35</f>
        <v>0</v>
      </c>
      <c r="BD61" s="143">
        <f>'rampa - Přístupová rampa'!F36</f>
        <v>0</v>
      </c>
      <c r="BT61" s="144" t="s">
        <v>81</v>
      </c>
      <c r="BV61" s="144" t="s">
        <v>75</v>
      </c>
      <c r="BW61" s="144" t="s">
        <v>110</v>
      </c>
      <c r="BX61" s="144" t="s">
        <v>107</v>
      </c>
      <c r="CL61" s="144" t="s">
        <v>22</v>
      </c>
    </row>
    <row r="62" spans="1:90" s="6" customFormat="1" ht="16.5" customHeight="1">
      <c r="A62" s="133" t="s">
        <v>82</v>
      </c>
      <c r="B62" s="134"/>
      <c r="C62" s="135"/>
      <c r="D62" s="135"/>
      <c r="E62" s="136" t="s">
        <v>83</v>
      </c>
      <c r="F62" s="136"/>
      <c r="G62" s="136"/>
      <c r="H62" s="136"/>
      <c r="I62" s="136"/>
      <c r="J62" s="135"/>
      <c r="K62" s="136" t="s">
        <v>84</v>
      </c>
      <c r="L62" s="136"/>
      <c r="M62" s="136"/>
      <c r="N62" s="136"/>
      <c r="O62" s="136"/>
      <c r="P62" s="136"/>
      <c r="Q62" s="136"/>
      <c r="R62" s="136"/>
      <c r="S62" s="136"/>
      <c r="T62" s="136"/>
      <c r="U62" s="136"/>
      <c r="V62" s="136"/>
      <c r="W62" s="136"/>
      <c r="X62" s="136"/>
      <c r="Y62" s="136"/>
      <c r="Z62" s="136"/>
      <c r="AA62" s="136"/>
      <c r="AB62" s="136"/>
      <c r="AC62" s="136"/>
      <c r="AD62" s="136"/>
      <c r="AE62" s="136"/>
      <c r="AF62" s="136"/>
      <c r="AG62" s="137">
        <f>'stav - Stavební část_01'!J29</f>
        <v>0</v>
      </c>
      <c r="AH62" s="135"/>
      <c r="AI62" s="135"/>
      <c r="AJ62" s="135"/>
      <c r="AK62" s="135"/>
      <c r="AL62" s="135"/>
      <c r="AM62" s="135"/>
      <c r="AN62" s="137">
        <f>SUM(AG62,AT62)</f>
        <v>0</v>
      </c>
      <c r="AO62" s="135"/>
      <c r="AP62" s="135"/>
      <c r="AQ62" s="138" t="s">
        <v>85</v>
      </c>
      <c r="AR62" s="139"/>
      <c r="AS62" s="140">
        <v>0</v>
      </c>
      <c r="AT62" s="141">
        <f>ROUND(SUM(AV62:AW62),2)</f>
        <v>0</v>
      </c>
      <c r="AU62" s="142">
        <f>'stav - Stavební část_01'!P105</f>
        <v>0</v>
      </c>
      <c r="AV62" s="141">
        <f>'stav - Stavební část_01'!J32</f>
        <v>0</v>
      </c>
      <c r="AW62" s="141">
        <f>'stav - Stavební část_01'!J33</f>
        <v>0</v>
      </c>
      <c r="AX62" s="141">
        <f>'stav - Stavební část_01'!J34</f>
        <v>0</v>
      </c>
      <c r="AY62" s="141">
        <f>'stav - Stavební část_01'!J35</f>
        <v>0</v>
      </c>
      <c r="AZ62" s="141">
        <f>'stav - Stavební část_01'!F32</f>
        <v>0</v>
      </c>
      <c r="BA62" s="141">
        <f>'stav - Stavební část_01'!F33</f>
        <v>0</v>
      </c>
      <c r="BB62" s="141">
        <f>'stav - Stavební část_01'!F34</f>
        <v>0</v>
      </c>
      <c r="BC62" s="141">
        <f>'stav - Stavební část_01'!F35</f>
        <v>0</v>
      </c>
      <c r="BD62" s="143">
        <f>'stav - Stavební část_01'!F36</f>
        <v>0</v>
      </c>
      <c r="BT62" s="144" t="s">
        <v>81</v>
      </c>
      <c r="BV62" s="144" t="s">
        <v>75</v>
      </c>
      <c r="BW62" s="144" t="s">
        <v>111</v>
      </c>
      <c r="BX62" s="144" t="s">
        <v>107</v>
      </c>
      <c r="CL62" s="144" t="s">
        <v>22</v>
      </c>
    </row>
    <row r="63" spans="1:90" s="6" customFormat="1" ht="16.5" customHeight="1">
      <c r="A63" s="133" t="s">
        <v>82</v>
      </c>
      <c r="B63" s="134"/>
      <c r="C63" s="135"/>
      <c r="D63" s="135"/>
      <c r="E63" s="136" t="s">
        <v>102</v>
      </c>
      <c r="F63" s="136"/>
      <c r="G63" s="136"/>
      <c r="H63" s="136"/>
      <c r="I63" s="136"/>
      <c r="J63" s="135"/>
      <c r="K63" s="136" t="s">
        <v>103</v>
      </c>
      <c r="L63" s="136"/>
      <c r="M63" s="136"/>
      <c r="N63" s="136"/>
      <c r="O63" s="136"/>
      <c r="P63" s="136"/>
      <c r="Q63" s="136"/>
      <c r="R63" s="136"/>
      <c r="S63" s="136"/>
      <c r="T63" s="136"/>
      <c r="U63" s="136"/>
      <c r="V63" s="136"/>
      <c r="W63" s="136"/>
      <c r="X63" s="136"/>
      <c r="Y63" s="136"/>
      <c r="Z63" s="136"/>
      <c r="AA63" s="136"/>
      <c r="AB63" s="136"/>
      <c r="AC63" s="136"/>
      <c r="AD63" s="136"/>
      <c r="AE63" s="136"/>
      <c r="AF63" s="136"/>
      <c r="AG63" s="137">
        <f>'el - Elektroinstalace_01'!J29</f>
        <v>0</v>
      </c>
      <c r="AH63" s="135"/>
      <c r="AI63" s="135"/>
      <c r="AJ63" s="135"/>
      <c r="AK63" s="135"/>
      <c r="AL63" s="135"/>
      <c r="AM63" s="135"/>
      <c r="AN63" s="137">
        <f>SUM(AG63,AT63)</f>
        <v>0</v>
      </c>
      <c r="AO63" s="135"/>
      <c r="AP63" s="135"/>
      <c r="AQ63" s="138" t="s">
        <v>85</v>
      </c>
      <c r="AR63" s="139"/>
      <c r="AS63" s="140">
        <v>0</v>
      </c>
      <c r="AT63" s="141">
        <f>ROUND(SUM(AV63:AW63),2)</f>
        <v>0</v>
      </c>
      <c r="AU63" s="142">
        <f>'el - Elektroinstalace_01'!P127</f>
        <v>0</v>
      </c>
      <c r="AV63" s="141">
        <f>'el - Elektroinstalace_01'!J32</f>
        <v>0</v>
      </c>
      <c r="AW63" s="141">
        <f>'el - Elektroinstalace_01'!J33</f>
        <v>0</v>
      </c>
      <c r="AX63" s="141">
        <f>'el - Elektroinstalace_01'!J34</f>
        <v>0</v>
      </c>
      <c r="AY63" s="141">
        <f>'el - Elektroinstalace_01'!J35</f>
        <v>0</v>
      </c>
      <c r="AZ63" s="141">
        <f>'el - Elektroinstalace_01'!F32</f>
        <v>0</v>
      </c>
      <c r="BA63" s="141">
        <f>'el - Elektroinstalace_01'!F33</f>
        <v>0</v>
      </c>
      <c r="BB63" s="141">
        <f>'el - Elektroinstalace_01'!F34</f>
        <v>0</v>
      </c>
      <c r="BC63" s="141">
        <f>'el - Elektroinstalace_01'!F35</f>
        <v>0</v>
      </c>
      <c r="BD63" s="143">
        <f>'el - Elektroinstalace_01'!F36</f>
        <v>0</v>
      </c>
      <c r="BT63" s="144" t="s">
        <v>81</v>
      </c>
      <c r="BV63" s="144" t="s">
        <v>75</v>
      </c>
      <c r="BW63" s="144" t="s">
        <v>112</v>
      </c>
      <c r="BX63" s="144" t="s">
        <v>107</v>
      </c>
      <c r="CL63" s="144" t="s">
        <v>22</v>
      </c>
    </row>
    <row r="64" spans="2:91" s="5" customFormat="1" ht="16.5" customHeight="1">
      <c r="B64" s="120"/>
      <c r="C64" s="121"/>
      <c r="D64" s="122" t="s">
        <v>113</v>
      </c>
      <c r="E64" s="122"/>
      <c r="F64" s="122"/>
      <c r="G64" s="122"/>
      <c r="H64" s="122"/>
      <c r="I64" s="123"/>
      <c r="J64" s="122" t="s">
        <v>114</v>
      </c>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4">
        <f>ROUND(SUM(AG65:AG66),2)</f>
        <v>0</v>
      </c>
      <c r="AH64" s="123"/>
      <c r="AI64" s="123"/>
      <c r="AJ64" s="123"/>
      <c r="AK64" s="123"/>
      <c r="AL64" s="123"/>
      <c r="AM64" s="123"/>
      <c r="AN64" s="125">
        <f>SUM(AG64,AT64)</f>
        <v>0</v>
      </c>
      <c r="AO64" s="123"/>
      <c r="AP64" s="123"/>
      <c r="AQ64" s="126" t="s">
        <v>79</v>
      </c>
      <c r="AR64" s="127"/>
      <c r="AS64" s="128">
        <f>ROUND(SUM(AS65:AS66),2)</f>
        <v>0</v>
      </c>
      <c r="AT64" s="129">
        <f>ROUND(SUM(AV64:AW64),2)</f>
        <v>0</v>
      </c>
      <c r="AU64" s="130">
        <f>ROUND(SUM(AU65:AU66),5)</f>
        <v>0</v>
      </c>
      <c r="AV64" s="129">
        <f>ROUND(AZ64*L26,2)</f>
        <v>0</v>
      </c>
      <c r="AW64" s="129">
        <f>ROUND(BA64*L27,2)</f>
        <v>0</v>
      </c>
      <c r="AX64" s="129">
        <f>ROUND(BB64*L26,2)</f>
        <v>0</v>
      </c>
      <c r="AY64" s="129">
        <f>ROUND(BC64*L27,2)</f>
        <v>0</v>
      </c>
      <c r="AZ64" s="129">
        <f>ROUND(SUM(AZ65:AZ66),2)</f>
        <v>0</v>
      </c>
      <c r="BA64" s="129">
        <f>ROUND(SUM(BA65:BA66),2)</f>
        <v>0</v>
      </c>
      <c r="BB64" s="129">
        <f>ROUND(SUM(BB65:BB66),2)</f>
        <v>0</v>
      </c>
      <c r="BC64" s="129">
        <f>ROUND(SUM(BC65:BC66),2)</f>
        <v>0</v>
      </c>
      <c r="BD64" s="131">
        <f>ROUND(SUM(BD65:BD66),2)</f>
        <v>0</v>
      </c>
      <c r="BS64" s="132" t="s">
        <v>72</v>
      </c>
      <c r="BT64" s="132" t="s">
        <v>24</v>
      </c>
      <c r="BU64" s="132" t="s">
        <v>74</v>
      </c>
      <c r="BV64" s="132" t="s">
        <v>75</v>
      </c>
      <c r="BW64" s="132" t="s">
        <v>115</v>
      </c>
      <c r="BX64" s="132" t="s">
        <v>7</v>
      </c>
      <c r="CL64" s="132" t="s">
        <v>22</v>
      </c>
      <c r="CM64" s="132" t="s">
        <v>81</v>
      </c>
    </row>
    <row r="65" spans="1:90" s="6" customFormat="1" ht="16.5" customHeight="1">
      <c r="A65" s="133" t="s">
        <v>82</v>
      </c>
      <c r="B65" s="134"/>
      <c r="C65" s="135"/>
      <c r="D65" s="135"/>
      <c r="E65" s="136" t="s">
        <v>116</v>
      </c>
      <c r="F65" s="136"/>
      <c r="G65" s="136"/>
      <c r="H65" s="136"/>
      <c r="I65" s="136"/>
      <c r="J65" s="135"/>
      <c r="K65" s="136" t="s">
        <v>117</v>
      </c>
      <c r="L65" s="136"/>
      <c r="M65" s="136"/>
      <c r="N65" s="136"/>
      <c r="O65" s="136"/>
      <c r="P65" s="136"/>
      <c r="Q65" s="136"/>
      <c r="R65" s="136"/>
      <c r="S65" s="136"/>
      <c r="T65" s="136"/>
      <c r="U65" s="136"/>
      <c r="V65" s="136"/>
      <c r="W65" s="136"/>
      <c r="X65" s="136"/>
      <c r="Y65" s="136"/>
      <c r="Z65" s="136"/>
      <c r="AA65" s="136"/>
      <c r="AB65" s="136"/>
      <c r="AC65" s="136"/>
      <c r="AD65" s="136"/>
      <c r="AE65" s="136"/>
      <c r="AF65" s="136"/>
      <c r="AG65" s="137">
        <f>'neuzna - Venkovní kanaliz...'!J29</f>
        <v>0</v>
      </c>
      <c r="AH65" s="135"/>
      <c r="AI65" s="135"/>
      <c r="AJ65" s="135"/>
      <c r="AK65" s="135"/>
      <c r="AL65" s="135"/>
      <c r="AM65" s="135"/>
      <c r="AN65" s="137">
        <f>SUM(AG65,AT65)</f>
        <v>0</v>
      </c>
      <c r="AO65" s="135"/>
      <c r="AP65" s="135"/>
      <c r="AQ65" s="138" t="s">
        <v>85</v>
      </c>
      <c r="AR65" s="139"/>
      <c r="AS65" s="140">
        <v>0</v>
      </c>
      <c r="AT65" s="141">
        <f>ROUND(SUM(AV65:AW65),2)</f>
        <v>0</v>
      </c>
      <c r="AU65" s="142">
        <f>'neuzna - Venkovní kanaliz...'!P89</f>
        <v>0</v>
      </c>
      <c r="AV65" s="141">
        <f>'neuzna - Venkovní kanaliz...'!J32</f>
        <v>0</v>
      </c>
      <c r="AW65" s="141">
        <f>'neuzna - Venkovní kanaliz...'!J33</f>
        <v>0</v>
      </c>
      <c r="AX65" s="141">
        <f>'neuzna - Venkovní kanaliz...'!J34</f>
        <v>0</v>
      </c>
      <c r="AY65" s="141">
        <f>'neuzna - Venkovní kanaliz...'!J35</f>
        <v>0</v>
      </c>
      <c r="AZ65" s="141">
        <f>'neuzna - Venkovní kanaliz...'!F32</f>
        <v>0</v>
      </c>
      <c r="BA65" s="141">
        <f>'neuzna - Venkovní kanaliz...'!F33</f>
        <v>0</v>
      </c>
      <c r="BB65" s="141">
        <f>'neuzna - Venkovní kanaliz...'!F34</f>
        <v>0</v>
      </c>
      <c r="BC65" s="141">
        <f>'neuzna - Venkovní kanaliz...'!F35</f>
        <v>0</v>
      </c>
      <c r="BD65" s="143">
        <f>'neuzna - Venkovní kanaliz...'!F36</f>
        <v>0</v>
      </c>
      <c r="BT65" s="144" t="s">
        <v>81</v>
      </c>
      <c r="BV65" s="144" t="s">
        <v>75</v>
      </c>
      <c r="BW65" s="144" t="s">
        <v>118</v>
      </c>
      <c r="BX65" s="144" t="s">
        <v>115</v>
      </c>
      <c r="CL65" s="144" t="s">
        <v>22</v>
      </c>
    </row>
    <row r="66" spans="1:90" s="6" customFormat="1" ht="28.5" customHeight="1">
      <c r="A66" s="133" t="s">
        <v>82</v>
      </c>
      <c r="B66" s="134"/>
      <c r="C66" s="135"/>
      <c r="D66" s="135"/>
      <c r="E66" s="136" t="s">
        <v>119</v>
      </c>
      <c r="F66" s="136"/>
      <c r="G66" s="136"/>
      <c r="H66" s="136"/>
      <c r="I66" s="136"/>
      <c r="J66" s="135"/>
      <c r="K66" s="136" t="s">
        <v>120</v>
      </c>
      <c r="L66" s="136"/>
      <c r="M66" s="136"/>
      <c r="N66" s="136"/>
      <c r="O66" s="136"/>
      <c r="P66" s="136"/>
      <c r="Q66" s="136"/>
      <c r="R66" s="136"/>
      <c r="S66" s="136"/>
      <c r="T66" s="136"/>
      <c r="U66" s="136"/>
      <c r="V66" s="136"/>
      <c r="W66" s="136"/>
      <c r="X66" s="136"/>
      <c r="Y66" s="136"/>
      <c r="Z66" s="136"/>
      <c r="AA66" s="136"/>
      <c r="AB66" s="136"/>
      <c r="AC66" s="136"/>
      <c r="AD66" s="136"/>
      <c r="AE66" s="136"/>
      <c r="AF66" s="136"/>
      <c r="AG66" s="137">
        <f>'uzna - Venkovní kanalizac...'!J29</f>
        <v>0</v>
      </c>
      <c r="AH66" s="135"/>
      <c r="AI66" s="135"/>
      <c r="AJ66" s="135"/>
      <c r="AK66" s="135"/>
      <c r="AL66" s="135"/>
      <c r="AM66" s="135"/>
      <c r="AN66" s="137">
        <f>SUM(AG66,AT66)</f>
        <v>0</v>
      </c>
      <c r="AO66" s="135"/>
      <c r="AP66" s="135"/>
      <c r="AQ66" s="138" t="s">
        <v>85</v>
      </c>
      <c r="AR66" s="139"/>
      <c r="AS66" s="140">
        <v>0</v>
      </c>
      <c r="AT66" s="141">
        <f>ROUND(SUM(AV66:AW66),2)</f>
        <v>0</v>
      </c>
      <c r="AU66" s="142">
        <f>'uzna - Venkovní kanalizac...'!P90</f>
        <v>0</v>
      </c>
      <c r="AV66" s="141">
        <f>'uzna - Venkovní kanalizac...'!J32</f>
        <v>0</v>
      </c>
      <c r="AW66" s="141">
        <f>'uzna - Venkovní kanalizac...'!J33</f>
        <v>0</v>
      </c>
      <c r="AX66" s="141">
        <f>'uzna - Venkovní kanalizac...'!J34</f>
        <v>0</v>
      </c>
      <c r="AY66" s="141">
        <f>'uzna - Venkovní kanalizac...'!J35</f>
        <v>0</v>
      </c>
      <c r="AZ66" s="141">
        <f>'uzna - Venkovní kanalizac...'!F32</f>
        <v>0</v>
      </c>
      <c r="BA66" s="141">
        <f>'uzna - Venkovní kanalizac...'!F33</f>
        <v>0</v>
      </c>
      <c r="BB66" s="141">
        <f>'uzna - Venkovní kanalizac...'!F34</f>
        <v>0</v>
      </c>
      <c r="BC66" s="141">
        <f>'uzna - Venkovní kanalizac...'!F35</f>
        <v>0</v>
      </c>
      <c r="BD66" s="143">
        <f>'uzna - Venkovní kanalizac...'!F36</f>
        <v>0</v>
      </c>
      <c r="BT66" s="144" t="s">
        <v>81</v>
      </c>
      <c r="BV66" s="144" t="s">
        <v>75</v>
      </c>
      <c r="BW66" s="144" t="s">
        <v>121</v>
      </c>
      <c r="BX66" s="144" t="s">
        <v>115</v>
      </c>
      <c r="CL66" s="144" t="s">
        <v>22</v>
      </c>
    </row>
    <row r="67" spans="2:91" s="5" customFormat="1" ht="16.5" customHeight="1">
      <c r="B67" s="120"/>
      <c r="C67" s="121"/>
      <c r="D67" s="122" t="s">
        <v>122</v>
      </c>
      <c r="E67" s="122"/>
      <c r="F67" s="122"/>
      <c r="G67" s="122"/>
      <c r="H67" s="122"/>
      <c r="I67" s="123"/>
      <c r="J67" s="122" t="s">
        <v>123</v>
      </c>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4">
        <f>ROUND(SUM(AG68:AG69),2)</f>
        <v>0</v>
      </c>
      <c r="AH67" s="123"/>
      <c r="AI67" s="123"/>
      <c r="AJ67" s="123"/>
      <c r="AK67" s="123"/>
      <c r="AL67" s="123"/>
      <c r="AM67" s="123"/>
      <c r="AN67" s="125">
        <f>SUM(AG67,AT67)</f>
        <v>0</v>
      </c>
      <c r="AO67" s="123"/>
      <c r="AP67" s="123"/>
      <c r="AQ67" s="126" t="s">
        <v>79</v>
      </c>
      <c r="AR67" s="127"/>
      <c r="AS67" s="128">
        <f>ROUND(SUM(AS68:AS69),2)</f>
        <v>0</v>
      </c>
      <c r="AT67" s="129">
        <f>ROUND(SUM(AV67:AW67),2)</f>
        <v>0</v>
      </c>
      <c r="AU67" s="130">
        <f>ROUND(SUM(AU68:AU69),5)</f>
        <v>0</v>
      </c>
      <c r="AV67" s="129">
        <f>ROUND(AZ67*L26,2)</f>
        <v>0</v>
      </c>
      <c r="AW67" s="129">
        <f>ROUND(BA67*L27,2)</f>
        <v>0</v>
      </c>
      <c r="AX67" s="129">
        <f>ROUND(BB67*L26,2)</f>
        <v>0</v>
      </c>
      <c r="AY67" s="129">
        <f>ROUND(BC67*L27,2)</f>
        <v>0</v>
      </c>
      <c r="AZ67" s="129">
        <f>ROUND(SUM(AZ68:AZ69),2)</f>
        <v>0</v>
      </c>
      <c r="BA67" s="129">
        <f>ROUND(SUM(BA68:BA69),2)</f>
        <v>0</v>
      </c>
      <c r="BB67" s="129">
        <f>ROUND(SUM(BB68:BB69),2)</f>
        <v>0</v>
      </c>
      <c r="BC67" s="129">
        <f>ROUND(SUM(BC68:BC69),2)</f>
        <v>0</v>
      </c>
      <c r="BD67" s="131">
        <f>ROUND(SUM(BD68:BD69),2)</f>
        <v>0</v>
      </c>
      <c r="BS67" s="132" t="s">
        <v>72</v>
      </c>
      <c r="BT67" s="132" t="s">
        <v>24</v>
      </c>
      <c r="BU67" s="132" t="s">
        <v>74</v>
      </c>
      <c r="BV67" s="132" t="s">
        <v>75</v>
      </c>
      <c r="BW67" s="132" t="s">
        <v>124</v>
      </c>
      <c r="BX67" s="132" t="s">
        <v>7</v>
      </c>
      <c r="CL67" s="132" t="s">
        <v>22</v>
      </c>
      <c r="CM67" s="132" t="s">
        <v>81</v>
      </c>
    </row>
    <row r="68" spans="1:90" s="6" customFormat="1" ht="16.5" customHeight="1">
      <c r="A68" s="133" t="s">
        <v>82</v>
      </c>
      <c r="B68" s="134"/>
      <c r="C68" s="135"/>
      <c r="D68" s="135"/>
      <c r="E68" s="136" t="s">
        <v>116</v>
      </c>
      <c r="F68" s="136"/>
      <c r="G68" s="136"/>
      <c r="H68" s="136"/>
      <c r="I68" s="136"/>
      <c r="J68" s="135"/>
      <c r="K68" s="136" t="s">
        <v>125</v>
      </c>
      <c r="L68" s="136"/>
      <c r="M68" s="136"/>
      <c r="N68" s="136"/>
      <c r="O68" s="136"/>
      <c r="P68" s="136"/>
      <c r="Q68" s="136"/>
      <c r="R68" s="136"/>
      <c r="S68" s="136"/>
      <c r="T68" s="136"/>
      <c r="U68" s="136"/>
      <c r="V68" s="136"/>
      <c r="W68" s="136"/>
      <c r="X68" s="136"/>
      <c r="Y68" s="136"/>
      <c r="Z68" s="136"/>
      <c r="AA68" s="136"/>
      <c r="AB68" s="136"/>
      <c r="AC68" s="136"/>
      <c r="AD68" s="136"/>
      <c r="AE68" s="136"/>
      <c r="AF68" s="136"/>
      <c r="AG68" s="137">
        <f>'neuzna - Přípojka - neuzn...'!J29</f>
        <v>0</v>
      </c>
      <c r="AH68" s="135"/>
      <c r="AI68" s="135"/>
      <c r="AJ68" s="135"/>
      <c r="AK68" s="135"/>
      <c r="AL68" s="135"/>
      <c r="AM68" s="135"/>
      <c r="AN68" s="137">
        <f>SUM(AG68,AT68)</f>
        <v>0</v>
      </c>
      <c r="AO68" s="135"/>
      <c r="AP68" s="135"/>
      <c r="AQ68" s="138" t="s">
        <v>85</v>
      </c>
      <c r="AR68" s="139"/>
      <c r="AS68" s="140">
        <v>0</v>
      </c>
      <c r="AT68" s="141">
        <f>ROUND(SUM(AV68:AW68),2)</f>
        <v>0</v>
      </c>
      <c r="AU68" s="142">
        <f>'neuzna - Přípojka - neuzn...'!P89</f>
        <v>0</v>
      </c>
      <c r="AV68" s="141">
        <f>'neuzna - Přípojka - neuzn...'!J32</f>
        <v>0</v>
      </c>
      <c r="AW68" s="141">
        <f>'neuzna - Přípojka - neuzn...'!J33</f>
        <v>0</v>
      </c>
      <c r="AX68" s="141">
        <f>'neuzna - Přípojka - neuzn...'!J34</f>
        <v>0</v>
      </c>
      <c r="AY68" s="141">
        <f>'neuzna - Přípojka - neuzn...'!J35</f>
        <v>0</v>
      </c>
      <c r="AZ68" s="141">
        <f>'neuzna - Přípojka - neuzn...'!F32</f>
        <v>0</v>
      </c>
      <c r="BA68" s="141">
        <f>'neuzna - Přípojka - neuzn...'!F33</f>
        <v>0</v>
      </c>
      <c r="BB68" s="141">
        <f>'neuzna - Přípojka - neuzn...'!F34</f>
        <v>0</v>
      </c>
      <c r="BC68" s="141">
        <f>'neuzna - Přípojka - neuzn...'!F35</f>
        <v>0</v>
      </c>
      <c r="BD68" s="143">
        <f>'neuzna - Přípojka - neuzn...'!F36</f>
        <v>0</v>
      </c>
      <c r="BT68" s="144" t="s">
        <v>81</v>
      </c>
      <c r="BV68" s="144" t="s">
        <v>75</v>
      </c>
      <c r="BW68" s="144" t="s">
        <v>126</v>
      </c>
      <c r="BX68" s="144" t="s">
        <v>124</v>
      </c>
      <c r="CL68" s="144" t="s">
        <v>22</v>
      </c>
    </row>
    <row r="69" spans="1:90" s="6" customFormat="1" ht="16.5" customHeight="1">
      <c r="A69" s="133" t="s">
        <v>82</v>
      </c>
      <c r="B69" s="134"/>
      <c r="C69" s="135"/>
      <c r="D69" s="135"/>
      <c r="E69" s="136" t="s">
        <v>119</v>
      </c>
      <c r="F69" s="136"/>
      <c r="G69" s="136"/>
      <c r="H69" s="136"/>
      <c r="I69" s="136"/>
      <c r="J69" s="135"/>
      <c r="K69" s="136" t="s">
        <v>127</v>
      </c>
      <c r="L69" s="136"/>
      <c r="M69" s="136"/>
      <c r="N69" s="136"/>
      <c r="O69" s="136"/>
      <c r="P69" s="136"/>
      <c r="Q69" s="136"/>
      <c r="R69" s="136"/>
      <c r="S69" s="136"/>
      <c r="T69" s="136"/>
      <c r="U69" s="136"/>
      <c r="V69" s="136"/>
      <c r="W69" s="136"/>
      <c r="X69" s="136"/>
      <c r="Y69" s="136"/>
      <c r="Z69" s="136"/>
      <c r="AA69" s="136"/>
      <c r="AB69" s="136"/>
      <c r="AC69" s="136"/>
      <c r="AD69" s="136"/>
      <c r="AE69" s="136"/>
      <c r="AF69" s="136"/>
      <c r="AG69" s="137">
        <f>'uzna - Přípojka - uznatel...'!J29</f>
        <v>0</v>
      </c>
      <c r="AH69" s="135"/>
      <c r="AI69" s="135"/>
      <c r="AJ69" s="135"/>
      <c r="AK69" s="135"/>
      <c r="AL69" s="135"/>
      <c r="AM69" s="135"/>
      <c r="AN69" s="137">
        <f>SUM(AG69,AT69)</f>
        <v>0</v>
      </c>
      <c r="AO69" s="135"/>
      <c r="AP69" s="135"/>
      <c r="AQ69" s="138" t="s">
        <v>85</v>
      </c>
      <c r="AR69" s="139"/>
      <c r="AS69" s="140">
        <v>0</v>
      </c>
      <c r="AT69" s="141">
        <f>ROUND(SUM(AV69:AW69),2)</f>
        <v>0</v>
      </c>
      <c r="AU69" s="142">
        <f>'uzna - Přípojka - uznatel...'!P89</f>
        <v>0</v>
      </c>
      <c r="AV69" s="141">
        <f>'uzna - Přípojka - uznatel...'!J32</f>
        <v>0</v>
      </c>
      <c r="AW69" s="141">
        <f>'uzna - Přípojka - uznatel...'!J33</f>
        <v>0</v>
      </c>
      <c r="AX69" s="141">
        <f>'uzna - Přípojka - uznatel...'!J34</f>
        <v>0</v>
      </c>
      <c r="AY69" s="141">
        <f>'uzna - Přípojka - uznatel...'!J35</f>
        <v>0</v>
      </c>
      <c r="AZ69" s="141">
        <f>'uzna - Přípojka - uznatel...'!F32</f>
        <v>0</v>
      </c>
      <c r="BA69" s="141">
        <f>'uzna - Přípojka - uznatel...'!F33</f>
        <v>0</v>
      </c>
      <c r="BB69" s="141">
        <f>'uzna - Přípojka - uznatel...'!F34</f>
        <v>0</v>
      </c>
      <c r="BC69" s="141">
        <f>'uzna - Přípojka - uznatel...'!F35</f>
        <v>0</v>
      </c>
      <c r="BD69" s="143">
        <f>'uzna - Přípojka - uznatel...'!F36</f>
        <v>0</v>
      </c>
      <c r="BT69" s="144" t="s">
        <v>81</v>
      </c>
      <c r="BV69" s="144" t="s">
        <v>75</v>
      </c>
      <c r="BW69" s="144" t="s">
        <v>128</v>
      </c>
      <c r="BX69" s="144" t="s">
        <v>124</v>
      </c>
      <c r="CL69" s="144" t="s">
        <v>22</v>
      </c>
    </row>
    <row r="70" spans="2:91" s="5" customFormat="1" ht="31.5" customHeight="1">
      <c r="B70" s="120"/>
      <c r="C70" s="121"/>
      <c r="D70" s="122" t="s">
        <v>129</v>
      </c>
      <c r="E70" s="122"/>
      <c r="F70" s="122"/>
      <c r="G70" s="122"/>
      <c r="H70" s="122"/>
      <c r="I70" s="123"/>
      <c r="J70" s="122" t="s">
        <v>130</v>
      </c>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4">
        <f>ROUND(SUM(AG71:AG72),2)</f>
        <v>0</v>
      </c>
      <c r="AH70" s="123"/>
      <c r="AI70" s="123"/>
      <c r="AJ70" s="123"/>
      <c r="AK70" s="123"/>
      <c r="AL70" s="123"/>
      <c r="AM70" s="123"/>
      <c r="AN70" s="125">
        <f>SUM(AG70,AT70)</f>
        <v>0</v>
      </c>
      <c r="AO70" s="123"/>
      <c r="AP70" s="123"/>
      <c r="AQ70" s="126" t="s">
        <v>79</v>
      </c>
      <c r="AR70" s="127"/>
      <c r="AS70" s="128">
        <f>ROUND(SUM(AS71:AS72),2)</f>
        <v>0</v>
      </c>
      <c r="AT70" s="129">
        <f>ROUND(SUM(AV70:AW70),2)</f>
        <v>0</v>
      </c>
      <c r="AU70" s="130">
        <f>ROUND(SUM(AU71:AU72),5)</f>
        <v>0</v>
      </c>
      <c r="AV70" s="129">
        <f>ROUND(AZ70*L26,2)</f>
        <v>0</v>
      </c>
      <c r="AW70" s="129">
        <f>ROUND(BA70*L27,2)</f>
        <v>0</v>
      </c>
      <c r="AX70" s="129">
        <f>ROUND(BB70*L26,2)</f>
        <v>0</v>
      </c>
      <c r="AY70" s="129">
        <f>ROUND(BC70*L27,2)</f>
        <v>0</v>
      </c>
      <c r="AZ70" s="129">
        <f>ROUND(SUM(AZ71:AZ72),2)</f>
        <v>0</v>
      </c>
      <c r="BA70" s="129">
        <f>ROUND(SUM(BA71:BA72),2)</f>
        <v>0</v>
      </c>
      <c r="BB70" s="129">
        <f>ROUND(SUM(BB71:BB72),2)</f>
        <v>0</v>
      </c>
      <c r="BC70" s="129">
        <f>ROUND(SUM(BC71:BC72),2)</f>
        <v>0</v>
      </c>
      <c r="BD70" s="131">
        <f>ROUND(SUM(BD71:BD72),2)</f>
        <v>0</v>
      </c>
      <c r="BS70" s="132" t="s">
        <v>72</v>
      </c>
      <c r="BT70" s="132" t="s">
        <v>24</v>
      </c>
      <c r="BU70" s="132" t="s">
        <v>74</v>
      </c>
      <c r="BV70" s="132" t="s">
        <v>75</v>
      </c>
      <c r="BW70" s="132" t="s">
        <v>131</v>
      </c>
      <c r="BX70" s="132" t="s">
        <v>7</v>
      </c>
      <c r="CL70" s="132" t="s">
        <v>22</v>
      </c>
      <c r="CM70" s="132" t="s">
        <v>81</v>
      </c>
    </row>
    <row r="71" spans="1:90" s="6" customFormat="1" ht="16.5" customHeight="1">
      <c r="A71" s="133" t="s">
        <v>82</v>
      </c>
      <c r="B71" s="134"/>
      <c r="C71" s="135"/>
      <c r="D71" s="135"/>
      <c r="E71" s="136" t="s">
        <v>116</v>
      </c>
      <c r="F71" s="136"/>
      <c r="G71" s="136"/>
      <c r="H71" s="136"/>
      <c r="I71" s="136"/>
      <c r="J71" s="135"/>
      <c r="K71" s="136" t="s">
        <v>132</v>
      </c>
      <c r="L71" s="136"/>
      <c r="M71" s="136"/>
      <c r="N71" s="136"/>
      <c r="O71" s="136"/>
      <c r="P71" s="136"/>
      <c r="Q71" s="136"/>
      <c r="R71" s="136"/>
      <c r="S71" s="136"/>
      <c r="T71" s="136"/>
      <c r="U71" s="136"/>
      <c r="V71" s="136"/>
      <c r="W71" s="136"/>
      <c r="X71" s="136"/>
      <c r="Y71" s="136"/>
      <c r="Z71" s="136"/>
      <c r="AA71" s="136"/>
      <c r="AB71" s="136"/>
      <c r="AC71" s="136"/>
      <c r="AD71" s="136"/>
      <c r="AE71" s="136"/>
      <c r="AF71" s="136"/>
      <c r="AG71" s="137">
        <f>'neuzna - Neuznatelné náklady'!J29</f>
        <v>0</v>
      </c>
      <c r="AH71" s="135"/>
      <c r="AI71" s="135"/>
      <c r="AJ71" s="135"/>
      <c r="AK71" s="135"/>
      <c r="AL71" s="135"/>
      <c r="AM71" s="135"/>
      <c r="AN71" s="137">
        <f>SUM(AG71,AT71)</f>
        <v>0</v>
      </c>
      <c r="AO71" s="135"/>
      <c r="AP71" s="135"/>
      <c r="AQ71" s="138" t="s">
        <v>85</v>
      </c>
      <c r="AR71" s="139"/>
      <c r="AS71" s="140">
        <v>0</v>
      </c>
      <c r="AT71" s="141">
        <f>ROUND(SUM(AV71:AW71),2)</f>
        <v>0</v>
      </c>
      <c r="AU71" s="142">
        <f>'neuzna - Neuznatelné náklady'!P89</f>
        <v>0</v>
      </c>
      <c r="AV71" s="141">
        <f>'neuzna - Neuznatelné náklady'!J32</f>
        <v>0</v>
      </c>
      <c r="AW71" s="141">
        <f>'neuzna - Neuznatelné náklady'!J33</f>
        <v>0</v>
      </c>
      <c r="AX71" s="141">
        <f>'neuzna - Neuznatelné náklady'!J34</f>
        <v>0</v>
      </c>
      <c r="AY71" s="141">
        <f>'neuzna - Neuznatelné náklady'!J35</f>
        <v>0</v>
      </c>
      <c r="AZ71" s="141">
        <f>'neuzna - Neuznatelné náklady'!F32</f>
        <v>0</v>
      </c>
      <c r="BA71" s="141">
        <f>'neuzna - Neuznatelné náklady'!F33</f>
        <v>0</v>
      </c>
      <c r="BB71" s="141">
        <f>'neuzna - Neuznatelné náklady'!F34</f>
        <v>0</v>
      </c>
      <c r="BC71" s="141">
        <f>'neuzna - Neuznatelné náklady'!F35</f>
        <v>0</v>
      </c>
      <c r="BD71" s="143">
        <f>'neuzna - Neuznatelné náklady'!F36</f>
        <v>0</v>
      </c>
      <c r="BT71" s="144" t="s">
        <v>81</v>
      </c>
      <c r="BV71" s="144" t="s">
        <v>75</v>
      </c>
      <c r="BW71" s="144" t="s">
        <v>133</v>
      </c>
      <c r="BX71" s="144" t="s">
        <v>131</v>
      </c>
      <c r="CL71" s="144" t="s">
        <v>22</v>
      </c>
    </row>
    <row r="72" spans="1:90" s="6" customFormat="1" ht="16.5" customHeight="1">
      <c r="A72" s="133" t="s">
        <v>82</v>
      </c>
      <c r="B72" s="134"/>
      <c r="C72" s="135"/>
      <c r="D72" s="135"/>
      <c r="E72" s="136" t="s">
        <v>119</v>
      </c>
      <c r="F72" s="136"/>
      <c r="G72" s="136"/>
      <c r="H72" s="136"/>
      <c r="I72" s="136"/>
      <c r="J72" s="135"/>
      <c r="K72" s="136" t="s">
        <v>134</v>
      </c>
      <c r="L72" s="136"/>
      <c r="M72" s="136"/>
      <c r="N72" s="136"/>
      <c r="O72" s="136"/>
      <c r="P72" s="136"/>
      <c r="Q72" s="136"/>
      <c r="R72" s="136"/>
      <c r="S72" s="136"/>
      <c r="T72" s="136"/>
      <c r="U72" s="136"/>
      <c r="V72" s="136"/>
      <c r="W72" s="136"/>
      <c r="X72" s="136"/>
      <c r="Y72" s="136"/>
      <c r="Z72" s="136"/>
      <c r="AA72" s="136"/>
      <c r="AB72" s="136"/>
      <c r="AC72" s="136"/>
      <c r="AD72" s="136"/>
      <c r="AE72" s="136"/>
      <c r="AF72" s="136"/>
      <c r="AG72" s="137">
        <f>'uzna - Uznatelné náklady'!J29</f>
        <v>0</v>
      </c>
      <c r="AH72" s="135"/>
      <c r="AI72" s="135"/>
      <c r="AJ72" s="135"/>
      <c r="AK72" s="135"/>
      <c r="AL72" s="135"/>
      <c r="AM72" s="135"/>
      <c r="AN72" s="137">
        <f>SUM(AG72,AT72)</f>
        <v>0</v>
      </c>
      <c r="AO72" s="135"/>
      <c r="AP72" s="135"/>
      <c r="AQ72" s="138" t="s">
        <v>85</v>
      </c>
      <c r="AR72" s="139"/>
      <c r="AS72" s="140">
        <v>0</v>
      </c>
      <c r="AT72" s="141">
        <f>ROUND(SUM(AV72:AW72),2)</f>
        <v>0</v>
      </c>
      <c r="AU72" s="142">
        <f>'uzna - Uznatelné náklady'!P89</f>
        <v>0</v>
      </c>
      <c r="AV72" s="141">
        <f>'uzna - Uznatelné náklady'!J32</f>
        <v>0</v>
      </c>
      <c r="AW72" s="141">
        <f>'uzna - Uznatelné náklady'!J33</f>
        <v>0</v>
      </c>
      <c r="AX72" s="141">
        <f>'uzna - Uznatelné náklady'!J34</f>
        <v>0</v>
      </c>
      <c r="AY72" s="141">
        <f>'uzna - Uznatelné náklady'!J35</f>
        <v>0</v>
      </c>
      <c r="AZ72" s="141">
        <f>'uzna - Uznatelné náklady'!F32</f>
        <v>0</v>
      </c>
      <c r="BA72" s="141">
        <f>'uzna - Uznatelné náklady'!F33</f>
        <v>0</v>
      </c>
      <c r="BB72" s="141">
        <f>'uzna - Uznatelné náklady'!F34</f>
        <v>0</v>
      </c>
      <c r="BC72" s="141">
        <f>'uzna - Uznatelné náklady'!F35</f>
        <v>0</v>
      </c>
      <c r="BD72" s="143">
        <f>'uzna - Uznatelné náklady'!F36</f>
        <v>0</v>
      </c>
      <c r="BT72" s="144" t="s">
        <v>81</v>
      </c>
      <c r="BV72" s="144" t="s">
        <v>75</v>
      </c>
      <c r="BW72" s="144" t="s">
        <v>135</v>
      </c>
      <c r="BX72" s="144" t="s">
        <v>131</v>
      </c>
      <c r="CL72" s="144" t="s">
        <v>22</v>
      </c>
    </row>
    <row r="73" spans="2:91" s="5" customFormat="1" ht="16.5" customHeight="1">
      <c r="B73" s="120"/>
      <c r="C73" s="121"/>
      <c r="D73" s="122" t="s">
        <v>136</v>
      </c>
      <c r="E73" s="122"/>
      <c r="F73" s="122"/>
      <c r="G73" s="122"/>
      <c r="H73" s="122"/>
      <c r="I73" s="123"/>
      <c r="J73" s="122" t="s">
        <v>137</v>
      </c>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4">
        <f>ROUND(AG74,2)</f>
        <v>0</v>
      </c>
      <c r="AH73" s="123"/>
      <c r="AI73" s="123"/>
      <c r="AJ73" s="123"/>
      <c r="AK73" s="123"/>
      <c r="AL73" s="123"/>
      <c r="AM73" s="123"/>
      <c r="AN73" s="125">
        <f>SUM(AG73,AT73)</f>
        <v>0</v>
      </c>
      <c r="AO73" s="123"/>
      <c r="AP73" s="123"/>
      <c r="AQ73" s="126" t="s">
        <v>79</v>
      </c>
      <c r="AR73" s="127"/>
      <c r="AS73" s="128">
        <f>ROUND(AS74,2)</f>
        <v>0</v>
      </c>
      <c r="AT73" s="129">
        <f>ROUND(SUM(AV73:AW73),2)</f>
        <v>0</v>
      </c>
      <c r="AU73" s="130">
        <f>ROUND(AU74,5)</f>
        <v>0</v>
      </c>
      <c r="AV73" s="129">
        <f>ROUND(AZ73*L26,2)</f>
        <v>0</v>
      </c>
      <c r="AW73" s="129">
        <f>ROUND(BA73*L27,2)</f>
        <v>0</v>
      </c>
      <c r="AX73" s="129">
        <f>ROUND(BB73*L26,2)</f>
        <v>0</v>
      </c>
      <c r="AY73" s="129">
        <f>ROUND(BC73*L27,2)</f>
        <v>0</v>
      </c>
      <c r="AZ73" s="129">
        <f>ROUND(AZ74,2)</f>
        <v>0</v>
      </c>
      <c r="BA73" s="129">
        <f>ROUND(BA74,2)</f>
        <v>0</v>
      </c>
      <c r="BB73" s="129">
        <f>ROUND(BB74,2)</f>
        <v>0</v>
      </c>
      <c r="BC73" s="129">
        <f>ROUND(BC74,2)</f>
        <v>0</v>
      </c>
      <c r="BD73" s="131">
        <f>ROUND(BD74,2)</f>
        <v>0</v>
      </c>
      <c r="BS73" s="132" t="s">
        <v>72</v>
      </c>
      <c r="BT73" s="132" t="s">
        <v>24</v>
      </c>
      <c r="BU73" s="132" t="s">
        <v>74</v>
      </c>
      <c r="BV73" s="132" t="s">
        <v>75</v>
      </c>
      <c r="BW73" s="132" t="s">
        <v>138</v>
      </c>
      <c r="BX73" s="132" t="s">
        <v>7</v>
      </c>
      <c r="CL73" s="132" t="s">
        <v>22</v>
      </c>
      <c r="CM73" s="132" t="s">
        <v>81</v>
      </c>
    </row>
    <row r="74" spans="1:90" s="6" customFormat="1" ht="16.5" customHeight="1">
      <c r="A74" s="133" t="s">
        <v>82</v>
      </c>
      <c r="B74" s="134"/>
      <c r="C74" s="135"/>
      <c r="D74" s="135"/>
      <c r="E74" s="136" t="s">
        <v>139</v>
      </c>
      <c r="F74" s="136"/>
      <c r="G74" s="136"/>
      <c r="H74" s="136"/>
      <c r="I74" s="136"/>
      <c r="J74" s="135"/>
      <c r="K74" s="136" t="s">
        <v>140</v>
      </c>
      <c r="L74" s="136"/>
      <c r="M74" s="136"/>
      <c r="N74" s="136"/>
      <c r="O74" s="136"/>
      <c r="P74" s="136"/>
      <c r="Q74" s="136"/>
      <c r="R74" s="136"/>
      <c r="S74" s="136"/>
      <c r="T74" s="136"/>
      <c r="U74" s="136"/>
      <c r="V74" s="136"/>
      <c r="W74" s="136"/>
      <c r="X74" s="136"/>
      <c r="Y74" s="136"/>
      <c r="Z74" s="136"/>
      <c r="AA74" s="136"/>
      <c r="AB74" s="136"/>
      <c r="AC74" s="136"/>
      <c r="AD74" s="136"/>
      <c r="AE74" s="136"/>
      <c r="AF74" s="136"/>
      <c r="AG74" s="137">
        <f>'vo - Soupis předpokládaný...'!J29</f>
        <v>0</v>
      </c>
      <c r="AH74" s="135"/>
      <c r="AI74" s="135"/>
      <c r="AJ74" s="135"/>
      <c r="AK74" s="135"/>
      <c r="AL74" s="135"/>
      <c r="AM74" s="135"/>
      <c r="AN74" s="137">
        <f>SUM(AG74,AT74)</f>
        <v>0</v>
      </c>
      <c r="AO74" s="135"/>
      <c r="AP74" s="135"/>
      <c r="AQ74" s="138" t="s">
        <v>85</v>
      </c>
      <c r="AR74" s="139"/>
      <c r="AS74" s="140">
        <v>0</v>
      </c>
      <c r="AT74" s="141">
        <f>ROUND(SUM(AV74:AW74),2)</f>
        <v>0</v>
      </c>
      <c r="AU74" s="142">
        <f>'vo - Soupis předpokládaný...'!P107</f>
        <v>0</v>
      </c>
      <c r="AV74" s="141">
        <f>'vo - Soupis předpokládaný...'!J32</f>
        <v>0</v>
      </c>
      <c r="AW74" s="141">
        <f>'vo - Soupis předpokládaný...'!J33</f>
        <v>0</v>
      </c>
      <c r="AX74" s="141">
        <f>'vo - Soupis předpokládaný...'!J34</f>
        <v>0</v>
      </c>
      <c r="AY74" s="141">
        <f>'vo - Soupis předpokládaný...'!J35</f>
        <v>0</v>
      </c>
      <c r="AZ74" s="141">
        <f>'vo - Soupis předpokládaný...'!F32</f>
        <v>0</v>
      </c>
      <c r="BA74" s="141">
        <f>'vo - Soupis předpokládaný...'!F33</f>
        <v>0</v>
      </c>
      <c r="BB74" s="141">
        <f>'vo - Soupis předpokládaný...'!F34</f>
        <v>0</v>
      </c>
      <c r="BC74" s="141">
        <f>'vo - Soupis předpokládaný...'!F35</f>
        <v>0</v>
      </c>
      <c r="BD74" s="143">
        <f>'vo - Soupis předpokládaný...'!F36</f>
        <v>0</v>
      </c>
      <c r="BT74" s="144" t="s">
        <v>81</v>
      </c>
      <c r="BV74" s="144" t="s">
        <v>75</v>
      </c>
      <c r="BW74" s="144" t="s">
        <v>141</v>
      </c>
      <c r="BX74" s="144" t="s">
        <v>138</v>
      </c>
      <c r="CL74" s="144" t="s">
        <v>22</v>
      </c>
    </row>
    <row r="75" spans="2:91" s="5" customFormat="1" ht="16.5" customHeight="1">
      <c r="B75" s="120"/>
      <c r="C75" s="121"/>
      <c r="D75" s="122" t="s">
        <v>142</v>
      </c>
      <c r="E75" s="122"/>
      <c r="F75" s="122"/>
      <c r="G75" s="122"/>
      <c r="H75" s="122"/>
      <c r="I75" s="123"/>
      <c r="J75" s="122" t="s">
        <v>143</v>
      </c>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4">
        <f>ROUND(AG76,2)</f>
        <v>0</v>
      </c>
      <c r="AH75" s="123"/>
      <c r="AI75" s="123"/>
      <c r="AJ75" s="123"/>
      <c r="AK75" s="123"/>
      <c r="AL75" s="123"/>
      <c r="AM75" s="123"/>
      <c r="AN75" s="125">
        <f>SUM(AG75,AT75)</f>
        <v>0</v>
      </c>
      <c r="AO75" s="123"/>
      <c r="AP75" s="123"/>
      <c r="AQ75" s="126" t="s">
        <v>79</v>
      </c>
      <c r="AR75" s="127"/>
      <c r="AS75" s="128">
        <f>ROUND(AS76,2)</f>
        <v>0</v>
      </c>
      <c r="AT75" s="129">
        <f>ROUND(SUM(AV75:AW75),2)</f>
        <v>0</v>
      </c>
      <c r="AU75" s="130">
        <f>ROUND(AU76,5)</f>
        <v>0</v>
      </c>
      <c r="AV75" s="129">
        <f>ROUND(AZ75*L26,2)</f>
        <v>0</v>
      </c>
      <c r="AW75" s="129">
        <f>ROUND(BA75*L27,2)</f>
        <v>0</v>
      </c>
      <c r="AX75" s="129">
        <f>ROUND(BB75*L26,2)</f>
        <v>0</v>
      </c>
      <c r="AY75" s="129">
        <f>ROUND(BC75*L27,2)</f>
        <v>0</v>
      </c>
      <c r="AZ75" s="129">
        <f>ROUND(AZ76,2)</f>
        <v>0</v>
      </c>
      <c r="BA75" s="129">
        <f>ROUND(BA76,2)</f>
        <v>0</v>
      </c>
      <c r="BB75" s="129">
        <f>ROUND(BB76,2)</f>
        <v>0</v>
      </c>
      <c r="BC75" s="129">
        <f>ROUND(BC76,2)</f>
        <v>0</v>
      </c>
      <c r="BD75" s="131">
        <f>ROUND(BD76,2)</f>
        <v>0</v>
      </c>
      <c r="BS75" s="132" t="s">
        <v>72</v>
      </c>
      <c r="BT75" s="132" t="s">
        <v>24</v>
      </c>
      <c r="BU75" s="132" t="s">
        <v>74</v>
      </c>
      <c r="BV75" s="132" t="s">
        <v>75</v>
      </c>
      <c r="BW75" s="132" t="s">
        <v>144</v>
      </c>
      <c r="BX75" s="132" t="s">
        <v>7</v>
      </c>
      <c r="CL75" s="132" t="s">
        <v>22</v>
      </c>
      <c r="CM75" s="132" t="s">
        <v>81</v>
      </c>
    </row>
    <row r="76" spans="1:90" s="6" customFormat="1" ht="16.5" customHeight="1">
      <c r="A76" s="133" t="s">
        <v>82</v>
      </c>
      <c r="B76" s="134"/>
      <c r="C76" s="135"/>
      <c r="D76" s="135"/>
      <c r="E76" s="136" t="s">
        <v>83</v>
      </c>
      <c r="F76" s="136"/>
      <c r="G76" s="136"/>
      <c r="H76" s="136"/>
      <c r="I76" s="136"/>
      <c r="J76" s="135"/>
      <c r="K76" s="136" t="s">
        <v>145</v>
      </c>
      <c r="L76" s="136"/>
      <c r="M76" s="136"/>
      <c r="N76" s="136"/>
      <c r="O76" s="136"/>
      <c r="P76" s="136"/>
      <c r="Q76" s="136"/>
      <c r="R76" s="136"/>
      <c r="S76" s="136"/>
      <c r="T76" s="136"/>
      <c r="U76" s="136"/>
      <c r="V76" s="136"/>
      <c r="W76" s="136"/>
      <c r="X76" s="136"/>
      <c r="Y76" s="136"/>
      <c r="Z76" s="136"/>
      <c r="AA76" s="136"/>
      <c r="AB76" s="136"/>
      <c r="AC76" s="136"/>
      <c r="AD76" s="136"/>
      <c r="AE76" s="136"/>
      <c r="AF76" s="136"/>
      <c r="AG76" s="137">
        <f>'stav - Předpokládaný soup...'!J29</f>
        <v>0</v>
      </c>
      <c r="AH76" s="135"/>
      <c r="AI76" s="135"/>
      <c r="AJ76" s="135"/>
      <c r="AK76" s="135"/>
      <c r="AL76" s="135"/>
      <c r="AM76" s="135"/>
      <c r="AN76" s="137">
        <f>SUM(AG76,AT76)</f>
        <v>0</v>
      </c>
      <c r="AO76" s="135"/>
      <c r="AP76" s="135"/>
      <c r="AQ76" s="138" t="s">
        <v>85</v>
      </c>
      <c r="AR76" s="139"/>
      <c r="AS76" s="140">
        <v>0</v>
      </c>
      <c r="AT76" s="141">
        <f>ROUND(SUM(AV76:AW76),2)</f>
        <v>0</v>
      </c>
      <c r="AU76" s="142">
        <f>'stav - Předpokládaný soup...'!P88</f>
        <v>0</v>
      </c>
      <c r="AV76" s="141">
        <f>'stav - Předpokládaný soup...'!J32</f>
        <v>0</v>
      </c>
      <c r="AW76" s="141">
        <f>'stav - Předpokládaný soup...'!J33</f>
        <v>0</v>
      </c>
      <c r="AX76" s="141">
        <f>'stav - Předpokládaný soup...'!J34</f>
        <v>0</v>
      </c>
      <c r="AY76" s="141">
        <f>'stav - Předpokládaný soup...'!J35</f>
        <v>0</v>
      </c>
      <c r="AZ76" s="141">
        <f>'stav - Předpokládaný soup...'!F32</f>
        <v>0</v>
      </c>
      <c r="BA76" s="141">
        <f>'stav - Předpokládaný soup...'!F33</f>
        <v>0</v>
      </c>
      <c r="BB76" s="141">
        <f>'stav - Předpokládaný soup...'!F34</f>
        <v>0</v>
      </c>
      <c r="BC76" s="141">
        <f>'stav - Předpokládaný soup...'!F35</f>
        <v>0</v>
      </c>
      <c r="BD76" s="143">
        <f>'stav - Předpokládaný soup...'!F36</f>
        <v>0</v>
      </c>
      <c r="BT76" s="144" t="s">
        <v>81</v>
      </c>
      <c r="BV76" s="144" t="s">
        <v>75</v>
      </c>
      <c r="BW76" s="144" t="s">
        <v>146</v>
      </c>
      <c r="BX76" s="144" t="s">
        <v>144</v>
      </c>
      <c r="CL76" s="144" t="s">
        <v>22</v>
      </c>
    </row>
    <row r="77" spans="2:91" s="5" customFormat="1" ht="16.5" customHeight="1">
      <c r="B77" s="120"/>
      <c r="C77" s="121"/>
      <c r="D77" s="122" t="s">
        <v>147</v>
      </c>
      <c r="E77" s="122"/>
      <c r="F77" s="122"/>
      <c r="G77" s="122"/>
      <c r="H77" s="122"/>
      <c r="I77" s="123"/>
      <c r="J77" s="122" t="s">
        <v>148</v>
      </c>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4">
        <f>ROUND(AG78,2)</f>
        <v>0</v>
      </c>
      <c r="AH77" s="123"/>
      <c r="AI77" s="123"/>
      <c r="AJ77" s="123"/>
      <c r="AK77" s="123"/>
      <c r="AL77" s="123"/>
      <c r="AM77" s="123"/>
      <c r="AN77" s="125">
        <f>SUM(AG77,AT77)</f>
        <v>0</v>
      </c>
      <c r="AO77" s="123"/>
      <c r="AP77" s="123"/>
      <c r="AQ77" s="126" t="s">
        <v>79</v>
      </c>
      <c r="AR77" s="127"/>
      <c r="AS77" s="128">
        <f>ROUND(AS78,2)</f>
        <v>0</v>
      </c>
      <c r="AT77" s="129">
        <f>ROUND(SUM(AV77:AW77),2)</f>
        <v>0</v>
      </c>
      <c r="AU77" s="130">
        <f>ROUND(AU78,5)</f>
        <v>0</v>
      </c>
      <c r="AV77" s="129">
        <f>ROUND(AZ77*L26,2)</f>
        <v>0</v>
      </c>
      <c r="AW77" s="129">
        <f>ROUND(BA77*L27,2)</f>
        <v>0</v>
      </c>
      <c r="AX77" s="129">
        <f>ROUND(BB77*L26,2)</f>
        <v>0</v>
      </c>
      <c r="AY77" s="129">
        <f>ROUND(BC77*L27,2)</f>
        <v>0</v>
      </c>
      <c r="AZ77" s="129">
        <f>ROUND(AZ78,2)</f>
        <v>0</v>
      </c>
      <c r="BA77" s="129">
        <f>ROUND(BA78,2)</f>
        <v>0</v>
      </c>
      <c r="BB77" s="129">
        <f>ROUND(BB78,2)</f>
        <v>0</v>
      </c>
      <c r="BC77" s="129">
        <f>ROUND(BC78,2)</f>
        <v>0</v>
      </c>
      <c r="BD77" s="131">
        <f>ROUND(BD78,2)</f>
        <v>0</v>
      </c>
      <c r="BS77" s="132" t="s">
        <v>72</v>
      </c>
      <c r="BT77" s="132" t="s">
        <v>24</v>
      </c>
      <c r="BU77" s="132" t="s">
        <v>74</v>
      </c>
      <c r="BV77" s="132" t="s">
        <v>75</v>
      </c>
      <c r="BW77" s="132" t="s">
        <v>149</v>
      </c>
      <c r="BX77" s="132" t="s">
        <v>7</v>
      </c>
      <c r="CL77" s="132" t="s">
        <v>22</v>
      </c>
      <c r="CM77" s="132" t="s">
        <v>81</v>
      </c>
    </row>
    <row r="78" spans="1:90" s="6" customFormat="1" ht="16.5" customHeight="1">
      <c r="A78" s="133" t="s">
        <v>82</v>
      </c>
      <c r="B78" s="134"/>
      <c r="C78" s="135"/>
      <c r="D78" s="135"/>
      <c r="E78" s="136" t="s">
        <v>83</v>
      </c>
      <c r="F78" s="136"/>
      <c r="G78" s="136"/>
      <c r="H78" s="136"/>
      <c r="I78" s="136"/>
      <c r="J78" s="135"/>
      <c r="K78" s="136" t="s">
        <v>84</v>
      </c>
      <c r="L78" s="136"/>
      <c r="M78" s="136"/>
      <c r="N78" s="136"/>
      <c r="O78" s="136"/>
      <c r="P78" s="136"/>
      <c r="Q78" s="136"/>
      <c r="R78" s="136"/>
      <c r="S78" s="136"/>
      <c r="T78" s="136"/>
      <c r="U78" s="136"/>
      <c r="V78" s="136"/>
      <c r="W78" s="136"/>
      <c r="X78" s="136"/>
      <c r="Y78" s="136"/>
      <c r="Z78" s="136"/>
      <c r="AA78" s="136"/>
      <c r="AB78" s="136"/>
      <c r="AC78" s="136"/>
      <c r="AD78" s="136"/>
      <c r="AE78" s="136"/>
      <c r="AF78" s="136"/>
      <c r="AG78" s="137">
        <f>'stav - Stavební část_02'!J29</f>
        <v>0</v>
      </c>
      <c r="AH78" s="135"/>
      <c r="AI78" s="135"/>
      <c r="AJ78" s="135"/>
      <c r="AK78" s="135"/>
      <c r="AL78" s="135"/>
      <c r="AM78" s="135"/>
      <c r="AN78" s="137">
        <f>SUM(AG78,AT78)</f>
        <v>0</v>
      </c>
      <c r="AO78" s="135"/>
      <c r="AP78" s="135"/>
      <c r="AQ78" s="138" t="s">
        <v>85</v>
      </c>
      <c r="AR78" s="139"/>
      <c r="AS78" s="140">
        <v>0</v>
      </c>
      <c r="AT78" s="141">
        <f>ROUND(SUM(AV78:AW78),2)</f>
        <v>0</v>
      </c>
      <c r="AU78" s="142">
        <f>'stav - Stavební část_02'!P91</f>
        <v>0</v>
      </c>
      <c r="AV78" s="141">
        <f>'stav - Stavební část_02'!J32</f>
        <v>0</v>
      </c>
      <c r="AW78" s="141">
        <f>'stav - Stavební část_02'!J33</f>
        <v>0</v>
      </c>
      <c r="AX78" s="141">
        <f>'stav - Stavební část_02'!J34</f>
        <v>0</v>
      </c>
      <c r="AY78" s="141">
        <f>'stav - Stavební část_02'!J35</f>
        <v>0</v>
      </c>
      <c r="AZ78" s="141">
        <f>'stav - Stavební část_02'!F32</f>
        <v>0</v>
      </c>
      <c r="BA78" s="141">
        <f>'stav - Stavební část_02'!F33</f>
        <v>0</v>
      </c>
      <c r="BB78" s="141">
        <f>'stav - Stavební část_02'!F34</f>
        <v>0</v>
      </c>
      <c r="BC78" s="141">
        <f>'stav - Stavební část_02'!F35</f>
        <v>0</v>
      </c>
      <c r="BD78" s="143">
        <f>'stav - Stavební část_02'!F36</f>
        <v>0</v>
      </c>
      <c r="BT78" s="144" t="s">
        <v>81</v>
      </c>
      <c r="BV78" s="144" t="s">
        <v>75</v>
      </c>
      <c r="BW78" s="144" t="s">
        <v>150</v>
      </c>
      <c r="BX78" s="144" t="s">
        <v>149</v>
      </c>
      <c r="CL78" s="144" t="s">
        <v>22</v>
      </c>
    </row>
    <row r="79" spans="2:91" s="5" customFormat="1" ht="16.5" customHeight="1">
      <c r="B79" s="120"/>
      <c r="C79" s="121"/>
      <c r="D79" s="122" t="s">
        <v>151</v>
      </c>
      <c r="E79" s="122"/>
      <c r="F79" s="122"/>
      <c r="G79" s="122"/>
      <c r="H79" s="122"/>
      <c r="I79" s="123"/>
      <c r="J79" s="122" t="s">
        <v>152</v>
      </c>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4">
        <f>ROUND(AG80,2)</f>
        <v>0</v>
      </c>
      <c r="AH79" s="123"/>
      <c r="AI79" s="123"/>
      <c r="AJ79" s="123"/>
      <c r="AK79" s="123"/>
      <c r="AL79" s="123"/>
      <c r="AM79" s="123"/>
      <c r="AN79" s="125">
        <f>SUM(AG79,AT79)</f>
        <v>0</v>
      </c>
      <c r="AO79" s="123"/>
      <c r="AP79" s="123"/>
      <c r="AQ79" s="126" t="s">
        <v>79</v>
      </c>
      <c r="AR79" s="127"/>
      <c r="AS79" s="128">
        <f>ROUND(AS80,2)</f>
        <v>0</v>
      </c>
      <c r="AT79" s="129">
        <f>ROUND(SUM(AV79:AW79),2)</f>
        <v>0</v>
      </c>
      <c r="AU79" s="130">
        <f>ROUND(AU80,5)</f>
        <v>0</v>
      </c>
      <c r="AV79" s="129">
        <f>ROUND(AZ79*L26,2)</f>
        <v>0</v>
      </c>
      <c r="AW79" s="129">
        <f>ROUND(BA79*L27,2)</f>
        <v>0</v>
      </c>
      <c r="AX79" s="129">
        <f>ROUND(BB79*L26,2)</f>
        <v>0</v>
      </c>
      <c r="AY79" s="129">
        <f>ROUND(BC79*L27,2)</f>
        <v>0</v>
      </c>
      <c r="AZ79" s="129">
        <f>ROUND(AZ80,2)</f>
        <v>0</v>
      </c>
      <c r="BA79" s="129">
        <f>ROUND(BA80,2)</f>
        <v>0</v>
      </c>
      <c r="BB79" s="129">
        <f>ROUND(BB80,2)</f>
        <v>0</v>
      </c>
      <c r="BC79" s="129">
        <f>ROUND(BC80,2)</f>
        <v>0</v>
      </c>
      <c r="BD79" s="131">
        <f>ROUND(BD80,2)</f>
        <v>0</v>
      </c>
      <c r="BS79" s="132" t="s">
        <v>72</v>
      </c>
      <c r="BT79" s="132" t="s">
        <v>24</v>
      </c>
      <c r="BU79" s="132" t="s">
        <v>74</v>
      </c>
      <c r="BV79" s="132" t="s">
        <v>75</v>
      </c>
      <c r="BW79" s="132" t="s">
        <v>153</v>
      </c>
      <c r="BX79" s="132" t="s">
        <v>7</v>
      </c>
      <c r="CL79" s="132" t="s">
        <v>22</v>
      </c>
      <c r="CM79" s="132" t="s">
        <v>81</v>
      </c>
    </row>
    <row r="80" spans="1:90" s="6" customFormat="1" ht="16.5" customHeight="1">
      <c r="A80" s="133" t="s">
        <v>82</v>
      </c>
      <c r="B80" s="134"/>
      <c r="C80" s="135"/>
      <c r="D80" s="135"/>
      <c r="E80" s="136" t="s">
        <v>83</v>
      </c>
      <c r="F80" s="136"/>
      <c r="G80" s="136"/>
      <c r="H80" s="136"/>
      <c r="I80" s="136"/>
      <c r="J80" s="135"/>
      <c r="K80" s="136" t="s">
        <v>84</v>
      </c>
      <c r="L80" s="136"/>
      <c r="M80" s="136"/>
      <c r="N80" s="136"/>
      <c r="O80" s="136"/>
      <c r="P80" s="136"/>
      <c r="Q80" s="136"/>
      <c r="R80" s="136"/>
      <c r="S80" s="136"/>
      <c r="T80" s="136"/>
      <c r="U80" s="136"/>
      <c r="V80" s="136"/>
      <c r="W80" s="136"/>
      <c r="X80" s="136"/>
      <c r="Y80" s="136"/>
      <c r="Z80" s="136"/>
      <c r="AA80" s="136"/>
      <c r="AB80" s="136"/>
      <c r="AC80" s="136"/>
      <c r="AD80" s="136"/>
      <c r="AE80" s="136"/>
      <c r="AF80" s="136"/>
      <c r="AG80" s="137">
        <f>'stav - Stavební část_03'!J29</f>
        <v>0</v>
      </c>
      <c r="AH80" s="135"/>
      <c r="AI80" s="135"/>
      <c r="AJ80" s="135"/>
      <c r="AK80" s="135"/>
      <c r="AL80" s="135"/>
      <c r="AM80" s="135"/>
      <c r="AN80" s="137">
        <f>SUM(AG80,AT80)</f>
        <v>0</v>
      </c>
      <c r="AO80" s="135"/>
      <c r="AP80" s="135"/>
      <c r="AQ80" s="138" t="s">
        <v>85</v>
      </c>
      <c r="AR80" s="139"/>
      <c r="AS80" s="140">
        <v>0</v>
      </c>
      <c r="AT80" s="141">
        <f>ROUND(SUM(AV80:AW80),2)</f>
        <v>0</v>
      </c>
      <c r="AU80" s="142">
        <f>'stav - Stavební část_03'!P91</f>
        <v>0</v>
      </c>
      <c r="AV80" s="141">
        <f>'stav - Stavební část_03'!J32</f>
        <v>0</v>
      </c>
      <c r="AW80" s="141">
        <f>'stav - Stavební část_03'!J33</f>
        <v>0</v>
      </c>
      <c r="AX80" s="141">
        <f>'stav - Stavební část_03'!J34</f>
        <v>0</v>
      </c>
      <c r="AY80" s="141">
        <f>'stav - Stavební část_03'!J35</f>
        <v>0</v>
      </c>
      <c r="AZ80" s="141">
        <f>'stav - Stavební část_03'!F32</f>
        <v>0</v>
      </c>
      <c r="BA80" s="141">
        <f>'stav - Stavební část_03'!F33</f>
        <v>0</v>
      </c>
      <c r="BB80" s="141">
        <f>'stav - Stavební část_03'!F34</f>
        <v>0</v>
      </c>
      <c r="BC80" s="141">
        <f>'stav - Stavební část_03'!F35</f>
        <v>0</v>
      </c>
      <c r="BD80" s="143">
        <f>'stav - Stavební část_03'!F36</f>
        <v>0</v>
      </c>
      <c r="BT80" s="144" t="s">
        <v>81</v>
      </c>
      <c r="BV80" s="144" t="s">
        <v>75</v>
      </c>
      <c r="BW80" s="144" t="s">
        <v>154</v>
      </c>
      <c r="BX80" s="144" t="s">
        <v>153</v>
      </c>
      <c r="CL80" s="144" t="s">
        <v>22</v>
      </c>
    </row>
    <row r="81" spans="1:91" s="5" customFormat="1" ht="16.5" customHeight="1">
      <c r="A81" s="133" t="s">
        <v>82</v>
      </c>
      <c r="B81" s="120"/>
      <c r="C81" s="121"/>
      <c r="D81" s="122" t="s">
        <v>155</v>
      </c>
      <c r="E81" s="122"/>
      <c r="F81" s="122"/>
      <c r="G81" s="122"/>
      <c r="H81" s="122"/>
      <c r="I81" s="123"/>
      <c r="J81" s="122" t="s">
        <v>156</v>
      </c>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5">
        <f>'vrn - Vedlejší a ostatní ...'!J27</f>
        <v>0</v>
      </c>
      <c r="AH81" s="123"/>
      <c r="AI81" s="123"/>
      <c r="AJ81" s="123"/>
      <c r="AK81" s="123"/>
      <c r="AL81" s="123"/>
      <c r="AM81" s="123"/>
      <c r="AN81" s="125">
        <f>SUM(AG81,AT81)</f>
        <v>0</v>
      </c>
      <c r="AO81" s="123"/>
      <c r="AP81" s="123"/>
      <c r="AQ81" s="126" t="s">
        <v>79</v>
      </c>
      <c r="AR81" s="127"/>
      <c r="AS81" s="145">
        <v>0</v>
      </c>
      <c r="AT81" s="146">
        <f>ROUND(SUM(AV81:AW81),2)</f>
        <v>0</v>
      </c>
      <c r="AU81" s="147">
        <f>'vrn - Vedlejší a ostatní ...'!P80</f>
        <v>0</v>
      </c>
      <c r="AV81" s="146">
        <f>'vrn - Vedlejší a ostatní ...'!J30</f>
        <v>0</v>
      </c>
      <c r="AW81" s="146">
        <f>'vrn - Vedlejší a ostatní ...'!J31</f>
        <v>0</v>
      </c>
      <c r="AX81" s="146">
        <f>'vrn - Vedlejší a ostatní ...'!J32</f>
        <v>0</v>
      </c>
      <c r="AY81" s="146">
        <f>'vrn - Vedlejší a ostatní ...'!J33</f>
        <v>0</v>
      </c>
      <c r="AZ81" s="146">
        <f>'vrn - Vedlejší a ostatní ...'!F30</f>
        <v>0</v>
      </c>
      <c r="BA81" s="146">
        <f>'vrn - Vedlejší a ostatní ...'!F31</f>
        <v>0</v>
      </c>
      <c r="BB81" s="146">
        <f>'vrn - Vedlejší a ostatní ...'!F32</f>
        <v>0</v>
      </c>
      <c r="BC81" s="146">
        <f>'vrn - Vedlejší a ostatní ...'!F33</f>
        <v>0</v>
      </c>
      <c r="BD81" s="148">
        <f>'vrn - Vedlejší a ostatní ...'!F34</f>
        <v>0</v>
      </c>
      <c r="BT81" s="132" t="s">
        <v>24</v>
      </c>
      <c r="BV81" s="132" t="s">
        <v>75</v>
      </c>
      <c r="BW81" s="132" t="s">
        <v>157</v>
      </c>
      <c r="BX81" s="132" t="s">
        <v>7</v>
      </c>
      <c r="CL81" s="132" t="s">
        <v>22</v>
      </c>
      <c r="CM81" s="132" t="s">
        <v>81</v>
      </c>
    </row>
    <row r="82" spans="2:44" s="1" customFormat="1" ht="30" customHeight="1">
      <c r="B82" s="47"/>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3"/>
    </row>
    <row r="83" spans="2:44" s="1" customFormat="1" ht="6.95" customHeight="1">
      <c r="B83" s="68"/>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73"/>
    </row>
  </sheetData>
  <sheetProtection password="CC35" sheet="1" objects="1" scenarios="1" formatColumns="0" formatRows="0"/>
  <mergeCells count="157">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E53:I53"/>
    <mergeCell ref="K53:AF53"/>
    <mergeCell ref="AN54:AP54"/>
    <mergeCell ref="AG54:AM54"/>
    <mergeCell ref="E54:I54"/>
    <mergeCell ref="K54:AF54"/>
    <mergeCell ref="AN55:AP55"/>
    <mergeCell ref="AG55:AM55"/>
    <mergeCell ref="E55:I55"/>
    <mergeCell ref="K55:AF55"/>
    <mergeCell ref="AN56:AP56"/>
    <mergeCell ref="AG56:AM56"/>
    <mergeCell ref="E56:I56"/>
    <mergeCell ref="K56:AF56"/>
    <mergeCell ref="AN57:AP57"/>
    <mergeCell ref="AG57:AM57"/>
    <mergeCell ref="E57:I57"/>
    <mergeCell ref="K57:AF57"/>
    <mergeCell ref="AN58:AP58"/>
    <mergeCell ref="AG58:AM58"/>
    <mergeCell ref="E58:I58"/>
    <mergeCell ref="K58:AF58"/>
    <mergeCell ref="AN59:AP59"/>
    <mergeCell ref="AG59:AM59"/>
    <mergeCell ref="E59:I59"/>
    <mergeCell ref="K59:AF59"/>
    <mergeCell ref="AN60:AP60"/>
    <mergeCell ref="AG60:AM60"/>
    <mergeCell ref="D60:H60"/>
    <mergeCell ref="J60:AF60"/>
    <mergeCell ref="AN61:AP61"/>
    <mergeCell ref="AG61:AM61"/>
    <mergeCell ref="E61:I61"/>
    <mergeCell ref="K61:AF61"/>
    <mergeCell ref="AN62:AP62"/>
    <mergeCell ref="AG62:AM62"/>
    <mergeCell ref="E62:I62"/>
    <mergeCell ref="K62:AF62"/>
    <mergeCell ref="AN63:AP63"/>
    <mergeCell ref="AG63:AM63"/>
    <mergeCell ref="E63:I63"/>
    <mergeCell ref="K63:AF63"/>
    <mergeCell ref="AN64:AP64"/>
    <mergeCell ref="AG64:AM64"/>
    <mergeCell ref="D64:H64"/>
    <mergeCell ref="J64:AF64"/>
    <mergeCell ref="AN65:AP65"/>
    <mergeCell ref="AG65:AM65"/>
    <mergeCell ref="E65:I65"/>
    <mergeCell ref="K65:AF65"/>
    <mergeCell ref="AN66:AP66"/>
    <mergeCell ref="AG66:AM66"/>
    <mergeCell ref="E66:I66"/>
    <mergeCell ref="K66:AF66"/>
    <mergeCell ref="AN67:AP67"/>
    <mergeCell ref="AG67:AM67"/>
    <mergeCell ref="D67:H67"/>
    <mergeCell ref="J67:AF67"/>
    <mergeCell ref="AN68:AP68"/>
    <mergeCell ref="AG68:AM68"/>
    <mergeCell ref="E68:I68"/>
    <mergeCell ref="K68:AF68"/>
    <mergeCell ref="AN69:AP69"/>
    <mergeCell ref="AG69:AM69"/>
    <mergeCell ref="E69:I69"/>
    <mergeCell ref="K69:AF69"/>
    <mergeCell ref="AN70:AP70"/>
    <mergeCell ref="AG70:AM70"/>
    <mergeCell ref="D70:H70"/>
    <mergeCell ref="J70:AF70"/>
    <mergeCell ref="AN71:AP71"/>
    <mergeCell ref="AG71:AM71"/>
    <mergeCell ref="E71:I71"/>
    <mergeCell ref="K71:AF71"/>
    <mergeCell ref="AN72:AP72"/>
    <mergeCell ref="AG72:AM72"/>
    <mergeCell ref="E72:I72"/>
    <mergeCell ref="K72:AF72"/>
    <mergeCell ref="AN73:AP73"/>
    <mergeCell ref="AG73:AM73"/>
    <mergeCell ref="D73:H73"/>
    <mergeCell ref="J73:AF73"/>
    <mergeCell ref="AN74:AP74"/>
    <mergeCell ref="AG74:AM74"/>
    <mergeCell ref="E74:I74"/>
    <mergeCell ref="K74:AF74"/>
    <mergeCell ref="AN75:AP75"/>
    <mergeCell ref="AG75:AM75"/>
    <mergeCell ref="D75:H75"/>
    <mergeCell ref="J75:AF75"/>
    <mergeCell ref="AN76:AP76"/>
    <mergeCell ref="AG76:AM76"/>
    <mergeCell ref="E76:I76"/>
    <mergeCell ref="K76:AF76"/>
    <mergeCell ref="AN77:AP77"/>
    <mergeCell ref="AG77:AM77"/>
    <mergeCell ref="D77:H77"/>
    <mergeCell ref="J77:AF77"/>
    <mergeCell ref="AN78:AP78"/>
    <mergeCell ref="AG78:AM78"/>
    <mergeCell ref="E78:I78"/>
    <mergeCell ref="K78:AF78"/>
    <mergeCell ref="AN79:AP79"/>
    <mergeCell ref="AG79:AM79"/>
    <mergeCell ref="D79:H79"/>
    <mergeCell ref="J79:AF79"/>
    <mergeCell ref="AN80:AP80"/>
    <mergeCell ref="AG80:AM80"/>
    <mergeCell ref="E80:I80"/>
    <mergeCell ref="K80:AF80"/>
    <mergeCell ref="AN81:AP81"/>
    <mergeCell ref="AG81:AM81"/>
    <mergeCell ref="D81:H81"/>
    <mergeCell ref="J81:AF81"/>
    <mergeCell ref="AG51:AM51"/>
    <mergeCell ref="AN51:AP51"/>
    <mergeCell ref="AR2:BE2"/>
  </mergeCells>
  <hyperlinks>
    <hyperlink ref="K1:S1" location="C2" display="1) Rekapitulace stavby"/>
    <hyperlink ref="W1:AI1" location="C51" display="2) Rekapitulace objektů stavby a soupisů prací"/>
    <hyperlink ref="A53" location="'stav - Stavební část'!C2" display="/"/>
    <hyperlink ref="A54" location="'mr - Měření a regulace'!C2" display="/"/>
    <hyperlink ref="A55" location="'slp - Slaboproud'!C2" display="/"/>
    <hyperlink ref="A56" location="'ut - Ústřední vytápění'!C2" display="/"/>
    <hyperlink ref="A57" location="'zt - Zdravotní technika'!C2" display="/"/>
    <hyperlink ref="A58" location="'vzd - Vzduchotechnika'!C2" display="/"/>
    <hyperlink ref="A59" location="'el - Elektroinstalace'!C2" display="/"/>
    <hyperlink ref="A61" location="'rampa - Přístupová rampa'!C2" display="/"/>
    <hyperlink ref="A62" location="'stav - Stavební část_01'!C2" display="/"/>
    <hyperlink ref="A63" location="'el - Elektroinstalace_01'!C2" display="/"/>
    <hyperlink ref="A65" location="'neuzna - Venkovní kanaliz...'!C2" display="/"/>
    <hyperlink ref="A66" location="'uzna - Venkovní kanalizac...'!C2" display="/"/>
    <hyperlink ref="A68" location="'neuzna - Přípojka - neuzn...'!C2" display="/"/>
    <hyperlink ref="A69" location="'uzna - Přípojka - uznatel...'!C2" display="/"/>
    <hyperlink ref="A71" location="'neuzna - Neuznatelné náklady'!C2" display="/"/>
    <hyperlink ref="A72" location="'uzna - Uznatelné náklady'!C2" display="/"/>
    <hyperlink ref="A74" location="'vo - Soupis předpokládaný...'!C2" display="/"/>
    <hyperlink ref="A76" location="'stav - Předpokládaný soup...'!C2" display="/"/>
    <hyperlink ref="A78" location="'stav - Stavební část_02'!C2" display="/"/>
    <hyperlink ref="A80" location="'stav - Stavební část_03'!C2" display="/"/>
    <hyperlink ref="A81" location="'vrn - Vedlejší a ostatní ...'!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BR512"/>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0"/>
      <c r="C1" s="150"/>
      <c r="D1" s="151" t="s">
        <v>1</v>
      </c>
      <c r="E1" s="150"/>
      <c r="F1" s="152" t="s">
        <v>158</v>
      </c>
      <c r="G1" s="152" t="s">
        <v>159</v>
      </c>
      <c r="H1" s="152"/>
      <c r="I1" s="153"/>
      <c r="J1" s="152" t="s">
        <v>160</v>
      </c>
      <c r="K1" s="151" t="s">
        <v>161</v>
      </c>
      <c r="L1" s="152" t="s">
        <v>162</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56" ht="36.95" customHeight="1">
      <c r="AT2" s="25" t="s">
        <v>111</v>
      </c>
      <c r="AZ2" s="154" t="s">
        <v>163</v>
      </c>
      <c r="BA2" s="154" t="s">
        <v>22</v>
      </c>
      <c r="BB2" s="154" t="s">
        <v>22</v>
      </c>
      <c r="BC2" s="154" t="s">
        <v>4857</v>
      </c>
      <c r="BD2" s="154" t="s">
        <v>81</v>
      </c>
    </row>
    <row r="3" spans="2:56" ht="6.95" customHeight="1">
      <c r="B3" s="26"/>
      <c r="C3" s="27"/>
      <c r="D3" s="27"/>
      <c r="E3" s="27"/>
      <c r="F3" s="27"/>
      <c r="G3" s="27"/>
      <c r="H3" s="27"/>
      <c r="I3" s="155"/>
      <c r="J3" s="27"/>
      <c r="K3" s="28"/>
      <c r="AT3" s="25" t="s">
        <v>81</v>
      </c>
      <c r="AZ3" s="154" t="s">
        <v>165</v>
      </c>
      <c r="BA3" s="154" t="s">
        <v>22</v>
      </c>
      <c r="BB3" s="154" t="s">
        <v>22</v>
      </c>
      <c r="BC3" s="154" t="s">
        <v>4858</v>
      </c>
      <c r="BD3" s="154" t="s">
        <v>81</v>
      </c>
    </row>
    <row r="4" spans="2:56" ht="36.95" customHeight="1">
      <c r="B4" s="29"/>
      <c r="C4" s="30"/>
      <c r="D4" s="31" t="s">
        <v>167</v>
      </c>
      <c r="E4" s="30"/>
      <c r="F4" s="30"/>
      <c r="G4" s="30"/>
      <c r="H4" s="30"/>
      <c r="I4" s="156"/>
      <c r="J4" s="30"/>
      <c r="K4" s="32"/>
      <c r="M4" s="33" t="s">
        <v>12</v>
      </c>
      <c r="AT4" s="25" t="s">
        <v>6</v>
      </c>
      <c r="AZ4" s="154" t="s">
        <v>172</v>
      </c>
      <c r="BA4" s="154" t="s">
        <v>22</v>
      </c>
      <c r="BB4" s="154" t="s">
        <v>22</v>
      </c>
      <c r="BC4" s="154" t="s">
        <v>4859</v>
      </c>
      <c r="BD4" s="154" t="s">
        <v>81</v>
      </c>
    </row>
    <row r="5" spans="2:56" ht="6.95" customHeight="1">
      <c r="B5" s="29"/>
      <c r="C5" s="30"/>
      <c r="D5" s="30"/>
      <c r="E5" s="30"/>
      <c r="F5" s="30"/>
      <c r="G5" s="30"/>
      <c r="H5" s="30"/>
      <c r="I5" s="156"/>
      <c r="J5" s="30"/>
      <c r="K5" s="32"/>
      <c r="AZ5" s="154" t="s">
        <v>174</v>
      </c>
      <c r="BA5" s="154" t="s">
        <v>22</v>
      </c>
      <c r="BB5" s="154" t="s">
        <v>22</v>
      </c>
      <c r="BC5" s="154" t="s">
        <v>4860</v>
      </c>
      <c r="BD5" s="154" t="s">
        <v>81</v>
      </c>
    </row>
    <row r="6" spans="2:56" ht="13.5">
      <c r="B6" s="29"/>
      <c r="C6" s="30"/>
      <c r="D6" s="41" t="s">
        <v>18</v>
      </c>
      <c r="E6" s="30"/>
      <c r="F6" s="30"/>
      <c r="G6" s="30"/>
      <c r="H6" s="30"/>
      <c r="I6" s="156"/>
      <c r="J6" s="30"/>
      <c r="K6" s="32"/>
      <c r="AZ6" s="154" t="s">
        <v>4861</v>
      </c>
      <c r="BA6" s="154" t="s">
        <v>22</v>
      </c>
      <c r="BB6" s="154" t="s">
        <v>22</v>
      </c>
      <c r="BC6" s="154" t="s">
        <v>4862</v>
      </c>
      <c r="BD6" s="154" t="s">
        <v>81</v>
      </c>
    </row>
    <row r="7" spans="2:56" ht="16.5" customHeight="1">
      <c r="B7" s="29"/>
      <c r="C7" s="30"/>
      <c r="D7" s="30"/>
      <c r="E7" s="157" t="str">
        <f>'Rekapitulace stavby'!K6</f>
        <v>Revitalizace a zatraktivnění pevnosti - Stavební úpravy a přístavba návštěvnického centra</v>
      </c>
      <c r="F7" s="41"/>
      <c r="G7" s="41"/>
      <c r="H7" s="41"/>
      <c r="I7" s="156"/>
      <c r="J7" s="30"/>
      <c r="K7" s="32"/>
      <c r="AZ7" s="154" t="s">
        <v>177</v>
      </c>
      <c r="BA7" s="154" t="s">
        <v>22</v>
      </c>
      <c r="BB7" s="154" t="s">
        <v>22</v>
      </c>
      <c r="BC7" s="154" t="s">
        <v>4863</v>
      </c>
      <c r="BD7" s="154" t="s">
        <v>81</v>
      </c>
    </row>
    <row r="8" spans="2:56" ht="13.5">
      <c r="B8" s="29"/>
      <c r="C8" s="30"/>
      <c r="D8" s="41" t="s">
        <v>176</v>
      </c>
      <c r="E8" s="30"/>
      <c r="F8" s="30"/>
      <c r="G8" s="30"/>
      <c r="H8" s="30"/>
      <c r="I8" s="156"/>
      <c r="J8" s="30"/>
      <c r="K8" s="32"/>
      <c r="AZ8" s="154" t="s">
        <v>183</v>
      </c>
      <c r="BA8" s="154" t="s">
        <v>22</v>
      </c>
      <c r="BB8" s="154" t="s">
        <v>22</v>
      </c>
      <c r="BC8" s="154" t="s">
        <v>4864</v>
      </c>
      <c r="BD8" s="154" t="s">
        <v>81</v>
      </c>
    </row>
    <row r="9" spans="2:56" s="1" customFormat="1" ht="16.5" customHeight="1">
      <c r="B9" s="47"/>
      <c r="C9" s="48"/>
      <c r="D9" s="48"/>
      <c r="E9" s="157" t="s">
        <v>4715</v>
      </c>
      <c r="F9" s="48"/>
      <c r="G9" s="48"/>
      <c r="H9" s="48"/>
      <c r="I9" s="158"/>
      <c r="J9" s="48"/>
      <c r="K9" s="52"/>
      <c r="AZ9" s="154" t="s">
        <v>4865</v>
      </c>
      <c r="BA9" s="154" t="s">
        <v>22</v>
      </c>
      <c r="BB9" s="154" t="s">
        <v>22</v>
      </c>
      <c r="BC9" s="154" t="s">
        <v>4866</v>
      </c>
      <c r="BD9" s="154" t="s">
        <v>81</v>
      </c>
    </row>
    <row r="10" spans="2:56" s="1" customFormat="1" ht="13.5">
      <c r="B10" s="47"/>
      <c r="C10" s="48"/>
      <c r="D10" s="41" t="s">
        <v>182</v>
      </c>
      <c r="E10" s="48"/>
      <c r="F10" s="48"/>
      <c r="G10" s="48"/>
      <c r="H10" s="48"/>
      <c r="I10" s="158"/>
      <c r="J10" s="48"/>
      <c r="K10" s="52"/>
      <c r="AZ10" s="154" t="s">
        <v>186</v>
      </c>
      <c r="BA10" s="154" t="s">
        <v>22</v>
      </c>
      <c r="BB10" s="154" t="s">
        <v>22</v>
      </c>
      <c r="BC10" s="154" t="s">
        <v>4867</v>
      </c>
      <c r="BD10" s="154" t="s">
        <v>81</v>
      </c>
    </row>
    <row r="11" spans="2:56" s="1" customFormat="1" ht="36.95" customHeight="1">
      <c r="B11" s="47"/>
      <c r="C11" s="48"/>
      <c r="D11" s="48"/>
      <c r="E11" s="159" t="s">
        <v>185</v>
      </c>
      <c r="F11" s="48"/>
      <c r="G11" s="48"/>
      <c r="H11" s="48"/>
      <c r="I11" s="158"/>
      <c r="J11" s="48"/>
      <c r="K11" s="52"/>
      <c r="AZ11" s="154" t="s">
        <v>188</v>
      </c>
      <c r="BA11" s="154" t="s">
        <v>22</v>
      </c>
      <c r="BB11" s="154" t="s">
        <v>22</v>
      </c>
      <c r="BC11" s="154" t="s">
        <v>4868</v>
      </c>
      <c r="BD11" s="154" t="s">
        <v>81</v>
      </c>
    </row>
    <row r="12" spans="2:56" s="1" customFormat="1" ht="13.5">
      <c r="B12" s="47"/>
      <c r="C12" s="48"/>
      <c r="D12" s="48"/>
      <c r="E12" s="48"/>
      <c r="F12" s="48"/>
      <c r="G12" s="48"/>
      <c r="H12" s="48"/>
      <c r="I12" s="158"/>
      <c r="J12" s="48"/>
      <c r="K12" s="52"/>
      <c r="AZ12" s="154" t="s">
        <v>190</v>
      </c>
      <c r="BA12" s="154" t="s">
        <v>22</v>
      </c>
      <c r="BB12" s="154" t="s">
        <v>22</v>
      </c>
      <c r="BC12" s="154" t="s">
        <v>4869</v>
      </c>
      <c r="BD12" s="154" t="s">
        <v>81</v>
      </c>
    </row>
    <row r="13" spans="2:56" s="1" customFormat="1" ht="14.4" customHeight="1">
      <c r="B13" s="47"/>
      <c r="C13" s="48"/>
      <c r="D13" s="41" t="s">
        <v>21</v>
      </c>
      <c r="E13" s="48"/>
      <c r="F13" s="36" t="s">
        <v>22</v>
      </c>
      <c r="G13" s="48"/>
      <c r="H13" s="48"/>
      <c r="I13" s="160" t="s">
        <v>23</v>
      </c>
      <c r="J13" s="36" t="s">
        <v>22</v>
      </c>
      <c r="K13" s="52"/>
      <c r="AZ13" s="154" t="s">
        <v>192</v>
      </c>
      <c r="BA13" s="154" t="s">
        <v>22</v>
      </c>
      <c r="BB13" s="154" t="s">
        <v>22</v>
      </c>
      <c r="BC13" s="154" t="s">
        <v>4870</v>
      </c>
      <c r="BD13" s="154" t="s">
        <v>81</v>
      </c>
    </row>
    <row r="14" spans="2:56" s="1" customFormat="1" ht="14.4" customHeight="1">
      <c r="B14" s="47"/>
      <c r="C14" s="48"/>
      <c r="D14" s="41" t="s">
        <v>25</v>
      </c>
      <c r="E14" s="48"/>
      <c r="F14" s="36" t="s">
        <v>26</v>
      </c>
      <c r="G14" s="48"/>
      <c r="H14" s="48"/>
      <c r="I14" s="160" t="s">
        <v>27</v>
      </c>
      <c r="J14" s="161" t="str">
        <f>'Rekapitulace stavby'!AN8</f>
        <v>3. 5. 2017</v>
      </c>
      <c r="K14" s="52"/>
      <c r="AZ14" s="154" t="s">
        <v>194</v>
      </c>
      <c r="BA14" s="154" t="s">
        <v>22</v>
      </c>
      <c r="BB14" s="154" t="s">
        <v>22</v>
      </c>
      <c r="BC14" s="154" t="s">
        <v>4871</v>
      </c>
      <c r="BD14" s="154" t="s">
        <v>81</v>
      </c>
    </row>
    <row r="15" spans="2:56" s="1" customFormat="1" ht="10.8" customHeight="1">
      <c r="B15" s="47"/>
      <c r="C15" s="48"/>
      <c r="D15" s="48"/>
      <c r="E15" s="48"/>
      <c r="F15" s="48"/>
      <c r="G15" s="48"/>
      <c r="H15" s="48"/>
      <c r="I15" s="158"/>
      <c r="J15" s="48"/>
      <c r="K15" s="52"/>
      <c r="AZ15" s="154" t="s">
        <v>196</v>
      </c>
      <c r="BA15" s="154" t="s">
        <v>22</v>
      </c>
      <c r="BB15" s="154" t="s">
        <v>22</v>
      </c>
      <c r="BC15" s="154" t="s">
        <v>4872</v>
      </c>
      <c r="BD15" s="154" t="s">
        <v>81</v>
      </c>
    </row>
    <row r="16" spans="2:56" s="1" customFormat="1" ht="14.4" customHeight="1">
      <c r="B16" s="47"/>
      <c r="C16" s="48"/>
      <c r="D16" s="41" t="s">
        <v>29</v>
      </c>
      <c r="E16" s="48"/>
      <c r="F16" s="48"/>
      <c r="G16" s="48"/>
      <c r="H16" s="48"/>
      <c r="I16" s="160" t="s">
        <v>30</v>
      </c>
      <c r="J16" s="36" t="str">
        <f>IF('Rekapitulace stavby'!AN10="","",'Rekapitulace stavby'!AN10)</f>
        <v/>
      </c>
      <c r="K16" s="52"/>
      <c r="AZ16" s="154" t="s">
        <v>198</v>
      </c>
      <c r="BA16" s="154" t="s">
        <v>22</v>
      </c>
      <c r="BB16" s="154" t="s">
        <v>22</v>
      </c>
      <c r="BC16" s="154" t="s">
        <v>4873</v>
      </c>
      <c r="BD16" s="154" t="s">
        <v>81</v>
      </c>
    </row>
    <row r="17" spans="2:56" s="1" customFormat="1" ht="18" customHeight="1">
      <c r="B17" s="47"/>
      <c r="C17" s="48"/>
      <c r="D17" s="48"/>
      <c r="E17" s="36" t="str">
        <f>IF('Rekapitulace stavby'!E11="","",'Rekapitulace stavby'!E11)</f>
        <v xml:space="preserve"> </v>
      </c>
      <c r="F17" s="48"/>
      <c r="G17" s="48"/>
      <c r="H17" s="48"/>
      <c r="I17" s="160" t="s">
        <v>32</v>
      </c>
      <c r="J17" s="36" t="str">
        <f>IF('Rekapitulace stavby'!AN11="","",'Rekapitulace stavby'!AN11)</f>
        <v/>
      </c>
      <c r="K17" s="52"/>
      <c r="AZ17" s="154" t="s">
        <v>200</v>
      </c>
      <c r="BA17" s="154" t="s">
        <v>22</v>
      </c>
      <c r="BB17" s="154" t="s">
        <v>22</v>
      </c>
      <c r="BC17" s="154" t="s">
        <v>4874</v>
      </c>
      <c r="BD17" s="154" t="s">
        <v>81</v>
      </c>
    </row>
    <row r="18" spans="2:56" s="1" customFormat="1" ht="6.95" customHeight="1">
      <c r="B18" s="47"/>
      <c r="C18" s="48"/>
      <c r="D18" s="48"/>
      <c r="E18" s="48"/>
      <c r="F18" s="48"/>
      <c r="G18" s="48"/>
      <c r="H18" s="48"/>
      <c r="I18" s="158"/>
      <c r="J18" s="48"/>
      <c r="K18" s="52"/>
      <c r="AZ18" s="154" t="s">
        <v>958</v>
      </c>
      <c r="BA18" s="154" t="s">
        <v>22</v>
      </c>
      <c r="BB18" s="154" t="s">
        <v>22</v>
      </c>
      <c r="BC18" s="154" t="s">
        <v>4875</v>
      </c>
      <c r="BD18" s="154" t="s">
        <v>81</v>
      </c>
    </row>
    <row r="19" spans="2:56" s="1" customFormat="1" ht="14.4" customHeight="1">
      <c r="B19" s="47"/>
      <c r="C19" s="48"/>
      <c r="D19" s="41" t="s">
        <v>33</v>
      </c>
      <c r="E19" s="48"/>
      <c r="F19" s="48"/>
      <c r="G19" s="48"/>
      <c r="H19" s="48"/>
      <c r="I19" s="160" t="s">
        <v>30</v>
      </c>
      <c r="J19" s="36" t="str">
        <f>IF('Rekapitulace stavby'!AN13="Vyplň údaj","",IF('Rekapitulace stavby'!AN13="","",'Rekapitulace stavby'!AN13))</f>
        <v/>
      </c>
      <c r="K19" s="52"/>
      <c r="AZ19" s="154" t="s">
        <v>202</v>
      </c>
      <c r="BA19" s="154" t="s">
        <v>22</v>
      </c>
      <c r="BB19" s="154" t="s">
        <v>22</v>
      </c>
      <c r="BC19" s="154" t="s">
        <v>4876</v>
      </c>
      <c r="BD19" s="154" t="s">
        <v>81</v>
      </c>
    </row>
    <row r="20" spans="2:56" s="1" customFormat="1" ht="18" customHeight="1">
      <c r="B20" s="47"/>
      <c r="C20" s="48"/>
      <c r="D20" s="48"/>
      <c r="E20" s="36" t="str">
        <f>IF('Rekapitulace stavby'!E14="Vyplň údaj","",IF('Rekapitulace stavby'!E14="","",'Rekapitulace stavby'!E14))</f>
        <v/>
      </c>
      <c r="F20" s="48"/>
      <c r="G20" s="48"/>
      <c r="H20" s="48"/>
      <c r="I20" s="160" t="s">
        <v>32</v>
      </c>
      <c r="J20" s="36" t="str">
        <f>IF('Rekapitulace stavby'!AN14="Vyplň údaj","",IF('Rekapitulace stavby'!AN14="","",'Rekapitulace stavby'!AN14))</f>
        <v/>
      </c>
      <c r="K20" s="52"/>
      <c r="AZ20" s="154" t="s">
        <v>206</v>
      </c>
      <c r="BA20" s="154" t="s">
        <v>22</v>
      </c>
      <c r="BB20" s="154" t="s">
        <v>22</v>
      </c>
      <c r="BC20" s="154" t="s">
        <v>4877</v>
      </c>
      <c r="BD20" s="154" t="s">
        <v>81</v>
      </c>
    </row>
    <row r="21" spans="2:56" s="1" customFormat="1" ht="6.95" customHeight="1">
      <c r="B21" s="47"/>
      <c r="C21" s="48"/>
      <c r="D21" s="48"/>
      <c r="E21" s="48"/>
      <c r="F21" s="48"/>
      <c r="G21" s="48"/>
      <c r="H21" s="48"/>
      <c r="I21" s="158"/>
      <c r="J21" s="48"/>
      <c r="K21" s="52"/>
      <c r="AZ21" s="154" t="s">
        <v>210</v>
      </c>
      <c r="BA21" s="154" t="s">
        <v>22</v>
      </c>
      <c r="BB21" s="154" t="s">
        <v>22</v>
      </c>
      <c r="BC21" s="154" t="s">
        <v>4878</v>
      </c>
      <c r="BD21" s="154" t="s">
        <v>81</v>
      </c>
    </row>
    <row r="22" spans="2:56" s="1" customFormat="1" ht="14.4" customHeight="1">
      <c r="B22" s="47"/>
      <c r="C22" s="48"/>
      <c r="D22" s="41" t="s">
        <v>35</v>
      </c>
      <c r="E22" s="48"/>
      <c r="F22" s="48"/>
      <c r="G22" s="48"/>
      <c r="H22" s="48"/>
      <c r="I22" s="160" t="s">
        <v>30</v>
      </c>
      <c r="J22" s="36" t="str">
        <f>IF('Rekapitulace stavby'!AN16="","",'Rekapitulace stavby'!AN16)</f>
        <v/>
      </c>
      <c r="K22" s="52"/>
      <c r="AZ22" s="154" t="s">
        <v>220</v>
      </c>
      <c r="BA22" s="154" t="s">
        <v>22</v>
      </c>
      <c r="BB22" s="154" t="s">
        <v>22</v>
      </c>
      <c r="BC22" s="154" t="s">
        <v>4879</v>
      </c>
      <c r="BD22" s="154" t="s">
        <v>81</v>
      </c>
    </row>
    <row r="23" spans="2:56" s="1" customFormat="1" ht="18" customHeight="1">
      <c r="B23" s="47"/>
      <c r="C23" s="48"/>
      <c r="D23" s="48"/>
      <c r="E23" s="36" t="str">
        <f>IF('Rekapitulace stavby'!E17="","",'Rekapitulace stavby'!E17)</f>
        <v xml:space="preserve"> </v>
      </c>
      <c r="F23" s="48"/>
      <c r="G23" s="48"/>
      <c r="H23" s="48"/>
      <c r="I23" s="160" t="s">
        <v>32</v>
      </c>
      <c r="J23" s="36" t="str">
        <f>IF('Rekapitulace stavby'!AN17="","",'Rekapitulace stavby'!AN17)</f>
        <v/>
      </c>
      <c r="K23" s="52"/>
      <c r="AZ23" s="154" t="s">
        <v>230</v>
      </c>
      <c r="BA23" s="154" t="s">
        <v>22</v>
      </c>
      <c r="BB23" s="154" t="s">
        <v>22</v>
      </c>
      <c r="BC23" s="154" t="s">
        <v>4880</v>
      </c>
      <c r="BD23" s="154" t="s">
        <v>81</v>
      </c>
    </row>
    <row r="24" spans="2:56" s="1" customFormat="1" ht="6.95" customHeight="1">
      <c r="B24" s="47"/>
      <c r="C24" s="48"/>
      <c r="D24" s="48"/>
      <c r="E24" s="48"/>
      <c r="F24" s="48"/>
      <c r="G24" s="48"/>
      <c r="H24" s="48"/>
      <c r="I24" s="158"/>
      <c r="J24" s="48"/>
      <c r="K24" s="52"/>
      <c r="AZ24" s="154" t="s">
        <v>232</v>
      </c>
      <c r="BA24" s="154" t="s">
        <v>22</v>
      </c>
      <c r="BB24" s="154" t="s">
        <v>22</v>
      </c>
      <c r="BC24" s="154" t="s">
        <v>4881</v>
      </c>
      <c r="BD24" s="154" t="s">
        <v>81</v>
      </c>
    </row>
    <row r="25" spans="2:56" s="1" customFormat="1" ht="14.4" customHeight="1">
      <c r="B25" s="47"/>
      <c r="C25" s="48"/>
      <c r="D25" s="41" t="s">
        <v>37</v>
      </c>
      <c r="E25" s="48"/>
      <c r="F25" s="48"/>
      <c r="G25" s="48"/>
      <c r="H25" s="48"/>
      <c r="I25" s="158"/>
      <c r="J25" s="48"/>
      <c r="K25" s="52"/>
      <c r="AZ25" s="154" t="s">
        <v>234</v>
      </c>
      <c r="BA25" s="154" t="s">
        <v>22</v>
      </c>
      <c r="BB25" s="154" t="s">
        <v>22</v>
      </c>
      <c r="BC25" s="154" t="s">
        <v>4882</v>
      </c>
      <c r="BD25" s="154" t="s">
        <v>81</v>
      </c>
    </row>
    <row r="26" spans="2:56" s="7" customFormat="1" ht="16.5" customHeight="1">
      <c r="B26" s="162"/>
      <c r="C26" s="163"/>
      <c r="D26" s="163"/>
      <c r="E26" s="45" t="s">
        <v>22</v>
      </c>
      <c r="F26" s="45"/>
      <c r="G26" s="45"/>
      <c r="H26" s="45"/>
      <c r="I26" s="164"/>
      <c r="J26" s="163"/>
      <c r="K26" s="165"/>
      <c r="AZ26" s="166" t="s">
        <v>248</v>
      </c>
      <c r="BA26" s="166" t="s">
        <v>22</v>
      </c>
      <c r="BB26" s="166" t="s">
        <v>22</v>
      </c>
      <c r="BC26" s="166" t="s">
        <v>4883</v>
      </c>
      <c r="BD26" s="166" t="s">
        <v>81</v>
      </c>
    </row>
    <row r="27" spans="2:56" s="1" customFormat="1" ht="6.95" customHeight="1">
      <c r="B27" s="47"/>
      <c r="C27" s="48"/>
      <c r="D27" s="48"/>
      <c r="E27" s="48"/>
      <c r="F27" s="48"/>
      <c r="G27" s="48"/>
      <c r="H27" s="48"/>
      <c r="I27" s="158"/>
      <c r="J27" s="48"/>
      <c r="K27" s="52"/>
      <c r="AZ27" s="154" t="s">
        <v>263</v>
      </c>
      <c r="BA27" s="154" t="s">
        <v>22</v>
      </c>
      <c r="BB27" s="154" t="s">
        <v>22</v>
      </c>
      <c r="BC27" s="154" t="s">
        <v>4884</v>
      </c>
      <c r="BD27" s="154" t="s">
        <v>81</v>
      </c>
    </row>
    <row r="28" spans="2:56" s="1" customFormat="1" ht="6.95" customHeight="1">
      <c r="B28" s="47"/>
      <c r="C28" s="48"/>
      <c r="D28" s="107"/>
      <c r="E28" s="107"/>
      <c r="F28" s="107"/>
      <c r="G28" s="107"/>
      <c r="H28" s="107"/>
      <c r="I28" s="167"/>
      <c r="J28" s="107"/>
      <c r="K28" s="168"/>
      <c r="AZ28" s="154" t="s">
        <v>275</v>
      </c>
      <c r="BA28" s="154" t="s">
        <v>22</v>
      </c>
      <c r="BB28" s="154" t="s">
        <v>22</v>
      </c>
      <c r="BC28" s="154" t="s">
        <v>4885</v>
      </c>
      <c r="BD28" s="154" t="s">
        <v>81</v>
      </c>
    </row>
    <row r="29" spans="2:11" s="1" customFormat="1" ht="25.4" customHeight="1">
      <c r="B29" s="47"/>
      <c r="C29" s="48"/>
      <c r="D29" s="169" t="s">
        <v>39</v>
      </c>
      <c r="E29" s="48"/>
      <c r="F29" s="48"/>
      <c r="G29" s="48"/>
      <c r="H29" s="48"/>
      <c r="I29" s="158"/>
      <c r="J29" s="170">
        <f>ROUND(J105,2)</f>
        <v>0</v>
      </c>
      <c r="K29" s="52"/>
    </row>
    <row r="30" spans="2:11" s="1" customFormat="1" ht="6.95" customHeight="1">
      <c r="B30" s="47"/>
      <c r="C30" s="48"/>
      <c r="D30" s="107"/>
      <c r="E30" s="107"/>
      <c r="F30" s="107"/>
      <c r="G30" s="107"/>
      <c r="H30" s="107"/>
      <c r="I30" s="167"/>
      <c r="J30" s="107"/>
      <c r="K30" s="168"/>
    </row>
    <row r="31" spans="2:11" s="1" customFormat="1" ht="14.4" customHeight="1">
      <c r="B31" s="47"/>
      <c r="C31" s="48"/>
      <c r="D31" s="48"/>
      <c r="E31" s="48"/>
      <c r="F31" s="53" t="s">
        <v>41</v>
      </c>
      <c r="G31" s="48"/>
      <c r="H31" s="48"/>
      <c r="I31" s="171" t="s">
        <v>40</v>
      </c>
      <c r="J31" s="53" t="s">
        <v>42</v>
      </c>
      <c r="K31" s="52"/>
    </row>
    <row r="32" spans="2:11" s="1" customFormat="1" ht="14.4" customHeight="1">
      <c r="B32" s="47"/>
      <c r="C32" s="48"/>
      <c r="D32" s="56" t="s">
        <v>43</v>
      </c>
      <c r="E32" s="56" t="s">
        <v>44</v>
      </c>
      <c r="F32" s="172">
        <f>ROUND(SUM(BE105:BE511),2)</f>
        <v>0</v>
      </c>
      <c r="G32" s="48"/>
      <c r="H32" s="48"/>
      <c r="I32" s="173">
        <v>0.21</v>
      </c>
      <c r="J32" s="172">
        <f>ROUND(ROUND((SUM(BE105:BE511)),2)*I32,2)</f>
        <v>0</v>
      </c>
      <c r="K32" s="52"/>
    </row>
    <row r="33" spans="2:11" s="1" customFormat="1" ht="14.4" customHeight="1">
      <c r="B33" s="47"/>
      <c r="C33" s="48"/>
      <c r="D33" s="48"/>
      <c r="E33" s="56" t="s">
        <v>45</v>
      </c>
      <c r="F33" s="172">
        <f>ROUND(SUM(BF105:BF511),2)</f>
        <v>0</v>
      </c>
      <c r="G33" s="48"/>
      <c r="H33" s="48"/>
      <c r="I33" s="173">
        <v>0.15</v>
      </c>
      <c r="J33" s="172">
        <f>ROUND(ROUND((SUM(BF105:BF511)),2)*I33,2)</f>
        <v>0</v>
      </c>
      <c r="K33" s="52"/>
    </row>
    <row r="34" spans="2:11" s="1" customFormat="1" ht="14.4" customHeight="1" hidden="1">
      <c r="B34" s="47"/>
      <c r="C34" s="48"/>
      <c r="D34" s="48"/>
      <c r="E34" s="56" t="s">
        <v>46</v>
      </c>
      <c r="F34" s="172">
        <f>ROUND(SUM(BG105:BG511),2)</f>
        <v>0</v>
      </c>
      <c r="G34" s="48"/>
      <c r="H34" s="48"/>
      <c r="I34" s="173">
        <v>0.21</v>
      </c>
      <c r="J34" s="172">
        <v>0</v>
      </c>
      <c r="K34" s="52"/>
    </row>
    <row r="35" spans="2:11" s="1" customFormat="1" ht="14.4" customHeight="1" hidden="1">
      <c r="B35" s="47"/>
      <c r="C35" s="48"/>
      <c r="D35" s="48"/>
      <c r="E35" s="56" t="s">
        <v>47</v>
      </c>
      <c r="F35" s="172">
        <f>ROUND(SUM(BH105:BH511),2)</f>
        <v>0</v>
      </c>
      <c r="G35" s="48"/>
      <c r="H35" s="48"/>
      <c r="I35" s="173">
        <v>0.15</v>
      </c>
      <c r="J35" s="172">
        <v>0</v>
      </c>
      <c r="K35" s="52"/>
    </row>
    <row r="36" spans="2:11" s="1" customFormat="1" ht="14.4" customHeight="1" hidden="1">
      <c r="B36" s="47"/>
      <c r="C36" s="48"/>
      <c r="D36" s="48"/>
      <c r="E36" s="56" t="s">
        <v>48</v>
      </c>
      <c r="F36" s="172">
        <f>ROUND(SUM(BI105:BI511),2)</f>
        <v>0</v>
      </c>
      <c r="G36" s="48"/>
      <c r="H36" s="48"/>
      <c r="I36" s="173">
        <v>0</v>
      </c>
      <c r="J36" s="172">
        <v>0</v>
      </c>
      <c r="K36" s="52"/>
    </row>
    <row r="37" spans="2:11" s="1" customFormat="1" ht="6.95" customHeight="1">
      <c r="B37" s="47"/>
      <c r="C37" s="48"/>
      <c r="D37" s="48"/>
      <c r="E37" s="48"/>
      <c r="F37" s="48"/>
      <c r="G37" s="48"/>
      <c r="H37" s="48"/>
      <c r="I37" s="158"/>
      <c r="J37" s="48"/>
      <c r="K37" s="52"/>
    </row>
    <row r="38" spans="2:11" s="1" customFormat="1" ht="25.4" customHeight="1">
      <c r="B38" s="47"/>
      <c r="C38" s="174"/>
      <c r="D38" s="175" t="s">
        <v>49</v>
      </c>
      <c r="E38" s="99"/>
      <c r="F38" s="99"/>
      <c r="G38" s="176" t="s">
        <v>50</v>
      </c>
      <c r="H38" s="177" t="s">
        <v>51</v>
      </c>
      <c r="I38" s="178"/>
      <c r="J38" s="179">
        <f>SUM(J29:J36)</f>
        <v>0</v>
      </c>
      <c r="K38" s="180"/>
    </row>
    <row r="39" spans="2:11" s="1" customFormat="1" ht="14.4" customHeight="1">
      <c r="B39" s="68"/>
      <c r="C39" s="69"/>
      <c r="D39" s="69"/>
      <c r="E39" s="69"/>
      <c r="F39" s="69"/>
      <c r="G39" s="69"/>
      <c r="H39" s="69"/>
      <c r="I39" s="181"/>
      <c r="J39" s="69"/>
      <c r="K39" s="70"/>
    </row>
    <row r="43" spans="2:11" s="1" customFormat="1" ht="6.95" customHeight="1">
      <c r="B43" s="182"/>
      <c r="C43" s="183"/>
      <c r="D43" s="183"/>
      <c r="E43" s="183"/>
      <c r="F43" s="183"/>
      <c r="G43" s="183"/>
      <c r="H43" s="183"/>
      <c r="I43" s="184"/>
      <c r="J43" s="183"/>
      <c r="K43" s="185"/>
    </row>
    <row r="44" spans="2:11" s="1" customFormat="1" ht="36.95" customHeight="1">
      <c r="B44" s="47"/>
      <c r="C44" s="31" t="s">
        <v>252</v>
      </c>
      <c r="D44" s="48"/>
      <c r="E44" s="48"/>
      <c r="F44" s="48"/>
      <c r="G44" s="48"/>
      <c r="H44" s="48"/>
      <c r="I44" s="158"/>
      <c r="J44" s="48"/>
      <c r="K44" s="52"/>
    </row>
    <row r="45" spans="2:11" s="1" customFormat="1" ht="6.95" customHeight="1">
      <c r="B45" s="47"/>
      <c r="C45" s="48"/>
      <c r="D45" s="48"/>
      <c r="E45" s="48"/>
      <c r="F45" s="48"/>
      <c r="G45" s="48"/>
      <c r="H45" s="48"/>
      <c r="I45" s="158"/>
      <c r="J45" s="48"/>
      <c r="K45" s="52"/>
    </row>
    <row r="46" spans="2:11" s="1" customFormat="1" ht="14.4" customHeight="1">
      <c r="B46" s="47"/>
      <c r="C46" s="41" t="s">
        <v>18</v>
      </c>
      <c r="D46" s="48"/>
      <c r="E46" s="48"/>
      <c r="F46" s="48"/>
      <c r="G46" s="48"/>
      <c r="H46" s="48"/>
      <c r="I46" s="158"/>
      <c r="J46" s="48"/>
      <c r="K46" s="52"/>
    </row>
    <row r="47" spans="2:11" s="1" customFormat="1" ht="16.5" customHeight="1">
      <c r="B47" s="47"/>
      <c r="C47" s="48"/>
      <c r="D47" s="48"/>
      <c r="E47" s="157" t="str">
        <f>E7</f>
        <v>Revitalizace a zatraktivnění pevnosti - Stavební úpravy a přístavba návštěvnického centra</v>
      </c>
      <c r="F47" s="41"/>
      <c r="G47" s="41"/>
      <c r="H47" s="41"/>
      <c r="I47" s="158"/>
      <c r="J47" s="48"/>
      <c r="K47" s="52"/>
    </row>
    <row r="48" spans="2:11" ht="13.5">
      <c r="B48" s="29"/>
      <c r="C48" s="41" t="s">
        <v>176</v>
      </c>
      <c r="D48" s="30"/>
      <c r="E48" s="30"/>
      <c r="F48" s="30"/>
      <c r="G48" s="30"/>
      <c r="H48" s="30"/>
      <c r="I48" s="156"/>
      <c r="J48" s="30"/>
      <c r="K48" s="32"/>
    </row>
    <row r="49" spans="2:11" s="1" customFormat="1" ht="16.5" customHeight="1">
      <c r="B49" s="47"/>
      <c r="C49" s="48"/>
      <c r="D49" s="48"/>
      <c r="E49" s="157" t="s">
        <v>4715</v>
      </c>
      <c r="F49" s="48"/>
      <c r="G49" s="48"/>
      <c r="H49" s="48"/>
      <c r="I49" s="158"/>
      <c r="J49" s="48"/>
      <c r="K49" s="52"/>
    </row>
    <row r="50" spans="2:11" s="1" customFormat="1" ht="14.4" customHeight="1">
      <c r="B50" s="47"/>
      <c r="C50" s="41" t="s">
        <v>182</v>
      </c>
      <c r="D50" s="48"/>
      <c r="E50" s="48"/>
      <c r="F50" s="48"/>
      <c r="G50" s="48"/>
      <c r="H50" s="48"/>
      <c r="I50" s="158"/>
      <c r="J50" s="48"/>
      <c r="K50" s="52"/>
    </row>
    <row r="51" spans="2:11" s="1" customFormat="1" ht="17.25" customHeight="1">
      <c r="B51" s="47"/>
      <c r="C51" s="48"/>
      <c r="D51" s="48"/>
      <c r="E51" s="159" t="str">
        <f>E11</f>
        <v>stav - Stavební část</v>
      </c>
      <c r="F51" s="48"/>
      <c r="G51" s="48"/>
      <c r="H51" s="48"/>
      <c r="I51" s="158"/>
      <c r="J51" s="48"/>
      <c r="K51" s="52"/>
    </row>
    <row r="52" spans="2:11" s="1" customFormat="1" ht="6.95" customHeight="1">
      <c r="B52" s="47"/>
      <c r="C52" s="48"/>
      <c r="D52" s="48"/>
      <c r="E52" s="48"/>
      <c r="F52" s="48"/>
      <c r="G52" s="48"/>
      <c r="H52" s="48"/>
      <c r="I52" s="158"/>
      <c r="J52" s="48"/>
      <c r="K52" s="52"/>
    </row>
    <row r="53" spans="2:11" s="1" customFormat="1" ht="18" customHeight="1">
      <c r="B53" s="47"/>
      <c r="C53" s="41" t="s">
        <v>25</v>
      </c>
      <c r="D53" s="48"/>
      <c r="E53" s="48"/>
      <c r="F53" s="36" t="str">
        <f>F14</f>
        <v>Dobrošov</v>
      </c>
      <c r="G53" s="48"/>
      <c r="H53" s="48"/>
      <c r="I53" s="160" t="s">
        <v>27</v>
      </c>
      <c r="J53" s="161" t="str">
        <f>IF(J14="","",J14)</f>
        <v>3. 5. 2017</v>
      </c>
      <c r="K53" s="52"/>
    </row>
    <row r="54" spans="2:11" s="1" customFormat="1" ht="6.95" customHeight="1">
      <c r="B54" s="47"/>
      <c r="C54" s="48"/>
      <c r="D54" s="48"/>
      <c r="E54" s="48"/>
      <c r="F54" s="48"/>
      <c r="G54" s="48"/>
      <c r="H54" s="48"/>
      <c r="I54" s="158"/>
      <c r="J54" s="48"/>
      <c r="K54" s="52"/>
    </row>
    <row r="55" spans="2:11" s="1" customFormat="1" ht="13.5">
      <c r="B55" s="47"/>
      <c r="C55" s="41" t="s">
        <v>29</v>
      </c>
      <c r="D55" s="48"/>
      <c r="E55" s="48"/>
      <c r="F55" s="36" t="str">
        <f>E17</f>
        <v xml:space="preserve"> </v>
      </c>
      <c r="G55" s="48"/>
      <c r="H55" s="48"/>
      <c r="I55" s="160" t="s">
        <v>35</v>
      </c>
      <c r="J55" s="45" t="str">
        <f>E23</f>
        <v xml:space="preserve"> </v>
      </c>
      <c r="K55" s="52"/>
    </row>
    <row r="56" spans="2:11" s="1" customFormat="1" ht="14.4" customHeight="1">
      <c r="B56" s="47"/>
      <c r="C56" s="41" t="s">
        <v>33</v>
      </c>
      <c r="D56" s="48"/>
      <c r="E56" s="48"/>
      <c r="F56" s="36" t="str">
        <f>IF(E20="","",E20)</f>
        <v/>
      </c>
      <c r="G56" s="48"/>
      <c r="H56" s="48"/>
      <c r="I56" s="158"/>
      <c r="J56" s="186"/>
      <c r="K56" s="52"/>
    </row>
    <row r="57" spans="2:11" s="1" customFormat="1" ht="10.3" customHeight="1">
      <c r="B57" s="47"/>
      <c r="C57" s="48"/>
      <c r="D57" s="48"/>
      <c r="E57" s="48"/>
      <c r="F57" s="48"/>
      <c r="G57" s="48"/>
      <c r="H57" s="48"/>
      <c r="I57" s="158"/>
      <c r="J57" s="48"/>
      <c r="K57" s="52"/>
    </row>
    <row r="58" spans="2:11" s="1" customFormat="1" ht="29.25" customHeight="1">
      <c r="B58" s="47"/>
      <c r="C58" s="187" t="s">
        <v>281</v>
      </c>
      <c r="D58" s="174"/>
      <c r="E58" s="174"/>
      <c r="F58" s="174"/>
      <c r="G58" s="174"/>
      <c r="H58" s="174"/>
      <c r="I58" s="188"/>
      <c r="J58" s="189" t="s">
        <v>282</v>
      </c>
      <c r="K58" s="190"/>
    </row>
    <row r="59" spans="2:11" s="1" customFormat="1" ht="10.3" customHeight="1">
      <c r="B59" s="47"/>
      <c r="C59" s="48"/>
      <c r="D59" s="48"/>
      <c r="E59" s="48"/>
      <c r="F59" s="48"/>
      <c r="G59" s="48"/>
      <c r="H59" s="48"/>
      <c r="I59" s="158"/>
      <c r="J59" s="48"/>
      <c r="K59" s="52"/>
    </row>
    <row r="60" spans="2:47" s="1" customFormat="1" ht="29.25" customHeight="1">
      <c r="B60" s="47"/>
      <c r="C60" s="191" t="s">
        <v>287</v>
      </c>
      <c r="D60" s="48"/>
      <c r="E60" s="48"/>
      <c r="F60" s="48"/>
      <c r="G60" s="48"/>
      <c r="H60" s="48"/>
      <c r="I60" s="158"/>
      <c r="J60" s="170">
        <f>J105</f>
        <v>0</v>
      </c>
      <c r="K60" s="52"/>
      <c r="AU60" s="25" t="s">
        <v>288</v>
      </c>
    </row>
    <row r="61" spans="2:11" s="8" customFormat="1" ht="24.95" customHeight="1">
      <c r="B61" s="192"/>
      <c r="C61" s="193"/>
      <c r="D61" s="194" t="s">
        <v>291</v>
      </c>
      <c r="E61" s="195"/>
      <c r="F61" s="195"/>
      <c r="G61" s="195"/>
      <c r="H61" s="195"/>
      <c r="I61" s="196"/>
      <c r="J61" s="197">
        <f>J106</f>
        <v>0</v>
      </c>
      <c r="K61" s="198"/>
    </row>
    <row r="62" spans="2:11" s="9" customFormat="1" ht="19.9" customHeight="1">
      <c r="B62" s="200"/>
      <c r="C62" s="201"/>
      <c r="D62" s="202" t="s">
        <v>294</v>
      </c>
      <c r="E62" s="203"/>
      <c r="F62" s="203"/>
      <c r="G62" s="203"/>
      <c r="H62" s="203"/>
      <c r="I62" s="204"/>
      <c r="J62" s="205">
        <f>J107</f>
        <v>0</v>
      </c>
      <c r="K62" s="206"/>
    </row>
    <row r="63" spans="2:11" s="9" customFormat="1" ht="19.9" customHeight="1">
      <c r="B63" s="200"/>
      <c r="C63" s="201"/>
      <c r="D63" s="202" t="s">
        <v>297</v>
      </c>
      <c r="E63" s="203"/>
      <c r="F63" s="203"/>
      <c r="G63" s="203"/>
      <c r="H63" s="203"/>
      <c r="I63" s="204"/>
      <c r="J63" s="205">
        <f>J142</f>
        <v>0</v>
      </c>
      <c r="K63" s="206"/>
    </row>
    <row r="64" spans="2:11" s="9" customFormat="1" ht="19.9" customHeight="1">
      <c r="B64" s="200"/>
      <c r="C64" s="201"/>
      <c r="D64" s="202" t="s">
        <v>300</v>
      </c>
      <c r="E64" s="203"/>
      <c r="F64" s="203"/>
      <c r="G64" s="203"/>
      <c r="H64" s="203"/>
      <c r="I64" s="204"/>
      <c r="J64" s="205">
        <f>J170</f>
        <v>0</v>
      </c>
      <c r="K64" s="206"/>
    </row>
    <row r="65" spans="2:11" s="9" customFormat="1" ht="19.9" customHeight="1">
      <c r="B65" s="200"/>
      <c r="C65" s="201"/>
      <c r="D65" s="202" t="s">
        <v>303</v>
      </c>
      <c r="E65" s="203"/>
      <c r="F65" s="203"/>
      <c r="G65" s="203"/>
      <c r="H65" s="203"/>
      <c r="I65" s="204"/>
      <c r="J65" s="205">
        <f>J181</f>
        <v>0</v>
      </c>
      <c r="K65" s="206"/>
    </row>
    <row r="66" spans="2:11" s="9" customFormat="1" ht="19.9" customHeight="1">
      <c r="B66" s="200"/>
      <c r="C66" s="201"/>
      <c r="D66" s="202" t="s">
        <v>309</v>
      </c>
      <c r="E66" s="203"/>
      <c r="F66" s="203"/>
      <c r="G66" s="203"/>
      <c r="H66" s="203"/>
      <c r="I66" s="204"/>
      <c r="J66" s="205">
        <f>J194</f>
        <v>0</v>
      </c>
      <c r="K66" s="206"/>
    </row>
    <row r="67" spans="2:11" s="9" customFormat="1" ht="19.9" customHeight="1">
      <c r="B67" s="200"/>
      <c r="C67" s="201"/>
      <c r="D67" s="202" t="s">
        <v>315</v>
      </c>
      <c r="E67" s="203"/>
      <c r="F67" s="203"/>
      <c r="G67" s="203"/>
      <c r="H67" s="203"/>
      <c r="I67" s="204"/>
      <c r="J67" s="205">
        <f>J215</f>
        <v>0</v>
      </c>
      <c r="K67" s="206"/>
    </row>
    <row r="68" spans="2:11" s="9" customFormat="1" ht="19.9" customHeight="1">
      <c r="B68" s="200"/>
      <c r="C68" s="201"/>
      <c r="D68" s="202" t="s">
        <v>318</v>
      </c>
      <c r="E68" s="203"/>
      <c r="F68" s="203"/>
      <c r="G68" s="203"/>
      <c r="H68" s="203"/>
      <c r="I68" s="204"/>
      <c r="J68" s="205">
        <f>J242</f>
        <v>0</v>
      </c>
      <c r="K68" s="206"/>
    </row>
    <row r="69" spans="2:11" s="9" customFormat="1" ht="19.9" customHeight="1">
      <c r="B69" s="200"/>
      <c r="C69" s="201"/>
      <c r="D69" s="202" t="s">
        <v>321</v>
      </c>
      <c r="E69" s="203"/>
      <c r="F69" s="203"/>
      <c r="G69" s="203"/>
      <c r="H69" s="203"/>
      <c r="I69" s="204"/>
      <c r="J69" s="205">
        <f>J252</f>
        <v>0</v>
      </c>
      <c r="K69" s="206"/>
    </row>
    <row r="70" spans="2:11" s="8" customFormat="1" ht="24.95" customHeight="1">
      <c r="B70" s="192"/>
      <c r="C70" s="193"/>
      <c r="D70" s="194" t="s">
        <v>324</v>
      </c>
      <c r="E70" s="195"/>
      <c r="F70" s="195"/>
      <c r="G70" s="195"/>
      <c r="H70" s="195"/>
      <c r="I70" s="196"/>
      <c r="J70" s="197">
        <f>J254</f>
        <v>0</v>
      </c>
      <c r="K70" s="198"/>
    </row>
    <row r="71" spans="2:11" s="9" customFormat="1" ht="19.9" customHeight="1">
      <c r="B71" s="200"/>
      <c r="C71" s="201"/>
      <c r="D71" s="202" t="s">
        <v>327</v>
      </c>
      <c r="E71" s="203"/>
      <c r="F71" s="203"/>
      <c r="G71" s="203"/>
      <c r="H71" s="203"/>
      <c r="I71" s="204"/>
      <c r="J71" s="205">
        <f>J255</f>
        <v>0</v>
      </c>
      <c r="K71" s="206"/>
    </row>
    <row r="72" spans="2:11" s="9" customFormat="1" ht="19.9" customHeight="1">
      <c r="B72" s="200"/>
      <c r="C72" s="201"/>
      <c r="D72" s="202" t="s">
        <v>329</v>
      </c>
      <c r="E72" s="203"/>
      <c r="F72" s="203"/>
      <c r="G72" s="203"/>
      <c r="H72" s="203"/>
      <c r="I72" s="204"/>
      <c r="J72" s="205">
        <f>J275</f>
        <v>0</v>
      </c>
      <c r="K72" s="206"/>
    </row>
    <row r="73" spans="2:11" s="9" customFormat="1" ht="19.9" customHeight="1">
      <c r="B73" s="200"/>
      <c r="C73" s="201"/>
      <c r="D73" s="202" t="s">
        <v>332</v>
      </c>
      <c r="E73" s="203"/>
      <c r="F73" s="203"/>
      <c r="G73" s="203"/>
      <c r="H73" s="203"/>
      <c r="I73" s="204"/>
      <c r="J73" s="205">
        <f>J290</f>
        <v>0</v>
      </c>
      <c r="K73" s="206"/>
    </row>
    <row r="74" spans="2:11" s="9" customFormat="1" ht="19.9" customHeight="1">
      <c r="B74" s="200"/>
      <c r="C74" s="201"/>
      <c r="D74" s="202" t="s">
        <v>338</v>
      </c>
      <c r="E74" s="203"/>
      <c r="F74" s="203"/>
      <c r="G74" s="203"/>
      <c r="H74" s="203"/>
      <c r="I74" s="204"/>
      <c r="J74" s="205">
        <f>J310</f>
        <v>0</v>
      </c>
      <c r="K74" s="206"/>
    </row>
    <row r="75" spans="2:11" s="9" customFormat="1" ht="19.9" customHeight="1">
      <c r="B75" s="200"/>
      <c r="C75" s="201"/>
      <c r="D75" s="202" t="s">
        <v>344</v>
      </c>
      <c r="E75" s="203"/>
      <c r="F75" s="203"/>
      <c r="G75" s="203"/>
      <c r="H75" s="203"/>
      <c r="I75" s="204"/>
      <c r="J75" s="205">
        <f>J315</f>
        <v>0</v>
      </c>
      <c r="K75" s="206"/>
    </row>
    <row r="76" spans="2:11" s="9" customFormat="1" ht="19.9" customHeight="1">
      <c r="B76" s="200"/>
      <c r="C76" s="201"/>
      <c r="D76" s="202" t="s">
        <v>350</v>
      </c>
      <c r="E76" s="203"/>
      <c r="F76" s="203"/>
      <c r="G76" s="203"/>
      <c r="H76" s="203"/>
      <c r="I76" s="204"/>
      <c r="J76" s="205">
        <f>J388</f>
        <v>0</v>
      </c>
      <c r="K76" s="206"/>
    </row>
    <row r="77" spans="2:11" s="9" customFormat="1" ht="19.9" customHeight="1">
      <c r="B77" s="200"/>
      <c r="C77" s="201"/>
      <c r="D77" s="202" t="s">
        <v>353</v>
      </c>
      <c r="E77" s="203"/>
      <c r="F77" s="203"/>
      <c r="G77" s="203"/>
      <c r="H77" s="203"/>
      <c r="I77" s="204"/>
      <c r="J77" s="205">
        <f>J411</f>
        <v>0</v>
      </c>
      <c r="K77" s="206"/>
    </row>
    <row r="78" spans="2:11" s="9" customFormat="1" ht="19.9" customHeight="1">
      <c r="B78" s="200"/>
      <c r="C78" s="201"/>
      <c r="D78" s="202" t="s">
        <v>356</v>
      </c>
      <c r="E78" s="203"/>
      <c r="F78" s="203"/>
      <c r="G78" s="203"/>
      <c r="H78" s="203"/>
      <c r="I78" s="204"/>
      <c r="J78" s="205">
        <f>J428</f>
        <v>0</v>
      </c>
      <c r="K78" s="206"/>
    </row>
    <row r="79" spans="2:11" s="9" customFormat="1" ht="19.9" customHeight="1">
      <c r="B79" s="200"/>
      <c r="C79" s="201"/>
      <c r="D79" s="202" t="s">
        <v>4886</v>
      </c>
      <c r="E79" s="203"/>
      <c r="F79" s="203"/>
      <c r="G79" s="203"/>
      <c r="H79" s="203"/>
      <c r="I79" s="204"/>
      <c r="J79" s="205">
        <f>J441</f>
        <v>0</v>
      </c>
      <c r="K79" s="206"/>
    </row>
    <row r="80" spans="2:11" s="9" customFormat="1" ht="19.9" customHeight="1">
      <c r="B80" s="200"/>
      <c r="C80" s="201"/>
      <c r="D80" s="202" t="s">
        <v>374</v>
      </c>
      <c r="E80" s="203"/>
      <c r="F80" s="203"/>
      <c r="G80" s="203"/>
      <c r="H80" s="203"/>
      <c r="I80" s="204"/>
      <c r="J80" s="205">
        <f>J450</f>
        <v>0</v>
      </c>
      <c r="K80" s="206"/>
    </row>
    <row r="81" spans="2:11" s="9" customFormat="1" ht="19.9" customHeight="1">
      <c r="B81" s="200"/>
      <c r="C81" s="201"/>
      <c r="D81" s="202" t="s">
        <v>375</v>
      </c>
      <c r="E81" s="203"/>
      <c r="F81" s="203"/>
      <c r="G81" s="203"/>
      <c r="H81" s="203"/>
      <c r="I81" s="204"/>
      <c r="J81" s="205">
        <f>J495</f>
        <v>0</v>
      </c>
      <c r="K81" s="206"/>
    </row>
    <row r="82" spans="2:11" s="9" customFormat="1" ht="19.9" customHeight="1">
      <c r="B82" s="200"/>
      <c r="C82" s="201"/>
      <c r="D82" s="202" t="s">
        <v>4722</v>
      </c>
      <c r="E82" s="203"/>
      <c r="F82" s="203"/>
      <c r="G82" s="203"/>
      <c r="H82" s="203"/>
      <c r="I82" s="204"/>
      <c r="J82" s="205">
        <f>J499</f>
        <v>0</v>
      </c>
      <c r="K82" s="206"/>
    </row>
    <row r="83" spans="2:11" s="9" customFormat="1" ht="19.9" customHeight="1">
      <c r="B83" s="200"/>
      <c r="C83" s="201"/>
      <c r="D83" s="202" t="s">
        <v>4887</v>
      </c>
      <c r="E83" s="203"/>
      <c r="F83" s="203"/>
      <c r="G83" s="203"/>
      <c r="H83" s="203"/>
      <c r="I83" s="204"/>
      <c r="J83" s="205">
        <f>J503</f>
        <v>0</v>
      </c>
      <c r="K83" s="206"/>
    </row>
    <row r="84" spans="2:11" s="1" customFormat="1" ht="21.8" customHeight="1">
      <c r="B84" s="47"/>
      <c r="C84" s="48"/>
      <c r="D84" s="48"/>
      <c r="E84" s="48"/>
      <c r="F84" s="48"/>
      <c r="G84" s="48"/>
      <c r="H84" s="48"/>
      <c r="I84" s="158"/>
      <c r="J84" s="48"/>
      <c r="K84" s="52"/>
    </row>
    <row r="85" spans="2:11" s="1" customFormat="1" ht="6.95" customHeight="1">
      <c r="B85" s="68"/>
      <c r="C85" s="69"/>
      <c r="D85" s="69"/>
      <c r="E85" s="69"/>
      <c r="F85" s="69"/>
      <c r="G85" s="69"/>
      <c r="H85" s="69"/>
      <c r="I85" s="181"/>
      <c r="J85" s="69"/>
      <c r="K85" s="70"/>
    </row>
    <row r="89" spans="2:12" s="1" customFormat="1" ht="6.95" customHeight="1">
      <c r="B89" s="71"/>
      <c r="C89" s="72"/>
      <c r="D89" s="72"/>
      <c r="E89" s="72"/>
      <c r="F89" s="72"/>
      <c r="G89" s="72"/>
      <c r="H89" s="72"/>
      <c r="I89" s="184"/>
      <c r="J89" s="72"/>
      <c r="K89" s="72"/>
      <c r="L89" s="73"/>
    </row>
    <row r="90" spans="2:12" s="1" customFormat="1" ht="36.95" customHeight="1">
      <c r="B90" s="47"/>
      <c r="C90" s="74" t="s">
        <v>378</v>
      </c>
      <c r="D90" s="75"/>
      <c r="E90" s="75"/>
      <c r="F90" s="75"/>
      <c r="G90" s="75"/>
      <c r="H90" s="75"/>
      <c r="I90" s="208"/>
      <c r="J90" s="75"/>
      <c r="K90" s="75"/>
      <c r="L90" s="73"/>
    </row>
    <row r="91" spans="2:12" s="1" customFormat="1" ht="6.95" customHeight="1">
      <c r="B91" s="47"/>
      <c r="C91" s="75"/>
      <c r="D91" s="75"/>
      <c r="E91" s="75"/>
      <c r="F91" s="75"/>
      <c r="G91" s="75"/>
      <c r="H91" s="75"/>
      <c r="I91" s="208"/>
      <c r="J91" s="75"/>
      <c r="K91" s="75"/>
      <c r="L91" s="73"/>
    </row>
    <row r="92" spans="2:12" s="1" customFormat="1" ht="14.4" customHeight="1">
      <c r="B92" s="47"/>
      <c r="C92" s="77" t="s">
        <v>18</v>
      </c>
      <c r="D92" s="75"/>
      <c r="E92" s="75"/>
      <c r="F92" s="75"/>
      <c r="G92" s="75"/>
      <c r="H92" s="75"/>
      <c r="I92" s="208"/>
      <c r="J92" s="75"/>
      <c r="K92" s="75"/>
      <c r="L92" s="73"/>
    </row>
    <row r="93" spans="2:12" s="1" customFormat="1" ht="16.5" customHeight="1">
      <c r="B93" s="47"/>
      <c r="C93" s="75"/>
      <c r="D93" s="75"/>
      <c r="E93" s="209" t="str">
        <f>E7</f>
        <v>Revitalizace a zatraktivnění pevnosti - Stavební úpravy a přístavba návštěvnického centra</v>
      </c>
      <c r="F93" s="77"/>
      <c r="G93" s="77"/>
      <c r="H93" s="77"/>
      <c r="I93" s="208"/>
      <c r="J93" s="75"/>
      <c r="K93" s="75"/>
      <c r="L93" s="73"/>
    </row>
    <row r="94" spans="2:12" ht="13.5">
      <c r="B94" s="29"/>
      <c r="C94" s="77" t="s">
        <v>176</v>
      </c>
      <c r="D94" s="210"/>
      <c r="E94" s="210"/>
      <c r="F94" s="210"/>
      <c r="G94" s="210"/>
      <c r="H94" s="210"/>
      <c r="I94" s="149"/>
      <c r="J94" s="210"/>
      <c r="K94" s="210"/>
      <c r="L94" s="211"/>
    </row>
    <row r="95" spans="2:12" s="1" customFormat="1" ht="16.5" customHeight="1">
      <c r="B95" s="47"/>
      <c r="C95" s="75"/>
      <c r="D95" s="75"/>
      <c r="E95" s="209" t="s">
        <v>4715</v>
      </c>
      <c r="F95" s="75"/>
      <c r="G95" s="75"/>
      <c r="H95" s="75"/>
      <c r="I95" s="208"/>
      <c r="J95" s="75"/>
      <c r="K95" s="75"/>
      <c r="L95" s="73"/>
    </row>
    <row r="96" spans="2:12" s="1" customFormat="1" ht="14.4" customHeight="1">
      <c r="B96" s="47"/>
      <c r="C96" s="77" t="s">
        <v>182</v>
      </c>
      <c r="D96" s="75"/>
      <c r="E96" s="75"/>
      <c r="F96" s="75"/>
      <c r="G96" s="75"/>
      <c r="H96" s="75"/>
      <c r="I96" s="208"/>
      <c r="J96" s="75"/>
      <c r="K96" s="75"/>
      <c r="L96" s="73"/>
    </row>
    <row r="97" spans="2:12" s="1" customFormat="1" ht="17.25" customHeight="1">
      <c r="B97" s="47"/>
      <c r="C97" s="75"/>
      <c r="D97" s="75"/>
      <c r="E97" s="83" t="str">
        <f>E11</f>
        <v>stav - Stavební část</v>
      </c>
      <c r="F97" s="75"/>
      <c r="G97" s="75"/>
      <c r="H97" s="75"/>
      <c r="I97" s="208"/>
      <c r="J97" s="75"/>
      <c r="K97" s="75"/>
      <c r="L97" s="73"/>
    </row>
    <row r="98" spans="2:12" s="1" customFormat="1" ht="6.95" customHeight="1">
      <c r="B98" s="47"/>
      <c r="C98" s="75"/>
      <c r="D98" s="75"/>
      <c r="E98" s="75"/>
      <c r="F98" s="75"/>
      <c r="G98" s="75"/>
      <c r="H98" s="75"/>
      <c r="I98" s="208"/>
      <c r="J98" s="75"/>
      <c r="K98" s="75"/>
      <c r="L98" s="73"/>
    </row>
    <row r="99" spans="2:12" s="1" customFormat="1" ht="18" customHeight="1">
      <c r="B99" s="47"/>
      <c r="C99" s="77" t="s">
        <v>25</v>
      </c>
      <c r="D99" s="75"/>
      <c r="E99" s="75"/>
      <c r="F99" s="212" t="str">
        <f>F14</f>
        <v>Dobrošov</v>
      </c>
      <c r="G99" s="75"/>
      <c r="H99" s="75"/>
      <c r="I99" s="213" t="s">
        <v>27</v>
      </c>
      <c r="J99" s="86" t="str">
        <f>IF(J14="","",J14)</f>
        <v>3. 5. 2017</v>
      </c>
      <c r="K99" s="75"/>
      <c r="L99" s="73"/>
    </row>
    <row r="100" spans="2:12" s="1" customFormat="1" ht="6.95" customHeight="1">
      <c r="B100" s="47"/>
      <c r="C100" s="75"/>
      <c r="D100" s="75"/>
      <c r="E100" s="75"/>
      <c r="F100" s="75"/>
      <c r="G100" s="75"/>
      <c r="H100" s="75"/>
      <c r="I100" s="208"/>
      <c r="J100" s="75"/>
      <c r="K100" s="75"/>
      <c r="L100" s="73"/>
    </row>
    <row r="101" spans="2:12" s="1" customFormat="1" ht="13.5">
      <c r="B101" s="47"/>
      <c r="C101" s="77" t="s">
        <v>29</v>
      </c>
      <c r="D101" s="75"/>
      <c r="E101" s="75"/>
      <c r="F101" s="212" t="str">
        <f>E17</f>
        <v xml:space="preserve"> </v>
      </c>
      <c r="G101" s="75"/>
      <c r="H101" s="75"/>
      <c r="I101" s="213" t="s">
        <v>35</v>
      </c>
      <c r="J101" s="212" t="str">
        <f>E23</f>
        <v xml:space="preserve"> </v>
      </c>
      <c r="K101" s="75"/>
      <c r="L101" s="73"/>
    </row>
    <row r="102" spans="2:12" s="1" customFormat="1" ht="14.4" customHeight="1">
      <c r="B102" s="47"/>
      <c r="C102" s="77" t="s">
        <v>33</v>
      </c>
      <c r="D102" s="75"/>
      <c r="E102" s="75"/>
      <c r="F102" s="212" t="str">
        <f>IF(E20="","",E20)</f>
        <v/>
      </c>
      <c r="G102" s="75"/>
      <c r="H102" s="75"/>
      <c r="I102" s="208"/>
      <c r="J102" s="75"/>
      <c r="K102" s="75"/>
      <c r="L102" s="73"/>
    </row>
    <row r="103" spans="2:12" s="1" customFormat="1" ht="10.3" customHeight="1">
      <c r="B103" s="47"/>
      <c r="C103" s="75"/>
      <c r="D103" s="75"/>
      <c r="E103" s="75"/>
      <c r="F103" s="75"/>
      <c r="G103" s="75"/>
      <c r="H103" s="75"/>
      <c r="I103" s="208"/>
      <c r="J103" s="75"/>
      <c r="K103" s="75"/>
      <c r="L103" s="73"/>
    </row>
    <row r="104" spans="2:20" s="10" customFormat="1" ht="29.25" customHeight="1">
      <c r="B104" s="214"/>
      <c r="C104" s="215" t="s">
        <v>379</v>
      </c>
      <c r="D104" s="216" t="s">
        <v>58</v>
      </c>
      <c r="E104" s="216" t="s">
        <v>54</v>
      </c>
      <c r="F104" s="216" t="s">
        <v>380</v>
      </c>
      <c r="G104" s="216" t="s">
        <v>381</v>
      </c>
      <c r="H104" s="216" t="s">
        <v>382</v>
      </c>
      <c r="I104" s="217" t="s">
        <v>383</v>
      </c>
      <c r="J104" s="216" t="s">
        <v>282</v>
      </c>
      <c r="K104" s="218" t="s">
        <v>384</v>
      </c>
      <c r="L104" s="219"/>
      <c r="M104" s="103" t="s">
        <v>385</v>
      </c>
      <c r="N104" s="104" t="s">
        <v>43</v>
      </c>
      <c r="O104" s="104" t="s">
        <v>386</v>
      </c>
      <c r="P104" s="104" t="s">
        <v>387</v>
      </c>
      <c r="Q104" s="104" t="s">
        <v>388</v>
      </c>
      <c r="R104" s="104" t="s">
        <v>389</v>
      </c>
      <c r="S104" s="104" t="s">
        <v>390</v>
      </c>
      <c r="T104" s="105" t="s">
        <v>391</v>
      </c>
    </row>
    <row r="105" spans="2:63" s="1" customFormat="1" ht="29.25" customHeight="1">
      <c r="B105" s="47"/>
      <c r="C105" s="109" t="s">
        <v>287</v>
      </c>
      <c r="D105" s="75"/>
      <c r="E105" s="75"/>
      <c r="F105" s="75"/>
      <c r="G105" s="75"/>
      <c r="H105" s="75"/>
      <c r="I105" s="208"/>
      <c r="J105" s="220">
        <f>BK105</f>
        <v>0</v>
      </c>
      <c r="K105" s="75"/>
      <c r="L105" s="73"/>
      <c r="M105" s="106"/>
      <c r="N105" s="107"/>
      <c r="O105" s="107"/>
      <c r="P105" s="221">
        <f>P106+P254</f>
        <v>0</v>
      </c>
      <c r="Q105" s="107"/>
      <c r="R105" s="221">
        <f>R106+R254</f>
        <v>55.23368786</v>
      </c>
      <c r="S105" s="107"/>
      <c r="T105" s="222">
        <f>T106+T254</f>
        <v>2.259</v>
      </c>
      <c r="AT105" s="25" t="s">
        <v>72</v>
      </c>
      <c r="AU105" s="25" t="s">
        <v>288</v>
      </c>
      <c r="BK105" s="223">
        <f>BK106+BK254</f>
        <v>0</v>
      </c>
    </row>
    <row r="106" spans="2:63" s="11" customFormat="1" ht="37.4" customHeight="1">
      <c r="B106" s="224"/>
      <c r="C106" s="225"/>
      <c r="D106" s="226" t="s">
        <v>72</v>
      </c>
      <c r="E106" s="227" t="s">
        <v>392</v>
      </c>
      <c r="F106" s="227" t="s">
        <v>393</v>
      </c>
      <c r="G106" s="225"/>
      <c r="H106" s="225"/>
      <c r="I106" s="228"/>
      <c r="J106" s="229">
        <f>BK106</f>
        <v>0</v>
      </c>
      <c r="K106" s="225"/>
      <c r="L106" s="230"/>
      <c r="M106" s="231"/>
      <c r="N106" s="232"/>
      <c r="O106" s="232"/>
      <c r="P106" s="233">
        <f>P107+P142+P170+P181+P194+P215+P242+P252</f>
        <v>0</v>
      </c>
      <c r="Q106" s="232"/>
      <c r="R106" s="233">
        <f>R107+R142+R170+R181+R194+R215+R242+R252</f>
        <v>47.22292874</v>
      </c>
      <c r="S106" s="232"/>
      <c r="T106" s="234">
        <f>T107+T142+T170+T181+T194+T215+T242+T252</f>
        <v>0</v>
      </c>
      <c r="AR106" s="235" t="s">
        <v>24</v>
      </c>
      <c r="AT106" s="236" t="s">
        <v>72</v>
      </c>
      <c r="AU106" s="236" t="s">
        <v>73</v>
      </c>
      <c r="AY106" s="235" t="s">
        <v>394</v>
      </c>
      <c r="BK106" s="237">
        <f>BK107+BK142+BK170+BK181+BK194+BK215+BK242+BK252</f>
        <v>0</v>
      </c>
    </row>
    <row r="107" spans="2:63" s="11" customFormat="1" ht="19.9" customHeight="1">
      <c r="B107" s="224"/>
      <c r="C107" s="225"/>
      <c r="D107" s="226" t="s">
        <v>72</v>
      </c>
      <c r="E107" s="238" t="s">
        <v>24</v>
      </c>
      <c r="F107" s="238" t="s">
        <v>395</v>
      </c>
      <c r="G107" s="225"/>
      <c r="H107" s="225"/>
      <c r="I107" s="228"/>
      <c r="J107" s="239">
        <f>BK107</f>
        <v>0</v>
      </c>
      <c r="K107" s="225"/>
      <c r="L107" s="230"/>
      <c r="M107" s="231"/>
      <c r="N107" s="232"/>
      <c r="O107" s="232"/>
      <c r="P107" s="233">
        <f>SUM(P108:P141)</f>
        <v>0</v>
      </c>
      <c r="Q107" s="232"/>
      <c r="R107" s="233">
        <f>SUM(R108:R141)</f>
        <v>0</v>
      </c>
      <c r="S107" s="232"/>
      <c r="T107" s="234">
        <f>SUM(T108:T141)</f>
        <v>0</v>
      </c>
      <c r="AR107" s="235" t="s">
        <v>24</v>
      </c>
      <c r="AT107" s="236" t="s">
        <v>72</v>
      </c>
      <c r="AU107" s="236" t="s">
        <v>24</v>
      </c>
      <c r="AY107" s="235" t="s">
        <v>394</v>
      </c>
      <c r="BK107" s="237">
        <f>SUM(BK108:BK141)</f>
        <v>0</v>
      </c>
    </row>
    <row r="108" spans="2:65" s="1" customFormat="1" ht="16.5" customHeight="1">
      <c r="B108" s="47"/>
      <c r="C108" s="240" t="s">
        <v>24</v>
      </c>
      <c r="D108" s="240" t="s">
        <v>396</v>
      </c>
      <c r="E108" s="241" t="s">
        <v>4723</v>
      </c>
      <c r="F108" s="242" t="s">
        <v>4724</v>
      </c>
      <c r="G108" s="243" t="s">
        <v>425</v>
      </c>
      <c r="H108" s="244">
        <v>4.587</v>
      </c>
      <c r="I108" s="245"/>
      <c r="J108" s="246">
        <f>ROUND(I108*H108,2)</f>
        <v>0</v>
      </c>
      <c r="K108" s="242" t="s">
        <v>410</v>
      </c>
      <c r="L108" s="73"/>
      <c r="M108" s="247" t="s">
        <v>22</v>
      </c>
      <c r="N108" s="248" t="s">
        <v>44</v>
      </c>
      <c r="O108" s="48"/>
      <c r="P108" s="249">
        <f>O108*H108</f>
        <v>0</v>
      </c>
      <c r="Q108" s="249">
        <v>0</v>
      </c>
      <c r="R108" s="249">
        <f>Q108*H108</f>
        <v>0</v>
      </c>
      <c r="S108" s="249">
        <v>0</v>
      </c>
      <c r="T108" s="250">
        <f>S108*H108</f>
        <v>0</v>
      </c>
      <c r="AR108" s="25" t="s">
        <v>401</v>
      </c>
      <c r="AT108" s="25" t="s">
        <v>396</v>
      </c>
      <c r="AU108" s="25" t="s">
        <v>81</v>
      </c>
      <c r="AY108" s="25" t="s">
        <v>394</v>
      </c>
      <c r="BE108" s="251">
        <f>IF(N108="základní",J108,0)</f>
        <v>0</v>
      </c>
      <c r="BF108" s="251">
        <f>IF(N108="snížená",J108,0)</f>
        <v>0</v>
      </c>
      <c r="BG108" s="251">
        <f>IF(N108="zákl. přenesená",J108,0)</f>
        <v>0</v>
      </c>
      <c r="BH108" s="251">
        <f>IF(N108="sníž. přenesená",J108,0)</f>
        <v>0</v>
      </c>
      <c r="BI108" s="251">
        <f>IF(N108="nulová",J108,0)</f>
        <v>0</v>
      </c>
      <c r="BJ108" s="25" t="s">
        <v>24</v>
      </c>
      <c r="BK108" s="251">
        <f>ROUND(I108*H108,2)</f>
        <v>0</v>
      </c>
      <c r="BL108" s="25" t="s">
        <v>401</v>
      </c>
      <c r="BM108" s="25" t="s">
        <v>4888</v>
      </c>
    </row>
    <row r="109" spans="2:47" s="1" customFormat="1" ht="13.5">
      <c r="B109" s="47"/>
      <c r="C109" s="75"/>
      <c r="D109" s="252" t="s">
        <v>403</v>
      </c>
      <c r="E109" s="75"/>
      <c r="F109" s="253" t="s">
        <v>4726</v>
      </c>
      <c r="G109" s="75"/>
      <c r="H109" s="75"/>
      <c r="I109" s="208"/>
      <c r="J109" s="75"/>
      <c r="K109" s="75"/>
      <c r="L109" s="73"/>
      <c r="M109" s="254"/>
      <c r="N109" s="48"/>
      <c r="O109" s="48"/>
      <c r="P109" s="48"/>
      <c r="Q109" s="48"/>
      <c r="R109" s="48"/>
      <c r="S109" s="48"/>
      <c r="T109" s="96"/>
      <c r="AT109" s="25" t="s">
        <v>403</v>
      </c>
      <c r="AU109" s="25" t="s">
        <v>81</v>
      </c>
    </row>
    <row r="110" spans="2:51" s="12" customFormat="1" ht="13.5">
      <c r="B110" s="255"/>
      <c r="C110" s="256"/>
      <c r="D110" s="252" t="s">
        <v>405</v>
      </c>
      <c r="E110" s="257" t="s">
        <v>22</v>
      </c>
      <c r="F110" s="258" t="s">
        <v>4889</v>
      </c>
      <c r="G110" s="256"/>
      <c r="H110" s="259">
        <v>4.587</v>
      </c>
      <c r="I110" s="260"/>
      <c r="J110" s="256"/>
      <c r="K110" s="256"/>
      <c r="L110" s="261"/>
      <c r="M110" s="262"/>
      <c r="N110" s="263"/>
      <c r="O110" s="263"/>
      <c r="P110" s="263"/>
      <c r="Q110" s="263"/>
      <c r="R110" s="263"/>
      <c r="S110" s="263"/>
      <c r="T110" s="264"/>
      <c r="AT110" s="265" t="s">
        <v>405</v>
      </c>
      <c r="AU110" s="265" t="s">
        <v>81</v>
      </c>
      <c r="AV110" s="12" t="s">
        <v>81</v>
      </c>
      <c r="AW110" s="12" t="s">
        <v>36</v>
      </c>
      <c r="AX110" s="12" t="s">
        <v>24</v>
      </c>
      <c r="AY110" s="265" t="s">
        <v>394</v>
      </c>
    </row>
    <row r="111" spans="2:65" s="1" customFormat="1" ht="16.5" customHeight="1">
      <c r="B111" s="47"/>
      <c r="C111" s="240" t="s">
        <v>81</v>
      </c>
      <c r="D111" s="240" t="s">
        <v>396</v>
      </c>
      <c r="E111" s="241" t="s">
        <v>4890</v>
      </c>
      <c r="F111" s="242" t="s">
        <v>4891</v>
      </c>
      <c r="G111" s="243" t="s">
        <v>425</v>
      </c>
      <c r="H111" s="244">
        <v>0.627</v>
      </c>
      <c r="I111" s="245"/>
      <c r="J111" s="246">
        <f>ROUND(I111*H111,2)</f>
        <v>0</v>
      </c>
      <c r="K111" s="242" t="s">
        <v>410</v>
      </c>
      <c r="L111" s="73"/>
      <c r="M111" s="247" t="s">
        <v>22</v>
      </c>
      <c r="N111" s="248" t="s">
        <v>44</v>
      </c>
      <c r="O111" s="48"/>
      <c r="P111" s="249">
        <f>O111*H111</f>
        <v>0</v>
      </c>
      <c r="Q111" s="249">
        <v>0</v>
      </c>
      <c r="R111" s="249">
        <f>Q111*H111</f>
        <v>0</v>
      </c>
      <c r="S111" s="249">
        <v>0</v>
      </c>
      <c r="T111" s="250">
        <f>S111*H111</f>
        <v>0</v>
      </c>
      <c r="AR111" s="25" t="s">
        <v>401</v>
      </c>
      <c r="AT111" s="25" t="s">
        <v>396</v>
      </c>
      <c r="AU111" s="25" t="s">
        <v>81</v>
      </c>
      <c r="AY111" s="25" t="s">
        <v>394</v>
      </c>
      <c r="BE111" s="251">
        <f>IF(N111="základní",J111,0)</f>
        <v>0</v>
      </c>
      <c r="BF111" s="251">
        <f>IF(N111="snížená",J111,0)</f>
        <v>0</v>
      </c>
      <c r="BG111" s="251">
        <f>IF(N111="zákl. přenesená",J111,0)</f>
        <v>0</v>
      </c>
      <c r="BH111" s="251">
        <f>IF(N111="sníž. přenesená",J111,0)</f>
        <v>0</v>
      </c>
      <c r="BI111" s="251">
        <f>IF(N111="nulová",J111,0)</f>
        <v>0</v>
      </c>
      <c r="BJ111" s="25" t="s">
        <v>24</v>
      </c>
      <c r="BK111" s="251">
        <f>ROUND(I111*H111,2)</f>
        <v>0</v>
      </c>
      <c r="BL111" s="25" t="s">
        <v>401</v>
      </c>
      <c r="BM111" s="25" t="s">
        <v>4892</v>
      </c>
    </row>
    <row r="112" spans="2:47" s="1" customFormat="1" ht="13.5">
      <c r="B112" s="47"/>
      <c r="C112" s="75"/>
      <c r="D112" s="252" t="s">
        <v>403</v>
      </c>
      <c r="E112" s="75"/>
      <c r="F112" s="253" t="s">
        <v>4893</v>
      </c>
      <c r="G112" s="75"/>
      <c r="H112" s="75"/>
      <c r="I112" s="208"/>
      <c r="J112" s="75"/>
      <c r="K112" s="75"/>
      <c r="L112" s="73"/>
      <c r="M112" s="254"/>
      <c r="N112" s="48"/>
      <c r="O112" s="48"/>
      <c r="P112" s="48"/>
      <c r="Q112" s="48"/>
      <c r="R112" s="48"/>
      <c r="S112" s="48"/>
      <c r="T112" s="96"/>
      <c r="AT112" s="25" t="s">
        <v>403</v>
      </c>
      <c r="AU112" s="25" t="s">
        <v>81</v>
      </c>
    </row>
    <row r="113" spans="2:51" s="12" customFormat="1" ht="13.5">
      <c r="B113" s="255"/>
      <c r="C113" s="256"/>
      <c r="D113" s="252" t="s">
        <v>405</v>
      </c>
      <c r="E113" s="257" t="s">
        <v>202</v>
      </c>
      <c r="F113" s="258" t="s">
        <v>4894</v>
      </c>
      <c r="G113" s="256"/>
      <c r="H113" s="259">
        <v>0.627</v>
      </c>
      <c r="I113" s="260"/>
      <c r="J113" s="256"/>
      <c r="K113" s="256"/>
      <c r="L113" s="261"/>
      <c r="M113" s="262"/>
      <c r="N113" s="263"/>
      <c r="O113" s="263"/>
      <c r="P113" s="263"/>
      <c r="Q113" s="263"/>
      <c r="R113" s="263"/>
      <c r="S113" s="263"/>
      <c r="T113" s="264"/>
      <c r="AT113" s="265" t="s">
        <v>405</v>
      </c>
      <c r="AU113" s="265" t="s">
        <v>81</v>
      </c>
      <c r="AV113" s="12" t="s">
        <v>81</v>
      </c>
      <c r="AW113" s="12" t="s">
        <v>36</v>
      </c>
      <c r="AX113" s="12" t="s">
        <v>24</v>
      </c>
      <c r="AY113" s="265" t="s">
        <v>394</v>
      </c>
    </row>
    <row r="114" spans="2:65" s="1" customFormat="1" ht="16.5" customHeight="1">
      <c r="B114" s="47"/>
      <c r="C114" s="240" t="s">
        <v>413</v>
      </c>
      <c r="D114" s="240" t="s">
        <v>396</v>
      </c>
      <c r="E114" s="241" t="s">
        <v>4729</v>
      </c>
      <c r="F114" s="242" t="s">
        <v>4730</v>
      </c>
      <c r="G114" s="243" t="s">
        <v>425</v>
      </c>
      <c r="H114" s="244">
        <v>14.74</v>
      </c>
      <c r="I114" s="245"/>
      <c r="J114" s="246">
        <f>ROUND(I114*H114,2)</f>
        <v>0</v>
      </c>
      <c r="K114" s="242" t="s">
        <v>410</v>
      </c>
      <c r="L114" s="73"/>
      <c r="M114" s="247" t="s">
        <v>22</v>
      </c>
      <c r="N114" s="248" t="s">
        <v>44</v>
      </c>
      <c r="O114" s="48"/>
      <c r="P114" s="249">
        <f>O114*H114</f>
        <v>0</v>
      </c>
      <c r="Q114" s="249">
        <v>0</v>
      </c>
      <c r="R114" s="249">
        <f>Q114*H114</f>
        <v>0</v>
      </c>
      <c r="S114" s="249">
        <v>0</v>
      </c>
      <c r="T114" s="250">
        <f>S114*H114</f>
        <v>0</v>
      </c>
      <c r="AR114" s="25" t="s">
        <v>401</v>
      </c>
      <c r="AT114" s="25" t="s">
        <v>396</v>
      </c>
      <c r="AU114" s="25" t="s">
        <v>81</v>
      </c>
      <c r="AY114" s="25" t="s">
        <v>394</v>
      </c>
      <c r="BE114" s="251">
        <f>IF(N114="základní",J114,0)</f>
        <v>0</v>
      </c>
      <c r="BF114" s="251">
        <f>IF(N114="snížená",J114,0)</f>
        <v>0</v>
      </c>
      <c r="BG114" s="251">
        <f>IF(N114="zákl. přenesená",J114,0)</f>
        <v>0</v>
      </c>
      <c r="BH114" s="251">
        <f>IF(N114="sníž. přenesená",J114,0)</f>
        <v>0</v>
      </c>
      <c r="BI114" s="251">
        <f>IF(N114="nulová",J114,0)</f>
        <v>0</v>
      </c>
      <c r="BJ114" s="25" t="s">
        <v>24</v>
      </c>
      <c r="BK114" s="251">
        <f>ROUND(I114*H114,2)</f>
        <v>0</v>
      </c>
      <c r="BL114" s="25" t="s">
        <v>401</v>
      </c>
      <c r="BM114" s="25" t="s">
        <v>4895</v>
      </c>
    </row>
    <row r="115" spans="2:47" s="1" customFormat="1" ht="13.5">
      <c r="B115" s="47"/>
      <c r="C115" s="75"/>
      <c r="D115" s="252" t="s">
        <v>403</v>
      </c>
      <c r="E115" s="75"/>
      <c r="F115" s="253" t="s">
        <v>4732</v>
      </c>
      <c r="G115" s="75"/>
      <c r="H115" s="75"/>
      <c r="I115" s="208"/>
      <c r="J115" s="75"/>
      <c r="K115" s="75"/>
      <c r="L115" s="73"/>
      <c r="M115" s="254"/>
      <c r="N115" s="48"/>
      <c r="O115" s="48"/>
      <c r="P115" s="48"/>
      <c r="Q115" s="48"/>
      <c r="R115" s="48"/>
      <c r="S115" s="48"/>
      <c r="T115" s="96"/>
      <c r="AT115" s="25" t="s">
        <v>403</v>
      </c>
      <c r="AU115" s="25" t="s">
        <v>81</v>
      </c>
    </row>
    <row r="116" spans="2:51" s="12" customFormat="1" ht="13.5">
      <c r="B116" s="255"/>
      <c r="C116" s="256"/>
      <c r="D116" s="252" t="s">
        <v>405</v>
      </c>
      <c r="E116" s="257" t="s">
        <v>163</v>
      </c>
      <c r="F116" s="258" t="s">
        <v>4896</v>
      </c>
      <c r="G116" s="256"/>
      <c r="H116" s="259">
        <v>14.74</v>
      </c>
      <c r="I116" s="260"/>
      <c r="J116" s="256"/>
      <c r="K116" s="256"/>
      <c r="L116" s="261"/>
      <c r="M116" s="262"/>
      <c r="N116" s="263"/>
      <c r="O116" s="263"/>
      <c r="P116" s="263"/>
      <c r="Q116" s="263"/>
      <c r="R116" s="263"/>
      <c r="S116" s="263"/>
      <c r="T116" s="264"/>
      <c r="AT116" s="265" t="s">
        <v>405</v>
      </c>
      <c r="AU116" s="265" t="s">
        <v>81</v>
      </c>
      <c r="AV116" s="12" t="s">
        <v>81</v>
      </c>
      <c r="AW116" s="12" t="s">
        <v>36</v>
      </c>
      <c r="AX116" s="12" t="s">
        <v>24</v>
      </c>
      <c r="AY116" s="265" t="s">
        <v>394</v>
      </c>
    </row>
    <row r="117" spans="2:65" s="1" customFormat="1" ht="16.5" customHeight="1">
      <c r="B117" s="47"/>
      <c r="C117" s="240" t="s">
        <v>401</v>
      </c>
      <c r="D117" s="240" t="s">
        <v>396</v>
      </c>
      <c r="E117" s="241" t="s">
        <v>4897</v>
      </c>
      <c r="F117" s="242" t="s">
        <v>4898</v>
      </c>
      <c r="G117" s="243" t="s">
        <v>425</v>
      </c>
      <c r="H117" s="244">
        <v>0.36</v>
      </c>
      <c r="I117" s="245"/>
      <c r="J117" s="246">
        <f>ROUND(I117*H117,2)</f>
        <v>0</v>
      </c>
      <c r="K117" s="242" t="s">
        <v>410</v>
      </c>
      <c r="L117" s="73"/>
      <c r="M117" s="247" t="s">
        <v>22</v>
      </c>
      <c r="N117" s="248" t="s">
        <v>44</v>
      </c>
      <c r="O117" s="48"/>
      <c r="P117" s="249">
        <f>O117*H117</f>
        <v>0</v>
      </c>
      <c r="Q117" s="249">
        <v>0</v>
      </c>
      <c r="R117" s="249">
        <f>Q117*H117</f>
        <v>0</v>
      </c>
      <c r="S117" s="249">
        <v>0</v>
      </c>
      <c r="T117" s="250">
        <f>S117*H117</f>
        <v>0</v>
      </c>
      <c r="AR117" s="25" t="s">
        <v>401</v>
      </c>
      <c r="AT117" s="25" t="s">
        <v>396</v>
      </c>
      <c r="AU117" s="25" t="s">
        <v>81</v>
      </c>
      <c r="AY117" s="25" t="s">
        <v>394</v>
      </c>
      <c r="BE117" s="251">
        <f>IF(N117="základní",J117,0)</f>
        <v>0</v>
      </c>
      <c r="BF117" s="251">
        <f>IF(N117="snížená",J117,0)</f>
        <v>0</v>
      </c>
      <c r="BG117" s="251">
        <f>IF(N117="zákl. přenesená",J117,0)</f>
        <v>0</v>
      </c>
      <c r="BH117" s="251">
        <f>IF(N117="sníž. přenesená",J117,0)</f>
        <v>0</v>
      </c>
      <c r="BI117" s="251">
        <f>IF(N117="nulová",J117,0)</f>
        <v>0</v>
      </c>
      <c r="BJ117" s="25" t="s">
        <v>24</v>
      </c>
      <c r="BK117" s="251">
        <f>ROUND(I117*H117,2)</f>
        <v>0</v>
      </c>
      <c r="BL117" s="25" t="s">
        <v>401</v>
      </c>
      <c r="BM117" s="25" t="s">
        <v>4899</v>
      </c>
    </row>
    <row r="118" spans="2:47" s="1" customFormat="1" ht="13.5">
      <c r="B118" s="47"/>
      <c r="C118" s="75"/>
      <c r="D118" s="252" t="s">
        <v>403</v>
      </c>
      <c r="E118" s="75"/>
      <c r="F118" s="253" t="s">
        <v>4900</v>
      </c>
      <c r="G118" s="75"/>
      <c r="H118" s="75"/>
      <c r="I118" s="208"/>
      <c r="J118" s="75"/>
      <c r="K118" s="75"/>
      <c r="L118" s="73"/>
      <c r="M118" s="254"/>
      <c r="N118" s="48"/>
      <c r="O118" s="48"/>
      <c r="P118" s="48"/>
      <c r="Q118" s="48"/>
      <c r="R118" s="48"/>
      <c r="S118" s="48"/>
      <c r="T118" s="96"/>
      <c r="AT118" s="25" t="s">
        <v>403</v>
      </c>
      <c r="AU118" s="25" t="s">
        <v>81</v>
      </c>
    </row>
    <row r="119" spans="2:51" s="12" customFormat="1" ht="13.5">
      <c r="B119" s="255"/>
      <c r="C119" s="256"/>
      <c r="D119" s="252" t="s">
        <v>405</v>
      </c>
      <c r="E119" s="257" t="s">
        <v>190</v>
      </c>
      <c r="F119" s="258" t="s">
        <v>4901</v>
      </c>
      <c r="G119" s="256"/>
      <c r="H119" s="259">
        <v>0.36</v>
      </c>
      <c r="I119" s="260"/>
      <c r="J119" s="256"/>
      <c r="K119" s="256"/>
      <c r="L119" s="261"/>
      <c r="M119" s="262"/>
      <c r="N119" s="263"/>
      <c r="O119" s="263"/>
      <c r="P119" s="263"/>
      <c r="Q119" s="263"/>
      <c r="R119" s="263"/>
      <c r="S119" s="263"/>
      <c r="T119" s="264"/>
      <c r="AT119" s="265" t="s">
        <v>405</v>
      </c>
      <c r="AU119" s="265" t="s">
        <v>81</v>
      </c>
      <c r="AV119" s="12" t="s">
        <v>81</v>
      </c>
      <c r="AW119" s="12" t="s">
        <v>36</v>
      </c>
      <c r="AX119" s="12" t="s">
        <v>24</v>
      </c>
      <c r="AY119" s="265" t="s">
        <v>394</v>
      </c>
    </row>
    <row r="120" spans="2:65" s="1" customFormat="1" ht="16.5" customHeight="1">
      <c r="B120" s="47"/>
      <c r="C120" s="240" t="s">
        <v>422</v>
      </c>
      <c r="D120" s="240" t="s">
        <v>396</v>
      </c>
      <c r="E120" s="241" t="s">
        <v>4734</v>
      </c>
      <c r="F120" s="242" t="s">
        <v>4735</v>
      </c>
      <c r="G120" s="243" t="s">
        <v>425</v>
      </c>
      <c r="H120" s="244">
        <v>9.04</v>
      </c>
      <c r="I120" s="245"/>
      <c r="J120" s="246">
        <f>ROUND(I120*H120,2)</f>
        <v>0</v>
      </c>
      <c r="K120" s="242" t="s">
        <v>410</v>
      </c>
      <c r="L120" s="73"/>
      <c r="M120" s="247" t="s">
        <v>22</v>
      </c>
      <c r="N120" s="248" t="s">
        <v>44</v>
      </c>
      <c r="O120" s="48"/>
      <c r="P120" s="249">
        <f>O120*H120</f>
        <v>0</v>
      </c>
      <c r="Q120" s="249">
        <v>0</v>
      </c>
      <c r="R120" s="249">
        <f>Q120*H120</f>
        <v>0</v>
      </c>
      <c r="S120" s="249">
        <v>0</v>
      </c>
      <c r="T120" s="250">
        <f>S120*H120</f>
        <v>0</v>
      </c>
      <c r="AR120" s="25" t="s">
        <v>401</v>
      </c>
      <c r="AT120" s="25" t="s">
        <v>396</v>
      </c>
      <c r="AU120" s="25" t="s">
        <v>81</v>
      </c>
      <c r="AY120" s="25" t="s">
        <v>394</v>
      </c>
      <c r="BE120" s="251">
        <f>IF(N120="základní",J120,0)</f>
        <v>0</v>
      </c>
      <c r="BF120" s="251">
        <f>IF(N120="snížená",J120,0)</f>
        <v>0</v>
      </c>
      <c r="BG120" s="251">
        <f>IF(N120="zákl. přenesená",J120,0)</f>
        <v>0</v>
      </c>
      <c r="BH120" s="251">
        <f>IF(N120="sníž. přenesená",J120,0)</f>
        <v>0</v>
      </c>
      <c r="BI120" s="251">
        <f>IF(N120="nulová",J120,0)</f>
        <v>0</v>
      </c>
      <c r="BJ120" s="25" t="s">
        <v>24</v>
      </c>
      <c r="BK120" s="251">
        <f>ROUND(I120*H120,2)</f>
        <v>0</v>
      </c>
      <c r="BL120" s="25" t="s">
        <v>401</v>
      </c>
      <c r="BM120" s="25" t="s">
        <v>4902</v>
      </c>
    </row>
    <row r="121" spans="2:47" s="1" customFormat="1" ht="13.5">
      <c r="B121" s="47"/>
      <c r="C121" s="75"/>
      <c r="D121" s="252" t="s">
        <v>403</v>
      </c>
      <c r="E121" s="75"/>
      <c r="F121" s="253" t="s">
        <v>4737</v>
      </c>
      <c r="G121" s="75"/>
      <c r="H121" s="75"/>
      <c r="I121" s="208"/>
      <c r="J121" s="75"/>
      <c r="K121" s="75"/>
      <c r="L121" s="73"/>
      <c r="M121" s="254"/>
      <c r="N121" s="48"/>
      <c r="O121" s="48"/>
      <c r="P121" s="48"/>
      <c r="Q121" s="48"/>
      <c r="R121" s="48"/>
      <c r="S121" s="48"/>
      <c r="T121" s="96"/>
      <c r="AT121" s="25" t="s">
        <v>403</v>
      </c>
      <c r="AU121" s="25" t="s">
        <v>81</v>
      </c>
    </row>
    <row r="122" spans="2:51" s="12" customFormat="1" ht="13.5">
      <c r="B122" s="255"/>
      <c r="C122" s="256"/>
      <c r="D122" s="252" t="s">
        <v>405</v>
      </c>
      <c r="E122" s="257" t="s">
        <v>210</v>
      </c>
      <c r="F122" s="258" t="s">
        <v>4903</v>
      </c>
      <c r="G122" s="256"/>
      <c r="H122" s="259">
        <v>4.52</v>
      </c>
      <c r="I122" s="260"/>
      <c r="J122" s="256"/>
      <c r="K122" s="256"/>
      <c r="L122" s="261"/>
      <c r="M122" s="262"/>
      <c r="N122" s="263"/>
      <c r="O122" s="263"/>
      <c r="P122" s="263"/>
      <c r="Q122" s="263"/>
      <c r="R122" s="263"/>
      <c r="S122" s="263"/>
      <c r="T122" s="264"/>
      <c r="AT122" s="265" t="s">
        <v>405</v>
      </c>
      <c r="AU122" s="265" t="s">
        <v>81</v>
      </c>
      <c r="AV122" s="12" t="s">
        <v>81</v>
      </c>
      <c r="AW122" s="12" t="s">
        <v>36</v>
      </c>
      <c r="AX122" s="12" t="s">
        <v>73</v>
      </c>
      <c r="AY122" s="265" t="s">
        <v>394</v>
      </c>
    </row>
    <row r="123" spans="2:51" s="12" customFormat="1" ht="13.5">
      <c r="B123" s="255"/>
      <c r="C123" s="256"/>
      <c r="D123" s="252" t="s">
        <v>405</v>
      </c>
      <c r="E123" s="257" t="s">
        <v>22</v>
      </c>
      <c r="F123" s="258" t="s">
        <v>4904</v>
      </c>
      <c r="G123" s="256"/>
      <c r="H123" s="259">
        <v>9.04</v>
      </c>
      <c r="I123" s="260"/>
      <c r="J123" s="256"/>
      <c r="K123" s="256"/>
      <c r="L123" s="261"/>
      <c r="M123" s="262"/>
      <c r="N123" s="263"/>
      <c r="O123" s="263"/>
      <c r="P123" s="263"/>
      <c r="Q123" s="263"/>
      <c r="R123" s="263"/>
      <c r="S123" s="263"/>
      <c r="T123" s="264"/>
      <c r="AT123" s="265" t="s">
        <v>405</v>
      </c>
      <c r="AU123" s="265" t="s">
        <v>81</v>
      </c>
      <c r="AV123" s="12" t="s">
        <v>81</v>
      </c>
      <c r="AW123" s="12" t="s">
        <v>36</v>
      </c>
      <c r="AX123" s="12" t="s">
        <v>24</v>
      </c>
      <c r="AY123" s="265" t="s">
        <v>394</v>
      </c>
    </row>
    <row r="124" spans="2:65" s="1" customFormat="1" ht="16.5" customHeight="1">
      <c r="B124" s="47"/>
      <c r="C124" s="240" t="s">
        <v>432</v>
      </c>
      <c r="D124" s="240" t="s">
        <v>396</v>
      </c>
      <c r="E124" s="241" t="s">
        <v>534</v>
      </c>
      <c r="F124" s="242" t="s">
        <v>535</v>
      </c>
      <c r="G124" s="243" t="s">
        <v>425</v>
      </c>
      <c r="H124" s="244">
        <v>11.207</v>
      </c>
      <c r="I124" s="245"/>
      <c r="J124" s="246">
        <f>ROUND(I124*H124,2)</f>
        <v>0</v>
      </c>
      <c r="K124" s="242" t="s">
        <v>410</v>
      </c>
      <c r="L124" s="73"/>
      <c r="M124" s="247" t="s">
        <v>22</v>
      </c>
      <c r="N124" s="248" t="s">
        <v>44</v>
      </c>
      <c r="O124" s="48"/>
      <c r="P124" s="249">
        <f>O124*H124</f>
        <v>0</v>
      </c>
      <c r="Q124" s="249">
        <v>0</v>
      </c>
      <c r="R124" s="249">
        <f>Q124*H124</f>
        <v>0</v>
      </c>
      <c r="S124" s="249">
        <v>0</v>
      </c>
      <c r="T124" s="250">
        <f>S124*H124</f>
        <v>0</v>
      </c>
      <c r="AR124" s="25" t="s">
        <v>401</v>
      </c>
      <c r="AT124" s="25" t="s">
        <v>396</v>
      </c>
      <c r="AU124" s="25" t="s">
        <v>81</v>
      </c>
      <c r="AY124" s="25" t="s">
        <v>394</v>
      </c>
      <c r="BE124" s="251">
        <f>IF(N124="základní",J124,0)</f>
        <v>0</v>
      </c>
      <c r="BF124" s="251">
        <f>IF(N124="snížená",J124,0)</f>
        <v>0</v>
      </c>
      <c r="BG124" s="251">
        <f>IF(N124="zákl. přenesená",J124,0)</f>
        <v>0</v>
      </c>
      <c r="BH124" s="251">
        <f>IF(N124="sníž. přenesená",J124,0)</f>
        <v>0</v>
      </c>
      <c r="BI124" s="251">
        <f>IF(N124="nulová",J124,0)</f>
        <v>0</v>
      </c>
      <c r="BJ124" s="25" t="s">
        <v>24</v>
      </c>
      <c r="BK124" s="251">
        <f>ROUND(I124*H124,2)</f>
        <v>0</v>
      </c>
      <c r="BL124" s="25" t="s">
        <v>401</v>
      </c>
      <c r="BM124" s="25" t="s">
        <v>4905</v>
      </c>
    </row>
    <row r="125" spans="2:47" s="1" customFormat="1" ht="13.5">
      <c r="B125" s="47"/>
      <c r="C125" s="75"/>
      <c r="D125" s="252" t="s">
        <v>403</v>
      </c>
      <c r="E125" s="75"/>
      <c r="F125" s="253" t="s">
        <v>537</v>
      </c>
      <c r="G125" s="75"/>
      <c r="H125" s="75"/>
      <c r="I125" s="208"/>
      <c r="J125" s="75"/>
      <c r="K125" s="75"/>
      <c r="L125" s="73"/>
      <c r="M125" s="254"/>
      <c r="N125" s="48"/>
      <c r="O125" s="48"/>
      <c r="P125" s="48"/>
      <c r="Q125" s="48"/>
      <c r="R125" s="48"/>
      <c r="S125" s="48"/>
      <c r="T125" s="96"/>
      <c r="AT125" s="25" t="s">
        <v>403</v>
      </c>
      <c r="AU125" s="25" t="s">
        <v>81</v>
      </c>
    </row>
    <row r="126" spans="2:51" s="12" customFormat="1" ht="13.5">
      <c r="B126" s="255"/>
      <c r="C126" s="256"/>
      <c r="D126" s="252" t="s">
        <v>405</v>
      </c>
      <c r="E126" s="257" t="s">
        <v>22</v>
      </c>
      <c r="F126" s="258" t="s">
        <v>4906</v>
      </c>
      <c r="G126" s="256"/>
      <c r="H126" s="259">
        <v>11.207</v>
      </c>
      <c r="I126" s="260"/>
      <c r="J126" s="256"/>
      <c r="K126" s="256"/>
      <c r="L126" s="261"/>
      <c r="M126" s="262"/>
      <c r="N126" s="263"/>
      <c r="O126" s="263"/>
      <c r="P126" s="263"/>
      <c r="Q126" s="263"/>
      <c r="R126" s="263"/>
      <c r="S126" s="263"/>
      <c r="T126" s="264"/>
      <c r="AT126" s="265" t="s">
        <v>405</v>
      </c>
      <c r="AU126" s="265" t="s">
        <v>81</v>
      </c>
      <c r="AV126" s="12" t="s">
        <v>81</v>
      </c>
      <c r="AW126" s="12" t="s">
        <v>36</v>
      </c>
      <c r="AX126" s="12" t="s">
        <v>24</v>
      </c>
      <c r="AY126" s="265" t="s">
        <v>394</v>
      </c>
    </row>
    <row r="127" spans="2:65" s="1" customFormat="1" ht="16.5" customHeight="1">
      <c r="B127" s="47"/>
      <c r="C127" s="240" t="s">
        <v>437</v>
      </c>
      <c r="D127" s="240" t="s">
        <v>396</v>
      </c>
      <c r="E127" s="241" t="s">
        <v>4741</v>
      </c>
      <c r="F127" s="242" t="s">
        <v>4742</v>
      </c>
      <c r="G127" s="243" t="s">
        <v>425</v>
      </c>
      <c r="H127" s="244">
        <v>4.52</v>
      </c>
      <c r="I127" s="245"/>
      <c r="J127" s="246">
        <f>ROUND(I127*H127,2)</f>
        <v>0</v>
      </c>
      <c r="K127" s="242" t="s">
        <v>410</v>
      </c>
      <c r="L127" s="73"/>
      <c r="M127" s="247" t="s">
        <v>22</v>
      </c>
      <c r="N127" s="248" t="s">
        <v>44</v>
      </c>
      <c r="O127" s="48"/>
      <c r="P127" s="249">
        <f>O127*H127</f>
        <v>0</v>
      </c>
      <c r="Q127" s="249">
        <v>0</v>
      </c>
      <c r="R127" s="249">
        <f>Q127*H127</f>
        <v>0</v>
      </c>
      <c r="S127" s="249">
        <v>0</v>
      </c>
      <c r="T127" s="250">
        <f>S127*H127</f>
        <v>0</v>
      </c>
      <c r="AR127" s="25" t="s">
        <v>401</v>
      </c>
      <c r="AT127" s="25" t="s">
        <v>396</v>
      </c>
      <c r="AU127" s="25" t="s">
        <v>81</v>
      </c>
      <c r="AY127" s="25" t="s">
        <v>394</v>
      </c>
      <c r="BE127" s="251">
        <f>IF(N127="základní",J127,0)</f>
        <v>0</v>
      </c>
      <c r="BF127" s="251">
        <f>IF(N127="snížená",J127,0)</f>
        <v>0</v>
      </c>
      <c r="BG127" s="251">
        <f>IF(N127="zákl. přenesená",J127,0)</f>
        <v>0</v>
      </c>
      <c r="BH127" s="251">
        <f>IF(N127="sníž. přenesená",J127,0)</f>
        <v>0</v>
      </c>
      <c r="BI127" s="251">
        <f>IF(N127="nulová",J127,0)</f>
        <v>0</v>
      </c>
      <c r="BJ127" s="25" t="s">
        <v>24</v>
      </c>
      <c r="BK127" s="251">
        <f>ROUND(I127*H127,2)</f>
        <v>0</v>
      </c>
      <c r="BL127" s="25" t="s">
        <v>401</v>
      </c>
      <c r="BM127" s="25" t="s">
        <v>4907</v>
      </c>
    </row>
    <row r="128" spans="2:47" s="1" customFormat="1" ht="13.5">
      <c r="B128" s="47"/>
      <c r="C128" s="75"/>
      <c r="D128" s="252" t="s">
        <v>403</v>
      </c>
      <c r="E128" s="75"/>
      <c r="F128" s="253" t="s">
        <v>4744</v>
      </c>
      <c r="G128" s="75"/>
      <c r="H128" s="75"/>
      <c r="I128" s="208"/>
      <c r="J128" s="75"/>
      <c r="K128" s="75"/>
      <c r="L128" s="73"/>
      <c r="M128" s="254"/>
      <c r="N128" s="48"/>
      <c r="O128" s="48"/>
      <c r="P128" s="48"/>
      <c r="Q128" s="48"/>
      <c r="R128" s="48"/>
      <c r="S128" s="48"/>
      <c r="T128" s="96"/>
      <c r="AT128" s="25" t="s">
        <v>403</v>
      </c>
      <c r="AU128" s="25" t="s">
        <v>81</v>
      </c>
    </row>
    <row r="129" spans="2:51" s="12" customFormat="1" ht="13.5">
      <c r="B129" s="255"/>
      <c r="C129" s="256"/>
      <c r="D129" s="252" t="s">
        <v>405</v>
      </c>
      <c r="E129" s="257" t="s">
        <v>22</v>
      </c>
      <c r="F129" s="258" t="s">
        <v>210</v>
      </c>
      <c r="G129" s="256"/>
      <c r="H129" s="259">
        <v>4.52</v>
      </c>
      <c r="I129" s="260"/>
      <c r="J129" s="256"/>
      <c r="K129" s="256"/>
      <c r="L129" s="261"/>
      <c r="M129" s="262"/>
      <c r="N129" s="263"/>
      <c r="O129" s="263"/>
      <c r="P129" s="263"/>
      <c r="Q129" s="263"/>
      <c r="R129" s="263"/>
      <c r="S129" s="263"/>
      <c r="T129" s="264"/>
      <c r="AT129" s="265" t="s">
        <v>405</v>
      </c>
      <c r="AU129" s="265" t="s">
        <v>81</v>
      </c>
      <c r="AV129" s="12" t="s">
        <v>81</v>
      </c>
      <c r="AW129" s="12" t="s">
        <v>36</v>
      </c>
      <c r="AX129" s="12" t="s">
        <v>24</v>
      </c>
      <c r="AY129" s="265" t="s">
        <v>394</v>
      </c>
    </row>
    <row r="130" spans="2:65" s="1" customFormat="1" ht="16.5" customHeight="1">
      <c r="B130" s="47"/>
      <c r="C130" s="240" t="s">
        <v>443</v>
      </c>
      <c r="D130" s="240" t="s">
        <v>396</v>
      </c>
      <c r="E130" s="241" t="s">
        <v>546</v>
      </c>
      <c r="F130" s="242" t="s">
        <v>547</v>
      </c>
      <c r="G130" s="243" t="s">
        <v>425</v>
      </c>
      <c r="H130" s="244">
        <v>11.207</v>
      </c>
      <c r="I130" s="245"/>
      <c r="J130" s="246">
        <f>ROUND(I130*H130,2)</f>
        <v>0</v>
      </c>
      <c r="K130" s="242" t="s">
        <v>410</v>
      </c>
      <c r="L130" s="73"/>
      <c r="M130" s="247" t="s">
        <v>22</v>
      </c>
      <c r="N130" s="248" t="s">
        <v>44</v>
      </c>
      <c r="O130" s="48"/>
      <c r="P130" s="249">
        <f>O130*H130</f>
        <v>0</v>
      </c>
      <c r="Q130" s="249">
        <v>0</v>
      </c>
      <c r="R130" s="249">
        <f>Q130*H130</f>
        <v>0</v>
      </c>
      <c r="S130" s="249">
        <v>0</v>
      </c>
      <c r="T130" s="250">
        <f>S130*H130</f>
        <v>0</v>
      </c>
      <c r="AR130" s="25" t="s">
        <v>401</v>
      </c>
      <c r="AT130" s="25" t="s">
        <v>396</v>
      </c>
      <c r="AU130" s="25" t="s">
        <v>81</v>
      </c>
      <c r="AY130" s="25" t="s">
        <v>394</v>
      </c>
      <c r="BE130" s="251">
        <f>IF(N130="základní",J130,0)</f>
        <v>0</v>
      </c>
      <c r="BF130" s="251">
        <f>IF(N130="snížená",J130,0)</f>
        <v>0</v>
      </c>
      <c r="BG130" s="251">
        <f>IF(N130="zákl. přenesená",J130,0)</f>
        <v>0</v>
      </c>
      <c r="BH130" s="251">
        <f>IF(N130="sníž. přenesená",J130,0)</f>
        <v>0</v>
      </c>
      <c r="BI130" s="251">
        <f>IF(N130="nulová",J130,0)</f>
        <v>0</v>
      </c>
      <c r="BJ130" s="25" t="s">
        <v>24</v>
      </c>
      <c r="BK130" s="251">
        <f>ROUND(I130*H130,2)</f>
        <v>0</v>
      </c>
      <c r="BL130" s="25" t="s">
        <v>401</v>
      </c>
      <c r="BM130" s="25" t="s">
        <v>4908</v>
      </c>
    </row>
    <row r="131" spans="2:47" s="1" customFormat="1" ht="13.5">
      <c r="B131" s="47"/>
      <c r="C131" s="75"/>
      <c r="D131" s="252" t="s">
        <v>403</v>
      </c>
      <c r="E131" s="75"/>
      <c r="F131" s="253" t="s">
        <v>547</v>
      </c>
      <c r="G131" s="75"/>
      <c r="H131" s="75"/>
      <c r="I131" s="208"/>
      <c r="J131" s="75"/>
      <c r="K131" s="75"/>
      <c r="L131" s="73"/>
      <c r="M131" s="254"/>
      <c r="N131" s="48"/>
      <c r="O131" s="48"/>
      <c r="P131" s="48"/>
      <c r="Q131" s="48"/>
      <c r="R131" s="48"/>
      <c r="S131" s="48"/>
      <c r="T131" s="96"/>
      <c r="AT131" s="25" t="s">
        <v>403</v>
      </c>
      <c r="AU131" s="25" t="s">
        <v>81</v>
      </c>
    </row>
    <row r="132" spans="2:51" s="12" customFormat="1" ht="13.5">
      <c r="B132" s="255"/>
      <c r="C132" s="256"/>
      <c r="D132" s="252" t="s">
        <v>405</v>
      </c>
      <c r="E132" s="257" t="s">
        <v>22</v>
      </c>
      <c r="F132" s="258" t="s">
        <v>4906</v>
      </c>
      <c r="G132" s="256"/>
      <c r="H132" s="259">
        <v>11.207</v>
      </c>
      <c r="I132" s="260"/>
      <c r="J132" s="256"/>
      <c r="K132" s="256"/>
      <c r="L132" s="261"/>
      <c r="M132" s="262"/>
      <c r="N132" s="263"/>
      <c r="O132" s="263"/>
      <c r="P132" s="263"/>
      <c r="Q132" s="263"/>
      <c r="R132" s="263"/>
      <c r="S132" s="263"/>
      <c r="T132" s="264"/>
      <c r="AT132" s="265" t="s">
        <v>405</v>
      </c>
      <c r="AU132" s="265" t="s">
        <v>81</v>
      </c>
      <c r="AV132" s="12" t="s">
        <v>81</v>
      </c>
      <c r="AW132" s="12" t="s">
        <v>36</v>
      </c>
      <c r="AX132" s="12" t="s">
        <v>24</v>
      </c>
      <c r="AY132" s="265" t="s">
        <v>394</v>
      </c>
    </row>
    <row r="133" spans="2:65" s="1" customFormat="1" ht="16.5" customHeight="1">
      <c r="B133" s="47"/>
      <c r="C133" s="240" t="s">
        <v>448</v>
      </c>
      <c r="D133" s="240" t="s">
        <v>396</v>
      </c>
      <c r="E133" s="241" t="s">
        <v>550</v>
      </c>
      <c r="F133" s="242" t="s">
        <v>551</v>
      </c>
      <c r="G133" s="243" t="s">
        <v>552</v>
      </c>
      <c r="H133" s="244">
        <v>20.173</v>
      </c>
      <c r="I133" s="245"/>
      <c r="J133" s="246">
        <f>ROUND(I133*H133,2)</f>
        <v>0</v>
      </c>
      <c r="K133" s="242" t="s">
        <v>410</v>
      </c>
      <c r="L133" s="73"/>
      <c r="M133" s="247" t="s">
        <v>22</v>
      </c>
      <c r="N133" s="248" t="s">
        <v>44</v>
      </c>
      <c r="O133" s="48"/>
      <c r="P133" s="249">
        <f>O133*H133</f>
        <v>0</v>
      </c>
      <c r="Q133" s="249">
        <v>0</v>
      </c>
      <c r="R133" s="249">
        <f>Q133*H133</f>
        <v>0</v>
      </c>
      <c r="S133" s="249">
        <v>0</v>
      </c>
      <c r="T133" s="250">
        <f>S133*H133</f>
        <v>0</v>
      </c>
      <c r="AR133" s="25" t="s">
        <v>401</v>
      </c>
      <c r="AT133" s="25" t="s">
        <v>396</v>
      </c>
      <c r="AU133" s="25" t="s">
        <v>81</v>
      </c>
      <c r="AY133" s="25" t="s">
        <v>394</v>
      </c>
      <c r="BE133" s="251">
        <f>IF(N133="základní",J133,0)</f>
        <v>0</v>
      </c>
      <c r="BF133" s="251">
        <f>IF(N133="snížená",J133,0)</f>
        <v>0</v>
      </c>
      <c r="BG133" s="251">
        <f>IF(N133="zákl. přenesená",J133,0)</f>
        <v>0</v>
      </c>
      <c r="BH133" s="251">
        <f>IF(N133="sníž. přenesená",J133,0)</f>
        <v>0</v>
      </c>
      <c r="BI133" s="251">
        <f>IF(N133="nulová",J133,0)</f>
        <v>0</v>
      </c>
      <c r="BJ133" s="25" t="s">
        <v>24</v>
      </c>
      <c r="BK133" s="251">
        <f>ROUND(I133*H133,2)</f>
        <v>0</v>
      </c>
      <c r="BL133" s="25" t="s">
        <v>401</v>
      </c>
      <c r="BM133" s="25" t="s">
        <v>4909</v>
      </c>
    </row>
    <row r="134" spans="2:47" s="1" customFormat="1" ht="13.5">
      <c r="B134" s="47"/>
      <c r="C134" s="75"/>
      <c r="D134" s="252" t="s">
        <v>403</v>
      </c>
      <c r="E134" s="75"/>
      <c r="F134" s="253" t="s">
        <v>554</v>
      </c>
      <c r="G134" s="75"/>
      <c r="H134" s="75"/>
      <c r="I134" s="208"/>
      <c r="J134" s="75"/>
      <c r="K134" s="75"/>
      <c r="L134" s="73"/>
      <c r="M134" s="254"/>
      <c r="N134" s="48"/>
      <c r="O134" s="48"/>
      <c r="P134" s="48"/>
      <c r="Q134" s="48"/>
      <c r="R134" s="48"/>
      <c r="S134" s="48"/>
      <c r="T134" s="96"/>
      <c r="AT134" s="25" t="s">
        <v>403</v>
      </c>
      <c r="AU134" s="25" t="s">
        <v>81</v>
      </c>
    </row>
    <row r="135" spans="2:51" s="12" customFormat="1" ht="13.5">
      <c r="B135" s="255"/>
      <c r="C135" s="256"/>
      <c r="D135" s="252" t="s">
        <v>405</v>
      </c>
      <c r="E135" s="257" t="s">
        <v>22</v>
      </c>
      <c r="F135" s="258" t="s">
        <v>4910</v>
      </c>
      <c r="G135" s="256"/>
      <c r="H135" s="259">
        <v>20.173</v>
      </c>
      <c r="I135" s="260"/>
      <c r="J135" s="256"/>
      <c r="K135" s="256"/>
      <c r="L135" s="261"/>
      <c r="M135" s="262"/>
      <c r="N135" s="263"/>
      <c r="O135" s="263"/>
      <c r="P135" s="263"/>
      <c r="Q135" s="263"/>
      <c r="R135" s="263"/>
      <c r="S135" s="263"/>
      <c r="T135" s="264"/>
      <c r="AT135" s="265" t="s">
        <v>405</v>
      </c>
      <c r="AU135" s="265" t="s">
        <v>81</v>
      </c>
      <c r="AV135" s="12" t="s">
        <v>81</v>
      </c>
      <c r="AW135" s="12" t="s">
        <v>36</v>
      </c>
      <c r="AX135" s="12" t="s">
        <v>24</v>
      </c>
      <c r="AY135" s="265" t="s">
        <v>394</v>
      </c>
    </row>
    <row r="136" spans="2:65" s="1" customFormat="1" ht="16.5" customHeight="1">
      <c r="B136" s="47"/>
      <c r="C136" s="240" t="s">
        <v>455</v>
      </c>
      <c r="D136" s="240" t="s">
        <v>396</v>
      </c>
      <c r="E136" s="241" t="s">
        <v>557</v>
      </c>
      <c r="F136" s="242" t="s">
        <v>558</v>
      </c>
      <c r="G136" s="243" t="s">
        <v>425</v>
      </c>
      <c r="H136" s="244">
        <v>4.52</v>
      </c>
      <c r="I136" s="245"/>
      <c r="J136" s="246">
        <f>ROUND(I136*H136,2)</f>
        <v>0</v>
      </c>
      <c r="K136" s="242" t="s">
        <v>410</v>
      </c>
      <c r="L136" s="73"/>
      <c r="M136" s="247" t="s">
        <v>22</v>
      </c>
      <c r="N136" s="248" t="s">
        <v>44</v>
      </c>
      <c r="O136" s="48"/>
      <c r="P136" s="249">
        <f>O136*H136</f>
        <v>0</v>
      </c>
      <c r="Q136" s="249">
        <v>0</v>
      </c>
      <c r="R136" s="249">
        <f>Q136*H136</f>
        <v>0</v>
      </c>
      <c r="S136" s="249">
        <v>0</v>
      </c>
      <c r="T136" s="250">
        <f>S136*H136</f>
        <v>0</v>
      </c>
      <c r="AR136" s="25" t="s">
        <v>401</v>
      </c>
      <c r="AT136" s="25" t="s">
        <v>396</v>
      </c>
      <c r="AU136" s="25" t="s">
        <v>81</v>
      </c>
      <c r="AY136" s="25" t="s">
        <v>394</v>
      </c>
      <c r="BE136" s="251">
        <f>IF(N136="základní",J136,0)</f>
        <v>0</v>
      </c>
      <c r="BF136" s="251">
        <f>IF(N136="snížená",J136,0)</f>
        <v>0</v>
      </c>
      <c r="BG136" s="251">
        <f>IF(N136="zákl. přenesená",J136,0)</f>
        <v>0</v>
      </c>
      <c r="BH136" s="251">
        <f>IF(N136="sníž. přenesená",J136,0)</f>
        <v>0</v>
      </c>
      <c r="BI136" s="251">
        <f>IF(N136="nulová",J136,0)</f>
        <v>0</v>
      </c>
      <c r="BJ136" s="25" t="s">
        <v>24</v>
      </c>
      <c r="BK136" s="251">
        <f>ROUND(I136*H136,2)</f>
        <v>0</v>
      </c>
      <c r="BL136" s="25" t="s">
        <v>401</v>
      </c>
      <c r="BM136" s="25" t="s">
        <v>4911</v>
      </c>
    </row>
    <row r="137" spans="2:47" s="1" customFormat="1" ht="13.5">
      <c r="B137" s="47"/>
      <c r="C137" s="75"/>
      <c r="D137" s="252" t="s">
        <v>403</v>
      </c>
      <c r="E137" s="75"/>
      <c r="F137" s="253" t="s">
        <v>560</v>
      </c>
      <c r="G137" s="75"/>
      <c r="H137" s="75"/>
      <c r="I137" s="208"/>
      <c r="J137" s="75"/>
      <c r="K137" s="75"/>
      <c r="L137" s="73"/>
      <c r="M137" s="254"/>
      <c r="N137" s="48"/>
      <c r="O137" s="48"/>
      <c r="P137" s="48"/>
      <c r="Q137" s="48"/>
      <c r="R137" s="48"/>
      <c r="S137" s="48"/>
      <c r="T137" s="96"/>
      <c r="AT137" s="25" t="s">
        <v>403</v>
      </c>
      <c r="AU137" s="25" t="s">
        <v>81</v>
      </c>
    </row>
    <row r="138" spans="2:51" s="12" customFormat="1" ht="13.5">
      <c r="B138" s="255"/>
      <c r="C138" s="256"/>
      <c r="D138" s="252" t="s">
        <v>405</v>
      </c>
      <c r="E138" s="257" t="s">
        <v>22</v>
      </c>
      <c r="F138" s="258" t="s">
        <v>210</v>
      </c>
      <c r="G138" s="256"/>
      <c r="H138" s="259">
        <v>4.52</v>
      </c>
      <c r="I138" s="260"/>
      <c r="J138" s="256"/>
      <c r="K138" s="256"/>
      <c r="L138" s="261"/>
      <c r="M138" s="262"/>
      <c r="N138" s="263"/>
      <c r="O138" s="263"/>
      <c r="P138" s="263"/>
      <c r="Q138" s="263"/>
      <c r="R138" s="263"/>
      <c r="S138" s="263"/>
      <c r="T138" s="264"/>
      <c r="AT138" s="265" t="s">
        <v>405</v>
      </c>
      <c r="AU138" s="265" t="s">
        <v>81</v>
      </c>
      <c r="AV138" s="12" t="s">
        <v>81</v>
      </c>
      <c r="AW138" s="12" t="s">
        <v>36</v>
      </c>
      <c r="AX138" s="12" t="s">
        <v>24</v>
      </c>
      <c r="AY138" s="265" t="s">
        <v>394</v>
      </c>
    </row>
    <row r="139" spans="2:65" s="1" customFormat="1" ht="16.5" customHeight="1">
      <c r="B139" s="47"/>
      <c r="C139" s="240" t="s">
        <v>460</v>
      </c>
      <c r="D139" s="240" t="s">
        <v>396</v>
      </c>
      <c r="E139" s="241" t="s">
        <v>579</v>
      </c>
      <c r="F139" s="242" t="s">
        <v>580</v>
      </c>
      <c r="G139" s="243" t="s">
        <v>399</v>
      </c>
      <c r="H139" s="244">
        <v>45.868</v>
      </c>
      <c r="I139" s="245"/>
      <c r="J139" s="246">
        <f>ROUND(I139*H139,2)</f>
        <v>0</v>
      </c>
      <c r="K139" s="242" t="s">
        <v>410</v>
      </c>
      <c r="L139" s="73"/>
      <c r="M139" s="247" t="s">
        <v>22</v>
      </c>
      <c r="N139" s="248" t="s">
        <v>44</v>
      </c>
      <c r="O139" s="48"/>
      <c r="P139" s="249">
        <f>O139*H139</f>
        <v>0</v>
      </c>
      <c r="Q139" s="249">
        <v>0</v>
      </c>
      <c r="R139" s="249">
        <f>Q139*H139</f>
        <v>0</v>
      </c>
      <c r="S139" s="249">
        <v>0</v>
      </c>
      <c r="T139" s="250">
        <f>S139*H139</f>
        <v>0</v>
      </c>
      <c r="AR139" s="25" t="s">
        <v>401</v>
      </c>
      <c r="AT139" s="25" t="s">
        <v>396</v>
      </c>
      <c r="AU139" s="25" t="s">
        <v>81</v>
      </c>
      <c r="AY139" s="25" t="s">
        <v>394</v>
      </c>
      <c r="BE139" s="251">
        <f>IF(N139="základní",J139,0)</f>
        <v>0</v>
      </c>
      <c r="BF139" s="251">
        <f>IF(N139="snížená",J139,0)</f>
        <v>0</v>
      </c>
      <c r="BG139" s="251">
        <f>IF(N139="zákl. přenesená",J139,0)</f>
        <v>0</v>
      </c>
      <c r="BH139" s="251">
        <f>IF(N139="sníž. přenesená",J139,0)</f>
        <v>0</v>
      </c>
      <c r="BI139" s="251">
        <f>IF(N139="nulová",J139,0)</f>
        <v>0</v>
      </c>
      <c r="BJ139" s="25" t="s">
        <v>24</v>
      </c>
      <c r="BK139" s="251">
        <f>ROUND(I139*H139,2)</f>
        <v>0</v>
      </c>
      <c r="BL139" s="25" t="s">
        <v>401</v>
      </c>
      <c r="BM139" s="25" t="s">
        <v>4912</v>
      </c>
    </row>
    <row r="140" spans="2:47" s="1" customFormat="1" ht="13.5">
      <c r="B140" s="47"/>
      <c r="C140" s="75"/>
      <c r="D140" s="252" t="s">
        <v>403</v>
      </c>
      <c r="E140" s="75"/>
      <c r="F140" s="253" t="s">
        <v>582</v>
      </c>
      <c r="G140" s="75"/>
      <c r="H140" s="75"/>
      <c r="I140" s="208"/>
      <c r="J140" s="75"/>
      <c r="K140" s="75"/>
      <c r="L140" s="73"/>
      <c r="M140" s="254"/>
      <c r="N140" s="48"/>
      <c r="O140" s="48"/>
      <c r="P140" s="48"/>
      <c r="Q140" s="48"/>
      <c r="R140" s="48"/>
      <c r="S140" s="48"/>
      <c r="T140" s="96"/>
      <c r="AT140" s="25" t="s">
        <v>403</v>
      </c>
      <c r="AU140" s="25" t="s">
        <v>81</v>
      </c>
    </row>
    <row r="141" spans="2:51" s="12" customFormat="1" ht="13.5">
      <c r="B141" s="255"/>
      <c r="C141" s="256"/>
      <c r="D141" s="252" t="s">
        <v>405</v>
      </c>
      <c r="E141" s="257" t="s">
        <v>22</v>
      </c>
      <c r="F141" s="258" t="s">
        <v>4913</v>
      </c>
      <c r="G141" s="256"/>
      <c r="H141" s="259">
        <v>45.868</v>
      </c>
      <c r="I141" s="260"/>
      <c r="J141" s="256"/>
      <c r="K141" s="256"/>
      <c r="L141" s="261"/>
      <c r="M141" s="262"/>
      <c r="N141" s="263"/>
      <c r="O141" s="263"/>
      <c r="P141" s="263"/>
      <c r="Q141" s="263"/>
      <c r="R141" s="263"/>
      <c r="S141" s="263"/>
      <c r="T141" s="264"/>
      <c r="AT141" s="265" t="s">
        <v>405</v>
      </c>
      <c r="AU141" s="265" t="s">
        <v>81</v>
      </c>
      <c r="AV141" s="12" t="s">
        <v>81</v>
      </c>
      <c r="AW141" s="12" t="s">
        <v>36</v>
      </c>
      <c r="AX141" s="12" t="s">
        <v>24</v>
      </c>
      <c r="AY141" s="265" t="s">
        <v>394</v>
      </c>
    </row>
    <row r="142" spans="2:63" s="11" customFormat="1" ht="29.85" customHeight="1">
      <c r="B142" s="224"/>
      <c r="C142" s="225"/>
      <c r="D142" s="226" t="s">
        <v>72</v>
      </c>
      <c r="E142" s="238" t="s">
        <v>81</v>
      </c>
      <c r="F142" s="238" t="s">
        <v>603</v>
      </c>
      <c r="G142" s="225"/>
      <c r="H142" s="225"/>
      <c r="I142" s="228"/>
      <c r="J142" s="239">
        <f>BK142</f>
        <v>0</v>
      </c>
      <c r="K142" s="225"/>
      <c r="L142" s="230"/>
      <c r="M142" s="231"/>
      <c r="N142" s="232"/>
      <c r="O142" s="232"/>
      <c r="P142" s="233">
        <f>SUM(P143:P169)</f>
        <v>0</v>
      </c>
      <c r="Q142" s="232"/>
      <c r="R142" s="233">
        <f>SUM(R143:R169)</f>
        <v>33.091364840000004</v>
      </c>
      <c r="S142" s="232"/>
      <c r="T142" s="234">
        <f>SUM(T143:T169)</f>
        <v>0</v>
      </c>
      <c r="AR142" s="235" t="s">
        <v>24</v>
      </c>
      <c r="AT142" s="236" t="s">
        <v>72</v>
      </c>
      <c r="AU142" s="236" t="s">
        <v>24</v>
      </c>
      <c r="AY142" s="235" t="s">
        <v>394</v>
      </c>
      <c r="BK142" s="237">
        <f>SUM(BK143:BK169)</f>
        <v>0</v>
      </c>
    </row>
    <row r="143" spans="2:65" s="1" customFormat="1" ht="16.5" customHeight="1">
      <c r="B143" s="47"/>
      <c r="C143" s="240" t="s">
        <v>305</v>
      </c>
      <c r="D143" s="240" t="s">
        <v>396</v>
      </c>
      <c r="E143" s="241" t="s">
        <v>629</v>
      </c>
      <c r="F143" s="242" t="s">
        <v>630</v>
      </c>
      <c r="G143" s="243" t="s">
        <v>425</v>
      </c>
      <c r="H143" s="244">
        <v>0.47</v>
      </c>
      <c r="I143" s="245"/>
      <c r="J143" s="246">
        <f>ROUND(I143*H143,2)</f>
        <v>0</v>
      </c>
      <c r="K143" s="242" t="s">
        <v>410</v>
      </c>
      <c r="L143" s="73"/>
      <c r="M143" s="247" t="s">
        <v>22</v>
      </c>
      <c r="N143" s="248" t="s">
        <v>44</v>
      </c>
      <c r="O143" s="48"/>
      <c r="P143" s="249">
        <f>O143*H143</f>
        <v>0</v>
      </c>
      <c r="Q143" s="249">
        <v>1.98</v>
      </c>
      <c r="R143" s="249">
        <f>Q143*H143</f>
        <v>0.9306</v>
      </c>
      <c r="S143" s="249">
        <v>0</v>
      </c>
      <c r="T143" s="250">
        <f>S143*H143</f>
        <v>0</v>
      </c>
      <c r="AR143" s="25" t="s">
        <v>401</v>
      </c>
      <c r="AT143" s="25" t="s">
        <v>396</v>
      </c>
      <c r="AU143" s="25" t="s">
        <v>81</v>
      </c>
      <c r="AY143" s="25" t="s">
        <v>394</v>
      </c>
      <c r="BE143" s="251">
        <f>IF(N143="základní",J143,0)</f>
        <v>0</v>
      </c>
      <c r="BF143" s="251">
        <f>IF(N143="snížená",J143,0)</f>
        <v>0</v>
      </c>
      <c r="BG143" s="251">
        <f>IF(N143="zákl. přenesená",J143,0)</f>
        <v>0</v>
      </c>
      <c r="BH143" s="251">
        <f>IF(N143="sníž. přenesená",J143,0)</f>
        <v>0</v>
      </c>
      <c r="BI143" s="251">
        <f>IF(N143="nulová",J143,0)</f>
        <v>0</v>
      </c>
      <c r="BJ143" s="25" t="s">
        <v>24</v>
      </c>
      <c r="BK143" s="251">
        <f>ROUND(I143*H143,2)</f>
        <v>0</v>
      </c>
      <c r="BL143" s="25" t="s">
        <v>401</v>
      </c>
      <c r="BM143" s="25" t="s">
        <v>4914</v>
      </c>
    </row>
    <row r="144" spans="2:47" s="1" customFormat="1" ht="13.5">
      <c r="B144" s="47"/>
      <c r="C144" s="75"/>
      <c r="D144" s="252" t="s">
        <v>403</v>
      </c>
      <c r="E144" s="75"/>
      <c r="F144" s="253" t="s">
        <v>632</v>
      </c>
      <c r="G144" s="75"/>
      <c r="H144" s="75"/>
      <c r="I144" s="208"/>
      <c r="J144" s="75"/>
      <c r="K144" s="75"/>
      <c r="L144" s="73"/>
      <c r="M144" s="254"/>
      <c r="N144" s="48"/>
      <c r="O144" s="48"/>
      <c r="P144" s="48"/>
      <c r="Q144" s="48"/>
      <c r="R144" s="48"/>
      <c r="S144" s="48"/>
      <c r="T144" s="96"/>
      <c r="AT144" s="25" t="s">
        <v>403</v>
      </c>
      <c r="AU144" s="25" t="s">
        <v>81</v>
      </c>
    </row>
    <row r="145" spans="2:51" s="12" customFormat="1" ht="13.5">
      <c r="B145" s="255"/>
      <c r="C145" s="256"/>
      <c r="D145" s="252" t="s">
        <v>405</v>
      </c>
      <c r="E145" s="257" t="s">
        <v>22</v>
      </c>
      <c r="F145" s="258" t="s">
        <v>4915</v>
      </c>
      <c r="G145" s="256"/>
      <c r="H145" s="259">
        <v>0.47</v>
      </c>
      <c r="I145" s="260"/>
      <c r="J145" s="256"/>
      <c r="K145" s="256"/>
      <c r="L145" s="261"/>
      <c r="M145" s="262"/>
      <c r="N145" s="263"/>
      <c r="O145" s="263"/>
      <c r="P145" s="263"/>
      <c r="Q145" s="263"/>
      <c r="R145" s="263"/>
      <c r="S145" s="263"/>
      <c r="T145" s="264"/>
      <c r="AT145" s="265" t="s">
        <v>405</v>
      </c>
      <c r="AU145" s="265" t="s">
        <v>81</v>
      </c>
      <c r="AV145" s="12" t="s">
        <v>81</v>
      </c>
      <c r="AW145" s="12" t="s">
        <v>36</v>
      </c>
      <c r="AX145" s="12" t="s">
        <v>24</v>
      </c>
      <c r="AY145" s="265" t="s">
        <v>394</v>
      </c>
    </row>
    <row r="146" spans="2:65" s="1" customFormat="1" ht="25.5" customHeight="1">
      <c r="B146" s="47"/>
      <c r="C146" s="240" t="s">
        <v>475</v>
      </c>
      <c r="D146" s="240" t="s">
        <v>396</v>
      </c>
      <c r="E146" s="241" t="s">
        <v>4759</v>
      </c>
      <c r="F146" s="242" t="s">
        <v>4760</v>
      </c>
      <c r="G146" s="243" t="s">
        <v>409</v>
      </c>
      <c r="H146" s="244">
        <v>4</v>
      </c>
      <c r="I146" s="245"/>
      <c r="J146" s="246">
        <f>ROUND(I146*H146,2)</f>
        <v>0</v>
      </c>
      <c r="K146" s="242" t="s">
        <v>410</v>
      </c>
      <c r="L146" s="73"/>
      <c r="M146" s="247" t="s">
        <v>22</v>
      </c>
      <c r="N146" s="248" t="s">
        <v>44</v>
      </c>
      <c r="O146" s="48"/>
      <c r="P146" s="249">
        <f>O146*H146</f>
        <v>0</v>
      </c>
      <c r="Q146" s="249">
        <v>0.00115</v>
      </c>
      <c r="R146" s="249">
        <f>Q146*H146</f>
        <v>0.0046</v>
      </c>
      <c r="S146" s="249">
        <v>0</v>
      </c>
      <c r="T146" s="250">
        <f>S146*H146</f>
        <v>0</v>
      </c>
      <c r="AR146" s="25" t="s">
        <v>401</v>
      </c>
      <c r="AT146" s="25" t="s">
        <v>396</v>
      </c>
      <c r="AU146" s="25" t="s">
        <v>81</v>
      </c>
      <c r="AY146" s="25" t="s">
        <v>394</v>
      </c>
      <c r="BE146" s="251">
        <f>IF(N146="základní",J146,0)</f>
        <v>0</v>
      </c>
      <c r="BF146" s="251">
        <f>IF(N146="snížená",J146,0)</f>
        <v>0</v>
      </c>
      <c r="BG146" s="251">
        <f>IF(N146="zákl. přenesená",J146,0)</f>
        <v>0</v>
      </c>
      <c r="BH146" s="251">
        <f>IF(N146="sníž. přenesená",J146,0)</f>
        <v>0</v>
      </c>
      <c r="BI146" s="251">
        <f>IF(N146="nulová",J146,0)</f>
        <v>0</v>
      </c>
      <c r="BJ146" s="25" t="s">
        <v>24</v>
      </c>
      <c r="BK146" s="251">
        <f>ROUND(I146*H146,2)</f>
        <v>0</v>
      </c>
      <c r="BL146" s="25" t="s">
        <v>401</v>
      </c>
      <c r="BM146" s="25" t="s">
        <v>4916</v>
      </c>
    </row>
    <row r="147" spans="2:47" s="1" customFormat="1" ht="13.5">
      <c r="B147" s="47"/>
      <c r="C147" s="75"/>
      <c r="D147" s="252" t="s">
        <v>403</v>
      </c>
      <c r="E147" s="75"/>
      <c r="F147" s="253" t="s">
        <v>4762</v>
      </c>
      <c r="G147" s="75"/>
      <c r="H147" s="75"/>
      <c r="I147" s="208"/>
      <c r="J147" s="75"/>
      <c r="K147" s="75"/>
      <c r="L147" s="73"/>
      <c r="M147" s="254"/>
      <c r="N147" s="48"/>
      <c r="O147" s="48"/>
      <c r="P147" s="48"/>
      <c r="Q147" s="48"/>
      <c r="R147" s="48"/>
      <c r="S147" s="48"/>
      <c r="T147" s="96"/>
      <c r="AT147" s="25" t="s">
        <v>403</v>
      </c>
      <c r="AU147" s="25" t="s">
        <v>81</v>
      </c>
    </row>
    <row r="148" spans="2:51" s="12" customFormat="1" ht="13.5">
      <c r="B148" s="255"/>
      <c r="C148" s="256"/>
      <c r="D148" s="252" t="s">
        <v>405</v>
      </c>
      <c r="E148" s="257" t="s">
        <v>22</v>
      </c>
      <c r="F148" s="258" t="s">
        <v>4917</v>
      </c>
      <c r="G148" s="256"/>
      <c r="H148" s="259">
        <v>4</v>
      </c>
      <c r="I148" s="260"/>
      <c r="J148" s="256"/>
      <c r="K148" s="256"/>
      <c r="L148" s="261"/>
      <c r="M148" s="262"/>
      <c r="N148" s="263"/>
      <c r="O148" s="263"/>
      <c r="P148" s="263"/>
      <c r="Q148" s="263"/>
      <c r="R148" s="263"/>
      <c r="S148" s="263"/>
      <c r="T148" s="264"/>
      <c r="AT148" s="265" t="s">
        <v>405</v>
      </c>
      <c r="AU148" s="265" t="s">
        <v>81</v>
      </c>
      <c r="AV148" s="12" t="s">
        <v>81</v>
      </c>
      <c r="AW148" s="12" t="s">
        <v>36</v>
      </c>
      <c r="AX148" s="12" t="s">
        <v>24</v>
      </c>
      <c r="AY148" s="265" t="s">
        <v>394</v>
      </c>
    </row>
    <row r="149" spans="2:65" s="1" customFormat="1" ht="16.5" customHeight="1">
      <c r="B149" s="47"/>
      <c r="C149" s="240" t="s">
        <v>480</v>
      </c>
      <c r="D149" s="240" t="s">
        <v>396</v>
      </c>
      <c r="E149" s="241" t="s">
        <v>4763</v>
      </c>
      <c r="F149" s="242" t="s">
        <v>4918</v>
      </c>
      <c r="G149" s="243" t="s">
        <v>425</v>
      </c>
      <c r="H149" s="244">
        <v>12.858</v>
      </c>
      <c r="I149" s="245"/>
      <c r="J149" s="246">
        <f>ROUND(I149*H149,2)</f>
        <v>0</v>
      </c>
      <c r="K149" s="242" t="s">
        <v>410</v>
      </c>
      <c r="L149" s="73"/>
      <c r="M149" s="247" t="s">
        <v>22</v>
      </c>
      <c r="N149" s="248" t="s">
        <v>44</v>
      </c>
      <c r="O149" s="48"/>
      <c r="P149" s="249">
        <f>O149*H149</f>
        <v>0</v>
      </c>
      <c r="Q149" s="249">
        <v>2.45329</v>
      </c>
      <c r="R149" s="249">
        <f>Q149*H149</f>
        <v>31.544402820000002</v>
      </c>
      <c r="S149" s="249">
        <v>0</v>
      </c>
      <c r="T149" s="250">
        <f>S149*H149</f>
        <v>0</v>
      </c>
      <c r="AR149" s="25" t="s">
        <v>401</v>
      </c>
      <c r="AT149" s="25" t="s">
        <v>396</v>
      </c>
      <c r="AU149" s="25" t="s">
        <v>81</v>
      </c>
      <c r="AY149" s="25" t="s">
        <v>394</v>
      </c>
      <c r="BE149" s="251">
        <f>IF(N149="základní",J149,0)</f>
        <v>0</v>
      </c>
      <c r="BF149" s="251">
        <f>IF(N149="snížená",J149,0)</f>
        <v>0</v>
      </c>
      <c r="BG149" s="251">
        <f>IF(N149="zákl. přenesená",J149,0)</f>
        <v>0</v>
      </c>
      <c r="BH149" s="251">
        <f>IF(N149="sníž. přenesená",J149,0)</f>
        <v>0</v>
      </c>
      <c r="BI149" s="251">
        <f>IF(N149="nulová",J149,0)</f>
        <v>0</v>
      </c>
      <c r="BJ149" s="25" t="s">
        <v>24</v>
      </c>
      <c r="BK149" s="251">
        <f>ROUND(I149*H149,2)</f>
        <v>0</v>
      </c>
      <c r="BL149" s="25" t="s">
        <v>401</v>
      </c>
      <c r="BM149" s="25" t="s">
        <v>4919</v>
      </c>
    </row>
    <row r="150" spans="2:47" s="1" customFormat="1" ht="13.5">
      <c r="B150" s="47"/>
      <c r="C150" s="75"/>
      <c r="D150" s="252" t="s">
        <v>403</v>
      </c>
      <c r="E150" s="75"/>
      <c r="F150" s="253" t="s">
        <v>4920</v>
      </c>
      <c r="G150" s="75"/>
      <c r="H150" s="75"/>
      <c r="I150" s="208"/>
      <c r="J150" s="75"/>
      <c r="K150" s="75"/>
      <c r="L150" s="73"/>
      <c r="M150" s="254"/>
      <c r="N150" s="48"/>
      <c r="O150" s="48"/>
      <c r="P150" s="48"/>
      <c r="Q150" s="48"/>
      <c r="R150" s="48"/>
      <c r="S150" s="48"/>
      <c r="T150" s="96"/>
      <c r="AT150" s="25" t="s">
        <v>403</v>
      </c>
      <c r="AU150" s="25" t="s">
        <v>81</v>
      </c>
    </row>
    <row r="151" spans="2:51" s="12" customFormat="1" ht="13.5">
      <c r="B151" s="255"/>
      <c r="C151" s="256"/>
      <c r="D151" s="252" t="s">
        <v>405</v>
      </c>
      <c r="E151" s="257" t="s">
        <v>263</v>
      </c>
      <c r="F151" s="258" t="s">
        <v>4921</v>
      </c>
      <c r="G151" s="256"/>
      <c r="H151" s="259">
        <v>12.858</v>
      </c>
      <c r="I151" s="260"/>
      <c r="J151" s="256"/>
      <c r="K151" s="256"/>
      <c r="L151" s="261"/>
      <c r="M151" s="262"/>
      <c r="N151" s="263"/>
      <c r="O151" s="263"/>
      <c r="P151" s="263"/>
      <c r="Q151" s="263"/>
      <c r="R151" s="263"/>
      <c r="S151" s="263"/>
      <c r="T151" s="264"/>
      <c r="AT151" s="265" t="s">
        <v>405</v>
      </c>
      <c r="AU151" s="265" t="s">
        <v>81</v>
      </c>
      <c r="AV151" s="12" t="s">
        <v>81</v>
      </c>
      <c r="AW151" s="12" t="s">
        <v>36</v>
      </c>
      <c r="AX151" s="12" t="s">
        <v>24</v>
      </c>
      <c r="AY151" s="265" t="s">
        <v>394</v>
      </c>
    </row>
    <row r="152" spans="2:65" s="1" customFormat="1" ht="16.5" customHeight="1">
      <c r="B152" s="47"/>
      <c r="C152" s="240" t="s">
        <v>10</v>
      </c>
      <c r="D152" s="240" t="s">
        <v>396</v>
      </c>
      <c r="E152" s="241" t="s">
        <v>679</v>
      </c>
      <c r="F152" s="242" t="s">
        <v>680</v>
      </c>
      <c r="G152" s="243" t="s">
        <v>399</v>
      </c>
      <c r="H152" s="244">
        <v>64.288</v>
      </c>
      <c r="I152" s="245"/>
      <c r="J152" s="246">
        <f>ROUND(I152*H152,2)</f>
        <v>0</v>
      </c>
      <c r="K152" s="242" t="s">
        <v>410</v>
      </c>
      <c r="L152" s="73"/>
      <c r="M152" s="247" t="s">
        <v>22</v>
      </c>
      <c r="N152" s="248" t="s">
        <v>44</v>
      </c>
      <c r="O152" s="48"/>
      <c r="P152" s="249">
        <f>O152*H152</f>
        <v>0</v>
      </c>
      <c r="Q152" s="249">
        <v>0.00103</v>
      </c>
      <c r="R152" s="249">
        <f>Q152*H152</f>
        <v>0.06621664000000001</v>
      </c>
      <c r="S152" s="249">
        <v>0</v>
      </c>
      <c r="T152" s="250">
        <f>S152*H152</f>
        <v>0</v>
      </c>
      <c r="AR152" s="25" t="s">
        <v>401</v>
      </c>
      <c r="AT152" s="25" t="s">
        <v>396</v>
      </c>
      <c r="AU152" s="25" t="s">
        <v>81</v>
      </c>
      <c r="AY152" s="25" t="s">
        <v>394</v>
      </c>
      <c r="BE152" s="251">
        <f>IF(N152="základní",J152,0)</f>
        <v>0</v>
      </c>
      <c r="BF152" s="251">
        <f>IF(N152="snížená",J152,0)</f>
        <v>0</v>
      </c>
      <c r="BG152" s="251">
        <f>IF(N152="zákl. přenesená",J152,0)</f>
        <v>0</v>
      </c>
      <c r="BH152" s="251">
        <f>IF(N152="sníž. přenesená",J152,0)</f>
        <v>0</v>
      </c>
      <c r="BI152" s="251">
        <f>IF(N152="nulová",J152,0)</f>
        <v>0</v>
      </c>
      <c r="BJ152" s="25" t="s">
        <v>24</v>
      </c>
      <c r="BK152" s="251">
        <f>ROUND(I152*H152,2)</f>
        <v>0</v>
      </c>
      <c r="BL152" s="25" t="s">
        <v>401</v>
      </c>
      <c r="BM152" s="25" t="s">
        <v>4922</v>
      </c>
    </row>
    <row r="153" spans="2:47" s="1" customFormat="1" ht="13.5">
      <c r="B153" s="47"/>
      <c r="C153" s="75"/>
      <c r="D153" s="252" t="s">
        <v>403</v>
      </c>
      <c r="E153" s="75"/>
      <c r="F153" s="253" t="s">
        <v>682</v>
      </c>
      <c r="G153" s="75"/>
      <c r="H153" s="75"/>
      <c r="I153" s="208"/>
      <c r="J153" s="75"/>
      <c r="K153" s="75"/>
      <c r="L153" s="73"/>
      <c r="M153" s="254"/>
      <c r="N153" s="48"/>
      <c r="O153" s="48"/>
      <c r="P153" s="48"/>
      <c r="Q153" s="48"/>
      <c r="R153" s="48"/>
      <c r="S153" s="48"/>
      <c r="T153" s="96"/>
      <c r="AT153" s="25" t="s">
        <v>403</v>
      </c>
      <c r="AU153" s="25" t="s">
        <v>81</v>
      </c>
    </row>
    <row r="154" spans="2:51" s="12" customFormat="1" ht="13.5">
      <c r="B154" s="255"/>
      <c r="C154" s="256"/>
      <c r="D154" s="252" t="s">
        <v>405</v>
      </c>
      <c r="E154" s="257" t="s">
        <v>230</v>
      </c>
      <c r="F154" s="258" t="s">
        <v>4923</v>
      </c>
      <c r="G154" s="256"/>
      <c r="H154" s="259">
        <v>64.288</v>
      </c>
      <c r="I154" s="260"/>
      <c r="J154" s="256"/>
      <c r="K154" s="256"/>
      <c r="L154" s="261"/>
      <c r="M154" s="262"/>
      <c r="N154" s="263"/>
      <c r="O154" s="263"/>
      <c r="P154" s="263"/>
      <c r="Q154" s="263"/>
      <c r="R154" s="263"/>
      <c r="S154" s="263"/>
      <c r="T154" s="264"/>
      <c r="AT154" s="265" t="s">
        <v>405</v>
      </c>
      <c r="AU154" s="265" t="s">
        <v>81</v>
      </c>
      <c r="AV154" s="12" t="s">
        <v>81</v>
      </c>
      <c r="AW154" s="12" t="s">
        <v>36</v>
      </c>
      <c r="AX154" s="12" t="s">
        <v>24</v>
      </c>
      <c r="AY154" s="265" t="s">
        <v>394</v>
      </c>
    </row>
    <row r="155" spans="2:65" s="1" customFormat="1" ht="16.5" customHeight="1">
      <c r="B155" s="47"/>
      <c r="C155" s="240" t="s">
        <v>493</v>
      </c>
      <c r="D155" s="240" t="s">
        <v>396</v>
      </c>
      <c r="E155" s="241" t="s">
        <v>685</v>
      </c>
      <c r="F155" s="242" t="s">
        <v>686</v>
      </c>
      <c r="G155" s="243" t="s">
        <v>399</v>
      </c>
      <c r="H155" s="244">
        <v>64.288</v>
      </c>
      <c r="I155" s="245"/>
      <c r="J155" s="246">
        <f>ROUND(I155*H155,2)</f>
        <v>0</v>
      </c>
      <c r="K155" s="242" t="s">
        <v>410</v>
      </c>
      <c r="L155" s="73"/>
      <c r="M155" s="247" t="s">
        <v>22</v>
      </c>
      <c r="N155" s="248" t="s">
        <v>44</v>
      </c>
      <c r="O155" s="48"/>
      <c r="P155" s="249">
        <f>O155*H155</f>
        <v>0</v>
      </c>
      <c r="Q155" s="249">
        <v>0</v>
      </c>
      <c r="R155" s="249">
        <f>Q155*H155</f>
        <v>0</v>
      </c>
      <c r="S155" s="249">
        <v>0</v>
      </c>
      <c r="T155" s="250">
        <f>S155*H155</f>
        <v>0</v>
      </c>
      <c r="AR155" s="25" t="s">
        <v>401</v>
      </c>
      <c r="AT155" s="25" t="s">
        <v>396</v>
      </c>
      <c r="AU155" s="25" t="s">
        <v>81</v>
      </c>
      <c r="AY155" s="25" t="s">
        <v>394</v>
      </c>
      <c r="BE155" s="251">
        <f>IF(N155="základní",J155,0)</f>
        <v>0</v>
      </c>
      <c r="BF155" s="251">
        <f>IF(N155="snížená",J155,0)</f>
        <v>0</v>
      </c>
      <c r="BG155" s="251">
        <f>IF(N155="zákl. přenesená",J155,0)</f>
        <v>0</v>
      </c>
      <c r="BH155" s="251">
        <f>IF(N155="sníž. přenesená",J155,0)</f>
        <v>0</v>
      </c>
      <c r="BI155" s="251">
        <f>IF(N155="nulová",J155,0)</f>
        <v>0</v>
      </c>
      <c r="BJ155" s="25" t="s">
        <v>24</v>
      </c>
      <c r="BK155" s="251">
        <f>ROUND(I155*H155,2)</f>
        <v>0</v>
      </c>
      <c r="BL155" s="25" t="s">
        <v>401</v>
      </c>
      <c r="BM155" s="25" t="s">
        <v>4924</v>
      </c>
    </row>
    <row r="156" spans="2:47" s="1" customFormat="1" ht="13.5">
      <c r="B156" s="47"/>
      <c r="C156" s="75"/>
      <c r="D156" s="252" t="s">
        <v>403</v>
      </c>
      <c r="E156" s="75"/>
      <c r="F156" s="253" t="s">
        <v>688</v>
      </c>
      <c r="G156" s="75"/>
      <c r="H156" s="75"/>
      <c r="I156" s="208"/>
      <c r="J156" s="75"/>
      <c r="K156" s="75"/>
      <c r="L156" s="73"/>
      <c r="M156" s="254"/>
      <c r="N156" s="48"/>
      <c r="O156" s="48"/>
      <c r="P156" s="48"/>
      <c r="Q156" s="48"/>
      <c r="R156" s="48"/>
      <c r="S156" s="48"/>
      <c r="T156" s="96"/>
      <c r="AT156" s="25" t="s">
        <v>403</v>
      </c>
      <c r="AU156" s="25" t="s">
        <v>81</v>
      </c>
    </row>
    <row r="157" spans="2:51" s="12" customFormat="1" ht="13.5">
      <c r="B157" s="255"/>
      <c r="C157" s="256"/>
      <c r="D157" s="252" t="s">
        <v>405</v>
      </c>
      <c r="E157" s="257" t="s">
        <v>22</v>
      </c>
      <c r="F157" s="258" t="s">
        <v>230</v>
      </c>
      <c r="G157" s="256"/>
      <c r="H157" s="259">
        <v>64.288</v>
      </c>
      <c r="I157" s="260"/>
      <c r="J157" s="256"/>
      <c r="K157" s="256"/>
      <c r="L157" s="261"/>
      <c r="M157" s="262"/>
      <c r="N157" s="263"/>
      <c r="O157" s="263"/>
      <c r="P157" s="263"/>
      <c r="Q157" s="263"/>
      <c r="R157" s="263"/>
      <c r="S157" s="263"/>
      <c r="T157" s="264"/>
      <c r="AT157" s="265" t="s">
        <v>405</v>
      </c>
      <c r="AU157" s="265" t="s">
        <v>81</v>
      </c>
      <c r="AV157" s="12" t="s">
        <v>81</v>
      </c>
      <c r="AW157" s="12" t="s">
        <v>36</v>
      </c>
      <c r="AX157" s="12" t="s">
        <v>24</v>
      </c>
      <c r="AY157" s="265" t="s">
        <v>394</v>
      </c>
    </row>
    <row r="158" spans="2:65" s="1" customFormat="1" ht="16.5" customHeight="1">
      <c r="B158" s="47"/>
      <c r="C158" s="240" t="s">
        <v>499</v>
      </c>
      <c r="D158" s="240" t="s">
        <v>396</v>
      </c>
      <c r="E158" s="241" t="s">
        <v>695</v>
      </c>
      <c r="F158" s="242" t="s">
        <v>696</v>
      </c>
      <c r="G158" s="243" t="s">
        <v>552</v>
      </c>
      <c r="H158" s="244">
        <v>0.514</v>
      </c>
      <c r="I158" s="245"/>
      <c r="J158" s="246">
        <f>ROUND(I158*H158,2)</f>
        <v>0</v>
      </c>
      <c r="K158" s="242" t="s">
        <v>410</v>
      </c>
      <c r="L158" s="73"/>
      <c r="M158" s="247" t="s">
        <v>22</v>
      </c>
      <c r="N158" s="248" t="s">
        <v>44</v>
      </c>
      <c r="O158" s="48"/>
      <c r="P158" s="249">
        <f>O158*H158</f>
        <v>0</v>
      </c>
      <c r="Q158" s="249">
        <v>1.06017</v>
      </c>
      <c r="R158" s="249">
        <f>Q158*H158</f>
        <v>0.5449273800000001</v>
      </c>
      <c r="S158" s="249">
        <v>0</v>
      </c>
      <c r="T158" s="250">
        <f>S158*H158</f>
        <v>0</v>
      </c>
      <c r="AR158" s="25" t="s">
        <v>401</v>
      </c>
      <c r="AT158" s="25" t="s">
        <v>396</v>
      </c>
      <c r="AU158" s="25" t="s">
        <v>81</v>
      </c>
      <c r="AY158" s="25" t="s">
        <v>394</v>
      </c>
      <c r="BE158" s="251">
        <f>IF(N158="základní",J158,0)</f>
        <v>0</v>
      </c>
      <c r="BF158" s="251">
        <f>IF(N158="snížená",J158,0)</f>
        <v>0</v>
      </c>
      <c r="BG158" s="251">
        <f>IF(N158="zákl. přenesená",J158,0)</f>
        <v>0</v>
      </c>
      <c r="BH158" s="251">
        <f>IF(N158="sníž. přenesená",J158,0)</f>
        <v>0</v>
      </c>
      <c r="BI158" s="251">
        <f>IF(N158="nulová",J158,0)</f>
        <v>0</v>
      </c>
      <c r="BJ158" s="25" t="s">
        <v>24</v>
      </c>
      <c r="BK158" s="251">
        <f>ROUND(I158*H158,2)</f>
        <v>0</v>
      </c>
      <c r="BL158" s="25" t="s">
        <v>401</v>
      </c>
      <c r="BM158" s="25" t="s">
        <v>4925</v>
      </c>
    </row>
    <row r="159" spans="2:47" s="1" customFormat="1" ht="13.5">
      <c r="B159" s="47"/>
      <c r="C159" s="75"/>
      <c r="D159" s="252" t="s">
        <v>403</v>
      </c>
      <c r="E159" s="75"/>
      <c r="F159" s="253" t="s">
        <v>698</v>
      </c>
      <c r="G159" s="75"/>
      <c r="H159" s="75"/>
      <c r="I159" s="208"/>
      <c r="J159" s="75"/>
      <c r="K159" s="75"/>
      <c r="L159" s="73"/>
      <c r="M159" s="254"/>
      <c r="N159" s="48"/>
      <c r="O159" s="48"/>
      <c r="P159" s="48"/>
      <c r="Q159" s="48"/>
      <c r="R159" s="48"/>
      <c r="S159" s="48"/>
      <c r="T159" s="96"/>
      <c r="AT159" s="25" t="s">
        <v>403</v>
      </c>
      <c r="AU159" s="25" t="s">
        <v>81</v>
      </c>
    </row>
    <row r="160" spans="2:51" s="12" customFormat="1" ht="13.5">
      <c r="B160" s="255"/>
      <c r="C160" s="256"/>
      <c r="D160" s="252" t="s">
        <v>405</v>
      </c>
      <c r="E160" s="257" t="s">
        <v>22</v>
      </c>
      <c r="F160" s="258" t="s">
        <v>4926</v>
      </c>
      <c r="G160" s="256"/>
      <c r="H160" s="259">
        <v>0.514</v>
      </c>
      <c r="I160" s="260"/>
      <c r="J160" s="256"/>
      <c r="K160" s="256"/>
      <c r="L160" s="261"/>
      <c r="M160" s="262"/>
      <c r="N160" s="263"/>
      <c r="O160" s="263"/>
      <c r="P160" s="263"/>
      <c r="Q160" s="263"/>
      <c r="R160" s="263"/>
      <c r="S160" s="263"/>
      <c r="T160" s="264"/>
      <c r="AT160" s="265" t="s">
        <v>405</v>
      </c>
      <c r="AU160" s="265" t="s">
        <v>81</v>
      </c>
      <c r="AV160" s="12" t="s">
        <v>81</v>
      </c>
      <c r="AW160" s="12" t="s">
        <v>36</v>
      </c>
      <c r="AX160" s="12" t="s">
        <v>24</v>
      </c>
      <c r="AY160" s="265" t="s">
        <v>394</v>
      </c>
    </row>
    <row r="161" spans="2:65" s="1" customFormat="1" ht="16.5" customHeight="1">
      <c r="B161" s="47"/>
      <c r="C161" s="240" t="s">
        <v>505</v>
      </c>
      <c r="D161" s="240" t="s">
        <v>396</v>
      </c>
      <c r="E161" s="241" t="s">
        <v>4927</v>
      </c>
      <c r="F161" s="242" t="s">
        <v>4928</v>
      </c>
      <c r="G161" s="243" t="s">
        <v>425</v>
      </c>
      <c r="H161" s="244">
        <v>0.373</v>
      </c>
      <c r="I161" s="245"/>
      <c r="J161" s="246">
        <f>ROUND(I161*H161,2)</f>
        <v>0</v>
      </c>
      <c r="K161" s="242" t="s">
        <v>410</v>
      </c>
      <c r="L161" s="73"/>
      <c r="M161" s="247" t="s">
        <v>22</v>
      </c>
      <c r="N161" s="248" t="s">
        <v>44</v>
      </c>
      <c r="O161" s="48"/>
      <c r="P161" s="249">
        <f>O161*H161</f>
        <v>0</v>
      </c>
      <c r="Q161" s="249">
        <v>0</v>
      </c>
      <c r="R161" s="249">
        <f>Q161*H161</f>
        <v>0</v>
      </c>
      <c r="S161" s="249">
        <v>0</v>
      </c>
      <c r="T161" s="250">
        <f>S161*H161</f>
        <v>0</v>
      </c>
      <c r="AR161" s="25" t="s">
        <v>401</v>
      </c>
      <c r="AT161" s="25" t="s">
        <v>396</v>
      </c>
      <c r="AU161" s="25" t="s">
        <v>81</v>
      </c>
      <c r="AY161" s="25" t="s">
        <v>394</v>
      </c>
      <c r="BE161" s="251">
        <f>IF(N161="základní",J161,0)</f>
        <v>0</v>
      </c>
      <c r="BF161" s="251">
        <f>IF(N161="snížená",J161,0)</f>
        <v>0</v>
      </c>
      <c r="BG161" s="251">
        <f>IF(N161="zákl. přenesená",J161,0)</f>
        <v>0</v>
      </c>
      <c r="BH161" s="251">
        <f>IF(N161="sníž. přenesená",J161,0)</f>
        <v>0</v>
      </c>
      <c r="BI161" s="251">
        <f>IF(N161="nulová",J161,0)</f>
        <v>0</v>
      </c>
      <c r="BJ161" s="25" t="s">
        <v>24</v>
      </c>
      <c r="BK161" s="251">
        <f>ROUND(I161*H161,2)</f>
        <v>0</v>
      </c>
      <c r="BL161" s="25" t="s">
        <v>401</v>
      </c>
      <c r="BM161" s="25" t="s">
        <v>4929</v>
      </c>
    </row>
    <row r="162" spans="2:47" s="1" customFormat="1" ht="13.5">
      <c r="B162" s="47"/>
      <c r="C162" s="75"/>
      <c r="D162" s="252" t="s">
        <v>403</v>
      </c>
      <c r="E162" s="75"/>
      <c r="F162" s="253" t="s">
        <v>4930</v>
      </c>
      <c r="G162" s="75"/>
      <c r="H162" s="75"/>
      <c r="I162" s="208"/>
      <c r="J162" s="75"/>
      <c r="K162" s="75"/>
      <c r="L162" s="73"/>
      <c r="M162" s="254"/>
      <c r="N162" s="48"/>
      <c r="O162" s="48"/>
      <c r="P162" s="48"/>
      <c r="Q162" s="48"/>
      <c r="R162" s="48"/>
      <c r="S162" s="48"/>
      <c r="T162" s="96"/>
      <c r="AT162" s="25" t="s">
        <v>403</v>
      </c>
      <c r="AU162" s="25" t="s">
        <v>81</v>
      </c>
    </row>
    <row r="163" spans="2:51" s="12" customFormat="1" ht="13.5">
      <c r="B163" s="255"/>
      <c r="C163" s="256"/>
      <c r="D163" s="252" t="s">
        <v>405</v>
      </c>
      <c r="E163" s="257" t="s">
        <v>22</v>
      </c>
      <c r="F163" s="258" t="s">
        <v>4931</v>
      </c>
      <c r="G163" s="256"/>
      <c r="H163" s="259">
        <v>0.373</v>
      </c>
      <c r="I163" s="260"/>
      <c r="J163" s="256"/>
      <c r="K163" s="256"/>
      <c r="L163" s="261"/>
      <c r="M163" s="262"/>
      <c r="N163" s="263"/>
      <c r="O163" s="263"/>
      <c r="P163" s="263"/>
      <c r="Q163" s="263"/>
      <c r="R163" s="263"/>
      <c r="S163" s="263"/>
      <c r="T163" s="264"/>
      <c r="AT163" s="265" t="s">
        <v>405</v>
      </c>
      <c r="AU163" s="265" t="s">
        <v>81</v>
      </c>
      <c r="AV163" s="12" t="s">
        <v>81</v>
      </c>
      <c r="AW163" s="12" t="s">
        <v>36</v>
      </c>
      <c r="AX163" s="12" t="s">
        <v>24</v>
      </c>
      <c r="AY163" s="265" t="s">
        <v>394</v>
      </c>
    </row>
    <row r="164" spans="2:65" s="1" customFormat="1" ht="16.5" customHeight="1">
      <c r="B164" s="47"/>
      <c r="C164" s="240" t="s">
        <v>512</v>
      </c>
      <c r="D164" s="240" t="s">
        <v>396</v>
      </c>
      <c r="E164" s="241" t="s">
        <v>710</v>
      </c>
      <c r="F164" s="242" t="s">
        <v>711</v>
      </c>
      <c r="G164" s="243" t="s">
        <v>399</v>
      </c>
      <c r="H164" s="244">
        <v>0.6</v>
      </c>
      <c r="I164" s="245"/>
      <c r="J164" s="246">
        <f>ROUND(I164*H164,2)</f>
        <v>0</v>
      </c>
      <c r="K164" s="242" t="s">
        <v>410</v>
      </c>
      <c r="L164" s="73"/>
      <c r="M164" s="247" t="s">
        <v>22</v>
      </c>
      <c r="N164" s="248" t="s">
        <v>44</v>
      </c>
      <c r="O164" s="48"/>
      <c r="P164" s="249">
        <f>O164*H164</f>
        <v>0</v>
      </c>
      <c r="Q164" s="249">
        <v>0.00103</v>
      </c>
      <c r="R164" s="249">
        <f>Q164*H164</f>
        <v>0.0006180000000000001</v>
      </c>
      <c r="S164" s="249">
        <v>0</v>
      </c>
      <c r="T164" s="250">
        <f>S164*H164</f>
        <v>0</v>
      </c>
      <c r="AR164" s="25" t="s">
        <v>401</v>
      </c>
      <c r="AT164" s="25" t="s">
        <v>396</v>
      </c>
      <c r="AU164" s="25" t="s">
        <v>81</v>
      </c>
      <c r="AY164" s="25" t="s">
        <v>394</v>
      </c>
      <c r="BE164" s="251">
        <f>IF(N164="základní",J164,0)</f>
        <v>0</v>
      </c>
      <c r="BF164" s="251">
        <f>IF(N164="snížená",J164,0)</f>
        <v>0</v>
      </c>
      <c r="BG164" s="251">
        <f>IF(N164="zákl. přenesená",J164,0)</f>
        <v>0</v>
      </c>
      <c r="BH164" s="251">
        <f>IF(N164="sníž. přenesená",J164,0)</f>
        <v>0</v>
      </c>
      <c r="BI164" s="251">
        <f>IF(N164="nulová",J164,0)</f>
        <v>0</v>
      </c>
      <c r="BJ164" s="25" t="s">
        <v>24</v>
      </c>
      <c r="BK164" s="251">
        <f>ROUND(I164*H164,2)</f>
        <v>0</v>
      </c>
      <c r="BL164" s="25" t="s">
        <v>401</v>
      </c>
      <c r="BM164" s="25" t="s">
        <v>4932</v>
      </c>
    </row>
    <row r="165" spans="2:47" s="1" customFormat="1" ht="13.5">
      <c r="B165" s="47"/>
      <c r="C165" s="75"/>
      <c r="D165" s="252" t="s">
        <v>403</v>
      </c>
      <c r="E165" s="75"/>
      <c r="F165" s="253" t="s">
        <v>713</v>
      </c>
      <c r="G165" s="75"/>
      <c r="H165" s="75"/>
      <c r="I165" s="208"/>
      <c r="J165" s="75"/>
      <c r="K165" s="75"/>
      <c r="L165" s="73"/>
      <c r="M165" s="254"/>
      <c r="N165" s="48"/>
      <c r="O165" s="48"/>
      <c r="P165" s="48"/>
      <c r="Q165" s="48"/>
      <c r="R165" s="48"/>
      <c r="S165" s="48"/>
      <c r="T165" s="96"/>
      <c r="AT165" s="25" t="s">
        <v>403</v>
      </c>
      <c r="AU165" s="25" t="s">
        <v>81</v>
      </c>
    </row>
    <row r="166" spans="2:51" s="12" customFormat="1" ht="13.5">
      <c r="B166" s="255"/>
      <c r="C166" s="256"/>
      <c r="D166" s="252" t="s">
        <v>405</v>
      </c>
      <c r="E166" s="257" t="s">
        <v>248</v>
      </c>
      <c r="F166" s="258" t="s">
        <v>4933</v>
      </c>
      <c r="G166" s="256"/>
      <c r="H166" s="259">
        <v>0.6</v>
      </c>
      <c r="I166" s="260"/>
      <c r="J166" s="256"/>
      <c r="K166" s="256"/>
      <c r="L166" s="261"/>
      <c r="M166" s="262"/>
      <c r="N166" s="263"/>
      <c r="O166" s="263"/>
      <c r="P166" s="263"/>
      <c r="Q166" s="263"/>
      <c r="R166" s="263"/>
      <c r="S166" s="263"/>
      <c r="T166" s="264"/>
      <c r="AT166" s="265" t="s">
        <v>405</v>
      </c>
      <c r="AU166" s="265" t="s">
        <v>81</v>
      </c>
      <c r="AV166" s="12" t="s">
        <v>81</v>
      </c>
      <c r="AW166" s="12" t="s">
        <v>36</v>
      </c>
      <c r="AX166" s="12" t="s">
        <v>24</v>
      </c>
      <c r="AY166" s="265" t="s">
        <v>394</v>
      </c>
    </row>
    <row r="167" spans="2:65" s="1" customFormat="1" ht="16.5" customHeight="1">
      <c r="B167" s="47"/>
      <c r="C167" s="240" t="s">
        <v>518</v>
      </c>
      <c r="D167" s="240" t="s">
        <v>396</v>
      </c>
      <c r="E167" s="241" t="s">
        <v>719</v>
      </c>
      <c r="F167" s="242" t="s">
        <v>720</v>
      </c>
      <c r="G167" s="243" t="s">
        <v>399</v>
      </c>
      <c r="H167" s="244">
        <v>0.6</v>
      </c>
      <c r="I167" s="245"/>
      <c r="J167" s="246">
        <f>ROUND(I167*H167,2)</f>
        <v>0</v>
      </c>
      <c r="K167" s="242" t="s">
        <v>410</v>
      </c>
      <c r="L167" s="73"/>
      <c r="M167" s="247" t="s">
        <v>22</v>
      </c>
      <c r="N167" s="248" t="s">
        <v>44</v>
      </c>
      <c r="O167" s="48"/>
      <c r="P167" s="249">
        <f>O167*H167</f>
        <v>0</v>
      </c>
      <c r="Q167" s="249">
        <v>0</v>
      </c>
      <c r="R167" s="249">
        <f>Q167*H167</f>
        <v>0</v>
      </c>
      <c r="S167" s="249">
        <v>0</v>
      </c>
      <c r="T167" s="250">
        <f>S167*H167</f>
        <v>0</v>
      </c>
      <c r="AR167" s="25" t="s">
        <v>401</v>
      </c>
      <c r="AT167" s="25" t="s">
        <v>396</v>
      </c>
      <c r="AU167" s="25" t="s">
        <v>81</v>
      </c>
      <c r="AY167" s="25" t="s">
        <v>394</v>
      </c>
      <c r="BE167" s="251">
        <f>IF(N167="základní",J167,0)</f>
        <v>0</v>
      </c>
      <c r="BF167" s="251">
        <f>IF(N167="snížená",J167,0)</f>
        <v>0</v>
      </c>
      <c r="BG167" s="251">
        <f>IF(N167="zákl. přenesená",J167,0)</f>
        <v>0</v>
      </c>
      <c r="BH167" s="251">
        <f>IF(N167="sníž. přenesená",J167,0)</f>
        <v>0</v>
      </c>
      <c r="BI167" s="251">
        <f>IF(N167="nulová",J167,0)</f>
        <v>0</v>
      </c>
      <c r="BJ167" s="25" t="s">
        <v>24</v>
      </c>
      <c r="BK167" s="251">
        <f>ROUND(I167*H167,2)</f>
        <v>0</v>
      </c>
      <c r="BL167" s="25" t="s">
        <v>401</v>
      </c>
      <c r="BM167" s="25" t="s">
        <v>4934</v>
      </c>
    </row>
    <row r="168" spans="2:47" s="1" customFormat="1" ht="13.5">
      <c r="B168" s="47"/>
      <c r="C168" s="75"/>
      <c r="D168" s="252" t="s">
        <v>403</v>
      </c>
      <c r="E168" s="75"/>
      <c r="F168" s="253" t="s">
        <v>722</v>
      </c>
      <c r="G168" s="75"/>
      <c r="H168" s="75"/>
      <c r="I168" s="208"/>
      <c r="J168" s="75"/>
      <c r="K168" s="75"/>
      <c r="L168" s="73"/>
      <c r="M168" s="254"/>
      <c r="N168" s="48"/>
      <c r="O168" s="48"/>
      <c r="P168" s="48"/>
      <c r="Q168" s="48"/>
      <c r="R168" s="48"/>
      <c r="S168" s="48"/>
      <c r="T168" s="96"/>
      <c r="AT168" s="25" t="s">
        <v>403</v>
      </c>
      <c r="AU168" s="25" t="s">
        <v>81</v>
      </c>
    </row>
    <row r="169" spans="2:51" s="12" customFormat="1" ht="13.5">
      <c r="B169" s="255"/>
      <c r="C169" s="256"/>
      <c r="D169" s="252" t="s">
        <v>405</v>
      </c>
      <c r="E169" s="257" t="s">
        <v>22</v>
      </c>
      <c r="F169" s="258" t="s">
        <v>248</v>
      </c>
      <c r="G169" s="256"/>
      <c r="H169" s="259">
        <v>0.6</v>
      </c>
      <c r="I169" s="260"/>
      <c r="J169" s="256"/>
      <c r="K169" s="256"/>
      <c r="L169" s="261"/>
      <c r="M169" s="262"/>
      <c r="N169" s="263"/>
      <c r="O169" s="263"/>
      <c r="P169" s="263"/>
      <c r="Q169" s="263"/>
      <c r="R169" s="263"/>
      <c r="S169" s="263"/>
      <c r="T169" s="264"/>
      <c r="AT169" s="265" t="s">
        <v>405</v>
      </c>
      <c r="AU169" s="265" t="s">
        <v>81</v>
      </c>
      <c r="AV169" s="12" t="s">
        <v>81</v>
      </c>
      <c r="AW169" s="12" t="s">
        <v>36</v>
      </c>
      <c r="AX169" s="12" t="s">
        <v>24</v>
      </c>
      <c r="AY169" s="265" t="s">
        <v>394</v>
      </c>
    </row>
    <row r="170" spans="2:63" s="11" customFormat="1" ht="29.85" customHeight="1">
      <c r="B170" s="224"/>
      <c r="C170" s="225"/>
      <c r="D170" s="226" t="s">
        <v>72</v>
      </c>
      <c r="E170" s="238" t="s">
        <v>413</v>
      </c>
      <c r="F170" s="238" t="s">
        <v>734</v>
      </c>
      <c r="G170" s="225"/>
      <c r="H170" s="225"/>
      <c r="I170" s="228"/>
      <c r="J170" s="239">
        <f>BK170</f>
        <v>0</v>
      </c>
      <c r="K170" s="225"/>
      <c r="L170" s="230"/>
      <c r="M170" s="231"/>
      <c r="N170" s="232"/>
      <c r="O170" s="232"/>
      <c r="P170" s="233">
        <f>SUM(P171:P180)</f>
        <v>0</v>
      </c>
      <c r="Q170" s="232"/>
      <c r="R170" s="233">
        <f>SUM(R171:R180)</f>
        <v>2.03908335</v>
      </c>
      <c r="S170" s="232"/>
      <c r="T170" s="234">
        <f>SUM(T171:T180)</f>
        <v>0</v>
      </c>
      <c r="AR170" s="235" t="s">
        <v>24</v>
      </c>
      <c r="AT170" s="236" t="s">
        <v>72</v>
      </c>
      <c r="AU170" s="236" t="s">
        <v>24</v>
      </c>
      <c r="AY170" s="235" t="s">
        <v>394</v>
      </c>
      <c r="BK170" s="237">
        <f>SUM(BK171:BK180)</f>
        <v>0</v>
      </c>
    </row>
    <row r="171" spans="2:65" s="1" customFormat="1" ht="16.5" customHeight="1">
      <c r="B171" s="47"/>
      <c r="C171" s="240" t="s">
        <v>9</v>
      </c>
      <c r="D171" s="240" t="s">
        <v>396</v>
      </c>
      <c r="E171" s="241" t="s">
        <v>4935</v>
      </c>
      <c r="F171" s="242" t="s">
        <v>4936</v>
      </c>
      <c r="G171" s="243" t="s">
        <v>425</v>
      </c>
      <c r="H171" s="244">
        <v>0.79</v>
      </c>
      <c r="I171" s="245"/>
      <c r="J171" s="246">
        <f>ROUND(I171*H171,2)</f>
        <v>0</v>
      </c>
      <c r="K171" s="242" t="s">
        <v>410</v>
      </c>
      <c r="L171" s="73"/>
      <c r="M171" s="247" t="s">
        <v>22</v>
      </c>
      <c r="N171" s="248" t="s">
        <v>44</v>
      </c>
      <c r="O171" s="48"/>
      <c r="P171" s="249">
        <f>O171*H171</f>
        <v>0</v>
      </c>
      <c r="Q171" s="249">
        <v>1.81096</v>
      </c>
      <c r="R171" s="249">
        <f>Q171*H171</f>
        <v>1.4306584</v>
      </c>
      <c r="S171" s="249">
        <v>0</v>
      </c>
      <c r="T171" s="250">
        <f>S171*H171</f>
        <v>0</v>
      </c>
      <c r="AR171" s="25" t="s">
        <v>401</v>
      </c>
      <c r="AT171" s="25" t="s">
        <v>396</v>
      </c>
      <c r="AU171" s="25" t="s">
        <v>81</v>
      </c>
      <c r="AY171" s="25" t="s">
        <v>394</v>
      </c>
      <c r="BE171" s="251">
        <f>IF(N171="základní",J171,0)</f>
        <v>0</v>
      </c>
      <c r="BF171" s="251">
        <f>IF(N171="snížená",J171,0)</f>
        <v>0</v>
      </c>
      <c r="BG171" s="251">
        <f>IF(N171="zákl. přenesená",J171,0)</f>
        <v>0</v>
      </c>
      <c r="BH171" s="251">
        <f>IF(N171="sníž. přenesená",J171,0)</f>
        <v>0</v>
      </c>
      <c r="BI171" s="251">
        <f>IF(N171="nulová",J171,0)</f>
        <v>0</v>
      </c>
      <c r="BJ171" s="25" t="s">
        <v>24</v>
      </c>
      <c r="BK171" s="251">
        <f>ROUND(I171*H171,2)</f>
        <v>0</v>
      </c>
      <c r="BL171" s="25" t="s">
        <v>401</v>
      </c>
      <c r="BM171" s="25" t="s">
        <v>4937</v>
      </c>
    </row>
    <row r="172" spans="2:47" s="1" customFormat="1" ht="13.5">
      <c r="B172" s="47"/>
      <c r="C172" s="75"/>
      <c r="D172" s="252" t="s">
        <v>403</v>
      </c>
      <c r="E172" s="75"/>
      <c r="F172" s="253" t="s">
        <v>4938</v>
      </c>
      <c r="G172" s="75"/>
      <c r="H172" s="75"/>
      <c r="I172" s="208"/>
      <c r="J172" s="75"/>
      <c r="K172" s="75"/>
      <c r="L172" s="73"/>
      <c r="M172" s="254"/>
      <c r="N172" s="48"/>
      <c r="O172" s="48"/>
      <c r="P172" s="48"/>
      <c r="Q172" s="48"/>
      <c r="R172" s="48"/>
      <c r="S172" s="48"/>
      <c r="T172" s="96"/>
      <c r="AT172" s="25" t="s">
        <v>403</v>
      </c>
      <c r="AU172" s="25" t="s">
        <v>81</v>
      </c>
    </row>
    <row r="173" spans="2:51" s="12" customFormat="1" ht="13.5">
      <c r="B173" s="255"/>
      <c r="C173" s="256"/>
      <c r="D173" s="252" t="s">
        <v>405</v>
      </c>
      <c r="E173" s="257" t="s">
        <v>22</v>
      </c>
      <c r="F173" s="258" t="s">
        <v>4939</v>
      </c>
      <c r="G173" s="256"/>
      <c r="H173" s="259">
        <v>0.79</v>
      </c>
      <c r="I173" s="260"/>
      <c r="J173" s="256"/>
      <c r="K173" s="256"/>
      <c r="L173" s="261"/>
      <c r="M173" s="262"/>
      <c r="N173" s="263"/>
      <c r="O173" s="263"/>
      <c r="P173" s="263"/>
      <c r="Q173" s="263"/>
      <c r="R173" s="263"/>
      <c r="S173" s="263"/>
      <c r="T173" s="264"/>
      <c r="AT173" s="265" t="s">
        <v>405</v>
      </c>
      <c r="AU173" s="265" t="s">
        <v>81</v>
      </c>
      <c r="AV173" s="12" t="s">
        <v>81</v>
      </c>
      <c r="AW173" s="12" t="s">
        <v>36</v>
      </c>
      <c r="AX173" s="12" t="s">
        <v>24</v>
      </c>
      <c r="AY173" s="265" t="s">
        <v>394</v>
      </c>
    </row>
    <row r="174" spans="2:65" s="1" customFormat="1" ht="25.5" customHeight="1">
      <c r="B174" s="47"/>
      <c r="C174" s="240" t="s">
        <v>528</v>
      </c>
      <c r="D174" s="240" t="s">
        <v>396</v>
      </c>
      <c r="E174" s="241" t="s">
        <v>4940</v>
      </c>
      <c r="F174" s="242" t="s">
        <v>4941</v>
      </c>
      <c r="G174" s="243" t="s">
        <v>425</v>
      </c>
      <c r="H174" s="244">
        <v>0.203</v>
      </c>
      <c r="I174" s="245"/>
      <c r="J174" s="246">
        <f>ROUND(I174*H174,2)</f>
        <v>0</v>
      </c>
      <c r="K174" s="242" t="s">
        <v>410</v>
      </c>
      <c r="L174" s="73"/>
      <c r="M174" s="247" t="s">
        <v>22</v>
      </c>
      <c r="N174" s="248" t="s">
        <v>44</v>
      </c>
      <c r="O174" s="48"/>
      <c r="P174" s="249">
        <f>O174*H174</f>
        <v>0</v>
      </c>
      <c r="Q174" s="249">
        <v>2.2284</v>
      </c>
      <c r="R174" s="249">
        <f>Q174*H174</f>
        <v>0.4523652000000001</v>
      </c>
      <c r="S174" s="249">
        <v>0</v>
      </c>
      <c r="T174" s="250">
        <f>S174*H174</f>
        <v>0</v>
      </c>
      <c r="AR174" s="25" t="s">
        <v>401</v>
      </c>
      <c r="AT174" s="25" t="s">
        <v>396</v>
      </c>
      <c r="AU174" s="25" t="s">
        <v>81</v>
      </c>
      <c r="AY174" s="25" t="s">
        <v>394</v>
      </c>
      <c r="BE174" s="251">
        <f>IF(N174="základní",J174,0)</f>
        <v>0</v>
      </c>
      <c r="BF174" s="251">
        <f>IF(N174="snížená",J174,0)</f>
        <v>0</v>
      </c>
      <c r="BG174" s="251">
        <f>IF(N174="zákl. přenesená",J174,0)</f>
        <v>0</v>
      </c>
      <c r="BH174" s="251">
        <f>IF(N174="sníž. přenesená",J174,0)</f>
        <v>0</v>
      </c>
      <c r="BI174" s="251">
        <f>IF(N174="nulová",J174,0)</f>
        <v>0</v>
      </c>
      <c r="BJ174" s="25" t="s">
        <v>24</v>
      </c>
      <c r="BK174" s="251">
        <f>ROUND(I174*H174,2)</f>
        <v>0</v>
      </c>
      <c r="BL174" s="25" t="s">
        <v>401</v>
      </c>
      <c r="BM174" s="25" t="s">
        <v>4942</v>
      </c>
    </row>
    <row r="175" spans="2:47" s="1" customFormat="1" ht="13.5">
      <c r="B175" s="47"/>
      <c r="C175" s="75"/>
      <c r="D175" s="252" t="s">
        <v>403</v>
      </c>
      <c r="E175" s="75"/>
      <c r="F175" s="253" t="s">
        <v>4943</v>
      </c>
      <c r="G175" s="75"/>
      <c r="H175" s="75"/>
      <c r="I175" s="208"/>
      <c r="J175" s="75"/>
      <c r="K175" s="75"/>
      <c r="L175" s="73"/>
      <c r="M175" s="254"/>
      <c r="N175" s="48"/>
      <c r="O175" s="48"/>
      <c r="P175" s="48"/>
      <c r="Q175" s="48"/>
      <c r="R175" s="48"/>
      <c r="S175" s="48"/>
      <c r="T175" s="96"/>
      <c r="AT175" s="25" t="s">
        <v>403</v>
      </c>
      <c r="AU175" s="25" t="s">
        <v>81</v>
      </c>
    </row>
    <row r="176" spans="2:51" s="12" customFormat="1" ht="13.5">
      <c r="B176" s="255"/>
      <c r="C176" s="256"/>
      <c r="D176" s="252" t="s">
        <v>405</v>
      </c>
      <c r="E176" s="257" t="s">
        <v>22</v>
      </c>
      <c r="F176" s="258" t="s">
        <v>4944</v>
      </c>
      <c r="G176" s="256"/>
      <c r="H176" s="259">
        <v>0.203</v>
      </c>
      <c r="I176" s="260"/>
      <c r="J176" s="256"/>
      <c r="K176" s="256"/>
      <c r="L176" s="261"/>
      <c r="M176" s="262"/>
      <c r="N176" s="263"/>
      <c r="O176" s="263"/>
      <c r="P176" s="263"/>
      <c r="Q176" s="263"/>
      <c r="R176" s="263"/>
      <c r="S176" s="263"/>
      <c r="T176" s="264"/>
      <c r="AT176" s="265" t="s">
        <v>405</v>
      </c>
      <c r="AU176" s="265" t="s">
        <v>81</v>
      </c>
      <c r="AV176" s="12" t="s">
        <v>81</v>
      </c>
      <c r="AW176" s="12" t="s">
        <v>36</v>
      </c>
      <c r="AX176" s="12" t="s">
        <v>24</v>
      </c>
      <c r="AY176" s="265" t="s">
        <v>394</v>
      </c>
    </row>
    <row r="177" spans="2:65" s="1" customFormat="1" ht="25.5" customHeight="1">
      <c r="B177" s="47"/>
      <c r="C177" s="240" t="s">
        <v>533</v>
      </c>
      <c r="D177" s="240" t="s">
        <v>396</v>
      </c>
      <c r="E177" s="241" t="s">
        <v>4945</v>
      </c>
      <c r="F177" s="242" t="s">
        <v>4946</v>
      </c>
      <c r="G177" s="243" t="s">
        <v>399</v>
      </c>
      <c r="H177" s="244">
        <v>0.605</v>
      </c>
      <c r="I177" s="245"/>
      <c r="J177" s="246">
        <f>ROUND(I177*H177,2)</f>
        <v>0</v>
      </c>
      <c r="K177" s="242" t="s">
        <v>22</v>
      </c>
      <c r="L177" s="73"/>
      <c r="M177" s="247" t="s">
        <v>22</v>
      </c>
      <c r="N177" s="248" t="s">
        <v>44</v>
      </c>
      <c r="O177" s="48"/>
      <c r="P177" s="249">
        <f>O177*H177</f>
        <v>0</v>
      </c>
      <c r="Q177" s="249">
        <v>0.25795</v>
      </c>
      <c r="R177" s="249">
        <f>Q177*H177</f>
        <v>0.15605975</v>
      </c>
      <c r="S177" s="249">
        <v>0</v>
      </c>
      <c r="T177" s="250">
        <f>S177*H177</f>
        <v>0</v>
      </c>
      <c r="AR177" s="25" t="s">
        <v>401</v>
      </c>
      <c r="AT177" s="25" t="s">
        <v>396</v>
      </c>
      <c r="AU177" s="25" t="s">
        <v>81</v>
      </c>
      <c r="AY177" s="25" t="s">
        <v>394</v>
      </c>
      <c r="BE177" s="251">
        <f>IF(N177="základní",J177,0)</f>
        <v>0</v>
      </c>
      <c r="BF177" s="251">
        <f>IF(N177="snížená",J177,0)</f>
        <v>0</v>
      </c>
      <c r="BG177" s="251">
        <f>IF(N177="zákl. přenesená",J177,0)</f>
        <v>0</v>
      </c>
      <c r="BH177" s="251">
        <f>IF(N177="sníž. přenesená",J177,0)</f>
        <v>0</v>
      </c>
      <c r="BI177" s="251">
        <f>IF(N177="nulová",J177,0)</f>
        <v>0</v>
      </c>
      <c r="BJ177" s="25" t="s">
        <v>24</v>
      </c>
      <c r="BK177" s="251">
        <f>ROUND(I177*H177,2)</f>
        <v>0</v>
      </c>
      <c r="BL177" s="25" t="s">
        <v>401</v>
      </c>
      <c r="BM177" s="25" t="s">
        <v>4947</v>
      </c>
    </row>
    <row r="178" spans="2:47" s="1" customFormat="1" ht="13.5">
      <c r="B178" s="47"/>
      <c r="C178" s="75"/>
      <c r="D178" s="252" t="s">
        <v>403</v>
      </c>
      <c r="E178" s="75"/>
      <c r="F178" s="253" t="s">
        <v>4948</v>
      </c>
      <c r="G178" s="75"/>
      <c r="H178" s="75"/>
      <c r="I178" s="208"/>
      <c r="J178" s="75"/>
      <c r="K178" s="75"/>
      <c r="L178" s="73"/>
      <c r="M178" s="254"/>
      <c r="N178" s="48"/>
      <c r="O178" s="48"/>
      <c r="P178" s="48"/>
      <c r="Q178" s="48"/>
      <c r="R178" s="48"/>
      <c r="S178" s="48"/>
      <c r="T178" s="96"/>
      <c r="AT178" s="25" t="s">
        <v>403</v>
      </c>
      <c r="AU178" s="25" t="s">
        <v>81</v>
      </c>
    </row>
    <row r="179" spans="2:51" s="12" customFormat="1" ht="13.5">
      <c r="B179" s="255"/>
      <c r="C179" s="256"/>
      <c r="D179" s="252" t="s">
        <v>405</v>
      </c>
      <c r="E179" s="257" t="s">
        <v>22</v>
      </c>
      <c r="F179" s="258" t="s">
        <v>4949</v>
      </c>
      <c r="G179" s="256"/>
      <c r="H179" s="259">
        <v>0.605</v>
      </c>
      <c r="I179" s="260"/>
      <c r="J179" s="256"/>
      <c r="K179" s="256"/>
      <c r="L179" s="261"/>
      <c r="M179" s="262"/>
      <c r="N179" s="263"/>
      <c r="O179" s="263"/>
      <c r="P179" s="263"/>
      <c r="Q179" s="263"/>
      <c r="R179" s="263"/>
      <c r="S179" s="263"/>
      <c r="T179" s="264"/>
      <c r="AT179" s="265" t="s">
        <v>405</v>
      </c>
      <c r="AU179" s="265" t="s">
        <v>81</v>
      </c>
      <c r="AV179" s="12" t="s">
        <v>81</v>
      </c>
      <c r="AW179" s="12" t="s">
        <v>36</v>
      </c>
      <c r="AX179" s="12" t="s">
        <v>24</v>
      </c>
      <c r="AY179" s="265" t="s">
        <v>394</v>
      </c>
    </row>
    <row r="180" spans="2:65" s="1" customFormat="1" ht="16.5" customHeight="1">
      <c r="B180" s="47"/>
      <c r="C180" s="240" t="s">
        <v>540</v>
      </c>
      <c r="D180" s="240" t="s">
        <v>396</v>
      </c>
      <c r="E180" s="241" t="s">
        <v>4950</v>
      </c>
      <c r="F180" s="242" t="s">
        <v>4951</v>
      </c>
      <c r="G180" s="243" t="s">
        <v>409</v>
      </c>
      <c r="H180" s="244">
        <v>1</v>
      </c>
      <c r="I180" s="245"/>
      <c r="J180" s="246">
        <f>ROUND(I180*H180,2)</f>
        <v>0</v>
      </c>
      <c r="K180" s="242" t="s">
        <v>22</v>
      </c>
      <c r="L180" s="73"/>
      <c r="M180" s="247" t="s">
        <v>22</v>
      </c>
      <c r="N180" s="248" t="s">
        <v>44</v>
      </c>
      <c r="O180" s="48"/>
      <c r="P180" s="249">
        <f>O180*H180</f>
        <v>0</v>
      </c>
      <c r="Q180" s="249">
        <v>0</v>
      </c>
      <c r="R180" s="249">
        <f>Q180*H180</f>
        <v>0</v>
      </c>
      <c r="S180" s="249">
        <v>0</v>
      </c>
      <c r="T180" s="250">
        <f>S180*H180</f>
        <v>0</v>
      </c>
      <c r="AR180" s="25" t="s">
        <v>401</v>
      </c>
      <c r="AT180" s="25" t="s">
        <v>396</v>
      </c>
      <c r="AU180" s="25" t="s">
        <v>81</v>
      </c>
      <c r="AY180" s="25" t="s">
        <v>394</v>
      </c>
      <c r="BE180" s="251">
        <f>IF(N180="základní",J180,0)</f>
        <v>0</v>
      </c>
      <c r="BF180" s="251">
        <f>IF(N180="snížená",J180,0)</f>
        <v>0</v>
      </c>
      <c r="BG180" s="251">
        <f>IF(N180="zákl. přenesená",J180,0)</f>
        <v>0</v>
      </c>
      <c r="BH180" s="251">
        <f>IF(N180="sníž. přenesená",J180,0)</f>
        <v>0</v>
      </c>
      <c r="BI180" s="251">
        <f>IF(N180="nulová",J180,0)</f>
        <v>0</v>
      </c>
      <c r="BJ180" s="25" t="s">
        <v>24</v>
      </c>
      <c r="BK180" s="251">
        <f>ROUND(I180*H180,2)</f>
        <v>0</v>
      </c>
      <c r="BL180" s="25" t="s">
        <v>401</v>
      </c>
      <c r="BM180" s="25" t="s">
        <v>4952</v>
      </c>
    </row>
    <row r="181" spans="2:63" s="11" customFormat="1" ht="29.85" customHeight="1">
      <c r="B181" s="224"/>
      <c r="C181" s="225"/>
      <c r="D181" s="226" t="s">
        <v>72</v>
      </c>
      <c r="E181" s="238" t="s">
        <v>401</v>
      </c>
      <c r="F181" s="238" t="s">
        <v>1002</v>
      </c>
      <c r="G181" s="225"/>
      <c r="H181" s="225"/>
      <c r="I181" s="228"/>
      <c r="J181" s="239">
        <f>BK181</f>
        <v>0</v>
      </c>
      <c r="K181" s="225"/>
      <c r="L181" s="230"/>
      <c r="M181" s="231"/>
      <c r="N181" s="232"/>
      <c r="O181" s="232"/>
      <c r="P181" s="233">
        <f>SUM(P182:P193)</f>
        <v>0</v>
      </c>
      <c r="Q181" s="232"/>
      <c r="R181" s="233">
        <f>SUM(R182:R193)</f>
        <v>3.01643675</v>
      </c>
      <c r="S181" s="232"/>
      <c r="T181" s="234">
        <f>SUM(T182:T193)</f>
        <v>0</v>
      </c>
      <c r="AR181" s="235" t="s">
        <v>24</v>
      </c>
      <c r="AT181" s="236" t="s">
        <v>72</v>
      </c>
      <c r="AU181" s="236" t="s">
        <v>24</v>
      </c>
      <c r="AY181" s="235" t="s">
        <v>394</v>
      </c>
      <c r="BK181" s="237">
        <f>SUM(BK182:BK193)</f>
        <v>0</v>
      </c>
    </row>
    <row r="182" spans="2:65" s="1" customFormat="1" ht="25.5" customHeight="1">
      <c r="B182" s="47"/>
      <c r="C182" s="240" t="s">
        <v>545</v>
      </c>
      <c r="D182" s="240" t="s">
        <v>396</v>
      </c>
      <c r="E182" s="241" t="s">
        <v>4953</v>
      </c>
      <c r="F182" s="242" t="s">
        <v>4954</v>
      </c>
      <c r="G182" s="243" t="s">
        <v>425</v>
      </c>
      <c r="H182" s="244">
        <v>1.193</v>
      </c>
      <c r="I182" s="245"/>
      <c r="J182" s="246">
        <f>ROUND(I182*H182,2)</f>
        <v>0</v>
      </c>
      <c r="K182" s="242" t="s">
        <v>410</v>
      </c>
      <c r="L182" s="73"/>
      <c r="M182" s="247" t="s">
        <v>22</v>
      </c>
      <c r="N182" s="248" t="s">
        <v>44</v>
      </c>
      <c r="O182" s="48"/>
      <c r="P182" s="249">
        <f>O182*H182</f>
        <v>0</v>
      </c>
      <c r="Q182" s="249">
        <v>2.45337</v>
      </c>
      <c r="R182" s="249">
        <f>Q182*H182</f>
        <v>2.9268704100000003</v>
      </c>
      <c r="S182" s="249">
        <v>0</v>
      </c>
      <c r="T182" s="250">
        <f>S182*H182</f>
        <v>0</v>
      </c>
      <c r="AR182" s="25" t="s">
        <v>401</v>
      </c>
      <c r="AT182" s="25" t="s">
        <v>396</v>
      </c>
      <c r="AU182" s="25" t="s">
        <v>81</v>
      </c>
      <c r="AY182" s="25" t="s">
        <v>394</v>
      </c>
      <c r="BE182" s="251">
        <f>IF(N182="základní",J182,0)</f>
        <v>0</v>
      </c>
      <c r="BF182" s="251">
        <f>IF(N182="snížená",J182,0)</f>
        <v>0</v>
      </c>
      <c r="BG182" s="251">
        <f>IF(N182="zákl. přenesená",J182,0)</f>
        <v>0</v>
      </c>
      <c r="BH182" s="251">
        <f>IF(N182="sníž. přenesená",J182,0)</f>
        <v>0</v>
      </c>
      <c r="BI182" s="251">
        <f>IF(N182="nulová",J182,0)</f>
        <v>0</v>
      </c>
      <c r="BJ182" s="25" t="s">
        <v>24</v>
      </c>
      <c r="BK182" s="251">
        <f>ROUND(I182*H182,2)</f>
        <v>0</v>
      </c>
      <c r="BL182" s="25" t="s">
        <v>401</v>
      </c>
      <c r="BM182" s="25" t="s">
        <v>4955</v>
      </c>
    </row>
    <row r="183" spans="2:47" s="1" customFormat="1" ht="13.5">
      <c r="B183" s="47"/>
      <c r="C183" s="75"/>
      <c r="D183" s="252" t="s">
        <v>403</v>
      </c>
      <c r="E183" s="75"/>
      <c r="F183" s="253" t="s">
        <v>4956</v>
      </c>
      <c r="G183" s="75"/>
      <c r="H183" s="75"/>
      <c r="I183" s="208"/>
      <c r="J183" s="75"/>
      <c r="K183" s="75"/>
      <c r="L183" s="73"/>
      <c r="M183" s="254"/>
      <c r="N183" s="48"/>
      <c r="O183" s="48"/>
      <c r="P183" s="48"/>
      <c r="Q183" s="48"/>
      <c r="R183" s="48"/>
      <c r="S183" s="48"/>
      <c r="T183" s="96"/>
      <c r="AT183" s="25" t="s">
        <v>403</v>
      </c>
      <c r="AU183" s="25" t="s">
        <v>81</v>
      </c>
    </row>
    <row r="184" spans="2:51" s="12" customFormat="1" ht="13.5">
      <c r="B184" s="255"/>
      <c r="C184" s="256"/>
      <c r="D184" s="252" t="s">
        <v>405</v>
      </c>
      <c r="E184" s="257" t="s">
        <v>220</v>
      </c>
      <c r="F184" s="258" t="s">
        <v>4957</v>
      </c>
      <c r="G184" s="256"/>
      <c r="H184" s="259">
        <v>1.193</v>
      </c>
      <c r="I184" s="260"/>
      <c r="J184" s="256"/>
      <c r="K184" s="256"/>
      <c r="L184" s="261"/>
      <c r="M184" s="262"/>
      <c r="N184" s="263"/>
      <c r="O184" s="263"/>
      <c r="P184" s="263"/>
      <c r="Q184" s="263"/>
      <c r="R184" s="263"/>
      <c r="S184" s="263"/>
      <c r="T184" s="264"/>
      <c r="AT184" s="265" t="s">
        <v>405</v>
      </c>
      <c r="AU184" s="265" t="s">
        <v>81</v>
      </c>
      <c r="AV184" s="12" t="s">
        <v>81</v>
      </c>
      <c r="AW184" s="12" t="s">
        <v>36</v>
      </c>
      <c r="AX184" s="12" t="s">
        <v>24</v>
      </c>
      <c r="AY184" s="265" t="s">
        <v>394</v>
      </c>
    </row>
    <row r="185" spans="2:65" s="1" customFormat="1" ht="16.5" customHeight="1">
      <c r="B185" s="47"/>
      <c r="C185" s="240" t="s">
        <v>549</v>
      </c>
      <c r="D185" s="240" t="s">
        <v>396</v>
      </c>
      <c r="E185" s="241" t="s">
        <v>4958</v>
      </c>
      <c r="F185" s="242" t="s">
        <v>4959</v>
      </c>
      <c r="G185" s="243" t="s">
        <v>552</v>
      </c>
      <c r="H185" s="244">
        <v>0.03</v>
      </c>
      <c r="I185" s="245"/>
      <c r="J185" s="246">
        <f>ROUND(I185*H185,2)</f>
        <v>0</v>
      </c>
      <c r="K185" s="242" t="s">
        <v>410</v>
      </c>
      <c r="L185" s="73"/>
      <c r="M185" s="247" t="s">
        <v>22</v>
      </c>
      <c r="N185" s="248" t="s">
        <v>44</v>
      </c>
      <c r="O185" s="48"/>
      <c r="P185" s="249">
        <f>O185*H185</f>
        <v>0</v>
      </c>
      <c r="Q185" s="249">
        <v>1.04887</v>
      </c>
      <c r="R185" s="249">
        <f>Q185*H185</f>
        <v>0.0314661</v>
      </c>
      <c r="S185" s="249">
        <v>0</v>
      </c>
      <c r="T185" s="250">
        <f>S185*H185</f>
        <v>0</v>
      </c>
      <c r="AR185" s="25" t="s">
        <v>401</v>
      </c>
      <c r="AT185" s="25" t="s">
        <v>396</v>
      </c>
      <c r="AU185" s="25" t="s">
        <v>81</v>
      </c>
      <c r="AY185" s="25" t="s">
        <v>394</v>
      </c>
      <c r="BE185" s="251">
        <f>IF(N185="základní",J185,0)</f>
        <v>0</v>
      </c>
      <c r="BF185" s="251">
        <f>IF(N185="snížená",J185,0)</f>
        <v>0</v>
      </c>
      <c r="BG185" s="251">
        <f>IF(N185="zákl. přenesená",J185,0)</f>
        <v>0</v>
      </c>
      <c r="BH185" s="251">
        <f>IF(N185="sníž. přenesená",J185,0)</f>
        <v>0</v>
      </c>
      <c r="BI185" s="251">
        <f>IF(N185="nulová",J185,0)</f>
        <v>0</v>
      </c>
      <c r="BJ185" s="25" t="s">
        <v>24</v>
      </c>
      <c r="BK185" s="251">
        <f>ROUND(I185*H185,2)</f>
        <v>0</v>
      </c>
      <c r="BL185" s="25" t="s">
        <v>401</v>
      </c>
      <c r="BM185" s="25" t="s">
        <v>4960</v>
      </c>
    </row>
    <row r="186" spans="2:47" s="1" customFormat="1" ht="13.5">
      <c r="B186" s="47"/>
      <c r="C186" s="75"/>
      <c r="D186" s="252" t="s">
        <v>403</v>
      </c>
      <c r="E186" s="75"/>
      <c r="F186" s="253" t="s">
        <v>4961</v>
      </c>
      <c r="G186" s="75"/>
      <c r="H186" s="75"/>
      <c r="I186" s="208"/>
      <c r="J186" s="75"/>
      <c r="K186" s="75"/>
      <c r="L186" s="73"/>
      <c r="M186" s="254"/>
      <c r="N186" s="48"/>
      <c r="O186" s="48"/>
      <c r="P186" s="48"/>
      <c r="Q186" s="48"/>
      <c r="R186" s="48"/>
      <c r="S186" s="48"/>
      <c r="T186" s="96"/>
      <c r="AT186" s="25" t="s">
        <v>403</v>
      </c>
      <c r="AU186" s="25" t="s">
        <v>81</v>
      </c>
    </row>
    <row r="187" spans="2:51" s="12" customFormat="1" ht="13.5">
      <c r="B187" s="255"/>
      <c r="C187" s="256"/>
      <c r="D187" s="252" t="s">
        <v>405</v>
      </c>
      <c r="E187" s="257" t="s">
        <v>22</v>
      </c>
      <c r="F187" s="258" t="s">
        <v>4962</v>
      </c>
      <c r="G187" s="256"/>
      <c r="H187" s="259">
        <v>0.03</v>
      </c>
      <c r="I187" s="260"/>
      <c r="J187" s="256"/>
      <c r="K187" s="256"/>
      <c r="L187" s="261"/>
      <c r="M187" s="262"/>
      <c r="N187" s="263"/>
      <c r="O187" s="263"/>
      <c r="P187" s="263"/>
      <c r="Q187" s="263"/>
      <c r="R187" s="263"/>
      <c r="S187" s="263"/>
      <c r="T187" s="264"/>
      <c r="AT187" s="265" t="s">
        <v>405</v>
      </c>
      <c r="AU187" s="265" t="s">
        <v>81</v>
      </c>
      <c r="AV187" s="12" t="s">
        <v>81</v>
      </c>
      <c r="AW187" s="12" t="s">
        <v>36</v>
      </c>
      <c r="AX187" s="12" t="s">
        <v>24</v>
      </c>
      <c r="AY187" s="265" t="s">
        <v>394</v>
      </c>
    </row>
    <row r="188" spans="2:65" s="1" customFormat="1" ht="16.5" customHeight="1">
      <c r="B188" s="47"/>
      <c r="C188" s="240" t="s">
        <v>556</v>
      </c>
      <c r="D188" s="240" t="s">
        <v>396</v>
      </c>
      <c r="E188" s="241" t="s">
        <v>4963</v>
      </c>
      <c r="F188" s="242" t="s">
        <v>4964</v>
      </c>
      <c r="G188" s="243" t="s">
        <v>399</v>
      </c>
      <c r="H188" s="244">
        <v>4.532</v>
      </c>
      <c r="I188" s="245"/>
      <c r="J188" s="246">
        <f>ROUND(I188*H188,2)</f>
        <v>0</v>
      </c>
      <c r="K188" s="242" t="s">
        <v>410</v>
      </c>
      <c r="L188" s="73"/>
      <c r="M188" s="247" t="s">
        <v>22</v>
      </c>
      <c r="N188" s="248" t="s">
        <v>44</v>
      </c>
      <c r="O188" s="48"/>
      <c r="P188" s="249">
        <f>O188*H188</f>
        <v>0</v>
      </c>
      <c r="Q188" s="249">
        <v>0.01282</v>
      </c>
      <c r="R188" s="249">
        <f>Q188*H188</f>
        <v>0.05810024</v>
      </c>
      <c r="S188" s="249">
        <v>0</v>
      </c>
      <c r="T188" s="250">
        <f>S188*H188</f>
        <v>0</v>
      </c>
      <c r="AR188" s="25" t="s">
        <v>401</v>
      </c>
      <c r="AT188" s="25" t="s">
        <v>396</v>
      </c>
      <c r="AU188" s="25" t="s">
        <v>81</v>
      </c>
      <c r="AY188" s="25" t="s">
        <v>394</v>
      </c>
      <c r="BE188" s="251">
        <f>IF(N188="základní",J188,0)</f>
        <v>0</v>
      </c>
      <c r="BF188" s="251">
        <f>IF(N188="snížená",J188,0)</f>
        <v>0</v>
      </c>
      <c r="BG188" s="251">
        <f>IF(N188="zákl. přenesená",J188,0)</f>
        <v>0</v>
      </c>
      <c r="BH188" s="251">
        <f>IF(N188="sníž. přenesená",J188,0)</f>
        <v>0</v>
      </c>
      <c r="BI188" s="251">
        <f>IF(N188="nulová",J188,0)</f>
        <v>0</v>
      </c>
      <c r="BJ188" s="25" t="s">
        <v>24</v>
      </c>
      <c r="BK188" s="251">
        <f>ROUND(I188*H188,2)</f>
        <v>0</v>
      </c>
      <c r="BL188" s="25" t="s">
        <v>401</v>
      </c>
      <c r="BM188" s="25" t="s">
        <v>4965</v>
      </c>
    </row>
    <row r="189" spans="2:47" s="1" customFormat="1" ht="13.5">
      <c r="B189" s="47"/>
      <c r="C189" s="75"/>
      <c r="D189" s="252" t="s">
        <v>403</v>
      </c>
      <c r="E189" s="75"/>
      <c r="F189" s="253" t="s">
        <v>4966</v>
      </c>
      <c r="G189" s="75"/>
      <c r="H189" s="75"/>
      <c r="I189" s="208"/>
      <c r="J189" s="75"/>
      <c r="K189" s="75"/>
      <c r="L189" s="73"/>
      <c r="M189" s="254"/>
      <c r="N189" s="48"/>
      <c r="O189" s="48"/>
      <c r="P189" s="48"/>
      <c r="Q189" s="48"/>
      <c r="R189" s="48"/>
      <c r="S189" s="48"/>
      <c r="T189" s="96"/>
      <c r="AT189" s="25" t="s">
        <v>403</v>
      </c>
      <c r="AU189" s="25" t="s">
        <v>81</v>
      </c>
    </row>
    <row r="190" spans="2:51" s="12" customFormat="1" ht="13.5">
      <c r="B190" s="255"/>
      <c r="C190" s="256"/>
      <c r="D190" s="252" t="s">
        <v>405</v>
      </c>
      <c r="E190" s="257" t="s">
        <v>206</v>
      </c>
      <c r="F190" s="258" t="s">
        <v>4967</v>
      </c>
      <c r="G190" s="256"/>
      <c r="H190" s="259">
        <v>4.532</v>
      </c>
      <c r="I190" s="260"/>
      <c r="J190" s="256"/>
      <c r="K190" s="256"/>
      <c r="L190" s="261"/>
      <c r="M190" s="262"/>
      <c r="N190" s="263"/>
      <c r="O190" s="263"/>
      <c r="P190" s="263"/>
      <c r="Q190" s="263"/>
      <c r="R190" s="263"/>
      <c r="S190" s="263"/>
      <c r="T190" s="264"/>
      <c r="AT190" s="265" t="s">
        <v>405</v>
      </c>
      <c r="AU190" s="265" t="s">
        <v>81</v>
      </c>
      <c r="AV190" s="12" t="s">
        <v>81</v>
      </c>
      <c r="AW190" s="12" t="s">
        <v>36</v>
      </c>
      <c r="AX190" s="12" t="s">
        <v>24</v>
      </c>
      <c r="AY190" s="265" t="s">
        <v>394</v>
      </c>
    </row>
    <row r="191" spans="2:65" s="1" customFormat="1" ht="16.5" customHeight="1">
      <c r="B191" s="47"/>
      <c r="C191" s="240" t="s">
        <v>565</v>
      </c>
      <c r="D191" s="240" t="s">
        <v>396</v>
      </c>
      <c r="E191" s="241" t="s">
        <v>4968</v>
      </c>
      <c r="F191" s="242" t="s">
        <v>4969</v>
      </c>
      <c r="G191" s="243" t="s">
        <v>399</v>
      </c>
      <c r="H191" s="244">
        <v>4.532</v>
      </c>
      <c r="I191" s="245"/>
      <c r="J191" s="246">
        <f>ROUND(I191*H191,2)</f>
        <v>0</v>
      </c>
      <c r="K191" s="242" t="s">
        <v>410</v>
      </c>
      <c r="L191" s="73"/>
      <c r="M191" s="247" t="s">
        <v>22</v>
      </c>
      <c r="N191" s="248" t="s">
        <v>44</v>
      </c>
      <c r="O191" s="48"/>
      <c r="P191" s="249">
        <f>O191*H191</f>
        <v>0</v>
      </c>
      <c r="Q191" s="249">
        <v>0</v>
      </c>
      <c r="R191" s="249">
        <f>Q191*H191</f>
        <v>0</v>
      </c>
      <c r="S191" s="249">
        <v>0</v>
      </c>
      <c r="T191" s="250">
        <f>S191*H191</f>
        <v>0</v>
      </c>
      <c r="AR191" s="25" t="s">
        <v>401</v>
      </c>
      <c r="AT191" s="25" t="s">
        <v>396</v>
      </c>
      <c r="AU191" s="25" t="s">
        <v>81</v>
      </c>
      <c r="AY191" s="25" t="s">
        <v>394</v>
      </c>
      <c r="BE191" s="251">
        <f>IF(N191="základní",J191,0)</f>
        <v>0</v>
      </c>
      <c r="BF191" s="251">
        <f>IF(N191="snížená",J191,0)</f>
        <v>0</v>
      </c>
      <c r="BG191" s="251">
        <f>IF(N191="zákl. přenesená",J191,0)</f>
        <v>0</v>
      </c>
      <c r="BH191" s="251">
        <f>IF(N191="sníž. přenesená",J191,0)</f>
        <v>0</v>
      </c>
      <c r="BI191" s="251">
        <f>IF(N191="nulová",J191,0)</f>
        <v>0</v>
      </c>
      <c r="BJ191" s="25" t="s">
        <v>24</v>
      </c>
      <c r="BK191" s="251">
        <f>ROUND(I191*H191,2)</f>
        <v>0</v>
      </c>
      <c r="BL191" s="25" t="s">
        <v>401</v>
      </c>
      <c r="BM191" s="25" t="s">
        <v>4970</v>
      </c>
    </row>
    <row r="192" spans="2:47" s="1" customFormat="1" ht="13.5">
      <c r="B192" s="47"/>
      <c r="C192" s="75"/>
      <c r="D192" s="252" t="s">
        <v>403</v>
      </c>
      <c r="E192" s="75"/>
      <c r="F192" s="253" t="s">
        <v>4971</v>
      </c>
      <c r="G192" s="75"/>
      <c r="H192" s="75"/>
      <c r="I192" s="208"/>
      <c r="J192" s="75"/>
      <c r="K192" s="75"/>
      <c r="L192" s="73"/>
      <c r="M192" s="254"/>
      <c r="N192" s="48"/>
      <c r="O192" s="48"/>
      <c r="P192" s="48"/>
      <c r="Q192" s="48"/>
      <c r="R192" s="48"/>
      <c r="S192" s="48"/>
      <c r="T192" s="96"/>
      <c r="AT192" s="25" t="s">
        <v>403</v>
      </c>
      <c r="AU192" s="25" t="s">
        <v>81</v>
      </c>
    </row>
    <row r="193" spans="2:51" s="12" customFormat="1" ht="13.5">
      <c r="B193" s="255"/>
      <c r="C193" s="256"/>
      <c r="D193" s="252" t="s">
        <v>405</v>
      </c>
      <c r="E193" s="257" t="s">
        <v>22</v>
      </c>
      <c r="F193" s="258" t="s">
        <v>206</v>
      </c>
      <c r="G193" s="256"/>
      <c r="H193" s="259">
        <v>4.532</v>
      </c>
      <c r="I193" s="260"/>
      <c r="J193" s="256"/>
      <c r="K193" s="256"/>
      <c r="L193" s="261"/>
      <c r="M193" s="262"/>
      <c r="N193" s="263"/>
      <c r="O193" s="263"/>
      <c r="P193" s="263"/>
      <c r="Q193" s="263"/>
      <c r="R193" s="263"/>
      <c r="S193" s="263"/>
      <c r="T193" s="264"/>
      <c r="AT193" s="265" t="s">
        <v>405</v>
      </c>
      <c r="AU193" s="265" t="s">
        <v>81</v>
      </c>
      <c r="AV193" s="12" t="s">
        <v>81</v>
      </c>
      <c r="AW193" s="12" t="s">
        <v>36</v>
      </c>
      <c r="AX193" s="12" t="s">
        <v>24</v>
      </c>
      <c r="AY193" s="265" t="s">
        <v>394</v>
      </c>
    </row>
    <row r="194" spans="2:63" s="11" customFormat="1" ht="29.85" customHeight="1">
      <c r="B194" s="224"/>
      <c r="C194" s="225"/>
      <c r="D194" s="226" t="s">
        <v>72</v>
      </c>
      <c r="E194" s="238" t="s">
        <v>432</v>
      </c>
      <c r="F194" s="238" t="s">
        <v>1201</v>
      </c>
      <c r="G194" s="225"/>
      <c r="H194" s="225"/>
      <c r="I194" s="228"/>
      <c r="J194" s="239">
        <f>BK194</f>
        <v>0</v>
      </c>
      <c r="K194" s="225"/>
      <c r="L194" s="230"/>
      <c r="M194" s="231"/>
      <c r="N194" s="232"/>
      <c r="O194" s="232"/>
      <c r="P194" s="233">
        <f>SUM(P195:P214)</f>
        <v>0</v>
      </c>
      <c r="Q194" s="232"/>
      <c r="R194" s="233">
        <f>SUM(R195:R214)</f>
        <v>8.9856686</v>
      </c>
      <c r="S194" s="232"/>
      <c r="T194" s="234">
        <f>SUM(T195:T214)</f>
        <v>0</v>
      </c>
      <c r="AR194" s="235" t="s">
        <v>24</v>
      </c>
      <c r="AT194" s="236" t="s">
        <v>72</v>
      </c>
      <c r="AU194" s="236" t="s">
        <v>24</v>
      </c>
      <c r="AY194" s="235" t="s">
        <v>394</v>
      </c>
      <c r="BK194" s="237">
        <f>SUM(BK195:BK214)</f>
        <v>0</v>
      </c>
    </row>
    <row r="195" spans="2:65" s="1" customFormat="1" ht="25.5" customHeight="1">
      <c r="B195" s="47"/>
      <c r="C195" s="240" t="s">
        <v>571</v>
      </c>
      <c r="D195" s="240" t="s">
        <v>396</v>
      </c>
      <c r="E195" s="241" t="s">
        <v>4972</v>
      </c>
      <c r="F195" s="242" t="s">
        <v>4973</v>
      </c>
      <c r="G195" s="243" t="s">
        <v>399</v>
      </c>
      <c r="H195" s="244">
        <v>5.04</v>
      </c>
      <c r="I195" s="245"/>
      <c r="J195" s="246">
        <f>ROUND(I195*H195,2)</f>
        <v>0</v>
      </c>
      <c r="K195" s="242" t="s">
        <v>410</v>
      </c>
      <c r="L195" s="73"/>
      <c r="M195" s="247" t="s">
        <v>22</v>
      </c>
      <c r="N195" s="248" t="s">
        <v>44</v>
      </c>
      <c r="O195" s="48"/>
      <c r="P195" s="249">
        <f>O195*H195</f>
        <v>0</v>
      </c>
      <c r="Q195" s="249">
        <v>0.0154</v>
      </c>
      <c r="R195" s="249">
        <f>Q195*H195</f>
        <v>0.077616</v>
      </c>
      <c r="S195" s="249">
        <v>0</v>
      </c>
      <c r="T195" s="250">
        <f>S195*H195</f>
        <v>0</v>
      </c>
      <c r="AR195" s="25" t="s">
        <v>401</v>
      </c>
      <c r="AT195" s="25" t="s">
        <v>396</v>
      </c>
      <c r="AU195" s="25" t="s">
        <v>81</v>
      </c>
      <c r="AY195" s="25" t="s">
        <v>394</v>
      </c>
      <c r="BE195" s="251">
        <f>IF(N195="základní",J195,0)</f>
        <v>0</v>
      </c>
      <c r="BF195" s="251">
        <f>IF(N195="snížená",J195,0)</f>
        <v>0</v>
      </c>
      <c r="BG195" s="251">
        <f>IF(N195="zákl. přenesená",J195,0)</f>
        <v>0</v>
      </c>
      <c r="BH195" s="251">
        <f>IF(N195="sníž. přenesená",J195,0)</f>
        <v>0</v>
      </c>
      <c r="BI195" s="251">
        <f>IF(N195="nulová",J195,0)</f>
        <v>0</v>
      </c>
      <c r="BJ195" s="25" t="s">
        <v>24</v>
      </c>
      <c r="BK195" s="251">
        <f>ROUND(I195*H195,2)</f>
        <v>0</v>
      </c>
      <c r="BL195" s="25" t="s">
        <v>401</v>
      </c>
      <c r="BM195" s="25" t="s">
        <v>4974</v>
      </c>
    </row>
    <row r="196" spans="2:47" s="1" customFormat="1" ht="13.5">
      <c r="B196" s="47"/>
      <c r="C196" s="75"/>
      <c r="D196" s="252" t="s">
        <v>403</v>
      </c>
      <c r="E196" s="75"/>
      <c r="F196" s="253" t="s">
        <v>4975</v>
      </c>
      <c r="G196" s="75"/>
      <c r="H196" s="75"/>
      <c r="I196" s="208"/>
      <c r="J196" s="75"/>
      <c r="K196" s="75"/>
      <c r="L196" s="73"/>
      <c r="M196" s="254"/>
      <c r="N196" s="48"/>
      <c r="O196" s="48"/>
      <c r="P196" s="48"/>
      <c r="Q196" s="48"/>
      <c r="R196" s="48"/>
      <c r="S196" s="48"/>
      <c r="T196" s="96"/>
      <c r="AT196" s="25" t="s">
        <v>403</v>
      </c>
      <c r="AU196" s="25" t="s">
        <v>81</v>
      </c>
    </row>
    <row r="197" spans="2:51" s="12" customFormat="1" ht="13.5">
      <c r="B197" s="255"/>
      <c r="C197" s="256"/>
      <c r="D197" s="252" t="s">
        <v>405</v>
      </c>
      <c r="E197" s="257" t="s">
        <v>165</v>
      </c>
      <c r="F197" s="258" t="s">
        <v>4976</v>
      </c>
      <c r="G197" s="256"/>
      <c r="H197" s="259">
        <v>5.04</v>
      </c>
      <c r="I197" s="260"/>
      <c r="J197" s="256"/>
      <c r="K197" s="256"/>
      <c r="L197" s="261"/>
      <c r="M197" s="262"/>
      <c r="N197" s="263"/>
      <c r="O197" s="263"/>
      <c r="P197" s="263"/>
      <c r="Q197" s="263"/>
      <c r="R197" s="263"/>
      <c r="S197" s="263"/>
      <c r="T197" s="264"/>
      <c r="AT197" s="265" t="s">
        <v>405</v>
      </c>
      <c r="AU197" s="265" t="s">
        <v>81</v>
      </c>
      <c r="AV197" s="12" t="s">
        <v>81</v>
      </c>
      <c r="AW197" s="12" t="s">
        <v>36</v>
      </c>
      <c r="AX197" s="12" t="s">
        <v>24</v>
      </c>
      <c r="AY197" s="265" t="s">
        <v>394</v>
      </c>
    </row>
    <row r="198" spans="2:65" s="1" customFormat="1" ht="16.5" customHeight="1">
      <c r="B198" s="47"/>
      <c r="C198" s="240" t="s">
        <v>578</v>
      </c>
      <c r="D198" s="240" t="s">
        <v>396</v>
      </c>
      <c r="E198" s="241" t="s">
        <v>4977</v>
      </c>
      <c r="F198" s="242" t="s">
        <v>4978</v>
      </c>
      <c r="G198" s="243" t="s">
        <v>399</v>
      </c>
      <c r="H198" s="244">
        <v>10.8</v>
      </c>
      <c r="I198" s="245"/>
      <c r="J198" s="246">
        <f>ROUND(I198*H198,2)</f>
        <v>0</v>
      </c>
      <c r="K198" s="242" t="s">
        <v>410</v>
      </c>
      <c r="L198" s="73"/>
      <c r="M198" s="247" t="s">
        <v>22</v>
      </c>
      <c r="N198" s="248" t="s">
        <v>44</v>
      </c>
      <c r="O198" s="48"/>
      <c r="P198" s="249">
        <f>O198*H198</f>
        <v>0</v>
      </c>
      <c r="Q198" s="249">
        <v>0.0315</v>
      </c>
      <c r="R198" s="249">
        <f>Q198*H198</f>
        <v>0.3402</v>
      </c>
      <c r="S198" s="249">
        <v>0</v>
      </c>
      <c r="T198" s="250">
        <f>S198*H198</f>
        <v>0</v>
      </c>
      <c r="AR198" s="25" t="s">
        <v>401</v>
      </c>
      <c r="AT198" s="25" t="s">
        <v>396</v>
      </c>
      <c r="AU198" s="25" t="s">
        <v>81</v>
      </c>
      <c r="AY198" s="25" t="s">
        <v>394</v>
      </c>
      <c r="BE198" s="251">
        <f>IF(N198="základní",J198,0)</f>
        <v>0</v>
      </c>
      <c r="BF198" s="251">
        <f>IF(N198="snížená",J198,0)</f>
        <v>0</v>
      </c>
      <c r="BG198" s="251">
        <f>IF(N198="zákl. přenesená",J198,0)</f>
        <v>0</v>
      </c>
      <c r="BH198" s="251">
        <f>IF(N198="sníž. přenesená",J198,0)</f>
        <v>0</v>
      </c>
      <c r="BI198" s="251">
        <f>IF(N198="nulová",J198,0)</f>
        <v>0</v>
      </c>
      <c r="BJ198" s="25" t="s">
        <v>24</v>
      </c>
      <c r="BK198" s="251">
        <f>ROUND(I198*H198,2)</f>
        <v>0</v>
      </c>
      <c r="BL198" s="25" t="s">
        <v>401</v>
      </c>
      <c r="BM198" s="25" t="s">
        <v>4979</v>
      </c>
    </row>
    <row r="199" spans="2:47" s="1" customFormat="1" ht="13.5">
      <c r="B199" s="47"/>
      <c r="C199" s="75"/>
      <c r="D199" s="252" t="s">
        <v>403</v>
      </c>
      <c r="E199" s="75"/>
      <c r="F199" s="253" t="s">
        <v>4980</v>
      </c>
      <c r="G199" s="75"/>
      <c r="H199" s="75"/>
      <c r="I199" s="208"/>
      <c r="J199" s="75"/>
      <c r="K199" s="75"/>
      <c r="L199" s="73"/>
      <c r="M199" s="254"/>
      <c r="N199" s="48"/>
      <c r="O199" s="48"/>
      <c r="P199" s="48"/>
      <c r="Q199" s="48"/>
      <c r="R199" s="48"/>
      <c r="S199" s="48"/>
      <c r="T199" s="96"/>
      <c r="AT199" s="25" t="s">
        <v>403</v>
      </c>
      <c r="AU199" s="25" t="s">
        <v>81</v>
      </c>
    </row>
    <row r="200" spans="2:51" s="12" customFormat="1" ht="13.5">
      <c r="B200" s="255"/>
      <c r="C200" s="256"/>
      <c r="D200" s="252" t="s">
        <v>405</v>
      </c>
      <c r="E200" s="257" t="s">
        <v>22</v>
      </c>
      <c r="F200" s="258" t="s">
        <v>4981</v>
      </c>
      <c r="G200" s="256"/>
      <c r="H200" s="259">
        <v>10.8</v>
      </c>
      <c r="I200" s="260"/>
      <c r="J200" s="256"/>
      <c r="K200" s="256"/>
      <c r="L200" s="261"/>
      <c r="M200" s="262"/>
      <c r="N200" s="263"/>
      <c r="O200" s="263"/>
      <c r="P200" s="263"/>
      <c r="Q200" s="263"/>
      <c r="R200" s="263"/>
      <c r="S200" s="263"/>
      <c r="T200" s="264"/>
      <c r="AT200" s="265" t="s">
        <v>405</v>
      </c>
      <c r="AU200" s="265" t="s">
        <v>81</v>
      </c>
      <c r="AV200" s="12" t="s">
        <v>81</v>
      </c>
      <c r="AW200" s="12" t="s">
        <v>36</v>
      </c>
      <c r="AX200" s="12" t="s">
        <v>24</v>
      </c>
      <c r="AY200" s="265" t="s">
        <v>394</v>
      </c>
    </row>
    <row r="201" spans="2:65" s="1" customFormat="1" ht="25.5" customHeight="1">
      <c r="B201" s="47"/>
      <c r="C201" s="240" t="s">
        <v>584</v>
      </c>
      <c r="D201" s="240" t="s">
        <v>396</v>
      </c>
      <c r="E201" s="241" t="s">
        <v>4803</v>
      </c>
      <c r="F201" s="242" t="s">
        <v>1322</v>
      </c>
      <c r="G201" s="243" t="s">
        <v>399</v>
      </c>
      <c r="H201" s="244">
        <v>15.732</v>
      </c>
      <c r="I201" s="245"/>
      <c r="J201" s="246">
        <f>ROUND(I201*H201,2)</f>
        <v>0</v>
      </c>
      <c r="K201" s="242" t="s">
        <v>410</v>
      </c>
      <c r="L201" s="73"/>
      <c r="M201" s="247" t="s">
        <v>22</v>
      </c>
      <c r="N201" s="248" t="s">
        <v>44</v>
      </c>
      <c r="O201" s="48"/>
      <c r="P201" s="249">
        <f>O201*H201</f>
        <v>0</v>
      </c>
      <c r="Q201" s="249">
        <v>0.0003</v>
      </c>
      <c r="R201" s="249">
        <f>Q201*H201</f>
        <v>0.004719599999999999</v>
      </c>
      <c r="S201" s="249">
        <v>0</v>
      </c>
      <c r="T201" s="250">
        <f>S201*H201</f>
        <v>0</v>
      </c>
      <c r="AR201" s="25" t="s">
        <v>401</v>
      </c>
      <c r="AT201" s="25" t="s">
        <v>396</v>
      </c>
      <c r="AU201" s="25" t="s">
        <v>81</v>
      </c>
      <c r="AY201" s="25" t="s">
        <v>394</v>
      </c>
      <c r="BE201" s="251">
        <f>IF(N201="základní",J201,0)</f>
        <v>0</v>
      </c>
      <c r="BF201" s="251">
        <f>IF(N201="snížená",J201,0)</f>
        <v>0</v>
      </c>
      <c r="BG201" s="251">
        <f>IF(N201="zákl. přenesená",J201,0)</f>
        <v>0</v>
      </c>
      <c r="BH201" s="251">
        <f>IF(N201="sníž. přenesená",J201,0)</f>
        <v>0</v>
      </c>
      <c r="BI201" s="251">
        <f>IF(N201="nulová",J201,0)</f>
        <v>0</v>
      </c>
      <c r="BJ201" s="25" t="s">
        <v>24</v>
      </c>
      <c r="BK201" s="251">
        <f>ROUND(I201*H201,2)</f>
        <v>0</v>
      </c>
      <c r="BL201" s="25" t="s">
        <v>401</v>
      </c>
      <c r="BM201" s="25" t="s">
        <v>4982</v>
      </c>
    </row>
    <row r="202" spans="2:47" s="1" customFormat="1" ht="13.5">
      <c r="B202" s="47"/>
      <c r="C202" s="75"/>
      <c r="D202" s="252" t="s">
        <v>403</v>
      </c>
      <c r="E202" s="75"/>
      <c r="F202" s="253" t="s">
        <v>1324</v>
      </c>
      <c r="G202" s="75"/>
      <c r="H202" s="75"/>
      <c r="I202" s="208"/>
      <c r="J202" s="75"/>
      <c r="K202" s="75"/>
      <c r="L202" s="73"/>
      <c r="M202" s="254"/>
      <c r="N202" s="48"/>
      <c r="O202" s="48"/>
      <c r="P202" s="48"/>
      <c r="Q202" s="48"/>
      <c r="R202" s="48"/>
      <c r="S202" s="48"/>
      <c r="T202" s="96"/>
      <c r="AT202" s="25" t="s">
        <v>403</v>
      </c>
      <c r="AU202" s="25" t="s">
        <v>81</v>
      </c>
    </row>
    <row r="203" spans="2:51" s="12" customFormat="1" ht="13.5">
      <c r="B203" s="255"/>
      <c r="C203" s="256"/>
      <c r="D203" s="252" t="s">
        <v>405</v>
      </c>
      <c r="E203" s="257" t="s">
        <v>22</v>
      </c>
      <c r="F203" s="258" t="s">
        <v>206</v>
      </c>
      <c r="G203" s="256"/>
      <c r="H203" s="259">
        <v>4.532</v>
      </c>
      <c r="I203" s="260"/>
      <c r="J203" s="256"/>
      <c r="K203" s="256"/>
      <c r="L203" s="261"/>
      <c r="M203" s="262"/>
      <c r="N203" s="263"/>
      <c r="O203" s="263"/>
      <c r="P203" s="263"/>
      <c r="Q203" s="263"/>
      <c r="R203" s="263"/>
      <c r="S203" s="263"/>
      <c r="T203" s="264"/>
      <c r="AT203" s="265" t="s">
        <v>405</v>
      </c>
      <c r="AU203" s="265" t="s">
        <v>81</v>
      </c>
      <c r="AV203" s="12" t="s">
        <v>81</v>
      </c>
      <c r="AW203" s="12" t="s">
        <v>36</v>
      </c>
      <c r="AX203" s="12" t="s">
        <v>73</v>
      </c>
      <c r="AY203" s="265" t="s">
        <v>394</v>
      </c>
    </row>
    <row r="204" spans="2:51" s="12" customFormat="1" ht="13.5">
      <c r="B204" s="255"/>
      <c r="C204" s="256"/>
      <c r="D204" s="252" t="s">
        <v>405</v>
      </c>
      <c r="E204" s="257" t="s">
        <v>22</v>
      </c>
      <c r="F204" s="258" t="s">
        <v>4983</v>
      </c>
      <c r="G204" s="256"/>
      <c r="H204" s="259">
        <v>11.2</v>
      </c>
      <c r="I204" s="260"/>
      <c r="J204" s="256"/>
      <c r="K204" s="256"/>
      <c r="L204" s="261"/>
      <c r="M204" s="262"/>
      <c r="N204" s="263"/>
      <c r="O204" s="263"/>
      <c r="P204" s="263"/>
      <c r="Q204" s="263"/>
      <c r="R204" s="263"/>
      <c r="S204" s="263"/>
      <c r="T204" s="264"/>
      <c r="AT204" s="265" t="s">
        <v>405</v>
      </c>
      <c r="AU204" s="265" t="s">
        <v>81</v>
      </c>
      <c r="AV204" s="12" t="s">
        <v>81</v>
      </c>
      <c r="AW204" s="12" t="s">
        <v>36</v>
      </c>
      <c r="AX204" s="12" t="s">
        <v>73</v>
      </c>
      <c r="AY204" s="265" t="s">
        <v>394</v>
      </c>
    </row>
    <row r="205" spans="2:51" s="14" customFormat="1" ht="13.5">
      <c r="B205" s="277"/>
      <c r="C205" s="278"/>
      <c r="D205" s="252" t="s">
        <v>405</v>
      </c>
      <c r="E205" s="279" t="s">
        <v>22</v>
      </c>
      <c r="F205" s="280" t="s">
        <v>473</v>
      </c>
      <c r="G205" s="278"/>
      <c r="H205" s="281">
        <v>15.732</v>
      </c>
      <c r="I205" s="282"/>
      <c r="J205" s="278"/>
      <c r="K205" s="278"/>
      <c r="L205" s="283"/>
      <c r="M205" s="284"/>
      <c r="N205" s="285"/>
      <c r="O205" s="285"/>
      <c r="P205" s="285"/>
      <c r="Q205" s="285"/>
      <c r="R205" s="285"/>
      <c r="S205" s="285"/>
      <c r="T205" s="286"/>
      <c r="AT205" s="287" t="s">
        <v>405</v>
      </c>
      <c r="AU205" s="287" t="s">
        <v>81</v>
      </c>
      <c r="AV205" s="14" t="s">
        <v>401</v>
      </c>
      <c r="AW205" s="14" t="s">
        <v>36</v>
      </c>
      <c r="AX205" s="14" t="s">
        <v>24</v>
      </c>
      <c r="AY205" s="287" t="s">
        <v>394</v>
      </c>
    </row>
    <row r="206" spans="2:65" s="1" customFormat="1" ht="16.5" customHeight="1">
      <c r="B206" s="47"/>
      <c r="C206" s="240" t="s">
        <v>588</v>
      </c>
      <c r="D206" s="240" t="s">
        <v>396</v>
      </c>
      <c r="E206" s="241" t="s">
        <v>4984</v>
      </c>
      <c r="F206" s="242" t="s">
        <v>4985</v>
      </c>
      <c r="G206" s="243" t="s">
        <v>425</v>
      </c>
      <c r="H206" s="244">
        <v>2.27</v>
      </c>
      <c r="I206" s="245"/>
      <c r="J206" s="246">
        <f>ROUND(I206*H206,2)</f>
        <v>0</v>
      </c>
      <c r="K206" s="242" t="s">
        <v>410</v>
      </c>
      <c r="L206" s="73"/>
      <c r="M206" s="247" t="s">
        <v>22</v>
      </c>
      <c r="N206" s="248" t="s">
        <v>44</v>
      </c>
      <c r="O206" s="48"/>
      <c r="P206" s="249">
        <f>O206*H206</f>
        <v>0</v>
      </c>
      <c r="Q206" s="249">
        <v>1.837</v>
      </c>
      <c r="R206" s="249">
        <f>Q206*H206</f>
        <v>4.16999</v>
      </c>
      <c r="S206" s="249">
        <v>0</v>
      </c>
      <c r="T206" s="250">
        <f>S206*H206</f>
        <v>0</v>
      </c>
      <c r="AR206" s="25" t="s">
        <v>401</v>
      </c>
      <c r="AT206" s="25" t="s">
        <v>396</v>
      </c>
      <c r="AU206" s="25" t="s">
        <v>81</v>
      </c>
      <c r="AY206" s="25" t="s">
        <v>394</v>
      </c>
      <c r="BE206" s="251">
        <f>IF(N206="základní",J206,0)</f>
        <v>0</v>
      </c>
      <c r="BF206" s="251">
        <f>IF(N206="snížená",J206,0)</f>
        <v>0</v>
      </c>
      <c r="BG206" s="251">
        <f>IF(N206="zákl. přenesená",J206,0)</f>
        <v>0</v>
      </c>
      <c r="BH206" s="251">
        <f>IF(N206="sníž. přenesená",J206,0)</f>
        <v>0</v>
      </c>
      <c r="BI206" s="251">
        <f>IF(N206="nulová",J206,0)</f>
        <v>0</v>
      </c>
      <c r="BJ206" s="25" t="s">
        <v>24</v>
      </c>
      <c r="BK206" s="251">
        <f>ROUND(I206*H206,2)</f>
        <v>0</v>
      </c>
      <c r="BL206" s="25" t="s">
        <v>401</v>
      </c>
      <c r="BM206" s="25" t="s">
        <v>4986</v>
      </c>
    </row>
    <row r="207" spans="2:47" s="1" customFormat="1" ht="13.5">
      <c r="B207" s="47"/>
      <c r="C207" s="75"/>
      <c r="D207" s="252" t="s">
        <v>403</v>
      </c>
      <c r="E207" s="75"/>
      <c r="F207" s="253" t="s">
        <v>4987</v>
      </c>
      <c r="G207" s="75"/>
      <c r="H207" s="75"/>
      <c r="I207" s="208"/>
      <c r="J207" s="75"/>
      <c r="K207" s="75"/>
      <c r="L207" s="73"/>
      <c r="M207" s="254"/>
      <c r="N207" s="48"/>
      <c r="O207" s="48"/>
      <c r="P207" s="48"/>
      <c r="Q207" s="48"/>
      <c r="R207" s="48"/>
      <c r="S207" s="48"/>
      <c r="T207" s="96"/>
      <c r="AT207" s="25" t="s">
        <v>403</v>
      </c>
      <c r="AU207" s="25" t="s">
        <v>81</v>
      </c>
    </row>
    <row r="208" spans="2:51" s="12" customFormat="1" ht="13.5">
      <c r="B208" s="255"/>
      <c r="C208" s="256"/>
      <c r="D208" s="252" t="s">
        <v>405</v>
      </c>
      <c r="E208" s="257" t="s">
        <v>22</v>
      </c>
      <c r="F208" s="258" t="s">
        <v>4988</v>
      </c>
      <c r="G208" s="256"/>
      <c r="H208" s="259">
        <v>2.27</v>
      </c>
      <c r="I208" s="260"/>
      <c r="J208" s="256"/>
      <c r="K208" s="256"/>
      <c r="L208" s="261"/>
      <c r="M208" s="262"/>
      <c r="N208" s="263"/>
      <c r="O208" s="263"/>
      <c r="P208" s="263"/>
      <c r="Q208" s="263"/>
      <c r="R208" s="263"/>
      <c r="S208" s="263"/>
      <c r="T208" s="264"/>
      <c r="AT208" s="265" t="s">
        <v>405</v>
      </c>
      <c r="AU208" s="265" t="s">
        <v>81</v>
      </c>
      <c r="AV208" s="12" t="s">
        <v>81</v>
      </c>
      <c r="AW208" s="12" t="s">
        <v>36</v>
      </c>
      <c r="AX208" s="12" t="s">
        <v>24</v>
      </c>
      <c r="AY208" s="265" t="s">
        <v>394</v>
      </c>
    </row>
    <row r="209" spans="2:65" s="1" customFormat="1" ht="16.5" customHeight="1">
      <c r="B209" s="47"/>
      <c r="C209" s="240" t="s">
        <v>593</v>
      </c>
      <c r="D209" s="240" t="s">
        <v>396</v>
      </c>
      <c r="E209" s="241" t="s">
        <v>4989</v>
      </c>
      <c r="F209" s="242" t="s">
        <v>4990</v>
      </c>
      <c r="G209" s="243" t="s">
        <v>399</v>
      </c>
      <c r="H209" s="244">
        <v>4.26</v>
      </c>
      <c r="I209" s="245"/>
      <c r="J209" s="246">
        <f>ROUND(I209*H209,2)</f>
        <v>0</v>
      </c>
      <c r="K209" s="242" t="s">
        <v>400</v>
      </c>
      <c r="L209" s="73"/>
      <c r="M209" s="247" t="s">
        <v>22</v>
      </c>
      <c r="N209" s="248" t="s">
        <v>44</v>
      </c>
      <c r="O209" s="48"/>
      <c r="P209" s="249">
        <f>O209*H209</f>
        <v>0</v>
      </c>
      <c r="Q209" s="249">
        <v>0.2756</v>
      </c>
      <c r="R209" s="249">
        <f>Q209*H209</f>
        <v>1.174056</v>
      </c>
      <c r="S209" s="249">
        <v>0</v>
      </c>
      <c r="T209" s="250">
        <f>S209*H209</f>
        <v>0</v>
      </c>
      <c r="AR209" s="25" t="s">
        <v>401</v>
      </c>
      <c r="AT209" s="25" t="s">
        <v>396</v>
      </c>
      <c r="AU209" s="25" t="s">
        <v>81</v>
      </c>
      <c r="AY209" s="25" t="s">
        <v>394</v>
      </c>
      <c r="BE209" s="251">
        <f>IF(N209="základní",J209,0)</f>
        <v>0</v>
      </c>
      <c r="BF209" s="251">
        <f>IF(N209="snížená",J209,0)</f>
        <v>0</v>
      </c>
      <c r="BG209" s="251">
        <f>IF(N209="zákl. přenesená",J209,0)</f>
        <v>0</v>
      </c>
      <c r="BH209" s="251">
        <f>IF(N209="sníž. přenesená",J209,0)</f>
        <v>0</v>
      </c>
      <c r="BI209" s="251">
        <f>IF(N209="nulová",J209,0)</f>
        <v>0</v>
      </c>
      <c r="BJ209" s="25" t="s">
        <v>24</v>
      </c>
      <c r="BK209" s="251">
        <f>ROUND(I209*H209,2)</f>
        <v>0</v>
      </c>
      <c r="BL209" s="25" t="s">
        <v>401</v>
      </c>
      <c r="BM209" s="25" t="s">
        <v>4991</v>
      </c>
    </row>
    <row r="210" spans="2:47" s="1" customFormat="1" ht="13.5">
      <c r="B210" s="47"/>
      <c r="C210" s="75"/>
      <c r="D210" s="252" t="s">
        <v>403</v>
      </c>
      <c r="E210" s="75"/>
      <c r="F210" s="253" t="s">
        <v>4992</v>
      </c>
      <c r="G210" s="75"/>
      <c r="H210" s="75"/>
      <c r="I210" s="208"/>
      <c r="J210" s="75"/>
      <c r="K210" s="75"/>
      <c r="L210" s="73"/>
      <c r="M210" s="254"/>
      <c r="N210" s="48"/>
      <c r="O210" s="48"/>
      <c r="P210" s="48"/>
      <c r="Q210" s="48"/>
      <c r="R210" s="48"/>
      <c r="S210" s="48"/>
      <c r="T210" s="96"/>
      <c r="AT210" s="25" t="s">
        <v>403</v>
      </c>
      <c r="AU210" s="25" t="s">
        <v>81</v>
      </c>
    </row>
    <row r="211" spans="2:51" s="12" customFormat="1" ht="13.5">
      <c r="B211" s="255"/>
      <c r="C211" s="256"/>
      <c r="D211" s="252" t="s">
        <v>405</v>
      </c>
      <c r="E211" s="257" t="s">
        <v>22</v>
      </c>
      <c r="F211" s="258" t="s">
        <v>4993</v>
      </c>
      <c r="G211" s="256"/>
      <c r="H211" s="259">
        <v>4.26</v>
      </c>
      <c r="I211" s="260"/>
      <c r="J211" s="256"/>
      <c r="K211" s="256"/>
      <c r="L211" s="261"/>
      <c r="M211" s="262"/>
      <c r="N211" s="263"/>
      <c r="O211" s="263"/>
      <c r="P211" s="263"/>
      <c r="Q211" s="263"/>
      <c r="R211" s="263"/>
      <c r="S211" s="263"/>
      <c r="T211" s="264"/>
      <c r="AT211" s="265" t="s">
        <v>405</v>
      </c>
      <c r="AU211" s="265" t="s">
        <v>81</v>
      </c>
      <c r="AV211" s="12" t="s">
        <v>81</v>
      </c>
      <c r="AW211" s="12" t="s">
        <v>36</v>
      </c>
      <c r="AX211" s="12" t="s">
        <v>24</v>
      </c>
      <c r="AY211" s="265" t="s">
        <v>394</v>
      </c>
    </row>
    <row r="212" spans="2:65" s="1" customFormat="1" ht="25.5" customHeight="1">
      <c r="B212" s="47"/>
      <c r="C212" s="240" t="s">
        <v>598</v>
      </c>
      <c r="D212" s="240" t="s">
        <v>396</v>
      </c>
      <c r="E212" s="241" t="s">
        <v>4994</v>
      </c>
      <c r="F212" s="242" t="s">
        <v>4995</v>
      </c>
      <c r="G212" s="243" t="s">
        <v>399</v>
      </c>
      <c r="H212" s="244">
        <v>11.35</v>
      </c>
      <c r="I212" s="245"/>
      <c r="J212" s="246">
        <f>ROUND(I212*H212,2)</f>
        <v>0</v>
      </c>
      <c r="K212" s="242" t="s">
        <v>410</v>
      </c>
      <c r="L212" s="73"/>
      <c r="M212" s="247" t="s">
        <v>22</v>
      </c>
      <c r="N212" s="248" t="s">
        <v>44</v>
      </c>
      <c r="O212" s="48"/>
      <c r="P212" s="249">
        <f>O212*H212</f>
        <v>0</v>
      </c>
      <c r="Q212" s="249">
        <v>0.28362</v>
      </c>
      <c r="R212" s="249">
        <f>Q212*H212</f>
        <v>3.2190869999999996</v>
      </c>
      <c r="S212" s="249">
        <v>0</v>
      </c>
      <c r="T212" s="250">
        <f>S212*H212</f>
        <v>0</v>
      </c>
      <c r="AR212" s="25" t="s">
        <v>401</v>
      </c>
      <c r="AT212" s="25" t="s">
        <v>396</v>
      </c>
      <c r="AU212" s="25" t="s">
        <v>81</v>
      </c>
      <c r="AY212" s="25" t="s">
        <v>394</v>
      </c>
      <c r="BE212" s="251">
        <f>IF(N212="základní",J212,0)</f>
        <v>0</v>
      </c>
      <c r="BF212" s="251">
        <f>IF(N212="snížená",J212,0)</f>
        <v>0</v>
      </c>
      <c r="BG212" s="251">
        <f>IF(N212="zákl. přenesená",J212,0)</f>
        <v>0</v>
      </c>
      <c r="BH212" s="251">
        <f>IF(N212="sníž. přenesená",J212,0)</f>
        <v>0</v>
      </c>
      <c r="BI212" s="251">
        <f>IF(N212="nulová",J212,0)</f>
        <v>0</v>
      </c>
      <c r="BJ212" s="25" t="s">
        <v>24</v>
      </c>
      <c r="BK212" s="251">
        <f>ROUND(I212*H212,2)</f>
        <v>0</v>
      </c>
      <c r="BL212" s="25" t="s">
        <v>401</v>
      </c>
      <c r="BM212" s="25" t="s">
        <v>4996</v>
      </c>
    </row>
    <row r="213" spans="2:47" s="1" customFormat="1" ht="13.5">
      <c r="B213" s="47"/>
      <c r="C213" s="75"/>
      <c r="D213" s="252" t="s">
        <v>403</v>
      </c>
      <c r="E213" s="75"/>
      <c r="F213" s="253" t="s">
        <v>4997</v>
      </c>
      <c r="G213" s="75"/>
      <c r="H213" s="75"/>
      <c r="I213" s="208"/>
      <c r="J213" s="75"/>
      <c r="K213" s="75"/>
      <c r="L213" s="73"/>
      <c r="M213" s="254"/>
      <c r="N213" s="48"/>
      <c r="O213" s="48"/>
      <c r="P213" s="48"/>
      <c r="Q213" s="48"/>
      <c r="R213" s="48"/>
      <c r="S213" s="48"/>
      <c r="T213" s="96"/>
      <c r="AT213" s="25" t="s">
        <v>403</v>
      </c>
      <c r="AU213" s="25" t="s">
        <v>81</v>
      </c>
    </row>
    <row r="214" spans="2:51" s="12" customFormat="1" ht="13.5">
      <c r="B214" s="255"/>
      <c r="C214" s="256"/>
      <c r="D214" s="252" t="s">
        <v>405</v>
      </c>
      <c r="E214" s="257" t="s">
        <v>172</v>
      </c>
      <c r="F214" s="258" t="s">
        <v>4998</v>
      </c>
      <c r="G214" s="256"/>
      <c r="H214" s="259">
        <v>11.35</v>
      </c>
      <c r="I214" s="260"/>
      <c r="J214" s="256"/>
      <c r="K214" s="256"/>
      <c r="L214" s="261"/>
      <c r="M214" s="262"/>
      <c r="N214" s="263"/>
      <c r="O214" s="263"/>
      <c r="P214" s="263"/>
      <c r="Q214" s="263"/>
      <c r="R214" s="263"/>
      <c r="S214" s="263"/>
      <c r="T214" s="264"/>
      <c r="AT214" s="265" t="s">
        <v>405</v>
      </c>
      <c r="AU214" s="265" t="s">
        <v>81</v>
      </c>
      <c r="AV214" s="12" t="s">
        <v>81</v>
      </c>
      <c r="AW214" s="12" t="s">
        <v>36</v>
      </c>
      <c r="AX214" s="12" t="s">
        <v>24</v>
      </c>
      <c r="AY214" s="265" t="s">
        <v>394</v>
      </c>
    </row>
    <row r="215" spans="2:63" s="11" customFormat="1" ht="29.85" customHeight="1">
      <c r="B215" s="224"/>
      <c r="C215" s="225"/>
      <c r="D215" s="226" t="s">
        <v>72</v>
      </c>
      <c r="E215" s="238" t="s">
        <v>448</v>
      </c>
      <c r="F215" s="238" t="s">
        <v>1549</v>
      </c>
      <c r="G215" s="225"/>
      <c r="H215" s="225"/>
      <c r="I215" s="228"/>
      <c r="J215" s="239">
        <f>BK215</f>
        <v>0</v>
      </c>
      <c r="K215" s="225"/>
      <c r="L215" s="230"/>
      <c r="M215" s="231"/>
      <c r="N215" s="232"/>
      <c r="O215" s="232"/>
      <c r="P215" s="233">
        <f>SUM(P216:P241)</f>
        <v>0</v>
      </c>
      <c r="Q215" s="232"/>
      <c r="R215" s="233">
        <f>SUM(R216:R241)</f>
        <v>0.09037519999999999</v>
      </c>
      <c r="S215" s="232"/>
      <c r="T215" s="234">
        <f>SUM(T216:T241)</f>
        <v>0</v>
      </c>
      <c r="AR215" s="235" t="s">
        <v>24</v>
      </c>
      <c r="AT215" s="236" t="s">
        <v>72</v>
      </c>
      <c r="AU215" s="236" t="s">
        <v>24</v>
      </c>
      <c r="AY215" s="235" t="s">
        <v>394</v>
      </c>
      <c r="BK215" s="237">
        <f>SUM(BK216:BK241)</f>
        <v>0</v>
      </c>
    </row>
    <row r="216" spans="2:65" s="1" customFormat="1" ht="25.5" customHeight="1">
      <c r="B216" s="47"/>
      <c r="C216" s="240" t="s">
        <v>604</v>
      </c>
      <c r="D216" s="240" t="s">
        <v>396</v>
      </c>
      <c r="E216" s="241" t="s">
        <v>4999</v>
      </c>
      <c r="F216" s="242" t="s">
        <v>5000</v>
      </c>
      <c r="G216" s="243" t="s">
        <v>612</v>
      </c>
      <c r="H216" s="244">
        <v>5.4</v>
      </c>
      <c r="I216" s="245"/>
      <c r="J216" s="246">
        <f>ROUND(I216*H216,2)</f>
        <v>0</v>
      </c>
      <c r="K216" s="242" t="s">
        <v>410</v>
      </c>
      <c r="L216" s="73"/>
      <c r="M216" s="247" t="s">
        <v>22</v>
      </c>
      <c r="N216" s="248" t="s">
        <v>44</v>
      </c>
      <c r="O216" s="48"/>
      <c r="P216" s="249">
        <f>O216*H216</f>
        <v>0</v>
      </c>
      <c r="Q216" s="249">
        <v>0</v>
      </c>
      <c r="R216" s="249">
        <f>Q216*H216</f>
        <v>0</v>
      </c>
      <c r="S216" s="249">
        <v>0</v>
      </c>
      <c r="T216" s="250">
        <f>S216*H216</f>
        <v>0</v>
      </c>
      <c r="AR216" s="25" t="s">
        <v>401</v>
      </c>
      <c r="AT216" s="25" t="s">
        <v>396</v>
      </c>
      <c r="AU216" s="25" t="s">
        <v>81</v>
      </c>
      <c r="AY216" s="25" t="s">
        <v>394</v>
      </c>
      <c r="BE216" s="251">
        <f>IF(N216="základní",J216,0)</f>
        <v>0</v>
      </c>
      <c r="BF216" s="251">
        <f>IF(N216="snížená",J216,0)</f>
        <v>0</v>
      </c>
      <c r="BG216" s="251">
        <f>IF(N216="zákl. přenesená",J216,0)</f>
        <v>0</v>
      </c>
      <c r="BH216" s="251">
        <f>IF(N216="sníž. přenesená",J216,0)</f>
        <v>0</v>
      </c>
      <c r="BI216" s="251">
        <f>IF(N216="nulová",J216,0)</f>
        <v>0</v>
      </c>
      <c r="BJ216" s="25" t="s">
        <v>24</v>
      </c>
      <c r="BK216" s="251">
        <f>ROUND(I216*H216,2)</f>
        <v>0</v>
      </c>
      <c r="BL216" s="25" t="s">
        <v>401</v>
      </c>
      <c r="BM216" s="25" t="s">
        <v>5001</v>
      </c>
    </row>
    <row r="217" spans="2:47" s="1" customFormat="1" ht="13.5">
      <c r="B217" s="47"/>
      <c r="C217" s="75"/>
      <c r="D217" s="252" t="s">
        <v>403</v>
      </c>
      <c r="E217" s="75"/>
      <c r="F217" s="253" t="s">
        <v>5002</v>
      </c>
      <c r="G217" s="75"/>
      <c r="H217" s="75"/>
      <c r="I217" s="208"/>
      <c r="J217" s="75"/>
      <c r="K217" s="75"/>
      <c r="L217" s="73"/>
      <c r="M217" s="254"/>
      <c r="N217" s="48"/>
      <c r="O217" s="48"/>
      <c r="P217" s="48"/>
      <c r="Q217" s="48"/>
      <c r="R217" s="48"/>
      <c r="S217" s="48"/>
      <c r="T217" s="96"/>
      <c r="AT217" s="25" t="s">
        <v>403</v>
      </c>
      <c r="AU217" s="25" t="s">
        <v>81</v>
      </c>
    </row>
    <row r="218" spans="2:51" s="12" customFormat="1" ht="13.5">
      <c r="B218" s="255"/>
      <c r="C218" s="256"/>
      <c r="D218" s="252" t="s">
        <v>405</v>
      </c>
      <c r="E218" s="257" t="s">
        <v>22</v>
      </c>
      <c r="F218" s="258" t="s">
        <v>5003</v>
      </c>
      <c r="G218" s="256"/>
      <c r="H218" s="259">
        <v>5.4</v>
      </c>
      <c r="I218" s="260"/>
      <c r="J218" s="256"/>
      <c r="K218" s="256"/>
      <c r="L218" s="261"/>
      <c r="M218" s="262"/>
      <c r="N218" s="263"/>
      <c r="O218" s="263"/>
      <c r="P218" s="263"/>
      <c r="Q218" s="263"/>
      <c r="R218" s="263"/>
      <c r="S218" s="263"/>
      <c r="T218" s="264"/>
      <c r="AT218" s="265" t="s">
        <v>405</v>
      </c>
      <c r="AU218" s="265" t="s">
        <v>81</v>
      </c>
      <c r="AV218" s="12" t="s">
        <v>81</v>
      </c>
      <c r="AW218" s="12" t="s">
        <v>36</v>
      </c>
      <c r="AX218" s="12" t="s">
        <v>24</v>
      </c>
      <c r="AY218" s="265" t="s">
        <v>394</v>
      </c>
    </row>
    <row r="219" spans="2:65" s="1" customFormat="1" ht="16.5" customHeight="1">
      <c r="B219" s="47"/>
      <c r="C219" s="288" t="s">
        <v>609</v>
      </c>
      <c r="D219" s="288" t="s">
        <v>506</v>
      </c>
      <c r="E219" s="289" t="s">
        <v>5004</v>
      </c>
      <c r="F219" s="290" t="s">
        <v>5005</v>
      </c>
      <c r="G219" s="291" t="s">
        <v>612</v>
      </c>
      <c r="H219" s="292">
        <v>5.4</v>
      </c>
      <c r="I219" s="293"/>
      <c r="J219" s="294">
        <f>ROUND(I219*H219,2)</f>
        <v>0</v>
      </c>
      <c r="K219" s="290" t="s">
        <v>22</v>
      </c>
      <c r="L219" s="295"/>
      <c r="M219" s="296" t="s">
        <v>22</v>
      </c>
      <c r="N219" s="297" t="s">
        <v>44</v>
      </c>
      <c r="O219" s="48"/>
      <c r="P219" s="249">
        <f>O219*H219</f>
        <v>0</v>
      </c>
      <c r="Q219" s="249">
        <v>0</v>
      </c>
      <c r="R219" s="249">
        <f>Q219*H219</f>
        <v>0</v>
      </c>
      <c r="S219" s="249">
        <v>0</v>
      </c>
      <c r="T219" s="250">
        <f>S219*H219</f>
        <v>0</v>
      </c>
      <c r="AR219" s="25" t="s">
        <v>443</v>
      </c>
      <c r="AT219" s="25" t="s">
        <v>506</v>
      </c>
      <c r="AU219" s="25" t="s">
        <v>81</v>
      </c>
      <c r="AY219" s="25" t="s">
        <v>394</v>
      </c>
      <c r="BE219" s="251">
        <f>IF(N219="základní",J219,0)</f>
        <v>0</v>
      </c>
      <c r="BF219" s="251">
        <f>IF(N219="snížená",J219,0)</f>
        <v>0</v>
      </c>
      <c r="BG219" s="251">
        <f>IF(N219="zákl. přenesená",J219,0)</f>
        <v>0</v>
      </c>
      <c r="BH219" s="251">
        <f>IF(N219="sníž. přenesená",J219,0)</f>
        <v>0</v>
      </c>
      <c r="BI219" s="251">
        <f>IF(N219="nulová",J219,0)</f>
        <v>0</v>
      </c>
      <c r="BJ219" s="25" t="s">
        <v>24</v>
      </c>
      <c r="BK219" s="251">
        <f>ROUND(I219*H219,2)</f>
        <v>0</v>
      </c>
      <c r="BL219" s="25" t="s">
        <v>401</v>
      </c>
      <c r="BM219" s="25" t="s">
        <v>5006</v>
      </c>
    </row>
    <row r="220" spans="2:51" s="12" customFormat="1" ht="13.5">
      <c r="B220" s="255"/>
      <c r="C220" s="256"/>
      <c r="D220" s="252" t="s">
        <v>405</v>
      </c>
      <c r="E220" s="257" t="s">
        <v>22</v>
      </c>
      <c r="F220" s="258" t="s">
        <v>5003</v>
      </c>
      <c r="G220" s="256"/>
      <c r="H220" s="259">
        <v>5.4</v>
      </c>
      <c r="I220" s="260"/>
      <c r="J220" s="256"/>
      <c r="K220" s="256"/>
      <c r="L220" s="261"/>
      <c r="M220" s="262"/>
      <c r="N220" s="263"/>
      <c r="O220" s="263"/>
      <c r="P220" s="263"/>
      <c r="Q220" s="263"/>
      <c r="R220" s="263"/>
      <c r="S220" s="263"/>
      <c r="T220" s="264"/>
      <c r="AT220" s="265" t="s">
        <v>405</v>
      </c>
      <c r="AU220" s="265" t="s">
        <v>81</v>
      </c>
      <c r="AV220" s="12" t="s">
        <v>81</v>
      </c>
      <c r="AW220" s="12" t="s">
        <v>36</v>
      </c>
      <c r="AX220" s="12" t="s">
        <v>24</v>
      </c>
      <c r="AY220" s="265" t="s">
        <v>394</v>
      </c>
    </row>
    <row r="221" spans="2:65" s="1" customFormat="1" ht="25.5" customHeight="1">
      <c r="B221" s="47"/>
      <c r="C221" s="240" t="s">
        <v>616</v>
      </c>
      <c r="D221" s="240" t="s">
        <v>396</v>
      </c>
      <c r="E221" s="241" t="s">
        <v>1604</v>
      </c>
      <c r="F221" s="242" t="s">
        <v>1605</v>
      </c>
      <c r="G221" s="243" t="s">
        <v>399</v>
      </c>
      <c r="H221" s="244">
        <v>72.1</v>
      </c>
      <c r="I221" s="245"/>
      <c r="J221" s="246">
        <f>ROUND(I221*H221,2)</f>
        <v>0</v>
      </c>
      <c r="K221" s="242" t="s">
        <v>410</v>
      </c>
      <c r="L221" s="73"/>
      <c r="M221" s="247" t="s">
        <v>22</v>
      </c>
      <c r="N221" s="248" t="s">
        <v>44</v>
      </c>
      <c r="O221" s="48"/>
      <c r="P221" s="249">
        <f>O221*H221</f>
        <v>0</v>
      </c>
      <c r="Q221" s="249">
        <v>0.00013</v>
      </c>
      <c r="R221" s="249">
        <f>Q221*H221</f>
        <v>0.009372999999999998</v>
      </c>
      <c r="S221" s="249">
        <v>0</v>
      </c>
      <c r="T221" s="250">
        <f>S221*H221</f>
        <v>0</v>
      </c>
      <c r="AR221" s="25" t="s">
        <v>401</v>
      </c>
      <c r="AT221" s="25" t="s">
        <v>396</v>
      </c>
      <c r="AU221" s="25" t="s">
        <v>81</v>
      </c>
      <c r="AY221" s="25" t="s">
        <v>394</v>
      </c>
      <c r="BE221" s="251">
        <f>IF(N221="základní",J221,0)</f>
        <v>0</v>
      </c>
      <c r="BF221" s="251">
        <f>IF(N221="snížená",J221,0)</f>
        <v>0</v>
      </c>
      <c r="BG221" s="251">
        <f>IF(N221="zákl. přenesená",J221,0)</f>
        <v>0</v>
      </c>
      <c r="BH221" s="251">
        <f>IF(N221="sníž. přenesená",J221,0)</f>
        <v>0</v>
      </c>
      <c r="BI221" s="251">
        <f>IF(N221="nulová",J221,0)</f>
        <v>0</v>
      </c>
      <c r="BJ221" s="25" t="s">
        <v>24</v>
      </c>
      <c r="BK221" s="251">
        <f>ROUND(I221*H221,2)</f>
        <v>0</v>
      </c>
      <c r="BL221" s="25" t="s">
        <v>401</v>
      </c>
      <c r="BM221" s="25" t="s">
        <v>5007</v>
      </c>
    </row>
    <row r="222" spans="2:47" s="1" customFormat="1" ht="13.5">
      <c r="B222" s="47"/>
      <c r="C222" s="75"/>
      <c r="D222" s="252" t="s">
        <v>403</v>
      </c>
      <c r="E222" s="75"/>
      <c r="F222" s="253" t="s">
        <v>1607</v>
      </c>
      <c r="G222" s="75"/>
      <c r="H222" s="75"/>
      <c r="I222" s="208"/>
      <c r="J222" s="75"/>
      <c r="K222" s="75"/>
      <c r="L222" s="73"/>
      <c r="M222" s="254"/>
      <c r="N222" s="48"/>
      <c r="O222" s="48"/>
      <c r="P222" s="48"/>
      <c r="Q222" s="48"/>
      <c r="R222" s="48"/>
      <c r="S222" s="48"/>
      <c r="T222" s="96"/>
      <c r="AT222" s="25" t="s">
        <v>403</v>
      </c>
      <c r="AU222" s="25" t="s">
        <v>81</v>
      </c>
    </row>
    <row r="223" spans="2:51" s="12" customFormat="1" ht="13.5">
      <c r="B223" s="255"/>
      <c r="C223" s="256"/>
      <c r="D223" s="252" t="s">
        <v>405</v>
      </c>
      <c r="E223" s="257" t="s">
        <v>22</v>
      </c>
      <c r="F223" s="258" t="s">
        <v>5008</v>
      </c>
      <c r="G223" s="256"/>
      <c r="H223" s="259">
        <v>72.1</v>
      </c>
      <c r="I223" s="260"/>
      <c r="J223" s="256"/>
      <c r="K223" s="256"/>
      <c r="L223" s="261"/>
      <c r="M223" s="262"/>
      <c r="N223" s="263"/>
      <c r="O223" s="263"/>
      <c r="P223" s="263"/>
      <c r="Q223" s="263"/>
      <c r="R223" s="263"/>
      <c r="S223" s="263"/>
      <c r="T223" s="264"/>
      <c r="AT223" s="265" t="s">
        <v>405</v>
      </c>
      <c r="AU223" s="265" t="s">
        <v>81</v>
      </c>
      <c r="AV223" s="12" t="s">
        <v>81</v>
      </c>
      <c r="AW223" s="12" t="s">
        <v>36</v>
      </c>
      <c r="AX223" s="12" t="s">
        <v>24</v>
      </c>
      <c r="AY223" s="265" t="s">
        <v>394</v>
      </c>
    </row>
    <row r="224" spans="2:65" s="1" customFormat="1" ht="25.5" customHeight="1">
      <c r="B224" s="47"/>
      <c r="C224" s="240" t="s">
        <v>622</v>
      </c>
      <c r="D224" s="240" t="s">
        <v>396</v>
      </c>
      <c r="E224" s="241" t="s">
        <v>5009</v>
      </c>
      <c r="F224" s="242" t="s">
        <v>5010</v>
      </c>
      <c r="G224" s="243" t="s">
        <v>399</v>
      </c>
      <c r="H224" s="244">
        <v>32</v>
      </c>
      <c r="I224" s="245"/>
      <c r="J224" s="246">
        <f>ROUND(I224*H224,2)</f>
        <v>0</v>
      </c>
      <c r="K224" s="242" t="s">
        <v>410</v>
      </c>
      <c r="L224" s="73"/>
      <c r="M224" s="247" t="s">
        <v>22</v>
      </c>
      <c r="N224" s="248" t="s">
        <v>44</v>
      </c>
      <c r="O224" s="48"/>
      <c r="P224" s="249">
        <f>O224*H224</f>
        <v>0</v>
      </c>
      <c r="Q224" s="249">
        <v>0</v>
      </c>
      <c r="R224" s="249">
        <f>Q224*H224</f>
        <v>0</v>
      </c>
      <c r="S224" s="249">
        <v>0</v>
      </c>
      <c r="T224" s="250">
        <f>S224*H224</f>
        <v>0</v>
      </c>
      <c r="AR224" s="25" t="s">
        <v>401</v>
      </c>
      <c r="AT224" s="25" t="s">
        <v>396</v>
      </c>
      <c r="AU224" s="25" t="s">
        <v>81</v>
      </c>
      <c r="AY224" s="25" t="s">
        <v>394</v>
      </c>
      <c r="BE224" s="251">
        <f>IF(N224="základní",J224,0)</f>
        <v>0</v>
      </c>
      <c r="BF224" s="251">
        <f>IF(N224="snížená",J224,0)</f>
        <v>0</v>
      </c>
      <c r="BG224" s="251">
        <f>IF(N224="zákl. přenesená",J224,0)</f>
        <v>0</v>
      </c>
      <c r="BH224" s="251">
        <f>IF(N224="sníž. přenesená",J224,0)</f>
        <v>0</v>
      </c>
      <c r="BI224" s="251">
        <f>IF(N224="nulová",J224,0)</f>
        <v>0</v>
      </c>
      <c r="BJ224" s="25" t="s">
        <v>24</v>
      </c>
      <c r="BK224" s="251">
        <f>ROUND(I224*H224,2)</f>
        <v>0</v>
      </c>
      <c r="BL224" s="25" t="s">
        <v>401</v>
      </c>
      <c r="BM224" s="25" t="s">
        <v>5011</v>
      </c>
    </row>
    <row r="225" spans="2:47" s="1" customFormat="1" ht="13.5">
      <c r="B225" s="47"/>
      <c r="C225" s="75"/>
      <c r="D225" s="252" t="s">
        <v>403</v>
      </c>
      <c r="E225" s="75"/>
      <c r="F225" s="253" t="s">
        <v>5012</v>
      </c>
      <c r="G225" s="75"/>
      <c r="H225" s="75"/>
      <c r="I225" s="208"/>
      <c r="J225" s="75"/>
      <c r="K225" s="75"/>
      <c r="L225" s="73"/>
      <c r="M225" s="254"/>
      <c r="N225" s="48"/>
      <c r="O225" s="48"/>
      <c r="P225" s="48"/>
      <c r="Q225" s="48"/>
      <c r="R225" s="48"/>
      <c r="S225" s="48"/>
      <c r="T225" s="96"/>
      <c r="AT225" s="25" t="s">
        <v>403</v>
      </c>
      <c r="AU225" s="25" t="s">
        <v>81</v>
      </c>
    </row>
    <row r="226" spans="2:51" s="12" customFormat="1" ht="13.5">
      <c r="B226" s="255"/>
      <c r="C226" s="256"/>
      <c r="D226" s="252" t="s">
        <v>405</v>
      </c>
      <c r="E226" s="257" t="s">
        <v>22</v>
      </c>
      <c r="F226" s="258" t="s">
        <v>5013</v>
      </c>
      <c r="G226" s="256"/>
      <c r="H226" s="259">
        <v>32</v>
      </c>
      <c r="I226" s="260"/>
      <c r="J226" s="256"/>
      <c r="K226" s="256"/>
      <c r="L226" s="261"/>
      <c r="M226" s="262"/>
      <c r="N226" s="263"/>
      <c r="O226" s="263"/>
      <c r="P226" s="263"/>
      <c r="Q226" s="263"/>
      <c r="R226" s="263"/>
      <c r="S226" s="263"/>
      <c r="T226" s="264"/>
      <c r="AT226" s="265" t="s">
        <v>405</v>
      </c>
      <c r="AU226" s="265" t="s">
        <v>81</v>
      </c>
      <c r="AV226" s="12" t="s">
        <v>81</v>
      </c>
      <c r="AW226" s="12" t="s">
        <v>36</v>
      </c>
      <c r="AX226" s="12" t="s">
        <v>24</v>
      </c>
      <c r="AY226" s="265" t="s">
        <v>394</v>
      </c>
    </row>
    <row r="227" spans="2:65" s="1" customFormat="1" ht="16.5" customHeight="1">
      <c r="B227" s="47"/>
      <c r="C227" s="240" t="s">
        <v>628</v>
      </c>
      <c r="D227" s="240" t="s">
        <v>396</v>
      </c>
      <c r="E227" s="241" t="s">
        <v>1616</v>
      </c>
      <c r="F227" s="242" t="s">
        <v>1617</v>
      </c>
      <c r="G227" s="243" t="s">
        <v>399</v>
      </c>
      <c r="H227" s="244">
        <v>1.26</v>
      </c>
      <c r="I227" s="245"/>
      <c r="J227" s="246">
        <f>ROUND(I227*H227,2)</f>
        <v>0</v>
      </c>
      <c r="K227" s="242" t="s">
        <v>410</v>
      </c>
      <c r="L227" s="73"/>
      <c r="M227" s="247" t="s">
        <v>22</v>
      </c>
      <c r="N227" s="248" t="s">
        <v>44</v>
      </c>
      <c r="O227" s="48"/>
      <c r="P227" s="249">
        <f>O227*H227</f>
        <v>0</v>
      </c>
      <c r="Q227" s="249">
        <v>0.00447</v>
      </c>
      <c r="R227" s="249">
        <f>Q227*H227</f>
        <v>0.0056322</v>
      </c>
      <c r="S227" s="249">
        <v>0</v>
      </c>
      <c r="T227" s="250">
        <f>S227*H227</f>
        <v>0</v>
      </c>
      <c r="AR227" s="25" t="s">
        <v>401</v>
      </c>
      <c r="AT227" s="25" t="s">
        <v>396</v>
      </c>
      <c r="AU227" s="25" t="s">
        <v>81</v>
      </c>
      <c r="AY227" s="25" t="s">
        <v>394</v>
      </c>
      <c r="BE227" s="251">
        <f>IF(N227="základní",J227,0)</f>
        <v>0</v>
      </c>
      <c r="BF227" s="251">
        <f>IF(N227="snížená",J227,0)</f>
        <v>0</v>
      </c>
      <c r="BG227" s="251">
        <f>IF(N227="zákl. přenesená",J227,0)</f>
        <v>0</v>
      </c>
      <c r="BH227" s="251">
        <f>IF(N227="sníž. přenesená",J227,0)</f>
        <v>0</v>
      </c>
      <c r="BI227" s="251">
        <f>IF(N227="nulová",J227,0)</f>
        <v>0</v>
      </c>
      <c r="BJ227" s="25" t="s">
        <v>24</v>
      </c>
      <c r="BK227" s="251">
        <f>ROUND(I227*H227,2)</f>
        <v>0</v>
      </c>
      <c r="BL227" s="25" t="s">
        <v>401</v>
      </c>
      <c r="BM227" s="25" t="s">
        <v>5014</v>
      </c>
    </row>
    <row r="228" spans="2:47" s="1" customFormat="1" ht="13.5">
      <c r="B228" s="47"/>
      <c r="C228" s="75"/>
      <c r="D228" s="252" t="s">
        <v>403</v>
      </c>
      <c r="E228" s="75"/>
      <c r="F228" s="253" t="s">
        <v>1619</v>
      </c>
      <c r="G228" s="75"/>
      <c r="H228" s="75"/>
      <c r="I228" s="208"/>
      <c r="J228" s="75"/>
      <c r="K228" s="75"/>
      <c r="L228" s="73"/>
      <c r="M228" s="254"/>
      <c r="N228" s="48"/>
      <c r="O228" s="48"/>
      <c r="P228" s="48"/>
      <c r="Q228" s="48"/>
      <c r="R228" s="48"/>
      <c r="S228" s="48"/>
      <c r="T228" s="96"/>
      <c r="AT228" s="25" t="s">
        <v>403</v>
      </c>
      <c r="AU228" s="25" t="s">
        <v>81</v>
      </c>
    </row>
    <row r="229" spans="2:51" s="12" customFormat="1" ht="13.5">
      <c r="B229" s="255"/>
      <c r="C229" s="256"/>
      <c r="D229" s="252" t="s">
        <v>405</v>
      </c>
      <c r="E229" s="257" t="s">
        <v>22</v>
      </c>
      <c r="F229" s="258" t="s">
        <v>5015</v>
      </c>
      <c r="G229" s="256"/>
      <c r="H229" s="259">
        <v>1.26</v>
      </c>
      <c r="I229" s="260"/>
      <c r="J229" s="256"/>
      <c r="K229" s="256"/>
      <c r="L229" s="261"/>
      <c r="M229" s="262"/>
      <c r="N229" s="263"/>
      <c r="O229" s="263"/>
      <c r="P229" s="263"/>
      <c r="Q229" s="263"/>
      <c r="R229" s="263"/>
      <c r="S229" s="263"/>
      <c r="T229" s="264"/>
      <c r="AT229" s="265" t="s">
        <v>405</v>
      </c>
      <c r="AU229" s="265" t="s">
        <v>81</v>
      </c>
      <c r="AV229" s="12" t="s">
        <v>81</v>
      </c>
      <c r="AW229" s="12" t="s">
        <v>36</v>
      </c>
      <c r="AX229" s="12" t="s">
        <v>24</v>
      </c>
      <c r="AY229" s="265" t="s">
        <v>394</v>
      </c>
    </row>
    <row r="230" spans="2:65" s="1" customFormat="1" ht="16.5" customHeight="1">
      <c r="B230" s="47"/>
      <c r="C230" s="240" t="s">
        <v>636</v>
      </c>
      <c r="D230" s="240" t="s">
        <v>396</v>
      </c>
      <c r="E230" s="241" t="s">
        <v>5016</v>
      </c>
      <c r="F230" s="242" t="s">
        <v>5017</v>
      </c>
      <c r="G230" s="243" t="s">
        <v>612</v>
      </c>
      <c r="H230" s="244">
        <v>4</v>
      </c>
      <c r="I230" s="245"/>
      <c r="J230" s="246">
        <f>ROUND(I230*H230,2)</f>
        <v>0</v>
      </c>
      <c r="K230" s="242" t="s">
        <v>22</v>
      </c>
      <c r="L230" s="73"/>
      <c r="M230" s="247" t="s">
        <v>22</v>
      </c>
      <c r="N230" s="248" t="s">
        <v>44</v>
      </c>
      <c r="O230" s="48"/>
      <c r="P230" s="249">
        <f>O230*H230</f>
        <v>0</v>
      </c>
      <c r="Q230" s="249">
        <v>0.01167</v>
      </c>
      <c r="R230" s="249">
        <f>Q230*H230</f>
        <v>0.04668</v>
      </c>
      <c r="S230" s="249">
        <v>0</v>
      </c>
      <c r="T230" s="250">
        <f>S230*H230</f>
        <v>0</v>
      </c>
      <c r="AR230" s="25" t="s">
        <v>401</v>
      </c>
      <c r="AT230" s="25" t="s">
        <v>396</v>
      </c>
      <c r="AU230" s="25" t="s">
        <v>81</v>
      </c>
      <c r="AY230" s="25" t="s">
        <v>394</v>
      </c>
      <c r="BE230" s="251">
        <f>IF(N230="základní",J230,0)</f>
        <v>0</v>
      </c>
      <c r="BF230" s="251">
        <f>IF(N230="snížená",J230,0)</f>
        <v>0</v>
      </c>
      <c r="BG230" s="251">
        <f>IF(N230="zákl. přenesená",J230,0)</f>
        <v>0</v>
      </c>
      <c r="BH230" s="251">
        <f>IF(N230="sníž. přenesená",J230,0)</f>
        <v>0</v>
      </c>
      <c r="BI230" s="251">
        <f>IF(N230="nulová",J230,0)</f>
        <v>0</v>
      </c>
      <c r="BJ230" s="25" t="s">
        <v>24</v>
      </c>
      <c r="BK230" s="251">
        <f>ROUND(I230*H230,2)</f>
        <v>0</v>
      </c>
      <c r="BL230" s="25" t="s">
        <v>401</v>
      </c>
      <c r="BM230" s="25" t="s">
        <v>5018</v>
      </c>
    </row>
    <row r="231" spans="2:47" s="1" customFormat="1" ht="13.5">
      <c r="B231" s="47"/>
      <c r="C231" s="75"/>
      <c r="D231" s="252" t="s">
        <v>403</v>
      </c>
      <c r="E231" s="75"/>
      <c r="F231" s="253" t="s">
        <v>5019</v>
      </c>
      <c r="G231" s="75"/>
      <c r="H231" s="75"/>
      <c r="I231" s="208"/>
      <c r="J231" s="75"/>
      <c r="K231" s="75"/>
      <c r="L231" s="73"/>
      <c r="M231" s="254"/>
      <c r="N231" s="48"/>
      <c r="O231" s="48"/>
      <c r="P231" s="48"/>
      <c r="Q231" s="48"/>
      <c r="R231" s="48"/>
      <c r="S231" s="48"/>
      <c r="T231" s="96"/>
      <c r="AT231" s="25" t="s">
        <v>403</v>
      </c>
      <c r="AU231" s="25" t="s">
        <v>81</v>
      </c>
    </row>
    <row r="232" spans="2:51" s="12" customFormat="1" ht="13.5">
      <c r="B232" s="255"/>
      <c r="C232" s="256"/>
      <c r="D232" s="252" t="s">
        <v>405</v>
      </c>
      <c r="E232" s="257" t="s">
        <v>22</v>
      </c>
      <c r="F232" s="258" t="s">
        <v>5020</v>
      </c>
      <c r="G232" s="256"/>
      <c r="H232" s="259">
        <v>4</v>
      </c>
      <c r="I232" s="260"/>
      <c r="J232" s="256"/>
      <c r="K232" s="256"/>
      <c r="L232" s="261"/>
      <c r="M232" s="262"/>
      <c r="N232" s="263"/>
      <c r="O232" s="263"/>
      <c r="P232" s="263"/>
      <c r="Q232" s="263"/>
      <c r="R232" s="263"/>
      <c r="S232" s="263"/>
      <c r="T232" s="264"/>
      <c r="AT232" s="265" t="s">
        <v>405</v>
      </c>
      <c r="AU232" s="265" t="s">
        <v>81</v>
      </c>
      <c r="AV232" s="12" t="s">
        <v>81</v>
      </c>
      <c r="AW232" s="12" t="s">
        <v>36</v>
      </c>
      <c r="AX232" s="12" t="s">
        <v>24</v>
      </c>
      <c r="AY232" s="265" t="s">
        <v>394</v>
      </c>
    </row>
    <row r="233" spans="2:65" s="1" customFormat="1" ht="16.5" customHeight="1">
      <c r="B233" s="47"/>
      <c r="C233" s="240" t="s">
        <v>643</v>
      </c>
      <c r="D233" s="240" t="s">
        <v>396</v>
      </c>
      <c r="E233" s="241" t="s">
        <v>5021</v>
      </c>
      <c r="F233" s="242" t="s">
        <v>5022</v>
      </c>
      <c r="G233" s="243" t="s">
        <v>409</v>
      </c>
      <c r="H233" s="244">
        <v>1</v>
      </c>
      <c r="I233" s="245"/>
      <c r="J233" s="246">
        <f>ROUND(I233*H233,2)</f>
        <v>0</v>
      </c>
      <c r="K233" s="242" t="s">
        <v>410</v>
      </c>
      <c r="L233" s="73"/>
      <c r="M233" s="247" t="s">
        <v>22</v>
      </c>
      <c r="N233" s="248" t="s">
        <v>44</v>
      </c>
      <c r="O233" s="48"/>
      <c r="P233" s="249">
        <f>O233*H233</f>
        <v>0</v>
      </c>
      <c r="Q233" s="249">
        <v>0.01547</v>
      </c>
      <c r="R233" s="249">
        <f>Q233*H233</f>
        <v>0.01547</v>
      </c>
      <c r="S233" s="249">
        <v>0</v>
      </c>
      <c r="T233" s="250">
        <f>S233*H233</f>
        <v>0</v>
      </c>
      <c r="AR233" s="25" t="s">
        <v>401</v>
      </c>
      <c r="AT233" s="25" t="s">
        <v>396</v>
      </c>
      <c r="AU233" s="25" t="s">
        <v>81</v>
      </c>
      <c r="AY233" s="25" t="s">
        <v>394</v>
      </c>
      <c r="BE233" s="251">
        <f>IF(N233="základní",J233,0)</f>
        <v>0</v>
      </c>
      <c r="BF233" s="251">
        <f>IF(N233="snížená",J233,0)</f>
        <v>0</v>
      </c>
      <c r="BG233" s="251">
        <f>IF(N233="zákl. přenesená",J233,0)</f>
        <v>0</v>
      </c>
      <c r="BH233" s="251">
        <f>IF(N233="sníž. přenesená",J233,0)</f>
        <v>0</v>
      </c>
      <c r="BI233" s="251">
        <f>IF(N233="nulová",J233,0)</f>
        <v>0</v>
      </c>
      <c r="BJ233" s="25" t="s">
        <v>24</v>
      </c>
      <c r="BK233" s="251">
        <f>ROUND(I233*H233,2)</f>
        <v>0</v>
      </c>
      <c r="BL233" s="25" t="s">
        <v>401</v>
      </c>
      <c r="BM233" s="25" t="s">
        <v>5023</v>
      </c>
    </row>
    <row r="234" spans="2:47" s="1" customFormat="1" ht="13.5">
      <c r="B234" s="47"/>
      <c r="C234" s="75"/>
      <c r="D234" s="252" t="s">
        <v>403</v>
      </c>
      <c r="E234" s="75"/>
      <c r="F234" s="253" t="s">
        <v>5024</v>
      </c>
      <c r="G234" s="75"/>
      <c r="H234" s="75"/>
      <c r="I234" s="208"/>
      <c r="J234" s="75"/>
      <c r="K234" s="75"/>
      <c r="L234" s="73"/>
      <c r="M234" s="254"/>
      <c r="N234" s="48"/>
      <c r="O234" s="48"/>
      <c r="P234" s="48"/>
      <c r="Q234" s="48"/>
      <c r="R234" s="48"/>
      <c r="S234" s="48"/>
      <c r="T234" s="96"/>
      <c r="AT234" s="25" t="s">
        <v>403</v>
      </c>
      <c r="AU234" s="25" t="s">
        <v>81</v>
      </c>
    </row>
    <row r="235" spans="2:65" s="1" customFormat="1" ht="16.5" customHeight="1">
      <c r="B235" s="47"/>
      <c r="C235" s="288" t="s">
        <v>649</v>
      </c>
      <c r="D235" s="288" t="s">
        <v>506</v>
      </c>
      <c r="E235" s="289" t="s">
        <v>5025</v>
      </c>
      <c r="F235" s="290" t="s">
        <v>5026</v>
      </c>
      <c r="G235" s="291" t="s">
        <v>409</v>
      </c>
      <c r="H235" s="292">
        <v>1</v>
      </c>
      <c r="I235" s="293"/>
      <c r="J235" s="294">
        <f>ROUND(I235*H235,2)</f>
        <v>0</v>
      </c>
      <c r="K235" s="290" t="s">
        <v>410</v>
      </c>
      <c r="L235" s="295"/>
      <c r="M235" s="296" t="s">
        <v>22</v>
      </c>
      <c r="N235" s="297" t="s">
        <v>44</v>
      </c>
      <c r="O235" s="48"/>
      <c r="P235" s="249">
        <f>O235*H235</f>
        <v>0</v>
      </c>
      <c r="Q235" s="249">
        <v>0.0022</v>
      </c>
      <c r="R235" s="249">
        <f>Q235*H235</f>
        <v>0.0022</v>
      </c>
      <c r="S235" s="249">
        <v>0</v>
      </c>
      <c r="T235" s="250">
        <f>S235*H235</f>
        <v>0</v>
      </c>
      <c r="AR235" s="25" t="s">
        <v>443</v>
      </c>
      <c r="AT235" s="25" t="s">
        <v>506</v>
      </c>
      <c r="AU235" s="25" t="s">
        <v>81</v>
      </c>
      <c r="AY235" s="25" t="s">
        <v>394</v>
      </c>
      <c r="BE235" s="251">
        <f>IF(N235="základní",J235,0)</f>
        <v>0</v>
      </c>
      <c r="BF235" s="251">
        <f>IF(N235="snížená",J235,0)</f>
        <v>0</v>
      </c>
      <c r="BG235" s="251">
        <f>IF(N235="zákl. přenesená",J235,0)</f>
        <v>0</v>
      </c>
      <c r="BH235" s="251">
        <f>IF(N235="sníž. přenesená",J235,0)</f>
        <v>0</v>
      </c>
      <c r="BI235" s="251">
        <f>IF(N235="nulová",J235,0)</f>
        <v>0</v>
      </c>
      <c r="BJ235" s="25" t="s">
        <v>24</v>
      </c>
      <c r="BK235" s="251">
        <f>ROUND(I235*H235,2)</f>
        <v>0</v>
      </c>
      <c r="BL235" s="25" t="s">
        <v>401</v>
      </c>
      <c r="BM235" s="25" t="s">
        <v>5027</v>
      </c>
    </row>
    <row r="236" spans="2:47" s="1" customFormat="1" ht="13.5">
      <c r="B236" s="47"/>
      <c r="C236" s="75"/>
      <c r="D236" s="252" t="s">
        <v>403</v>
      </c>
      <c r="E236" s="75"/>
      <c r="F236" s="253" t="s">
        <v>5028</v>
      </c>
      <c r="G236" s="75"/>
      <c r="H236" s="75"/>
      <c r="I236" s="208"/>
      <c r="J236" s="75"/>
      <c r="K236" s="75"/>
      <c r="L236" s="73"/>
      <c r="M236" s="254"/>
      <c r="N236" s="48"/>
      <c r="O236" s="48"/>
      <c r="P236" s="48"/>
      <c r="Q236" s="48"/>
      <c r="R236" s="48"/>
      <c r="S236" s="48"/>
      <c r="T236" s="96"/>
      <c r="AT236" s="25" t="s">
        <v>403</v>
      </c>
      <c r="AU236" s="25" t="s">
        <v>81</v>
      </c>
    </row>
    <row r="237" spans="2:65" s="1" customFormat="1" ht="16.5" customHeight="1">
      <c r="B237" s="47"/>
      <c r="C237" s="240" t="s">
        <v>654</v>
      </c>
      <c r="D237" s="240" t="s">
        <v>396</v>
      </c>
      <c r="E237" s="241" t="s">
        <v>5029</v>
      </c>
      <c r="F237" s="242" t="s">
        <v>5030</v>
      </c>
      <c r="G237" s="243" t="s">
        <v>409</v>
      </c>
      <c r="H237" s="244">
        <v>1</v>
      </c>
      <c r="I237" s="245"/>
      <c r="J237" s="246">
        <f>ROUND(I237*H237,2)</f>
        <v>0</v>
      </c>
      <c r="K237" s="242" t="s">
        <v>22</v>
      </c>
      <c r="L237" s="73"/>
      <c r="M237" s="247" t="s">
        <v>22</v>
      </c>
      <c r="N237" s="248" t="s">
        <v>44</v>
      </c>
      <c r="O237" s="48"/>
      <c r="P237" s="249">
        <f>O237*H237</f>
        <v>0</v>
      </c>
      <c r="Q237" s="249">
        <v>0</v>
      </c>
      <c r="R237" s="249">
        <f>Q237*H237</f>
        <v>0</v>
      </c>
      <c r="S237" s="249">
        <v>0</v>
      </c>
      <c r="T237" s="250">
        <f>S237*H237</f>
        <v>0</v>
      </c>
      <c r="AR237" s="25" t="s">
        <v>493</v>
      </c>
      <c r="AT237" s="25" t="s">
        <v>396</v>
      </c>
      <c r="AU237" s="25" t="s">
        <v>81</v>
      </c>
      <c r="AY237" s="25" t="s">
        <v>394</v>
      </c>
      <c r="BE237" s="251">
        <f>IF(N237="základní",J237,0)</f>
        <v>0</v>
      </c>
      <c r="BF237" s="251">
        <f>IF(N237="snížená",J237,0)</f>
        <v>0</v>
      </c>
      <c r="BG237" s="251">
        <f>IF(N237="zákl. přenesená",J237,0)</f>
        <v>0</v>
      </c>
      <c r="BH237" s="251">
        <f>IF(N237="sníž. přenesená",J237,0)</f>
        <v>0</v>
      </c>
      <c r="BI237" s="251">
        <f>IF(N237="nulová",J237,0)</f>
        <v>0</v>
      </c>
      <c r="BJ237" s="25" t="s">
        <v>24</v>
      </c>
      <c r="BK237" s="251">
        <f>ROUND(I237*H237,2)</f>
        <v>0</v>
      </c>
      <c r="BL237" s="25" t="s">
        <v>493</v>
      </c>
      <c r="BM237" s="25" t="s">
        <v>5031</v>
      </c>
    </row>
    <row r="238" spans="2:65" s="1" customFormat="1" ht="16.5" customHeight="1">
      <c r="B238" s="47"/>
      <c r="C238" s="288" t="s">
        <v>660</v>
      </c>
      <c r="D238" s="288" t="s">
        <v>506</v>
      </c>
      <c r="E238" s="289" t="s">
        <v>5032</v>
      </c>
      <c r="F238" s="290" t="s">
        <v>5033</v>
      </c>
      <c r="G238" s="291" t="s">
        <v>409</v>
      </c>
      <c r="H238" s="292">
        <v>1</v>
      </c>
      <c r="I238" s="293"/>
      <c r="J238" s="294">
        <f>ROUND(I238*H238,2)</f>
        <v>0</v>
      </c>
      <c r="K238" s="290" t="s">
        <v>22</v>
      </c>
      <c r="L238" s="295"/>
      <c r="M238" s="296" t="s">
        <v>22</v>
      </c>
      <c r="N238" s="297" t="s">
        <v>44</v>
      </c>
      <c r="O238" s="48"/>
      <c r="P238" s="249">
        <f>O238*H238</f>
        <v>0</v>
      </c>
      <c r="Q238" s="249">
        <v>0.011</v>
      </c>
      <c r="R238" s="249">
        <f>Q238*H238</f>
        <v>0.011</v>
      </c>
      <c r="S238" s="249">
        <v>0</v>
      </c>
      <c r="T238" s="250">
        <f>S238*H238</f>
        <v>0</v>
      </c>
      <c r="AR238" s="25" t="s">
        <v>588</v>
      </c>
      <c r="AT238" s="25" t="s">
        <v>506</v>
      </c>
      <c r="AU238" s="25" t="s">
        <v>81</v>
      </c>
      <c r="AY238" s="25" t="s">
        <v>394</v>
      </c>
      <c r="BE238" s="251">
        <f>IF(N238="základní",J238,0)</f>
        <v>0</v>
      </c>
      <c r="BF238" s="251">
        <f>IF(N238="snížená",J238,0)</f>
        <v>0</v>
      </c>
      <c r="BG238" s="251">
        <f>IF(N238="zákl. přenesená",J238,0)</f>
        <v>0</v>
      </c>
      <c r="BH238" s="251">
        <f>IF(N238="sníž. přenesená",J238,0)</f>
        <v>0</v>
      </c>
      <c r="BI238" s="251">
        <f>IF(N238="nulová",J238,0)</f>
        <v>0</v>
      </c>
      <c r="BJ238" s="25" t="s">
        <v>24</v>
      </c>
      <c r="BK238" s="251">
        <f>ROUND(I238*H238,2)</f>
        <v>0</v>
      </c>
      <c r="BL238" s="25" t="s">
        <v>493</v>
      </c>
      <c r="BM238" s="25" t="s">
        <v>5034</v>
      </c>
    </row>
    <row r="239" spans="2:65" s="1" customFormat="1" ht="25.5" customHeight="1">
      <c r="B239" s="47"/>
      <c r="C239" s="240" t="s">
        <v>666</v>
      </c>
      <c r="D239" s="240" t="s">
        <v>396</v>
      </c>
      <c r="E239" s="241" t="s">
        <v>5035</v>
      </c>
      <c r="F239" s="242" t="s">
        <v>5036</v>
      </c>
      <c r="G239" s="243" t="s">
        <v>409</v>
      </c>
      <c r="H239" s="244">
        <v>2</v>
      </c>
      <c r="I239" s="245"/>
      <c r="J239" s="246">
        <f>ROUND(I239*H239,2)</f>
        <v>0</v>
      </c>
      <c r="K239" s="242" t="s">
        <v>410</v>
      </c>
      <c r="L239" s="73"/>
      <c r="M239" s="247" t="s">
        <v>22</v>
      </c>
      <c r="N239" s="248" t="s">
        <v>44</v>
      </c>
      <c r="O239" s="48"/>
      <c r="P239" s="249">
        <f>O239*H239</f>
        <v>0</v>
      </c>
      <c r="Q239" s="249">
        <v>1E-05</v>
      </c>
      <c r="R239" s="249">
        <f>Q239*H239</f>
        <v>2E-05</v>
      </c>
      <c r="S239" s="249">
        <v>0</v>
      </c>
      <c r="T239" s="250">
        <f>S239*H239</f>
        <v>0</v>
      </c>
      <c r="AR239" s="25" t="s">
        <v>401</v>
      </c>
      <c r="AT239" s="25" t="s">
        <v>396</v>
      </c>
      <c r="AU239" s="25" t="s">
        <v>81</v>
      </c>
      <c r="AY239" s="25" t="s">
        <v>394</v>
      </c>
      <c r="BE239" s="251">
        <f>IF(N239="základní",J239,0)</f>
        <v>0</v>
      </c>
      <c r="BF239" s="251">
        <f>IF(N239="snížená",J239,0)</f>
        <v>0</v>
      </c>
      <c r="BG239" s="251">
        <f>IF(N239="zákl. přenesená",J239,0)</f>
        <v>0</v>
      </c>
      <c r="BH239" s="251">
        <f>IF(N239="sníž. přenesená",J239,0)</f>
        <v>0</v>
      </c>
      <c r="BI239" s="251">
        <f>IF(N239="nulová",J239,0)</f>
        <v>0</v>
      </c>
      <c r="BJ239" s="25" t="s">
        <v>24</v>
      </c>
      <c r="BK239" s="251">
        <f>ROUND(I239*H239,2)</f>
        <v>0</v>
      </c>
      <c r="BL239" s="25" t="s">
        <v>401</v>
      </c>
      <c r="BM239" s="25" t="s">
        <v>5037</v>
      </c>
    </row>
    <row r="240" spans="2:47" s="1" customFormat="1" ht="13.5">
      <c r="B240" s="47"/>
      <c r="C240" s="75"/>
      <c r="D240" s="252" t="s">
        <v>403</v>
      </c>
      <c r="E240" s="75"/>
      <c r="F240" s="253" t="s">
        <v>5038</v>
      </c>
      <c r="G240" s="75"/>
      <c r="H240" s="75"/>
      <c r="I240" s="208"/>
      <c r="J240" s="75"/>
      <c r="K240" s="75"/>
      <c r="L240" s="73"/>
      <c r="M240" s="254"/>
      <c r="N240" s="48"/>
      <c r="O240" s="48"/>
      <c r="P240" s="48"/>
      <c r="Q240" s="48"/>
      <c r="R240" s="48"/>
      <c r="S240" s="48"/>
      <c r="T240" s="96"/>
      <c r="AT240" s="25" t="s">
        <v>403</v>
      </c>
      <c r="AU240" s="25" t="s">
        <v>81</v>
      </c>
    </row>
    <row r="241" spans="2:51" s="12" customFormat="1" ht="13.5">
      <c r="B241" s="255"/>
      <c r="C241" s="256"/>
      <c r="D241" s="252" t="s">
        <v>405</v>
      </c>
      <c r="E241" s="257" t="s">
        <v>22</v>
      </c>
      <c r="F241" s="258" t="s">
        <v>5039</v>
      </c>
      <c r="G241" s="256"/>
      <c r="H241" s="259">
        <v>2</v>
      </c>
      <c r="I241" s="260"/>
      <c r="J241" s="256"/>
      <c r="K241" s="256"/>
      <c r="L241" s="261"/>
      <c r="M241" s="262"/>
      <c r="N241" s="263"/>
      <c r="O241" s="263"/>
      <c r="P241" s="263"/>
      <c r="Q241" s="263"/>
      <c r="R241" s="263"/>
      <c r="S241" s="263"/>
      <c r="T241" s="264"/>
      <c r="AT241" s="265" t="s">
        <v>405</v>
      </c>
      <c r="AU241" s="265" t="s">
        <v>81</v>
      </c>
      <c r="AV241" s="12" t="s">
        <v>81</v>
      </c>
      <c r="AW241" s="12" t="s">
        <v>36</v>
      </c>
      <c r="AX241" s="12" t="s">
        <v>24</v>
      </c>
      <c r="AY241" s="265" t="s">
        <v>394</v>
      </c>
    </row>
    <row r="242" spans="2:63" s="11" customFormat="1" ht="29.85" customHeight="1">
      <c r="B242" s="224"/>
      <c r="C242" s="225"/>
      <c r="D242" s="226" t="s">
        <v>72</v>
      </c>
      <c r="E242" s="238" t="s">
        <v>1739</v>
      </c>
      <c r="F242" s="238" t="s">
        <v>1740</v>
      </c>
      <c r="G242" s="225"/>
      <c r="H242" s="225"/>
      <c r="I242" s="228"/>
      <c r="J242" s="239">
        <f>BK242</f>
        <v>0</v>
      </c>
      <c r="K242" s="225"/>
      <c r="L242" s="230"/>
      <c r="M242" s="231"/>
      <c r="N242" s="232"/>
      <c r="O242" s="232"/>
      <c r="P242" s="233">
        <f>SUM(P243:P251)</f>
        <v>0</v>
      </c>
      <c r="Q242" s="232"/>
      <c r="R242" s="233">
        <f>SUM(R243:R251)</f>
        <v>0</v>
      </c>
      <c r="S242" s="232"/>
      <c r="T242" s="234">
        <f>SUM(T243:T251)</f>
        <v>0</v>
      </c>
      <c r="AR242" s="235" t="s">
        <v>24</v>
      </c>
      <c r="AT242" s="236" t="s">
        <v>72</v>
      </c>
      <c r="AU242" s="236" t="s">
        <v>24</v>
      </c>
      <c r="AY242" s="235" t="s">
        <v>394</v>
      </c>
      <c r="BK242" s="237">
        <f>SUM(BK243:BK251)</f>
        <v>0</v>
      </c>
    </row>
    <row r="243" spans="2:65" s="1" customFormat="1" ht="25.5" customHeight="1">
      <c r="B243" s="47"/>
      <c r="C243" s="240" t="s">
        <v>672</v>
      </c>
      <c r="D243" s="240" t="s">
        <v>396</v>
      </c>
      <c r="E243" s="241" t="s">
        <v>1753</v>
      </c>
      <c r="F243" s="242" t="s">
        <v>1754</v>
      </c>
      <c r="G243" s="243" t="s">
        <v>552</v>
      </c>
      <c r="H243" s="244">
        <v>2.259</v>
      </c>
      <c r="I243" s="245"/>
      <c r="J243" s="246">
        <f>ROUND(I243*H243,2)</f>
        <v>0</v>
      </c>
      <c r="K243" s="242" t="s">
        <v>400</v>
      </c>
      <c r="L243" s="73"/>
      <c r="M243" s="247" t="s">
        <v>22</v>
      </c>
      <c r="N243" s="248" t="s">
        <v>44</v>
      </c>
      <c r="O243" s="48"/>
      <c r="P243" s="249">
        <f>O243*H243</f>
        <v>0</v>
      </c>
      <c r="Q243" s="249">
        <v>0</v>
      </c>
      <c r="R243" s="249">
        <f>Q243*H243</f>
        <v>0</v>
      </c>
      <c r="S243" s="249">
        <v>0</v>
      </c>
      <c r="T243" s="250">
        <f>S243*H243</f>
        <v>0</v>
      </c>
      <c r="AR243" s="25" t="s">
        <v>401</v>
      </c>
      <c r="AT243" s="25" t="s">
        <v>396</v>
      </c>
      <c r="AU243" s="25" t="s">
        <v>81</v>
      </c>
      <c r="AY243" s="25" t="s">
        <v>394</v>
      </c>
      <c r="BE243" s="251">
        <f>IF(N243="základní",J243,0)</f>
        <v>0</v>
      </c>
      <c r="BF243" s="251">
        <f>IF(N243="snížená",J243,0)</f>
        <v>0</v>
      </c>
      <c r="BG243" s="251">
        <f>IF(N243="zákl. přenesená",J243,0)</f>
        <v>0</v>
      </c>
      <c r="BH243" s="251">
        <f>IF(N243="sníž. přenesená",J243,0)</f>
        <v>0</v>
      </c>
      <c r="BI243" s="251">
        <f>IF(N243="nulová",J243,0)</f>
        <v>0</v>
      </c>
      <c r="BJ243" s="25" t="s">
        <v>24</v>
      </c>
      <c r="BK243" s="251">
        <f>ROUND(I243*H243,2)</f>
        <v>0</v>
      </c>
      <c r="BL243" s="25" t="s">
        <v>401</v>
      </c>
      <c r="BM243" s="25" t="s">
        <v>5040</v>
      </c>
    </row>
    <row r="244" spans="2:47" s="1" customFormat="1" ht="13.5">
      <c r="B244" s="47"/>
      <c r="C244" s="75"/>
      <c r="D244" s="252" t="s">
        <v>403</v>
      </c>
      <c r="E244" s="75"/>
      <c r="F244" s="253" t="s">
        <v>1756</v>
      </c>
      <c r="G244" s="75"/>
      <c r="H244" s="75"/>
      <c r="I244" s="208"/>
      <c r="J244" s="75"/>
      <c r="K244" s="75"/>
      <c r="L244" s="73"/>
      <c r="M244" s="254"/>
      <c r="N244" s="48"/>
      <c r="O244" s="48"/>
      <c r="P244" s="48"/>
      <c r="Q244" s="48"/>
      <c r="R244" s="48"/>
      <c r="S244" s="48"/>
      <c r="T244" s="96"/>
      <c r="AT244" s="25" t="s">
        <v>403</v>
      </c>
      <c r="AU244" s="25" t="s">
        <v>81</v>
      </c>
    </row>
    <row r="245" spans="2:65" s="1" customFormat="1" ht="25.5" customHeight="1">
      <c r="B245" s="47"/>
      <c r="C245" s="240" t="s">
        <v>678</v>
      </c>
      <c r="D245" s="240" t="s">
        <v>396</v>
      </c>
      <c r="E245" s="241" t="s">
        <v>5041</v>
      </c>
      <c r="F245" s="242" t="s">
        <v>5042</v>
      </c>
      <c r="G245" s="243" t="s">
        <v>552</v>
      </c>
      <c r="H245" s="244">
        <v>2.259</v>
      </c>
      <c r="I245" s="245"/>
      <c r="J245" s="246">
        <f>ROUND(I245*H245,2)</f>
        <v>0</v>
      </c>
      <c r="K245" s="242" t="s">
        <v>400</v>
      </c>
      <c r="L245" s="73"/>
      <c r="M245" s="247" t="s">
        <v>22</v>
      </c>
      <c r="N245" s="248" t="s">
        <v>44</v>
      </c>
      <c r="O245" s="48"/>
      <c r="P245" s="249">
        <f>O245*H245</f>
        <v>0</v>
      </c>
      <c r="Q245" s="249">
        <v>0</v>
      </c>
      <c r="R245" s="249">
        <f>Q245*H245</f>
        <v>0</v>
      </c>
      <c r="S245" s="249">
        <v>0</v>
      </c>
      <c r="T245" s="250">
        <f>S245*H245</f>
        <v>0</v>
      </c>
      <c r="AR245" s="25" t="s">
        <v>401</v>
      </c>
      <c r="AT245" s="25" t="s">
        <v>396</v>
      </c>
      <c r="AU245" s="25" t="s">
        <v>81</v>
      </c>
      <c r="AY245" s="25" t="s">
        <v>394</v>
      </c>
      <c r="BE245" s="251">
        <f>IF(N245="základní",J245,0)</f>
        <v>0</v>
      </c>
      <c r="BF245" s="251">
        <f>IF(N245="snížená",J245,0)</f>
        <v>0</v>
      </c>
      <c r="BG245" s="251">
        <f>IF(N245="zákl. přenesená",J245,0)</f>
        <v>0</v>
      </c>
      <c r="BH245" s="251">
        <f>IF(N245="sníž. přenesená",J245,0)</f>
        <v>0</v>
      </c>
      <c r="BI245" s="251">
        <f>IF(N245="nulová",J245,0)</f>
        <v>0</v>
      </c>
      <c r="BJ245" s="25" t="s">
        <v>24</v>
      </c>
      <c r="BK245" s="251">
        <f>ROUND(I245*H245,2)</f>
        <v>0</v>
      </c>
      <c r="BL245" s="25" t="s">
        <v>401</v>
      </c>
      <c r="BM245" s="25" t="s">
        <v>5043</v>
      </c>
    </row>
    <row r="246" spans="2:47" s="1" customFormat="1" ht="13.5">
      <c r="B246" s="47"/>
      <c r="C246" s="75"/>
      <c r="D246" s="252" t="s">
        <v>403</v>
      </c>
      <c r="E246" s="75"/>
      <c r="F246" s="253" t="s">
        <v>5044</v>
      </c>
      <c r="G246" s="75"/>
      <c r="H246" s="75"/>
      <c r="I246" s="208"/>
      <c r="J246" s="75"/>
      <c r="K246" s="75"/>
      <c r="L246" s="73"/>
      <c r="M246" s="254"/>
      <c r="N246" s="48"/>
      <c r="O246" s="48"/>
      <c r="P246" s="48"/>
      <c r="Q246" s="48"/>
      <c r="R246" s="48"/>
      <c r="S246" s="48"/>
      <c r="T246" s="96"/>
      <c r="AT246" s="25" t="s">
        <v>403</v>
      </c>
      <c r="AU246" s="25" t="s">
        <v>81</v>
      </c>
    </row>
    <row r="247" spans="2:65" s="1" customFormat="1" ht="25.5" customHeight="1">
      <c r="B247" s="47"/>
      <c r="C247" s="240" t="s">
        <v>684</v>
      </c>
      <c r="D247" s="240" t="s">
        <v>396</v>
      </c>
      <c r="E247" s="241" t="s">
        <v>5045</v>
      </c>
      <c r="F247" s="242" t="s">
        <v>5046</v>
      </c>
      <c r="G247" s="243" t="s">
        <v>552</v>
      </c>
      <c r="H247" s="244">
        <v>20.331</v>
      </c>
      <c r="I247" s="245"/>
      <c r="J247" s="246">
        <f>ROUND(I247*H247,2)</f>
        <v>0</v>
      </c>
      <c r="K247" s="242" t="s">
        <v>400</v>
      </c>
      <c r="L247" s="73"/>
      <c r="M247" s="247" t="s">
        <v>22</v>
      </c>
      <c r="N247" s="248" t="s">
        <v>44</v>
      </c>
      <c r="O247" s="48"/>
      <c r="P247" s="249">
        <f>O247*H247</f>
        <v>0</v>
      </c>
      <c r="Q247" s="249">
        <v>0</v>
      </c>
      <c r="R247" s="249">
        <f>Q247*H247</f>
        <v>0</v>
      </c>
      <c r="S247" s="249">
        <v>0</v>
      </c>
      <c r="T247" s="250">
        <f>S247*H247</f>
        <v>0</v>
      </c>
      <c r="AR247" s="25" t="s">
        <v>401</v>
      </c>
      <c r="AT247" s="25" t="s">
        <v>396</v>
      </c>
      <c r="AU247" s="25" t="s">
        <v>81</v>
      </c>
      <c r="AY247" s="25" t="s">
        <v>394</v>
      </c>
      <c r="BE247" s="251">
        <f>IF(N247="základní",J247,0)</f>
        <v>0</v>
      </c>
      <c r="BF247" s="251">
        <f>IF(N247="snížená",J247,0)</f>
        <v>0</v>
      </c>
      <c r="BG247" s="251">
        <f>IF(N247="zákl. přenesená",J247,0)</f>
        <v>0</v>
      </c>
      <c r="BH247" s="251">
        <f>IF(N247="sníž. přenesená",J247,0)</f>
        <v>0</v>
      </c>
      <c r="BI247" s="251">
        <f>IF(N247="nulová",J247,0)</f>
        <v>0</v>
      </c>
      <c r="BJ247" s="25" t="s">
        <v>24</v>
      </c>
      <c r="BK247" s="251">
        <f>ROUND(I247*H247,2)</f>
        <v>0</v>
      </c>
      <c r="BL247" s="25" t="s">
        <v>401</v>
      </c>
      <c r="BM247" s="25" t="s">
        <v>5047</v>
      </c>
    </row>
    <row r="248" spans="2:47" s="1" customFormat="1" ht="13.5">
      <c r="B248" s="47"/>
      <c r="C248" s="75"/>
      <c r="D248" s="252" t="s">
        <v>403</v>
      </c>
      <c r="E248" s="75"/>
      <c r="F248" s="253" t="s">
        <v>5048</v>
      </c>
      <c r="G248" s="75"/>
      <c r="H248" s="75"/>
      <c r="I248" s="208"/>
      <c r="J248" s="75"/>
      <c r="K248" s="75"/>
      <c r="L248" s="73"/>
      <c r="M248" s="254"/>
      <c r="N248" s="48"/>
      <c r="O248" s="48"/>
      <c r="P248" s="48"/>
      <c r="Q248" s="48"/>
      <c r="R248" s="48"/>
      <c r="S248" s="48"/>
      <c r="T248" s="96"/>
      <c r="AT248" s="25" t="s">
        <v>403</v>
      </c>
      <c r="AU248" s="25" t="s">
        <v>81</v>
      </c>
    </row>
    <row r="249" spans="2:51" s="12" customFormat="1" ht="13.5">
      <c r="B249" s="255"/>
      <c r="C249" s="256"/>
      <c r="D249" s="252" t="s">
        <v>405</v>
      </c>
      <c r="E249" s="256"/>
      <c r="F249" s="258" t="s">
        <v>5049</v>
      </c>
      <c r="G249" s="256"/>
      <c r="H249" s="259">
        <v>20.331</v>
      </c>
      <c r="I249" s="260"/>
      <c r="J249" s="256"/>
      <c r="K249" s="256"/>
      <c r="L249" s="261"/>
      <c r="M249" s="262"/>
      <c r="N249" s="263"/>
      <c r="O249" s="263"/>
      <c r="P249" s="263"/>
      <c r="Q249" s="263"/>
      <c r="R249" s="263"/>
      <c r="S249" s="263"/>
      <c r="T249" s="264"/>
      <c r="AT249" s="265" t="s">
        <v>405</v>
      </c>
      <c r="AU249" s="265" t="s">
        <v>81</v>
      </c>
      <c r="AV249" s="12" t="s">
        <v>81</v>
      </c>
      <c r="AW249" s="12" t="s">
        <v>6</v>
      </c>
      <c r="AX249" s="12" t="s">
        <v>24</v>
      </c>
      <c r="AY249" s="265" t="s">
        <v>394</v>
      </c>
    </row>
    <row r="250" spans="2:65" s="1" customFormat="1" ht="16.5" customHeight="1">
      <c r="B250" s="47"/>
      <c r="C250" s="240" t="s">
        <v>689</v>
      </c>
      <c r="D250" s="240" t="s">
        <v>396</v>
      </c>
      <c r="E250" s="241" t="s">
        <v>1763</v>
      </c>
      <c r="F250" s="242" t="s">
        <v>1764</v>
      </c>
      <c r="G250" s="243" t="s">
        <v>552</v>
      </c>
      <c r="H250" s="244">
        <v>2.259</v>
      </c>
      <c r="I250" s="245"/>
      <c r="J250" s="246">
        <f>ROUND(I250*H250,2)</f>
        <v>0</v>
      </c>
      <c r="K250" s="242" t="s">
        <v>400</v>
      </c>
      <c r="L250" s="73"/>
      <c r="M250" s="247" t="s">
        <v>22</v>
      </c>
      <c r="N250" s="248" t="s">
        <v>44</v>
      </c>
      <c r="O250" s="48"/>
      <c r="P250" s="249">
        <f>O250*H250</f>
        <v>0</v>
      </c>
      <c r="Q250" s="249">
        <v>0</v>
      </c>
      <c r="R250" s="249">
        <f>Q250*H250</f>
        <v>0</v>
      </c>
      <c r="S250" s="249">
        <v>0</v>
      </c>
      <c r="T250" s="250">
        <f>S250*H250</f>
        <v>0</v>
      </c>
      <c r="AR250" s="25" t="s">
        <v>401</v>
      </c>
      <c r="AT250" s="25" t="s">
        <v>396</v>
      </c>
      <c r="AU250" s="25" t="s">
        <v>81</v>
      </c>
      <c r="AY250" s="25" t="s">
        <v>394</v>
      </c>
      <c r="BE250" s="251">
        <f>IF(N250="základní",J250,0)</f>
        <v>0</v>
      </c>
      <c r="BF250" s="251">
        <f>IF(N250="snížená",J250,0)</f>
        <v>0</v>
      </c>
      <c r="BG250" s="251">
        <f>IF(N250="zákl. přenesená",J250,0)</f>
        <v>0</v>
      </c>
      <c r="BH250" s="251">
        <f>IF(N250="sníž. přenesená",J250,0)</f>
        <v>0</v>
      </c>
      <c r="BI250" s="251">
        <f>IF(N250="nulová",J250,0)</f>
        <v>0</v>
      </c>
      <c r="BJ250" s="25" t="s">
        <v>24</v>
      </c>
      <c r="BK250" s="251">
        <f>ROUND(I250*H250,2)</f>
        <v>0</v>
      </c>
      <c r="BL250" s="25" t="s">
        <v>401</v>
      </c>
      <c r="BM250" s="25" t="s">
        <v>5050</v>
      </c>
    </row>
    <row r="251" spans="2:47" s="1" customFormat="1" ht="13.5">
      <c r="B251" s="47"/>
      <c r="C251" s="75"/>
      <c r="D251" s="252" t="s">
        <v>403</v>
      </c>
      <c r="E251" s="75"/>
      <c r="F251" s="253" t="s">
        <v>1766</v>
      </c>
      <c r="G251" s="75"/>
      <c r="H251" s="75"/>
      <c r="I251" s="208"/>
      <c r="J251" s="75"/>
      <c r="K251" s="75"/>
      <c r="L251" s="73"/>
      <c r="M251" s="254"/>
      <c r="N251" s="48"/>
      <c r="O251" s="48"/>
      <c r="P251" s="48"/>
      <c r="Q251" s="48"/>
      <c r="R251" s="48"/>
      <c r="S251" s="48"/>
      <c r="T251" s="96"/>
      <c r="AT251" s="25" t="s">
        <v>403</v>
      </c>
      <c r="AU251" s="25" t="s">
        <v>81</v>
      </c>
    </row>
    <row r="252" spans="2:63" s="11" customFormat="1" ht="29.85" customHeight="1">
      <c r="B252" s="224"/>
      <c r="C252" s="225"/>
      <c r="D252" s="226" t="s">
        <v>72</v>
      </c>
      <c r="E252" s="238" t="s">
        <v>1767</v>
      </c>
      <c r="F252" s="238" t="s">
        <v>1768</v>
      </c>
      <c r="G252" s="225"/>
      <c r="H252" s="225"/>
      <c r="I252" s="228"/>
      <c r="J252" s="239">
        <f>BK252</f>
        <v>0</v>
      </c>
      <c r="K252" s="225"/>
      <c r="L252" s="230"/>
      <c r="M252" s="231"/>
      <c r="N252" s="232"/>
      <c r="O252" s="232"/>
      <c r="P252" s="233">
        <f>P253</f>
        <v>0</v>
      </c>
      <c r="Q252" s="232"/>
      <c r="R252" s="233">
        <f>R253</f>
        <v>0</v>
      </c>
      <c r="S252" s="232"/>
      <c r="T252" s="234">
        <f>T253</f>
        <v>0</v>
      </c>
      <c r="AR252" s="235" t="s">
        <v>24</v>
      </c>
      <c r="AT252" s="236" t="s">
        <v>72</v>
      </c>
      <c r="AU252" s="236" t="s">
        <v>24</v>
      </c>
      <c r="AY252" s="235" t="s">
        <v>394</v>
      </c>
      <c r="BK252" s="237">
        <f>BK253</f>
        <v>0</v>
      </c>
    </row>
    <row r="253" spans="2:65" s="1" customFormat="1" ht="16.5" customHeight="1">
      <c r="B253" s="47"/>
      <c r="C253" s="240" t="s">
        <v>694</v>
      </c>
      <c r="D253" s="240" t="s">
        <v>396</v>
      </c>
      <c r="E253" s="241" t="s">
        <v>5051</v>
      </c>
      <c r="F253" s="242" t="s">
        <v>5052</v>
      </c>
      <c r="G253" s="243" t="s">
        <v>552</v>
      </c>
      <c r="H253" s="244">
        <v>48.284</v>
      </c>
      <c r="I253" s="245"/>
      <c r="J253" s="246">
        <f>ROUND(I253*H253,2)</f>
        <v>0</v>
      </c>
      <c r="K253" s="242" t="s">
        <v>410</v>
      </c>
      <c r="L253" s="73"/>
      <c r="M253" s="247" t="s">
        <v>22</v>
      </c>
      <c r="N253" s="248" t="s">
        <v>44</v>
      </c>
      <c r="O253" s="48"/>
      <c r="P253" s="249">
        <f>O253*H253</f>
        <v>0</v>
      </c>
      <c r="Q253" s="249">
        <v>0</v>
      </c>
      <c r="R253" s="249">
        <f>Q253*H253</f>
        <v>0</v>
      </c>
      <c r="S253" s="249">
        <v>0</v>
      </c>
      <c r="T253" s="250">
        <f>S253*H253</f>
        <v>0</v>
      </c>
      <c r="AR253" s="25" t="s">
        <v>401</v>
      </c>
      <c r="AT253" s="25" t="s">
        <v>396</v>
      </c>
      <c r="AU253" s="25" t="s">
        <v>81</v>
      </c>
      <c r="AY253" s="25" t="s">
        <v>394</v>
      </c>
      <c r="BE253" s="251">
        <f>IF(N253="základní",J253,0)</f>
        <v>0</v>
      </c>
      <c r="BF253" s="251">
        <f>IF(N253="snížená",J253,0)</f>
        <v>0</v>
      </c>
      <c r="BG253" s="251">
        <f>IF(N253="zákl. přenesená",J253,0)</f>
        <v>0</v>
      </c>
      <c r="BH253" s="251">
        <f>IF(N253="sníž. přenesená",J253,0)</f>
        <v>0</v>
      </c>
      <c r="BI253" s="251">
        <f>IF(N253="nulová",J253,0)</f>
        <v>0</v>
      </c>
      <c r="BJ253" s="25" t="s">
        <v>24</v>
      </c>
      <c r="BK253" s="251">
        <f>ROUND(I253*H253,2)</f>
        <v>0</v>
      </c>
      <c r="BL253" s="25" t="s">
        <v>401</v>
      </c>
      <c r="BM253" s="25" t="s">
        <v>5053</v>
      </c>
    </row>
    <row r="254" spans="2:63" s="11" customFormat="1" ht="37.4" customHeight="1">
      <c r="B254" s="224"/>
      <c r="C254" s="225"/>
      <c r="D254" s="226" t="s">
        <v>72</v>
      </c>
      <c r="E254" s="227" t="s">
        <v>1773</v>
      </c>
      <c r="F254" s="227" t="s">
        <v>1774</v>
      </c>
      <c r="G254" s="225"/>
      <c r="H254" s="225"/>
      <c r="I254" s="228"/>
      <c r="J254" s="229">
        <f>BK254</f>
        <v>0</v>
      </c>
      <c r="K254" s="225"/>
      <c r="L254" s="230"/>
      <c r="M254" s="231"/>
      <c r="N254" s="232"/>
      <c r="O254" s="232"/>
      <c r="P254" s="233">
        <f>P255+P275+P290+P310+P315+P388+P411+P428+P441+P450+P495+P499+P503</f>
        <v>0</v>
      </c>
      <c r="Q254" s="232"/>
      <c r="R254" s="233">
        <f>R255+R275+R290+R310+R315+R388+R411+R428+R441+R450+R495+R499+R503</f>
        <v>8.010759120000001</v>
      </c>
      <c r="S254" s="232"/>
      <c r="T254" s="234">
        <f>T255+T275+T290+T310+T315+T388+T411+T428+T441+T450+T495+T499+T503</f>
        <v>2.259</v>
      </c>
      <c r="AR254" s="235" t="s">
        <v>81</v>
      </c>
      <c r="AT254" s="236" t="s">
        <v>72</v>
      </c>
      <c r="AU254" s="236" t="s">
        <v>73</v>
      </c>
      <c r="AY254" s="235" t="s">
        <v>394</v>
      </c>
      <c r="BK254" s="237">
        <f>BK255+BK275+BK290+BK310+BK315+BK388+BK411+BK428+BK441+BK450+BK495+BK499+BK503</f>
        <v>0</v>
      </c>
    </row>
    <row r="255" spans="2:63" s="11" customFormat="1" ht="19.9" customHeight="1">
      <c r="B255" s="224"/>
      <c r="C255" s="225"/>
      <c r="D255" s="226" t="s">
        <v>72</v>
      </c>
      <c r="E255" s="238" t="s">
        <v>1775</v>
      </c>
      <c r="F255" s="238" t="s">
        <v>1776</v>
      </c>
      <c r="G255" s="225"/>
      <c r="H255" s="225"/>
      <c r="I255" s="228"/>
      <c r="J255" s="239">
        <f>BK255</f>
        <v>0</v>
      </c>
      <c r="K255" s="225"/>
      <c r="L255" s="230"/>
      <c r="M255" s="231"/>
      <c r="N255" s="232"/>
      <c r="O255" s="232"/>
      <c r="P255" s="233">
        <f>SUM(P256:P274)</f>
        <v>0</v>
      </c>
      <c r="Q255" s="232"/>
      <c r="R255" s="233">
        <f>SUM(R256:R274)</f>
        <v>0.16496003999999997</v>
      </c>
      <c r="S255" s="232"/>
      <c r="T255" s="234">
        <f>SUM(T256:T274)</f>
        <v>0</v>
      </c>
      <c r="AR255" s="235" t="s">
        <v>81</v>
      </c>
      <c r="AT255" s="236" t="s">
        <v>72</v>
      </c>
      <c r="AU255" s="236" t="s">
        <v>24</v>
      </c>
      <c r="AY255" s="235" t="s">
        <v>394</v>
      </c>
      <c r="BK255" s="237">
        <f>SUM(BK256:BK274)</f>
        <v>0</v>
      </c>
    </row>
    <row r="256" spans="2:65" s="1" customFormat="1" ht="25.5" customHeight="1">
      <c r="B256" s="47"/>
      <c r="C256" s="240" t="s">
        <v>700</v>
      </c>
      <c r="D256" s="240" t="s">
        <v>396</v>
      </c>
      <c r="E256" s="241" t="s">
        <v>1778</v>
      </c>
      <c r="F256" s="242" t="s">
        <v>1779</v>
      </c>
      <c r="G256" s="243" t="s">
        <v>399</v>
      </c>
      <c r="H256" s="244">
        <v>9.32</v>
      </c>
      <c r="I256" s="245"/>
      <c r="J256" s="246">
        <f>ROUND(I256*H256,2)</f>
        <v>0</v>
      </c>
      <c r="K256" s="242" t="s">
        <v>410</v>
      </c>
      <c r="L256" s="73"/>
      <c r="M256" s="247" t="s">
        <v>22</v>
      </c>
      <c r="N256" s="248" t="s">
        <v>44</v>
      </c>
      <c r="O256" s="48"/>
      <c r="P256" s="249">
        <f>O256*H256</f>
        <v>0</v>
      </c>
      <c r="Q256" s="249">
        <v>0</v>
      </c>
      <c r="R256" s="249">
        <f>Q256*H256</f>
        <v>0</v>
      </c>
      <c r="S256" s="249">
        <v>0</v>
      </c>
      <c r="T256" s="250">
        <f>S256*H256</f>
        <v>0</v>
      </c>
      <c r="AR256" s="25" t="s">
        <v>493</v>
      </c>
      <c r="AT256" s="25" t="s">
        <v>396</v>
      </c>
      <c r="AU256" s="25" t="s">
        <v>81</v>
      </c>
      <c r="AY256" s="25" t="s">
        <v>394</v>
      </c>
      <c r="BE256" s="251">
        <f>IF(N256="základní",J256,0)</f>
        <v>0</v>
      </c>
      <c r="BF256" s="251">
        <f>IF(N256="snížená",J256,0)</f>
        <v>0</v>
      </c>
      <c r="BG256" s="251">
        <f>IF(N256="zákl. přenesená",J256,0)</f>
        <v>0</v>
      </c>
      <c r="BH256" s="251">
        <f>IF(N256="sníž. přenesená",J256,0)</f>
        <v>0</v>
      </c>
      <c r="BI256" s="251">
        <f>IF(N256="nulová",J256,0)</f>
        <v>0</v>
      </c>
      <c r="BJ256" s="25" t="s">
        <v>24</v>
      </c>
      <c r="BK256" s="251">
        <f>ROUND(I256*H256,2)</f>
        <v>0</v>
      </c>
      <c r="BL256" s="25" t="s">
        <v>493</v>
      </c>
      <c r="BM256" s="25" t="s">
        <v>5054</v>
      </c>
    </row>
    <row r="257" spans="2:47" s="1" customFormat="1" ht="13.5">
      <c r="B257" s="47"/>
      <c r="C257" s="75"/>
      <c r="D257" s="252" t="s">
        <v>403</v>
      </c>
      <c r="E257" s="75"/>
      <c r="F257" s="253" t="s">
        <v>1781</v>
      </c>
      <c r="G257" s="75"/>
      <c r="H257" s="75"/>
      <c r="I257" s="208"/>
      <c r="J257" s="75"/>
      <c r="K257" s="75"/>
      <c r="L257" s="73"/>
      <c r="M257" s="254"/>
      <c r="N257" s="48"/>
      <c r="O257" s="48"/>
      <c r="P257" s="48"/>
      <c r="Q257" s="48"/>
      <c r="R257" s="48"/>
      <c r="S257" s="48"/>
      <c r="T257" s="96"/>
      <c r="AT257" s="25" t="s">
        <v>403</v>
      </c>
      <c r="AU257" s="25" t="s">
        <v>81</v>
      </c>
    </row>
    <row r="258" spans="2:51" s="12" customFormat="1" ht="13.5">
      <c r="B258" s="255"/>
      <c r="C258" s="256"/>
      <c r="D258" s="252" t="s">
        <v>405</v>
      </c>
      <c r="E258" s="257" t="s">
        <v>275</v>
      </c>
      <c r="F258" s="258" t="s">
        <v>5055</v>
      </c>
      <c r="G258" s="256"/>
      <c r="H258" s="259">
        <v>9.32</v>
      </c>
      <c r="I258" s="260"/>
      <c r="J258" s="256"/>
      <c r="K258" s="256"/>
      <c r="L258" s="261"/>
      <c r="M258" s="262"/>
      <c r="N258" s="263"/>
      <c r="O258" s="263"/>
      <c r="P258" s="263"/>
      <c r="Q258" s="263"/>
      <c r="R258" s="263"/>
      <c r="S258" s="263"/>
      <c r="T258" s="264"/>
      <c r="AT258" s="265" t="s">
        <v>405</v>
      </c>
      <c r="AU258" s="265" t="s">
        <v>81</v>
      </c>
      <c r="AV258" s="12" t="s">
        <v>81</v>
      </c>
      <c r="AW258" s="12" t="s">
        <v>36</v>
      </c>
      <c r="AX258" s="12" t="s">
        <v>24</v>
      </c>
      <c r="AY258" s="265" t="s">
        <v>394</v>
      </c>
    </row>
    <row r="259" spans="2:65" s="1" customFormat="1" ht="16.5" customHeight="1">
      <c r="B259" s="47"/>
      <c r="C259" s="288" t="s">
        <v>709</v>
      </c>
      <c r="D259" s="288" t="s">
        <v>506</v>
      </c>
      <c r="E259" s="289" t="s">
        <v>1789</v>
      </c>
      <c r="F259" s="290" t="s">
        <v>1790</v>
      </c>
      <c r="G259" s="291" t="s">
        <v>552</v>
      </c>
      <c r="H259" s="292">
        <v>0.003</v>
      </c>
      <c r="I259" s="293"/>
      <c r="J259" s="294">
        <f>ROUND(I259*H259,2)</f>
        <v>0</v>
      </c>
      <c r="K259" s="290" t="s">
        <v>410</v>
      </c>
      <c r="L259" s="295"/>
      <c r="M259" s="296" t="s">
        <v>22</v>
      </c>
      <c r="N259" s="297" t="s">
        <v>44</v>
      </c>
      <c r="O259" s="48"/>
      <c r="P259" s="249">
        <f>O259*H259</f>
        <v>0</v>
      </c>
      <c r="Q259" s="249">
        <v>1</v>
      </c>
      <c r="R259" s="249">
        <f>Q259*H259</f>
        <v>0.003</v>
      </c>
      <c r="S259" s="249">
        <v>0</v>
      </c>
      <c r="T259" s="250">
        <f>S259*H259</f>
        <v>0</v>
      </c>
      <c r="AR259" s="25" t="s">
        <v>588</v>
      </c>
      <c r="AT259" s="25" t="s">
        <v>506</v>
      </c>
      <c r="AU259" s="25" t="s">
        <v>81</v>
      </c>
      <c r="AY259" s="25" t="s">
        <v>394</v>
      </c>
      <c r="BE259" s="251">
        <f>IF(N259="základní",J259,0)</f>
        <v>0</v>
      </c>
      <c r="BF259" s="251">
        <f>IF(N259="snížená",J259,0)</f>
        <v>0</v>
      </c>
      <c r="BG259" s="251">
        <f>IF(N259="zákl. přenesená",J259,0)</f>
        <v>0</v>
      </c>
      <c r="BH259" s="251">
        <f>IF(N259="sníž. přenesená",J259,0)</f>
        <v>0</v>
      </c>
      <c r="BI259" s="251">
        <f>IF(N259="nulová",J259,0)</f>
        <v>0</v>
      </c>
      <c r="BJ259" s="25" t="s">
        <v>24</v>
      </c>
      <c r="BK259" s="251">
        <f>ROUND(I259*H259,2)</f>
        <v>0</v>
      </c>
      <c r="BL259" s="25" t="s">
        <v>493</v>
      </c>
      <c r="BM259" s="25" t="s">
        <v>5056</v>
      </c>
    </row>
    <row r="260" spans="2:47" s="1" customFormat="1" ht="13.5">
      <c r="B260" s="47"/>
      <c r="C260" s="75"/>
      <c r="D260" s="252" t="s">
        <v>403</v>
      </c>
      <c r="E260" s="75"/>
      <c r="F260" s="253" t="s">
        <v>1792</v>
      </c>
      <c r="G260" s="75"/>
      <c r="H260" s="75"/>
      <c r="I260" s="208"/>
      <c r="J260" s="75"/>
      <c r="K260" s="75"/>
      <c r="L260" s="73"/>
      <c r="M260" s="254"/>
      <c r="N260" s="48"/>
      <c r="O260" s="48"/>
      <c r="P260" s="48"/>
      <c r="Q260" s="48"/>
      <c r="R260" s="48"/>
      <c r="S260" s="48"/>
      <c r="T260" s="96"/>
      <c r="AT260" s="25" t="s">
        <v>403</v>
      </c>
      <c r="AU260" s="25" t="s">
        <v>81</v>
      </c>
    </row>
    <row r="261" spans="2:47" s="1" customFormat="1" ht="13.5">
      <c r="B261" s="47"/>
      <c r="C261" s="75"/>
      <c r="D261" s="252" t="s">
        <v>842</v>
      </c>
      <c r="E261" s="75"/>
      <c r="F261" s="308" t="s">
        <v>1793</v>
      </c>
      <c r="G261" s="75"/>
      <c r="H261" s="75"/>
      <c r="I261" s="208"/>
      <c r="J261" s="75"/>
      <c r="K261" s="75"/>
      <c r="L261" s="73"/>
      <c r="M261" s="254"/>
      <c r="N261" s="48"/>
      <c r="O261" s="48"/>
      <c r="P261" s="48"/>
      <c r="Q261" s="48"/>
      <c r="R261" s="48"/>
      <c r="S261" s="48"/>
      <c r="T261" s="96"/>
      <c r="AT261" s="25" t="s">
        <v>842</v>
      </c>
      <c r="AU261" s="25" t="s">
        <v>81</v>
      </c>
    </row>
    <row r="262" spans="2:51" s="12" customFormat="1" ht="13.5">
      <c r="B262" s="255"/>
      <c r="C262" s="256"/>
      <c r="D262" s="252" t="s">
        <v>405</v>
      </c>
      <c r="E262" s="257" t="s">
        <v>22</v>
      </c>
      <c r="F262" s="258" t="s">
        <v>5057</v>
      </c>
      <c r="G262" s="256"/>
      <c r="H262" s="259">
        <v>0.003</v>
      </c>
      <c r="I262" s="260"/>
      <c r="J262" s="256"/>
      <c r="K262" s="256"/>
      <c r="L262" s="261"/>
      <c r="M262" s="262"/>
      <c r="N262" s="263"/>
      <c r="O262" s="263"/>
      <c r="P262" s="263"/>
      <c r="Q262" s="263"/>
      <c r="R262" s="263"/>
      <c r="S262" s="263"/>
      <c r="T262" s="264"/>
      <c r="AT262" s="265" t="s">
        <v>405</v>
      </c>
      <c r="AU262" s="265" t="s">
        <v>81</v>
      </c>
      <c r="AV262" s="12" t="s">
        <v>81</v>
      </c>
      <c r="AW262" s="12" t="s">
        <v>36</v>
      </c>
      <c r="AX262" s="12" t="s">
        <v>24</v>
      </c>
      <c r="AY262" s="265" t="s">
        <v>394</v>
      </c>
    </row>
    <row r="263" spans="2:65" s="1" customFormat="1" ht="16.5" customHeight="1">
      <c r="B263" s="47"/>
      <c r="C263" s="240" t="s">
        <v>718</v>
      </c>
      <c r="D263" s="240" t="s">
        <v>396</v>
      </c>
      <c r="E263" s="241" t="s">
        <v>1796</v>
      </c>
      <c r="F263" s="242" t="s">
        <v>1797</v>
      </c>
      <c r="G263" s="243" t="s">
        <v>399</v>
      </c>
      <c r="H263" s="244">
        <v>9.32</v>
      </c>
      <c r="I263" s="245"/>
      <c r="J263" s="246">
        <f>ROUND(I263*H263,2)</f>
        <v>0</v>
      </c>
      <c r="K263" s="242" t="s">
        <v>410</v>
      </c>
      <c r="L263" s="73"/>
      <c r="M263" s="247" t="s">
        <v>22</v>
      </c>
      <c r="N263" s="248" t="s">
        <v>44</v>
      </c>
      <c r="O263" s="48"/>
      <c r="P263" s="249">
        <f>O263*H263</f>
        <v>0</v>
      </c>
      <c r="Q263" s="249">
        <v>0.0004</v>
      </c>
      <c r="R263" s="249">
        <f>Q263*H263</f>
        <v>0.0037280000000000004</v>
      </c>
      <c r="S263" s="249">
        <v>0</v>
      </c>
      <c r="T263" s="250">
        <f>S263*H263</f>
        <v>0</v>
      </c>
      <c r="AR263" s="25" t="s">
        <v>493</v>
      </c>
      <c r="AT263" s="25" t="s">
        <v>396</v>
      </c>
      <c r="AU263" s="25" t="s">
        <v>81</v>
      </c>
      <c r="AY263" s="25" t="s">
        <v>394</v>
      </c>
      <c r="BE263" s="251">
        <f>IF(N263="základní",J263,0)</f>
        <v>0</v>
      </c>
      <c r="BF263" s="251">
        <f>IF(N263="snížená",J263,0)</f>
        <v>0</v>
      </c>
      <c r="BG263" s="251">
        <f>IF(N263="zákl. přenesená",J263,0)</f>
        <v>0</v>
      </c>
      <c r="BH263" s="251">
        <f>IF(N263="sníž. přenesená",J263,0)</f>
        <v>0</v>
      </c>
      <c r="BI263" s="251">
        <f>IF(N263="nulová",J263,0)</f>
        <v>0</v>
      </c>
      <c r="BJ263" s="25" t="s">
        <v>24</v>
      </c>
      <c r="BK263" s="251">
        <f>ROUND(I263*H263,2)</f>
        <v>0</v>
      </c>
      <c r="BL263" s="25" t="s">
        <v>493</v>
      </c>
      <c r="BM263" s="25" t="s">
        <v>5058</v>
      </c>
    </row>
    <row r="264" spans="2:47" s="1" customFormat="1" ht="13.5">
      <c r="B264" s="47"/>
      <c r="C264" s="75"/>
      <c r="D264" s="252" t="s">
        <v>403</v>
      </c>
      <c r="E264" s="75"/>
      <c r="F264" s="253" t="s">
        <v>1799</v>
      </c>
      <c r="G264" s="75"/>
      <c r="H264" s="75"/>
      <c r="I264" s="208"/>
      <c r="J264" s="75"/>
      <c r="K264" s="75"/>
      <c r="L264" s="73"/>
      <c r="M264" s="254"/>
      <c r="N264" s="48"/>
      <c r="O264" s="48"/>
      <c r="P264" s="48"/>
      <c r="Q264" s="48"/>
      <c r="R264" s="48"/>
      <c r="S264" s="48"/>
      <c r="T264" s="96"/>
      <c r="AT264" s="25" t="s">
        <v>403</v>
      </c>
      <c r="AU264" s="25" t="s">
        <v>81</v>
      </c>
    </row>
    <row r="265" spans="2:51" s="12" customFormat="1" ht="13.5">
      <c r="B265" s="255"/>
      <c r="C265" s="256"/>
      <c r="D265" s="252" t="s">
        <v>405</v>
      </c>
      <c r="E265" s="257" t="s">
        <v>22</v>
      </c>
      <c r="F265" s="258" t="s">
        <v>275</v>
      </c>
      <c r="G265" s="256"/>
      <c r="H265" s="259">
        <v>9.32</v>
      </c>
      <c r="I265" s="260"/>
      <c r="J265" s="256"/>
      <c r="K265" s="256"/>
      <c r="L265" s="261"/>
      <c r="M265" s="262"/>
      <c r="N265" s="263"/>
      <c r="O265" s="263"/>
      <c r="P265" s="263"/>
      <c r="Q265" s="263"/>
      <c r="R265" s="263"/>
      <c r="S265" s="263"/>
      <c r="T265" s="264"/>
      <c r="AT265" s="265" t="s">
        <v>405</v>
      </c>
      <c r="AU265" s="265" t="s">
        <v>81</v>
      </c>
      <c r="AV265" s="12" t="s">
        <v>81</v>
      </c>
      <c r="AW265" s="12" t="s">
        <v>36</v>
      </c>
      <c r="AX265" s="12" t="s">
        <v>24</v>
      </c>
      <c r="AY265" s="265" t="s">
        <v>394</v>
      </c>
    </row>
    <row r="266" spans="2:65" s="1" customFormat="1" ht="16.5" customHeight="1">
      <c r="B266" s="47"/>
      <c r="C266" s="288" t="s">
        <v>723</v>
      </c>
      <c r="D266" s="288" t="s">
        <v>506</v>
      </c>
      <c r="E266" s="289" t="s">
        <v>1877</v>
      </c>
      <c r="F266" s="290" t="s">
        <v>5059</v>
      </c>
      <c r="G266" s="291" t="s">
        <v>399</v>
      </c>
      <c r="H266" s="292">
        <v>10.718</v>
      </c>
      <c r="I266" s="293"/>
      <c r="J266" s="294">
        <f>ROUND(I266*H266,2)</f>
        <v>0</v>
      </c>
      <c r="K266" s="290" t="s">
        <v>410</v>
      </c>
      <c r="L266" s="295"/>
      <c r="M266" s="296" t="s">
        <v>22</v>
      </c>
      <c r="N266" s="297" t="s">
        <v>44</v>
      </c>
      <c r="O266" s="48"/>
      <c r="P266" s="249">
        <f>O266*H266</f>
        <v>0</v>
      </c>
      <c r="Q266" s="249">
        <v>0.0049</v>
      </c>
      <c r="R266" s="249">
        <f>Q266*H266</f>
        <v>0.0525182</v>
      </c>
      <c r="S266" s="249">
        <v>0</v>
      </c>
      <c r="T266" s="250">
        <f>S266*H266</f>
        <v>0</v>
      </c>
      <c r="AR266" s="25" t="s">
        <v>588</v>
      </c>
      <c r="AT266" s="25" t="s">
        <v>506</v>
      </c>
      <c r="AU266" s="25" t="s">
        <v>81</v>
      </c>
      <c r="AY266" s="25" t="s">
        <v>394</v>
      </c>
      <c r="BE266" s="251">
        <f>IF(N266="základní",J266,0)</f>
        <v>0</v>
      </c>
      <c r="BF266" s="251">
        <f>IF(N266="snížená",J266,0)</f>
        <v>0</v>
      </c>
      <c r="BG266" s="251">
        <f>IF(N266="zákl. přenesená",J266,0)</f>
        <v>0</v>
      </c>
      <c r="BH266" s="251">
        <f>IF(N266="sníž. přenesená",J266,0)</f>
        <v>0</v>
      </c>
      <c r="BI266" s="251">
        <f>IF(N266="nulová",J266,0)</f>
        <v>0</v>
      </c>
      <c r="BJ266" s="25" t="s">
        <v>24</v>
      </c>
      <c r="BK266" s="251">
        <f>ROUND(I266*H266,2)</f>
        <v>0</v>
      </c>
      <c r="BL266" s="25" t="s">
        <v>493</v>
      </c>
      <c r="BM266" s="25" t="s">
        <v>5060</v>
      </c>
    </row>
    <row r="267" spans="2:47" s="1" customFormat="1" ht="13.5">
      <c r="B267" s="47"/>
      <c r="C267" s="75"/>
      <c r="D267" s="252" t="s">
        <v>403</v>
      </c>
      <c r="E267" s="75"/>
      <c r="F267" s="253" t="s">
        <v>1817</v>
      </c>
      <c r="G267" s="75"/>
      <c r="H267" s="75"/>
      <c r="I267" s="208"/>
      <c r="J267" s="75"/>
      <c r="K267" s="75"/>
      <c r="L267" s="73"/>
      <c r="M267" s="254"/>
      <c r="N267" s="48"/>
      <c r="O267" s="48"/>
      <c r="P267" s="48"/>
      <c r="Q267" s="48"/>
      <c r="R267" s="48"/>
      <c r="S267" s="48"/>
      <c r="T267" s="96"/>
      <c r="AT267" s="25" t="s">
        <v>403</v>
      </c>
      <c r="AU267" s="25" t="s">
        <v>81</v>
      </c>
    </row>
    <row r="268" spans="2:51" s="12" customFormat="1" ht="13.5">
      <c r="B268" s="255"/>
      <c r="C268" s="256"/>
      <c r="D268" s="252" t="s">
        <v>405</v>
      </c>
      <c r="E268" s="257" t="s">
        <v>22</v>
      </c>
      <c r="F268" s="258" t="s">
        <v>5061</v>
      </c>
      <c r="G268" s="256"/>
      <c r="H268" s="259">
        <v>10.718</v>
      </c>
      <c r="I268" s="260"/>
      <c r="J268" s="256"/>
      <c r="K268" s="256"/>
      <c r="L268" s="261"/>
      <c r="M268" s="262"/>
      <c r="N268" s="263"/>
      <c r="O268" s="263"/>
      <c r="P268" s="263"/>
      <c r="Q268" s="263"/>
      <c r="R268" s="263"/>
      <c r="S268" s="263"/>
      <c r="T268" s="264"/>
      <c r="AT268" s="265" t="s">
        <v>405</v>
      </c>
      <c r="AU268" s="265" t="s">
        <v>81</v>
      </c>
      <c r="AV268" s="12" t="s">
        <v>81</v>
      </c>
      <c r="AW268" s="12" t="s">
        <v>36</v>
      </c>
      <c r="AX268" s="12" t="s">
        <v>24</v>
      </c>
      <c r="AY268" s="265" t="s">
        <v>394</v>
      </c>
    </row>
    <row r="269" spans="2:65" s="1" customFormat="1" ht="16.5" customHeight="1">
      <c r="B269" s="47"/>
      <c r="C269" s="240" t="s">
        <v>728</v>
      </c>
      <c r="D269" s="240" t="s">
        <v>396</v>
      </c>
      <c r="E269" s="241" t="s">
        <v>5062</v>
      </c>
      <c r="F269" s="242" t="s">
        <v>5063</v>
      </c>
      <c r="G269" s="243" t="s">
        <v>399</v>
      </c>
      <c r="H269" s="244">
        <v>56.473</v>
      </c>
      <c r="I269" s="245"/>
      <c r="J269" s="246">
        <f>ROUND(I269*H269,2)</f>
        <v>0</v>
      </c>
      <c r="K269" s="242" t="s">
        <v>410</v>
      </c>
      <c r="L269" s="73"/>
      <c r="M269" s="247" t="s">
        <v>22</v>
      </c>
      <c r="N269" s="248" t="s">
        <v>44</v>
      </c>
      <c r="O269" s="48"/>
      <c r="P269" s="249">
        <f>O269*H269</f>
        <v>0</v>
      </c>
      <c r="Q269" s="249">
        <v>0.00018</v>
      </c>
      <c r="R269" s="249">
        <f>Q269*H269</f>
        <v>0.01016514</v>
      </c>
      <c r="S269" s="249">
        <v>0</v>
      </c>
      <c r="T269" s="250">
        <f>S269*H269</f>
        <v>0</v>
      </c>
      <c r="AR269" s="25" t="s">
        <v>493</v>
      </c>
      <c r="AT269" s="25" t="s">
        <v>396</v>
      </c>
      <c r="AU269" s="25" t="s">
        <v>81</v>
      </c>
      <c r="AY269" s="25" t="s">
        <v>394</v>
      </c>
      <c r="BE269" s="251">
        <f>IF(N269="základní",J269,0)</f>
        <v>0</v>
      </c>
      <c r="BF269" s="251">
        <f>IF(N269="snížená",J269,0)</f>
        <v>0</v>
      </c>
      <c r="BG269" s="251">
        <f>IF(N269="zákl. přenesená",J269,0)</f>
        <v>0</v>
      </c>
      <c r="BH269" s="251">
        <f>IF(N269="sníž. přenesená",J269,0)</f>
        <v>0</v>
      </c>
      <c r="BI269" s="251">
        <f>IF(N269="nulová",J269,0)</f>
        <v>0</v>
      </c>
      <c r="BJ269" s="25" t="s">
        <v>24</v>
      </c>
      <c r="BK269" s="251">
        <f>ROUND(I269*H269,2)</f>
        <v>0</v>
      </c>
      <c r="BL269" s="25" t="s">
        <v>493</v>
      </c>
      <c r="BM269" s="25" t="s">
        <v>5064</v>
      </c>
    </row>
    <row r="270" spans="2:47" s="1" customFormat="1" ht="13.5">
      <c r="B270" s="47"/>
      <c r="C270" s="75"/>
      <c r="D270" s="252" t="s">
        <v>403</v>
      </c>
      <c r="E270" s="75"/>
      <c r="F270" s="253" t="s">
        <v>5065</v>
      </c>
      <c r="G270" s="75"/>
      <c r="H270" s="75"/>
      <c r="I270" s="208"/>
      <c r="J270" s="75"/>
      <c r="K270" s="75"/>
      <c r="L270" s="73"/>
      <c r="M270" s="254"/>
      <c r="N270" s="48"/>
      <c r="O270" s="48"/>
      <c r="P270" s="48"/>
      <c r="Q270" s="48"/>
      <c r="R270" s="48"/>
      <c r="S270" s="48"/>
      <c r="T270" s="96"/>
      <c r="AT270" s="25" t="s">
        <v>403</v>
      </c>
      <c r="AU270" s="25" t="s">
        <v>81</v>
      </c>
    </row>
    <row r="271" spans="2:65" s="1" customFormat="1" ht="16.5" customHeight="1">
      <c r="B271" s="47"/>
      <c r="C271" s="288" t="s">
        <v>735</v>
      </c>
      <c r="D271" s="288" t="s">
        <v>506</v>
      </c>
      <c r="E271" s="289" t="s">
        <v>5066</v>
      </c>
      <c r="F271" s="290" t="s">
        <v>5067</v>
      </c>
      <c r="G271" s="291" t="s">
        <v>399</v>
      </c>
      <c r="H271" s="292">
        <v>73.499</v>
      </c>
      <c r="I271" s="293"/>
      <c r="J271" s="294">
        <f>ROUND(I271*H271,2)</f>
        <v>0</v>
      </c>
      <c r="K271" s="290" t="s">
        <v>22</v>
      </c>
      <c r="L271" s="295"/>
      <c r="M271" s="296" t="s">
        <v>22</v>
      </c>
      <c r="N271" s="297" t="s">
        <v>44</v>
      </c>
      <c r="O271" s="48"/>
      <c r="P271" s="249">
        <f>O271*H271</f>
        <v>0</v>
      </c>
      <c r="Q271" s="249">
        <v>0.0013</v>
      </c>
      <c r="R271" s="249">
        <f>Q271*H271</f>
        <v>0.09554869999999999</v>
      </c>
      <c r="S271" s="249">
        <v>0</v>
      </c>
      <c r="T271" s="250">
        <f>S271*H271</f>
        <v>0</v>
      </c>
      <c r="AR271" s="25" t="s">
        <v>588</v>
      </c>
      <c r="AT271" s="25" t="s">
        <v>506</v>
      </c>
      <c r="AU271" s="25" t="s">
        <v>81</v>
      </c>
      <c r="AY271" s="25" t="s">
        <v>394</v>
      </c>
      <c r="BE271" s="251">
        <f>IF(N271="základní",J271,0)</f>
        <v>0</v>
      </c>
      <c r="BF271" s="251">
        <f>IF(N271="snížená",J271,0)</f>
        <v>0</v>
      </c>
      <c r="BG271" s="251">
        <f>IF(N271="zákl. přenesená",J271,0)</f>
        <v>0</v>
      </c>
      <c r="BH271" s="251">
        <f>IF(N271="sníž. přenesená",J271,0)</f>
        <v>0</v>
      </c>
      <c r="BI271" s="251">
        <f>IF(N271="nulová",J271,0)</f>
        <v>0</v>
      </c>
      <c r="BJ271" s="25" t="s">
        <v>24</v>
      </c>
      <c r="BK271" s="251">
        <f>ROUND(I271*H271,2)</f>
        <v>0</v>
      </c>
      <c r="BL271" s="25" t="s">
        <v>493</v>
      </c>
      <c r="BM271" s="25" t="s">
        <v>5068</v>
      </c>
    </row>
    <row r="272" spans="2:47" s="1" customFormat="1" ht="13.5">
      <c r="B272" s="47"/>
      <c r="C272" s="75"/>
      <c r="D272" s="252" t="s">
        <v>403</v>
      </c>
      <c r="E272" s="75"/>
      <c r="F272" s="253" t="s">
        <v>5069</v>
      </c>
      <c r="G272" s="75"/>
      <c r="H272" s="75"/>
      <c r="I272" s="208"/>
      <c r="J272" s="75"/>
      <c r="K272" s="75"/>
      <c r="L272" s="73"/>
      <c r="M272" s="254"/>
      <c r="N272" s="48"/>
      <c r="O272" s="48"/>
      <c r="P272" s="48"/>
      <c r="Q272" s="48"/>
      <c r="R272" s="48"/>
      <c r="S272" s="48"/>
      <c r="T272" s="96"/>
      <c r="AT272" s="25" t="s">
        <v>403</v>
      </c>
      <c r="AU272" s="25" t="s">
        <v>81</v>
      </c>
    </row>
    <row r="273" spans="2:65" s="1" customFormat="1" ht="25.5" customHeight="1">
      <c r="B273" s="47"/>
      <c r="C273" s="240" t="s">
        <v>741</v>
      </c>
      <c r="D273" s="240" t="s">
        <v>396</v>
      </c>
      <c r="E273" s="241" t="s">
        <v>1838</v>
      </c>
      <c r="F273" s="242" t="s">
        <v>1839</v>
      </c>
      <c r="G273" s="243" t="s">
        <v>552</v>
      </c>
      <c r="H273" s="244">
        <v>0.165</v>
      </c>
      <c r="I273" s="245"/>
      <c r="J273" s="246">
        <f>ROUND(I273*H273,2)</f>
        <v>0</v>
      </c>
      <c r="K273" s="242" t="s">
        <v>410</v>
      </c>
      <c r="L273" s="73"/>
      <c r="M273" s="247" t="s">
        <v>22</v>
      </c>
      <c r="N273" s="248" t="s">
        <v>44</v>
      </c>
      <c r="O273" s="48"/>
      <c r="P273" s="249">
        <f>O273*H273</f>
        <v>0</v>
      </c>
      <c r="Q273" s="249">
        <v>0</v>
      </c>
      <c r="R273" s="249">
        <f>Q273*H273</f>
        <v>0</v>
      </c>
      <c r="S273" s="249">
        <v>0</v>
      </c>
      <c r="T273" s="250">
        <f>S273*H273</f>
        <v>0</v>
      </c>
      <c r="AR273" s="25" t="s">
        <v>493</v>
      </c>
      <c r="AT273" s="25" t="s">
        <v>396</v>
      </c>
      <c r="AU273" s="25" t="s">
        <v>81</v>
      </c>
      <c r="AY273" s="25" t="s">
        <v>394</v>
      </c>
      <c r="BE273" s="251">
        <f>IF(N273="základní",J273,0)</f>
        <v>0</v>
      </c>
      <c r="BF273" s="251">
        <f>IF(N273="snížená",J273,0)</f>
        <v>0</v>
      </c>
      <c r="BG273" s="251">
        <f>IF(N273="zákl. přenesená",J273,0)</f>
        <v>0</v>
      </c>
      <c r="BH273" s="251">
        <f>IF(N273="sníž. přenesená",J273,0)</f>
        <v>0</v>
      </c>
      <c r="BI273" s="251">
        <f>IF(N273="nulová",J273,0)</f>
        <v>0</v>
      </c>
      <c r="BJ273" s="25" t="s">
        <v>24</v>
      </c>
      <c r="BK273" s="251">
        <f>ROUND(I273*H273,2)</f>
        <v>0</v>
      </c>
      <c r="BL273" s="25" t="s">
        <v>493</v>
      </c>
      <c r="BM273" s="25" t="s">
        <v>5070</v>
      </c>
    </row>
    <row r="274" spans="2:47" s="1" customFormat="1" ht="13.5">
      <c r="B274" s="47"/>
      <c r="C274" s="75"/>
      <c r="D274" s="252" t="s">
        <v>403</v>
      </c>
      <c r="E274" s="75"/>
      <c r="F274" s="253" t="s">
        <v>1841</v>
      </c>
      <c r="G274" s="75"/>
      <c r="H274" s="75"/>
      <c r="I274" s="208"/>
      <c r="J274" s="75"/>
      <c r="K274" s="75"/>
      <c r="L274" s="73"/>
      <c r="M274" s="254"/>
      <c r="N274" s="48"/>
      <c r="O274" s="48"/>
      <c r="P274" s="48"/>
      <c r="Q274" s="48"/>
      <c r="R274" s="48"/>
      <c r="S274" s="48"/>
      <c r="T274" s="96"/>
      <c r="AT274" s="25" t="s">
        <v>403</v>
      </c>
      <c r="AU274" s="25" t="s">
        <v>81</v>
      </c>
    </row>
    <row r="275" spans="2:63" s="11" customFormat="1" ht="29.85" customHeight="1">
      <c r="B275" s="224"/>
      <c r="C275" s="225"/>
      <c r="D275" s="226" t="s">
        <v>72</v>
      </c>
      <c r="E275" s="238" t="s">
        <v>1842</v>
      </c>
      <c r="F275" s="238" t="s">
        <v>1843</v>
      </c>
      <c r="G275" s="225"/>
      <c r="H275" s="225"/>
      <c r="I275" s="228"/>
      <c r="J275" s="239">
        <f>BK275</f>
        <v>0</v>
      </c>
      <c r="K275" s="225"/>
      <c r="L275" s="230"/>
      <c r="M275" s="231"/>
      <c r="N275" s="232"/>
      <c r="O275" s="232"/>
      <c r="P275" s="233">
        <f>SUM(P276:P289)</f>
        <v>0</v>
      </c>
      <c r="Q275" s="232"/>
      <c r="R275" s="233">
        <f>SUM(R276:R289)</f>
        <v>0.56414488</v>
      </c>
      <c r="S275" s="232"/>
      <c r="T275" s="234">
        <f>SUM(T276:T289)</f>
        <v>0</v>
      </c>
      <c r="AR275" s="235" t="s">
        <v>81</v>
      </c>
      <c r="AT275" s="236" t="s">
        <v>72</v>
      </c>
      <c r="AU275" s="236" t="s">
        <v>24</v>
      </c>
      <c r="AY275" s="235" t="s">
        <v>394</v>
      </c>
      <c r="BK275" s="237">
        <f>SUM(BK276:BK289)</f>
        <v>0</v>
      </c>
    </row>
    <row r="276" spans="2:65" s="1" customFormat="1" ht="25.5" customHeight="1">
      <c r="B276" s="47"/>
      <c r="C276" s="240" t="s">
        <v>751</v>
      </c>
      <c r="D276" s="240" t="s">
        <v>396</v>
      </c>
      <c r="E276" s="241" t="s">
        <v>5071</v>
      </c>
      <c r="F276" s="242" t="s">
        <v>5072</v>
      </c>
      <c r="G276" s="243" t="s">
        <v>399</v>
      </c>
      <c r="H276" s="244">
        <v>43.732</v>
      </c>
      <c r="I276" s="245"/>
      <c r="J276" s="246">
        <f>ROUND(I276*H276,2)</f>
        <v>0</v>
      </c>
      <c r="K276" s="242" t="s">
        <v>400</v>
      </c>
      <c r="L276" s="73"/>
      <c r="M276" s="247" t="s">
        <v>22</v>
      </c>
      <c r="N276" s="248" t="s">
        <v>44</v>
      </c>
      <c r="O276" s="48"/>
      <c r="P276" s="249">
        <f>O276*H276</f>
        <v>0</v>
      </c>
      <c r="Q276" s="249">
        <v>0.00094</v>
      </c>
      <c r="R276" s="249">
        <f>Q276*H276</f>
        <v>0.04110808</v>
      </c>
      <c r="S276" s="249">
        <v>0</v>
      </c>
      <c r="T276" s="250">
        <f>S276*H276</f>
        <v>0</v>
      </c>
      <c r="AR276" s="25" t="s">
        <v>493</v>
      </c>
      <c r="AT276" s="25" t="s">
        <v>396</v>
      </c>
      <c r="AU276" s="25" t="s">
        <v>81</v>
      </c>
      <c r="AY276" s="25" t="s">
        <v>394</v>
      </c>
      <c r="BE276" s="251">
        <f>IF(N276="základní",J276,0)</f>
        <v>0</v>
      </c>
      <c r="BF276" s="251">
        <f>IF(N276="snížená",J276,0)</f>
        <v>0</v>
      </c>
      <c r="BG276" s="251">
        <f>IF(N276="zákl. přenesená",J276,0)</f>
        <v>0</v>
      </c>
      <c r="BH276" s="251">
        <f>IF(N276="sníž. přenesená",J276,0)</f>
        <v>0</v>
      </c>
      <c r="BI276" s="251">
        <f>IF(N276="nulová",J276,0)</f>
        <v>0</v>
      </c>
      <c r="BJ276" s="25" t="s">
        <v>24</v>
      </c>
      <c r="BK276" s="251">
        <f>ROUND(I276*H276,2)</f>
        <v>0</v>
      </c>
      <c r="BL276" s="25" t="s">
        <v>493</v>
      </c>
      <c r="BM276" s="25" t="s">
        <v>5073</v>
      </c>
    </row>
    <row r="277" spans="2:47" s="1" customFormat="1" ht="13.5">
      <c r="B277" s="47"/>
      <c r="C277" s="75"/>
      <c r="D277" s="252" t="s">
        <v>403</v>
      </c>
      <c r="E277" s="75"/>
      <c r="F277" s="253" t="s">
        <v>5074</v>
      </c>
      <c r="G277" s="75"/>
      <c r="H277" s="75"/>
      <c r="I277" s="208"/>
      <c r="J277" s="75"/>
      <c r="K277" s="75"/>
      <c r="L277" s="73"/>
      <c r="M277" s="254"/>
      <c r="N277" s="48"/>
      <c r="O277" s="48"/>
      <c r="P277" s="48"/>
      <c r="Q277" s="48"/>
      <c r="R277" s="48"/>
      <c r="S277" s="48"/>
      <c r="T277" s="96"/>
      <c r="AT277" s="25" t="s">
        <v>403</v>
      </c>
      <c r="AU277" s="25" t="s">
        <v>81</v>
      </c>
    </row>
    <row r="278" spans="2:51" s="12" customFormat="1" ht="13.5">
      <c r="B278" s="255"/>
      <c r="C278" s="256"/>
      <c r="D278" s="252" t="s">
        <v>405</v>
      </c>
      <c r="E278" s="257" t="s">
        <v>22</v>
      </c>
      <c r="F278" s="258" t="s">
        <v>188</v>
      </c>
      <c r="G278" s="256"/>
      <c r="H278" s="259">
        <v>43.732</v>
      </c>
      <c r="I278" s="260"/>
      <c r="J278" s="256"/>
      <c r="K278" s="256"/>
      <c r="L278" s="261"/>
      <c r="M278" s="262"/>
      <c r="N278" s="263"/>
      <c r="O278" s="263"/>
      <c r="P278" s="263"/>
      <c r="Q278" s="263"/>
      <c r="R278" s="263"/>
      <c r="S278" s="263"/>
      <c r="T278" s="264"/>
      <c r="AT278" s="265" t="s">
        <v>405</v>
      </c>
      <c r="AU278" s="265" t="s">
        <v>81</v>
      </c>
      <c r="AV278" s="12" t="s">
        <v>81</v>
      </c>
      <c r="AW278" s="12" t="s">
        <v>36</v>
      </c>
      <c r="AX278" s="12" t="s">
        <v>24</v>
      </c>
      <c r="AY278" s="265" t="s">
        <v>394</v>
      </c>
    </row>
    <row r="279" spans="2:65" s="1" customFormat="1" ht="16.5" customHeight="1">
      <c r="B279" s="47"/>
      <c r="C279" s="288" t="s">
        <v>758</v>
      </c>
      <c r="D279" s="288" t="s">
        <v>506</v>
      </c>
      <c r="E279" s="289" t="s">
        <v>5075</v>
      </c>
      <c r="F279" s="290" t="s">
        <v>5076</v>
      </c>
      <c r="G279" s="291" t="s">
        <v>399</v>
      </c>
      <c r="H279" s="292">
        <v>50.292</v>
      </c>
      <c r="I279" s="293"/>
      <c r="J279" s="294">
        <f>ROUND(I279*H279,2)</f>
        <v>0</v>
      </c>
      <c r="K279" s="290" t="s">
        <v>22</v>
      </c>
      <c r="L279" s="295"/>
      <c r="M279" s="296" t="s">
        <v>22</v>
      </c>
      <c r="N279" s="297" t="s">
        <v>44</v>
      </c>
      <c r="O279" s="48"/>
      <c r="P279" s="249">
        <f>O279*H279</f>
        <v>0</v>
      </c>
      <c r="Q279" s="249">
        <v>0.0069</v>
      </c>
      <c r="R279" s="249">
        <f>Q279*H279</f>
        <v>0.3470148</v>
      </c>
      <c r="S279" s="249">
        <v>0</v>
      </c>
      <c r="T279" s="250">
        <f>S279*H279</f>
        <v>0</v>
      </c>
      <c r="AR279" s="25" t="s">
        <v>588</v>
      </c>
      <c r="AT279" s="25" t="s">
        <v>506</v>
      </c>
      <c r="AU279" s="25" t="s">
        <v>81</v>
      </c>
      <c r="AY279" s="25" t="s">
        <v>394</v>
      </c>
      <c r="BE279" s="251">
        <f>IF(N279="základní",J279,0)</f>
        <v>0</v>
      </c>
      <c r="BF279" s="251">
        <f>IF(N279="snížená",J279,0)</f>
        <v>0</v>
      </c>
      <c r="BG279" s="251">
        <f>IF(N279="zákl. přenesená",J279,0)</f>
        <v>0</v>
      </c>
      <c r="BH279" s="251">
        <f>IF(N279="sníž. přenesená",J279,0)</f>
        <v>0</v>
      </c>
      <c r="BI279" s="251">
        <f>IF(N279="nulová",J279,0)</f>
        <v>0</v>
      </c>
      <c r="BJ279" s="25" t="s">
        <v>24</v>
      </c>
      <c r="BK279" s="251">
        <f>ROUND(I279*H279,2)</f>
        <v>0</v>
      </c>
      <c r="BL279" s="25" t="s">
        <v>493</v>
      </c>
      <c r="BM279" s="25" t="s">
        <v>5077</v>
      </c>
    </row>
    <row r="280" spans="2:47" s="1" customFormat="1" ht="13.5">
      <c r="B280" s="47"/>
      <c r="C280" s="75"/>
      <c r="D280" s="252" t="s">
        <v>403</v>
      </c>
      <c r="E280" s="75"/>
      <c r="F280" s="253" t="s">
        <v>5078</v>
      </c>
      <c r="G280" s="75"/>
      <c r="H280" s="75"/>
      <c r="I280" s="208"/>
      <c r="J280" s="75"/>
      <c r="K280" s="75"/>
      <c r="L280" s="73"/>
      <c r="M280" s="254"/>
      <c r="N280" s="48"/>
      <c r="O280" s="48"/>
      <c r="P280" s="48"/>
      <c r="Q280" s="48"/>
      <c r="R280" s="48"/>
      <c r="S280" s="48"/>
      <c r="T280" s="96"/>
      <c r="AT280" s="25" t="s">
        <v>403</v>
      </c>
      <c r="AU280" s="25" t="s">
        <v>81</v>
      </c>
    </row>
    <row r="281" spans="2:51" s="12" customFormat="1" ht="13.5">
      <c r="B281" s="255"/>
      <c r="C281" s="256"/>
      <c r="D281" s="252" t="s">
        <v>405</v>
      </c>
      <c r="E281" s="257" t="s">
        <v>22</v>
      </c>
      <c r="F281" s="258" t="s">
        <v>5079</v>
      </c>
      <c r="G281" s="256"/>
      <c r="H281" s="259">
        <v>50.292</v>
      </c>
      <c r="I281" s="260"/>
      <c r="J281" s="256"/>
      <c r="K281" s="256"/>
      <c r="L281" s="261"/>
      <c r="M281" s="262"/>
      <c r="N281" s="263"/>
      <c r="O281" s="263"/>
      <c r="P281" s="263"/>
      <c r="Q281" s="263"/>
      <c r="R281" s="263"/>
      <c r="S281" s="263"/>
      <c r="T281" s="264"/>
      <c r="AT281" s="265" t="s">
        <v>405</v>
      </c>
      <c r="AU281" s="265" t="s">
        <v>81</v>
      </c>
      <c r="AV281" s="12" t="s">
        <v>81</v>
      </c>
      <c r="AW281" s="12" t="s">
        <v>36</v>
      </c>
      <c r="AX281" s="12" t="s">
        <v>24</v>
      </c>
      <c r="AY281" s="265" t="s">
        <v>394</v>
      </c>
    </row>
    <row r="282" spans="2:65" s="1" customFormat="1" ht="16.5" customHeight="1">
      <c r="B282" s="47"/>
      <c r="C282" s="240" t="s">
        <v>765</v>
      </c>
      <c r="D282" s="240" t="s">
        <v>396</v>
      </c>
      <c r="E282" s="241" t="s">
        <v>5080</v>
      </c>
      <c r="F282" s="242" t="s">
        <v>5081</v>
      </c>
      <c r="G282" s="243" t="s">
        <v>399</v>
      </c>
      <c r="H282" s="244">
        <v>43.732</v>
      </c>
      <c r="I282" s="245"/>
      <c r="J282" s="246">
        <f>ROUND(I282*H282,2)</f>
        <v>0</v>
      </c>
      <c r="K282" s="242" t="s">
        <v>400</v>
      </c>
      <c r="L282" s="73"/>
      <c r="M282" s="247" t="s">
        <v>22</v>
      </c>
      <c r="N282" s="248" t="s">
        <v>44</v>
      </c>
      <c r="O282" s="48"/>
      <c r="P282" s="249">
        <f>O282*H282</f>
        <v>0</v>
      </c>
      <c r="Q282" s="249">
        <v>0</v>
      </c>
      <c r="R282" s="249">
        <f>Q282*H282</f>
        <v>0</v>
      </c>
      <c r="S282" s="249">
        <v>0</v>
      </c>
      <c r="T282" s="250">
        <f>S282*H282</f>
        <v>0</v>
      </c>
      <c r="AR282" s="25" t="s">
        <v>493</v>
      </c>
      <c r="AT282" s="25" t="s">
        <v>396</v>
      </c>
      <c r="AU282" s="25" t="s">
        <v>81</v>
      </c>
      <c r="AY282" s="25" t="s">
        <v>394</v>
      </c>
      <c r="BE282" s="251">
        <f>IF(N282="základní",J282,0)</f>
        <v>0</v>
      </c>
      <c r="BF282" s="251">
        <f>IF(N282="snížená",J282,0)</f>
        <v>0</v>
      </c>
      <c r="BG282" s="251">
        <f>IF(N282="zákl. přenesená",J282,0)</f>
        <v>0</v>
      </c>
      <c r="BH282" s="251">
        <f>IF(N282="sníž. přenesená",J282,0)</f>
        <v>0</v>
      </c>
      <c r="BI282" s="251">
        <f>IF(N282="nulová",J282,0)</f>
        <v>0</v>
      </c>
      <c r="BJ282" s="25" t="s">
        <v>24</v>
      </c>
      <c r="BK282" s="251">
        <f>ROUND(I282*H282,2)</f>
        <v>0</v>
      </c>
      <c r="BL282" s="25" t="s">
        <v>493</v>
      </c>
      <c r="BM282" s="25" t="s">
        <v>5082</v>
      </c>
    </row>
    <row r="283" spans="2:47" s="1" customFormat="1" ht="13.5">
      <c r="B283" s="47"/>
      <c r="C283" s="75"/>
      <c r="D283" s="252" t="s">
        <v>403</v>
      </c>
      <c r="E283" s="75"/>
      <c r="F283" s="253" t="s">
        <v>5083</v>
      </c>
      <c r="G283" s="75"/>
      <c r="H283" s="75"/>
      <c r="I283" s="208"/>
      <c r="J283" s="75"/>
      <c r="K283" s="75"/>
      <c r="L283" s="73"/>
      <c r="M283" s="254"/>
      <c r="N283" s="48"/>
      <c r="O283" s="48"/>
      <c r="P283" s="48"/>
      <c r="Q283" s="48"/>
      <c r="R283" s="48"/>
      <c r="S283" s="48"/>
      <c r="T283" s="96"/>
      <c r="AT283" s="25" t="s">
        <v>403</v>
      </c>
      <c r="AU283" s="25" t="s">
        <v>81</v>
      </c>
    </row>
    <row r="284" spans="2:51" s="12" customFormat="1" ht="13.5">
      <c r="B284" s="255"/>
      <c r="C284" s="256"/>
      <c r="D284" s="252" t="s">
        <v>405</v>
      </c>
      <c r="E284" s="257" t="s">
        <v>22</v>
      </c>
      <c r="F284" s="258" t="s">
        <v>188</v>
      </c>
      <c r="G284" s="256"/>
      <c r="H284" s="259">
        <v>43.732</v>
      </c>
      <c r="I284" s="260"/>
      <c r="J284" s="256"/>
      <c r="K284" s="256"/>
      <c r="L284" s="261"/>
      <c r="M284" s="262"/>
      <c r="N284" s="263"/>
      <c r="O284" s="263"/>
      <c r="P284" s="263"/>
      <c r="Q284" s="263"/>
      <c r="R284" s="263"/>
      <c r="S284" s="263"/>
      <c r="T284" s="264"/>
      <c r="AT284" s="265" t="s">
        <v>405</v>
      </c>
      <c r="AU284" s="265" t="s">
        <v>81</v>
      </c>
      <c r="AV284" s="12" t="s">
        <v>81</v>
      </c>
      <c r="AW284" s="12" t="s">
        <v>36</v>
      </c>
      <c r="AX284" s="12" t="s">
        <v>24</v>
      </c>
      <c r="AY284" s="265" t="s">
        <v>394</v>
      </c>
    </row>
    <row r="285" spans="2:65" s="1" customFormat="1" ht="16.5" customHeight="1">
      <c r="B285" s="47"/>
      <c r="C285" s="288" t="s">
        <v>770</v>
      </c>
      <c r="D285" s="288" t="s">
        <v>506</v>
      </c>
      <c r="E285" s="289" t="s">
        <v>5084</v>
      </c>
      <c r="F285" s="290" t="s">
        <v>5085</v>
      </c>
      <c r="G285" s="291" t="s">
        <v>399</v>
      </c>
      <c r="H285" s="292">
        <v>50.292</v>
      </c>
      <c r="I285" s="293"/>
      <c r="J285" s="294">
        <f>ROUND(I285*H285,2)</f>
        <v>0</v>
      </c>
      <c r="K285" s="290" t="s">
        <v>22</v>
      </c>
      <c r="L285" s="295"/>
      <c r="M285" s="296" t="s">
        <v>22</v>
      </c>
      <c r="N285" s="297" t="s">
        <v>44</v>
      </c>
      <c r="O285" s="48"/>
      <c r="P285" s="249">
        <f>O285*H285</f>
        <v>0</v>
      </c>
      <c r="Q285" s="249">
        <v>0.0035</v>
      </c>
      <c r="R285" s="249">
        <f>Q285*H285</f>
        <v>0.176022</v>
      </c>
      <c r="S285" s="249">
        <v>0</v>
      </c>
      <c r="T285" s="250">
        <f>S285*H285</f>
        <v>0</v>
      </c>
      <c r="AR285" s="25" t="s">
        <v>588</v>
      </c>
      <c r="AT285" s="25" t="s">
        <v>506</v>
      </c>
      <c r="AU285" s="25" t="s">
        <v>81</v>
      </c>
      <c r="AY285" s="25" t="s">
        <v>394</v>
      </c>
      <c r="BE285" s="251">
        <f>IF(N285="základní",J285,0)</f>
        <v>0</v>
      </c>
      <c r="BF285" s="251">
        <f>IF(N285="snížená",J285,0)</f>
        <v>0</v>
      </c>
      <c r="BG285" s="251">
        <f>IF(N285="zákl. přenesená",J285,0)</f>
        <v>0</v>
      </c>
      <c r="BH285" s="251">
        <f>IF(N285="sníž. přenesená",J285,0)</f>
        <v>0</v>
      </c>
      <c r="BI285" s="251">
        <f>IF(N285="nulová",J285,0)</f>
        <v>0</v>
      </c>
      <c r="BJ285" s="25" t="s">
        <v>24</v>
      </c>
      <c r="BK285" s="251">
        <f>ROUND(I285*H285,2)</f>
        <v>0</v>
      </c>
      <c r="BL285" s="25" t="s">
        <v>493</v>
      </c>
      <c r="BM285" s="25" t="s">
        <v>5086</v>
      </c>
    </row>
    <row r="286" spans="2:47" s="1" customFormat="1" ht="13.5">
      <c r="B286" s="47"/>
      <c r="C286" s="75"/>
      <c r="D286" s="252" t="s">
        <v>403</v>
      </c>
      <c r="E286" s="75"/>
      <c r="F286" s="253" t="s">
        <v>5087</v>
      </c>
      <c r="G286" s="75"/>
      <c r="H286" s="75"/>
      <c r="I286" s="208"/>
      <c r="J286" s="75"/>
      <c r="K286" s="75"/>
      <c r="L286" s="73"/>
      <c r="M286" s="254"/>
      <c r="N286" s="48"/>
      <c r="O286" s="48"/>
      <c r="P286" s="48"/>
      <c r="Q286" s="48"/>
      <c r="R286" s="48"/>
      <c r="S286" s="48"/>
      <c r="T286" s="96"/>
      <c r="AT286" s="25" t="s">
        <v>403</v>
      </c>
      <c r="AU286" s="25" t="s">
        <v>81</v>
      </c>
    </row>
    <row r="287" spans="2:51" s="12" customFormat="1" ht="13.5">
      <c r="B287" s="255"/>
      <c r="C287" s="256"/>
      <c r="D287" s="252" t="s">
        <v>405</v>
      </c>
      <c r="E287" s="257" t="s">
        <v>22</v>
      </c>
      <c r="F287" s="258" t="s">
        <v>5079</v>
      </c>
      <c r="G287" s="256"/>
      <c r="H287" s="259">
        <v>50.292</v>
      </c>
      <c r="I287" s="260"/>
      <c r="J287" s="256"/>
      <c r="K287" s="256"/>
      <c r="L287" s="261"/>
      <c r="M287" s="262"/>
      <c r="N287" s="263"/>
      <c r="O287" s="263"/>
      <c r="P287" s="263"/>
      <c r="Q287" s="263"/>
      <c r="R287" s="263"/>
      <c r="S287" s="263"/>
      <c r="T287" s="264"/>
      <c r="AT287" s="265" t="s">
        <v>405</v>
      </c>
      <c r="AU287" s="265" t="s">
        <v>81</v>
      </c>
      <c r="AV287" s="12" t="s">
        <v>81</v>
      </c>
      <c r="AW287" s="12" t="s">
        <v>36</v>
      </c>
      <c r="AX287" s="12" t="s">
        <v>24</v>
      </c>
      <c r="AY287" s="265" t="s">
        <v>394</v>
      </c>
    </row>
    <row r="288" spans="2:65" s="1" customFormat="1" ht="16.5" customHeight="1">
      <c r="B288" s="47"/>
      <c r="C288" s="240" t="s">
        <v>776</v>
      </c>
      <c r="D288" s="240" t="s">
        <v>396</v>
      </c>
      <c r="E288" s="241" t="s">
        <v>1913</v>
      </c>
      <c r="F288" s="242" t="s">
        <v>1914</v>
      </c>
      <c r="G288" s="243" t="s">
        <v>552</v>
      </c>
      <c r="H288" s="244">
        <v>0.564</v>
      </c>
      <c r="I288" s="245"/>
      <c r="J288" s="246">
        <f>ROUND(I288*H288,2)</f>
        <v>0</v>
      </c>
      <c r="K288" s="242" t="s">
        <v>410</v>
      </c>
      <c r="L288" s="73"/>
      <c r="M288" s="247" t="s">
        <v>22</v>
      </c>
      <c r="N288" s="248" t="s">
        <v>44</v>
      </c>
      <c r="O288" s="48"/>
      <c r="P288" s="249">
        <f>O288*H288</f>
        <v>0</v>
      </c>
      <c r="Q288" s="249">
        <v>0</v>
      </c>
      <c r="R288" s="249">
        <f>Q288*H288</f>
        <v>0</v>
      </c>
      <c r="S288" s="249">
        <v>0</v>
      </c>
      <c r="T288" s="250">
        <f>S288*H288</f>
        <v>0</v>
      </c>
      <c r="AR288" s="25" t="s">
        <v>493</v>
      </c>
      <c r="AT288" s="25" t="s">
        <v>396</v>
      </c>
      <c r="AU288" s="25" t="s">
        <v>81</v>
      </c>
      <c r="AY288" s="25" t="s">
        <v>394</v>
      </c>
      <c r="BE288" s="251">
        <f>IF(N288="základní",J288,0)</f>
        <v>0</v>
      </c>
      <c r="BF288" s="251">
        <f>IF(N288="snížená",J288,0)</f>
        <v>0</v>
      </c>
      <c r="BG288" s="251">
        <f>IF(N288="zákl. přenesená",J288,0)</f>
        <v>0</v>
      </c>
      <c r="BH288" s="251">
        <f>IF(N288="sníž. přenesená",J288,0)</f>
        <v>0</v>
      </c>
      <c r="BI288" s="251">
        <f>IF(N288="nulová",J288,0)</f>
        <v>0</v>
      </c>
      <c r="BJ288" s="25" t="s">
        <v>24</v>
      </c>
      <c r="BK288" s="251">
        <f>ROUND(I288*H288,2)</f>
        <v>0</v>
      </c>
      <c r="BL288" s="25" t="s">
        <v>493</v>
      </c>
      <c r="BM288" s="25" t="s">
        <v>5088</v>
      </c>
    </row>
    <row r="289" spans="2:47" s="1" customFormat="1" ht="13.5">
      <c r="B289" s="47"/>
      <c r="C289" s="75"/>
      <c r="D289" s="252" t="s">
        <v>403</v>
      </c>
      <c r="E289" s="75"/>
      <c r="F289" s="253" t="s">
        <v>1916</v>
      </c>
      <c r="G289" s="75"/>
      <c r="H289" s="75"/>
      <c r="I289" s="208"/>
      <c r="J289" s="75"/>
      <c r="K289" s="75"/>
      <c r="L289" s="73"/>
      <c r="M289" s="254"/>
      <c r="N289" s="48"/>
      <c r="O289" s="48"/>
      <c r="P289" s="48"/>
      <c r="Q289" s="48"/>
      <c r="R289" s="48"/>
      <c r="S289" s="48"/>
      <c r="T289" s="96"/>
      <c r="AT289" s="25" t="s">
        <v>403</v>
      </c>
      <c r="AU289" s="25" t="s">
        <v>81</v>
      </c>
    </row>
    <row r="290" spans="2:63" s="11" customFormat="1" ht="29.85" customHeight="1">
      <c r="B290" s="224"/>
      <c r="C290" s="225"/>
      <c r="D290" s="226" t="s">
        <v>72</v>
      </c>
      <c r="E290" s="238" t="s">
        <v>1917</v>
      </c>
      <c r="F290" s="238" t="s">
        <v>1918</v>
      </c>
      <c r="G290" s="225"/>
      <c r="H290" s="225"/>
      <c r="I290" s="228"/>
      <c r="J290" s="239">
        <f>BK290</f>
        <v>0</v>
      </c>
      <c r="K290" s="225"/>
      <c r="L290" s="230"/>
      <c r="M290" s="231"/>
      <c r="N290" s="232"/>
      <c r="O290" s="232"/>
      <c r="P290" s="233">
        <f>SUM(P291:P309)</f>
        <v>0</v>
      </c>
      <c r="Q290" s="232"/>
      <c r="R290" s="233">
        <f>SUM(R291:R309)</f>
        <v>0.6850053800000001</v>
      </c>
      <c r="S290" s="232"/>
      <c r="T290" s="234">
        <f>SUM(T291:T309)</f>
        <v>0</v>
      </c>
      <c r="AR290" s="235" t="s">
        <v>81</v>
      </c>
      <c r="AT290" s="236" t="s">
        <v>72</v>
      </c>
      <c r="AU290" s="236" t="s">
        <v>24</v>
      </c>
      <c r="AY290" s="235" t="s">
        <v>394</v>
      </c>
      <c r="BK290" s="237">
        <f>SUM(BK291:BK309)</f>
        <v>0</v>
      </c>
    </row>
    <row r="291" spans="2:65" s="1" customFormat="1" ht="25.5" customHeight="1">
      <c r="B291" s="47"/>
      <c r="C291" s="240" t="s">
        <v>781</v>
      </c>
      <c r="D291" s="240" t="s">
        <v>396</v>
      </c>
      <c r="E291" s="241" t="s">
        <v>5089</v>
      </c>
      <c r="F291" s="242" t="s">
        <v>5090</v>
      </c>
      <c r="G291" s="243" t="s">
        <v>399</v>
      </c>
      <c r="H291" s="244">
        <v>40.789</v>
      </c>
      <c r="I291" s="245"/>
      <c r="J291" s="246">
        <f>ROUND(I291*H291,2)</f>
        <v>0</v>
      </c>
      <c r="K291" s="242" t="s">
        <v>410</v>
      </c>
      <c r="L291" s="73"/>
      <c r="M291" s="247" t="s">
        <v>22</v>
      </c>
      <c r="N291" s="248" t="s">
        <v>44</v>
      </c>
      <c r="O291" s="48"/>
      <c r="P291" s="249">
        <f>O291*H291</f>
        <v>0</v>
      </c>
      <c r="Q291" s="249">
        <v>0</v>
      </c>
      <c r="R291" s="249">
        <f>Q291*H291</f>
        <v>0</v>
      </c>
      <c r="S291" s="249">
        <v>0</v>
      </c>
      <c r="T291" s="250">
        <f>S291*H291</f>
        <v>0</v>
      </c>
      <c r="AR291" s="25" t="s">
        <v>493</v>
      </c>
      <c r="AT291" s="25" t="s">
        <v>396</v>
      </c>
      <c r="AU291" s="25" t="s">
        <v>81</v>
      </c>
      <c r="AY291" s="25" t="s">
        <v>394</v>
      </c>
      <c r="BE291" s="251">
        <f>IF(N291="základní",J291,0)</f>
        <v>0</v>
      </c>
      <c r="BF291" s="251">
        <f>IF(N291="snížená",J291,0)</f>
        <v>0</v>
      </c>
      <c r="BG291" s="251">
        <f>IF(N291="zákl. přenesená",J291,0)</f>
        <v>0</v>
      </c>
      <c r="BH291" s="251">
        <f>IF(N291="sníž. přenesená",J291,0)</f>
        <v>0</v>
      </c>
      <c r="BI291" s="251">
        <f>IF(N291="nulová",J291,0)</f>
        <v>0</v>
      </c>
      <c r="BJ291" s="25" t="s">
        <v>24</v>
      </c>
      <c r="BK291" s="251">
        <f>ROUND(I291*H291,2)</f>
        <v>0</v>
      </c>
      <c r="BL291" s="25" t="s">
        <v>493</v>
      </c>
      <c r="BM291" s="25" t="s">
        <v>5091</v>
      </c>
    </row>
    <row r="292" spans="2:47" s="1" customFormat="1" ht="13.5">
      <c r="B292" s="47"/>
      <c r="C292" s="75"/>
      <c r="D292" s="252" t="s">
        <v>403</v>
      </c>
      <c r="E292" s="75"/>
      <c r="F292" s="253" t="s">
        <v>5092</v>
      </c>
      <c r="G292" s="75"/>
      <c r="H292" s="75"/>
      <c r="I292" s="208"/>
      <c r="J292" s="75"/>
      <c r="K292" s="75"/>
      <c r="L292" s="73"/>
      <c r="M292" s="254"/>
      <c r="N292" s="48"/>
      <c r="O292" s="48"/>
      <c r="P292" s="48"/>
      <c r="Q292" s="48"/>
      <c r="R292" s="48"/>
      <c r="S292" s="48"/>
      <c r="T292" s="96"/>
      <c r="AT292" s="25" t="s">
        <v>403</v>
      </c>
      <c r="AU292" s="25" t="s">
        <v>81</v>
      </c>
    </row>
    <row r="293" spans="2:51" s="12" customFormat="1" ht="13.5">
      <c r="B293" s="255"/>
      <c r="C293" s="256"/>
      <c r="D293" s="252" t="s">
        <v>405</v>
      </c>
      <c r="E293" s="257" t="s">
        <v>22</v>
      </c>
      <c r="F293" s="258" t="s">
        <v>194</v>
      </c>
      <c r="G293" s="256"/>
      <c r="H293" s="259">
        <v>40.789</v>
      </c>
      <c r="I293" s="260"/>
      <c r="J293" s="256"/>
      <c r="K293" s="256"/>
      <c r="L293" s="261"/>
      <c r="M293" s="262"/>
      <c r="N293" s="263"/>
      <c r="O293" s="263"/>
      <c r="P293" s="263"/>
      <c r="Q293" s="263"/>
      <c r="R293" s="263"/>
      <c r="S293" s="263"/>
      <c r="T293" s="264"/>
      <c r="AT293" s="265" t="s">
        <v>405</v>
      </c>
      <c r="AU293" s="265" t="s">
        <v>81</v>
      </c>
      <c r="AV293" s="12" t="s">
        <v>81</v>
      </c>
      <c r="AW293" s="12" t="s">
        <v>36</v>
      </c>
      <c r="AX293" s="12" t="s">
        <v>24</v>
      </c>
      <c r="AY293" s="265" t="s">
        <v>394</v>
      </c>
    </row>
    <row r="294" spans="2:65" s="1" customFormat="1" ht="16.5" customHeight="1">
      <c r="B294" s="47"/>
      <c r="C294" s="288" t="s">
        <v>786</v>
      </c>
      <c r="D294" s="288" t="s">
        <v>506</v>
      </c>
      <c r="E294" s="289" t="s">
        <v>5093</v>
      </c>
      <c r="F294" s="290" t="s">
        <v>5094</v>
      </c>
      <c r="G294" s="291" t="s">
        <v>399</v>
      </c>
      <c r="H294" s="292">
        <v>41.605</v>
      </c>
      <c r="I294" s="293"/>
      <c r="J294" s="294">
        <f>ROUND(I294*H294,2)</f>
        <v>0</v>
      </c>
      <c r="K294" s="290" t="s">
        <v>410</v>
      </c>
      <c r="L294" s="295"/>
      <c r="M294" s="296" t="s">
        <v>22</v>
      </c>
      <c r="N294" s="297" t="s">
        <v>44</v>
      </c>
      <c r="O294" s="48"/>
      <c r="P294" s="249">
        <f>O294*H294</f>
        <v>0</v>
      </c>
      <c r="Q294" s="249">
        <v>0.006</v>
      </c>
      <c r="R294" s="249">
        <f>Q294*H294</f>
        <v>0.24963</v>
      </c>
      <c r="S294" s="249">
        <v>0</v>
      </c>
      <c r="T294" s="250">
        <f>S294*H294</f>
        <v>0</v>
      </c>
      <c r="AR294" s="25" t="s">
        <v>588</v>
      </c>
      <c r="AT294" s="25" t="s">
        <v>506</v>
      </c>
      <c r="AU294" s="25" t="s">
        <v>81</v>
      </c>
      <c r="AY294" s="25" t="s">
        <v>394</v>
      </c>
      <c r="BE294" s="251">
        <f>IF(N294="základní",J294,0)</f>
        <v>0</v>
      </c>
      <c r="BF294" s="251">
        <f>IF(N294="snížená",J294,0)</f>
        <v>0</v>
      </c>
      <c r="BG294" s="251">
        <f>IF(N294="zákl. přenesená",J294,0)</f>
        <v>0</v>
      </c>
      <c r="BH294" s="251">
        <f>IF(N294="sníž. přenesená",J294,0)</f>
        <v>0</v>
      </c>
      <c r="BI294" s="251">
        <f>IF(N294="nulová",J294,0)</f>
        <v>0</v>
      </c>
      <c r="BJ294" s="25" t="s">
        <v>24</v>
      </c>
      <c r="BK294" s="251">
        <f>ROUND(I294*H294,2)</f>
        <v>0</v>
      </c>
      <c r="BL294" s="25" t="s">
        <v>493</v>
      </c>
      <c r="BM294" s="25" t="s">
        <v>5095</v>
      </c>
    </row>
    <row r="295" spans="2:47" s="1" customFormat="1" ht="13.5">
      <c r="B295" s="47"/>
      <c r="C295" s="75"/>
      <c r="D295" s="252" t="s">
        <v>403</v>
      </c>
      <c r="E295" s="75"/>
      <c r="F295" s="253" t="s">
        <v>5096</v>
      </c>
      <c r="G295" s="75"/>
      <c r="H295" s="75"/>
      <c r="I295" s="208"/>
      <c r="J295" s="75"/>
      <c r="K295" s="75"/>
      <c r="L295" s="73"/>
      <c r="M295" s="254"/>
      <c r="N295" s="48"/>
      <c r="O295" s="48"/>
      <c r="P295" s="48"/>
      <c r="Q295" s="48"/>
      <c r="R295" s="48"/>
      <c r="S295" s="48"/>
      <c r="T295" s="96"/>
      <c r="AT295" s="25" t="s">
        <v>403</v>
      </c>
      <c r="AU295" s="25" t="s">
        <v>81</v>
      </c>
    </row>
    <row r="296" spans="2:51" s="12" customFormat="1" ht="13.5">
      <c r="B296" s="255"/>
      <c r="C296" s="256"/>
      <c r="D296" s="252" t="s">
        <v>405</v>
      </c>
      <c r="E296" s="257" t="s">
        <v>22</v>
      </c>
      <c r="F296" s="258" t="s">
        <v>5097</v>
      </c>
      <c r="G296" s="256"/>
      <c r="H296" s="259">
        <v>41.605</v>
      </c>
      <c r="I296" s="260"/>
      <c r="J296" s="256"/>
      <c r="K296" s="256"/>
      <c r="L296" s="261"/>
      <c r="M296" s="262"/>
      <c r="N296" s="263"/>
      <c r="O296" s="263"/>
      <c r="P296" s="263"/>
      <c r="Q296" s="263"/>
      <c r="R296" s="263"/>
      <c r="S296" s="263"/>
      <c r="T296" s="264"/>
      <c r="AT296" s="265" t="s">
        <v>405</v>
      </c>
      <c r="AU296" s="265" t="s">
        <v>81</v>
      </c>
      <c r="AV296" s="12" t="s">
        <v>81</v>
      </c>
      <c r="AW296" s="12" t="s">
        <v>36</v>
      </c>
      <c r="AX296" s="12" t="s">
        <v>24</v>
      </c>
      <c r="AY296" s="265" t="s">
        <v>394</v>
      </c>
    </row>
    <row r="297" spans="2:65" s="1" customFormat="1" ht="16.5" customHeight="1">
      <c r="B297" s="47"/>
      <c r="C297" s="240" t="s">
        <v>791</v>
      </c>
      <c r="D297" s="240" t="s">
        <v>396</v>
      </c>
      <c r="E297" s="241" t="s">
        <v>5098</v>
      </c>
      <c r="F297" s="242" t="s">
        <v>5099</v>
      </c>
      <c r="G297" s="243" t="s">
        <v>399</v>
      </c>
      <c r="H297" s="244">
        <v>56.474</v>
      </c>
      <c r="I297" s="245"/>
      <c r="J297" s="246">
        <f>ROUND(I297*H297,2)</f>
        <v>0</v>
      </c>
      <c r="K297" s="242" t="s">
        <v>410</v>
      </c>
      <c r="L297" s="73"/>
      <c r="M297" s="247" t="s">
        <v>22</v>
      </c>
      <c r="N297" s="248" t="s">
        <v>44</v>
      </c>
      <c r="O297" s="48"/>
      <c r="P297" s="249">
        <f>O297*H297</f>
        <v>0</v>
      </c>
      <c r="Q297" s="249">
        <v>5E-05</v>
      </c>
      <c r="R297" s="249">
        <f>Q297*H297</f>
        <v>0.0028237</v>
      </c>
      <c r="S297" s="249">
        <v>0</v>
      </c>
      <c r="T297" s="250">
        <f>S297*H297</f>
        <v>0</v>
      </c>
      <c r="AR297" s="25" t="s">
        <v>493</v>
      </c>
      <c r="AT297" s="25" t="s">
        <v>396</v>
      </c>
      <c r="AU297" s="25" t="s">
        <v>81</v>
      </c>
      <c r="AY297" s="25" t="s">
        <v>394</v>
      </c>
      <c r="BE297" s="251">
        <f>IF(N297="základní",J297,0)</f>
        <v>0</v>
      </c>
      <c r="BF297" s="251">
        <f>IF(N297="snížená",J297,0)</f>
        <v>0</v>
      </c>
      <c r="BG297" s="251">
        <f>IF(N297="zákl. přenesená",J297,0)</f>
        <v>0</v>
      </c>
      <c r="BH297" s="251">
        <f>IF(N297="sníž. přenesená",J297,0)</f>
        <v>0</v>
      </c>
      <c r="BI297" s="251">
        <f>IF(N297="nulová",J297,0)</f>
        <v>0</v>
      </c>
      <c r="BJ297" s="25" t="s">
        <v>24</v>
      </c>
      <c r="BK297" s="251">
        <f>ROUND(I297*H297,2)</f>
        <v>0</v>
      </c>
      <c r="BL297" s="25" t="s">
        <v>493</v>
      </c>
      <c r="BM297" s="25" t="s">
        <v>5100</v>
      </c>
    </row>
    <row r="298" spans="2:47" s="1" customFormat="1" ht="13.5">
      <c r="B298" s="47"/>
      <c r="C298" s="75"/>
      <c r="D298" s="252" t="s">
        <v>403</v>
      </c>
      <c r="E298" s="75"/>
      <c r="F298" s="253" t="s">
        <v>5101</v>
      </c>
      <c r="G298" s="75"/>
      <c r="H298" s="75"/>
      <c r="I298" s="208"/>
      <c r="J298" s="75"/>
      <c r="K298" s="75"/>
      <c r="L298" s="73"/>
      <c r="M298" s="254"/>
      <c r="N298" s="48"/>
      <c r="O298" s="48"/>
      <c r="P298" s="48"/>
      <c r="Q298" s="48"/>
      <c r="R298" s="48"/>
      <c r="S298" s="48"/>
      <c r="T298" s="96"/>
      <c r="AT298" s="25" t="s">
        <v>403</v>
      </c>
      <c r="AU298" s="25" t="s">
        <v>81</v>
      </c>
    </row>
    <row r="299" spans="2:65" s="1" customFormat="1" ht="16.5" customHeight="1">
      <c r="B299" s="47"/>
      <c r="C299" s="288" t="s">
        <v>797</v>
      </c>
      <c r="D299" s="288" t="s">
        <v>506</v>
      </c>
      <c r="E299" s="289" t="s">
        <v>5102</v>
      </c>
      <c r="F299" s="290" t="s">
        <v>5103</v>
      </c>
      <c r="G299" s="291" t="s">
        <v>399</v>
      </c>
      <c r="H299" s="292">
        <v>57.669</v>
      </c>
      <c r="I299" s="293"/>
      <c r="J299" s="294">
        <f>ROUND(I299*H299,2)</f>
        <v>0</v>
      </c>
      <c r="K299" s="290" t="s">
        <v>410</v>
      </c>
      <c r="L299" s="295"/>
      <c r="M299" s="296" t="s">
        <v>22</v>
      </c>
      <c r="N299" s="297" t="s">
        <v>44</v>
      </c>
      <c r="O299" s="48"/>
      <c r="P299" s="249">
        <f>O299*H299</f>
        <v>0</v>
      </c>
      <c r="Q299" s="249">
        <v>0.007</v>
      </c>
      <c r="R299" s="249">
        <f>Q299*H299</f>
        <v>0.403683</v>
      </c>
      <c r="S299" s="249">
        <v>0</v>
      </c>
      <c r="T299" s="250">
        <f>S299*H299</f>
        <v>0</v>
      </c>
      <c r="AR299" s="25" t="s">
        <v>588</v>
      </c>
      <c r="AT299" s="25" t="s">
        <v>506</v>
      </c>
      <c r="AU299" s="25" t="s">
        <v>81</v>
      </c>
      <c r="AY299" s="25" t="s">
        <v>394</v>
      </c>
      <c r="BE299" s="251">
        <f>IF(N299="základní",J299,0)</f>
        <v>0</v>
      </c>
      <c r="BF299" s="251">
        <f>IF(N299="snížená",J299,0)</f>
        <v>0</v>
      </c>
      <c r="BG299" s="251">
        <f>IF(N299="zákl. přenesená",J299,0)</f>
        <v>0</v>
      </c>
      <c r="BH299" s="251">
        <f>IF(N299="sníž. přenesená",J299,0)</f>
        <v>0</v>
      </c>
      <c r="BI299" s="251">
        <f>IF(N299="nulová",J299,0)</f>
        <v>0</v>
      </c>
      <c r="BJ299" s="25" t="s">
        <v>24</v>
      </c>
      <c r="BK299" s="251">
        <f>ROUND(I299*H299,2)</f>
        <v>0</v>
      </c>
      <c r="BL299" s="25" t="s">
        <v>493</v>
      </c>
      <c r="BM299" s="25" t="s">
        <v>5104</v>
      </c>
    </row>
    <row r="300" spans="2:47" s="1" customFormat="1" ht="13.5">
      <c r="B300" s="47"/>
      <c r="C300" s="75"/>
      <c r="D300" s="252" t="s">
        <v>403</v>
      </c>
      <c r="E300" s="75"/>
      <c r="F300" s="253" t="s">
        <v>5105</v>
      </c>
      <c r="G300" s="75"/>
      <c r="H300" s="75"/>
      <c r="I300" s="208"/>
      <c r="J300" s="75"/>
      <c r="K300" s="75"/>
      <c r="L300" s="73"/>
      <c r="M300" s="254"/>
      <c r="N300" s="48"/>
      <c r="O300" s="48"/>
      <c r="P300" s="48"/>
      <c r="Q300" s="48"/>
      <c r="R300" s="48"/>
      <c r="S300" s="48"/>
      <c r="T300" s="96"/>
      <c r="AT300" s="25" t="s">
        <v>403</v>
      </c>
      <c r="AU300" s="25" t="s">
        <v>81</v>
      </c>
    </row>
    <row r="301" spans="2:65" s="1" customFormat="1" ht="16.5" customHeight="1">
      <c r="B301" s="47"/>
      <c r="C301" s="240" t="s">
        <v>802</v>
      </c>
      <c r="D301" s="240" t="s">
        <v>396</v>
      </c>
      <c r="E301" s="241" t="s">
        <v>5106</v>
      </c>
      <c r="F301" s="242" t="s">
        <v>5107</v>
      </c>
      <c r="G301" s="243" t="s">
        <v>399</v>
      </c>
      <c r="H301" s="244">
        <v>29.64</v>
      </c>
      <c r="I301" s="245"/>
      <c r="J301" s="246">
        <f>ROUND(I301*H301,2)</f>
        <v>0</v>
      </c>
      <c r="K301" s="242" t="s">
        <v>410</v>
      </c>
      <c r="L301" s="73"/>
      <c r="M301" s="247" t="s">
        <v>22</v>
      </c>
      <c r="N301" s="248" t="s">
        <v>44</v>
      </c>
      <c r="O301" s="48"/>
      <c r="P301" s="249">
        <f>O301*H301</f>
        <v>0</v>
      </c>
      <c r="Q301" s="249">
        <v>4E-05</v>
      </c>
      <c r="R301" s="249">
        <f>Q301*H301</f>
        <v>0.0011856000000000002</v>
      </c>
      <c r="S301" s="249">
        <v>0</v>
      </c>
      <c r="T301" s="250">
        <f>S301*H301</f>
        <v>0</v>
      </c>
      <c r="AR301" s="25" t="s">
        <v>493</v>
      </c>
      <c r="AT301" s="25" t="s">
        <v>396</v>
      </c>
      <c r="AU301" s="25" t="s">
        <v>81</v>
      </c>
      <c r="AY301" s="25" t="s">
        <v>394</v>
      </c>
      <c r="BE301" s="251">
        <f>IF(N301="základní",J301,0)</f>
        <v>0</v>
      </c>
      <c r="BF301" s="251">
        <f>IF(N301="snížená",J301,0)</f>
        <v>0</v>
      </c>
      <c r="BG301" s="251">
        <f>IF(N301="zákl. přenesená",J301,0)</f>
        <v>0</v>
      </c>
      <c r="BH301" s="251">
        <f>IF(N301="sníž. přenesená",J301,0)</f>
        <v>0</v>
      </c>
      <c r="BI301" s="251">
        <f>IF(N301="nulová",J301,0)</f>
        <v>0</v>
      </c>
      <c r="BJ301" s="25" t="s">
        <v>24</v>
      </c>
      <c r="BK301" s="251">
        <f>ROUND(I301*H301,2)</f>
        <v>0</v>
      </c>
      <c r="BL301" s="25" t="s">
        <v>493</v>
      </c>
      <c r="BM301" s="25" t="s">
        <v>5108</v>
      </c>
    </row>
    <row r="302" spans="2:47" s="1" customFormat="1" ht="13.5">
      <c r="B302" s="47"/>
      <c r="C302" s="75"/>
      <c r="D302" s="252" t="s">
        <v>403</v>
      </c>
      <c r="E302" s="75"/>
      <c r="F302" s="253" t="s">
        <v>5109</v>
      </c>
      <c r="G302" s="75"/>
      <c r="H302" s="75"/>
      <c r="I302" s="208"/>
      <c r="J302" s="75"/>
      <c r="K302" s="75"/>
      <c r="L302" s="73"/>
      <c r="M302" s="254"/>
      <c r="N302" s="48"/>
      <c r="O302" s="48"/>
      <c r="P302" s="48"/>
      <c r="Q302" s="48"/>
      <c r="R302" s="48"/>
      <c r="S302" s="48"/>
      <c r="T302" s="96"/>
      <c r="AT302" s="25" t="s">
        <v>403</v>
      </c>
      <c r="AU302" s="25" t="s">
        <v>81</v>
      </c>
    </row>
    <row r="303" spans="2:51" s="12" customFormat="1" ht="13.5">
      <c r="B303" s="255"/>
      <c r="C303" s="256"/>
      <c r="D303" s="252" t="s">
        <v>405</v>
      </c>
      <c r="E303" s="257" t="s">
        <v>22</v>
      </c>
      <c r="F303" s="258" t="s">
        <v>192</v>
      </c>
      <c r="G303" s="256"/>
      <c r="H303" s="259">
        <v>29.64</v>
      </c>
      <c r="I303" s="260"/>
      <c r="J303" s="256"/>
      <c r="K303" s="256"/>
      <c r="L303" s="261"/>
      <c r="M303" s="262"/>
      <c r="N303" s="263"/>
      <c r="O303" s="263"/>
      <c r="P303" s="263"/>
      <c r="Q303" s="263"/>
      <c r="R303" s="263"/>
      <c r="S303" s="263"/>
      <c r="T303" s="264"/>
      <c r="AT303" s="265" t="s">
        <v>405</v>
      </c>
      <c r="AU303" s="265" t="s">
        <v>81</v>
      </c>
      <c r="AV303" s="12" t="s">
        <v>81</v>
      </c>
      <c r="AW303" s="12" t="s">
        <v>36</v>
      </c>
      <c r="AX303" s="12" t="s">
        <v>24</v>
      </c>
      <c r="AY303" s="265" t="s">
        <v>394</v>
      </c>
    </row>
    <row r="304" spans="2:65" s="1" customFormat="1" ht="16.5" customHeight="1">
      <c r="B304" s="47"/>
      <c r="C304" s="240" t="s">
        <v>807</v>
      </c>
      <c r="D304" s="240" t="s">
        <v>396</v>
      </c>
      <c r="E304" s="241" t="s">
        <v>1998</v>
      </c>
      <c r="F304" s="242" t="s">
        <v>1999</v>
      </c>
      <c r="G304" s="243" t="s">
        <v>399</v>
      </c>
      <c r="H304" s="244">
        <v>56.495</v>
      </c>
      <c r="I304" s="245"/>
      <c r="J304" s="246">
        <f>ROUND(I304*H304,2)</f>
        <v>0</v>
      </c>
      <c r="K304" s="242" t="s">
        <v>410</v>
      </c>
      <c r="L304" s="73"/>
      <c r="M304" s="247" t="s">
        <v>22</v>
      </c>
      <c r="N304" s="248" t="s">
        <v>44</v>
      </c>
      <c r="O304" s="48"/>
      <c r="P304" s="249">
        <f>O304*H304</f>
        <v>0</v>
      </c>
      <c r="Q304" s="249">
        <v>4E-05</v>
      </c>
      <c r="R304" s="249">
        <f>Q304*H304</f>
        <v>0.0022598</v>
      </c>
      <c r="S304" s="249">
        <v>0</v>
      </c>
      <c r="T304" s="250">
        <f>S304*H304</f>
        <v>0</v>
      </c>
      <c r="AR304" s="25" t="s">
        <v>493</v>
      </c>
      <c r="AT304" s="25" t="s">
        <v>396</v>
      </c>
      <c r="AU304" s="25" t="s">
        <v>81</v>
      </c>
      <c r="AY304" s="25" t="s">
        <v>394</v>
      </c>
      <c r="BE304" s="251">
        <f>IF(N304="základní",J304,0)</f>
        <v>0</v>
      </c>
      <c r="BF304" s="251">
        <f>IF(N304="snížená",J304,0)</f>
        <v>0</v>
      </c>
      <c r="BG304" s="251">
        <f>IF(N304="zákl. přenesená",J304,0)</f>
        <v>0</v>
      </c>
      <c r="BH304" s="251">
        <f>IF(N304="sníž. přenesená",J304,0)</f>
        <v>0</v>
      </c>
      <c r="BI304" s="251">
        <f>IF(N304="nulová",J304,0)</f>
        <v>0</v>
      </c>
      <c r="BJ304" s="25" t="s">
        <v>24</v>
      </c>
      <c r="BK304" s="251">
        <f>ROUND(I304*H304,2)</f>
        <v>0</v>
      </c>
      <c r="BL304" s="25" t="s">
        <v>493</v>
      </c>
      <c r="BM304" s="25" t="s">
        <v>5110</v>
      </c>
    </row>
    <row r="305" spans="2:47" s="1" customFormat="1" ht="13.5">
      <c r="B305" s="47"/>
      <c r="C305" s="75"/>
      <c r="D305" s="252" t="s">
        <v>403</v>
      </c>
      <c r="E305" s="75"/>
      <c r="F305" s="253" t="s">
        <v>5111</v>
      </c>
      <c r="G305" s="75"/>
      <c r="H305" s="75"/>
      <c r="I305" s="208"/>
      <c r="J305" s="75"/>
      <c r="K305" s="75"/>
      <c r="L305" s="73"/>
      <c r="M305" s="254"/>
      <c r="N305" s="48"/>
      <c r="O305" s="48"/>
      <c r="P305" s="48"/>
      <c r="Q305" s="48"/>
      <c r="R305" s="48"/>
      <c r="S305" s="48"/>
      <c r="T305" s="96"/>
      <c r="AT305" s="25" t="s">
        <v>403</v>
      </c>
      <c r="AU305" s="25" t="s">
        <v>81</v>
      </c>
    </row>
    <row r="306" spans="2:65" s="1" customFormat="1" ht="16.5" customHeight="1">
      <c r="B306" s="47"/>
      <c r="C306" s="288" t="s">
        <v>812</v>
      </c>
      <c r="D306" s="288" t="s">
        <v>506</v>
      </c>
      <c r="E306" s="289" t="s">
        <v>5112</v>
      </c>
      <c r="F306" s="290" t="s">
        <v>5113</v>
      </c>
      <c r="G306" s="291" t="s">
        <v>399</v>
      </c>
      <c r="H306" s="292">
        <v>110.536</v>
      </c>
      <c r="I306" s="293"/>
      <c r="J306" s="294">
        <f>ROUND(I306*H306,2)</f>
        <v>0</v>
      </c>
      <c r="K306" s="290" t="s">
        <v>22</v>
      </c>
      <c r="L306" s="295"/>
      <c r="M306" s="296" t="s">
        <v>22</v>
      </c>
      <c r="N306" s="297" t="s">
        <v>44</v>
      </c>
      <c r="O306" s="48"/>
      <c r="P306" s="249">
        <f>O306*H306</f>
        <v>0</v>
      </c>
      <c r="Q306" s="249">
        <v>0.00023</v>
      </c>
      <c r="R306" s="249">
        <f>Q306*H306</f>
        <v>0.02542328</v>
      </c>
      <c r="S306" s="249">
        <v>0</v>
      </c>
      <c r="T306" s="250">
        <f>S306*H306</f>
        <v>0</v>
      </c>
      <c r="AR306" s="25" t="s">
        <v>588</v>
      </c>
      <c r="AT306" s="25" t="s">
        <v>506</v>
      </c>
      <c r="AU306" s="25" t="s">
        <v>81</v>
      </c>
      <c r="AY306" s="25" t="s">
        <v>394</v>
      </c>
      <c r="BE306" s="251">
        <f>IF(N306="základní",J306,0)</f>
        <v>0</v>
      </c>
      <c r="BF306" s="251">
        <f>IF(N306="snížená",J306,0)</f>
        <v>0</v>
      </c>
      <c r="BG306" s="251">
        <f>IF(N306="zákl. přenesená",J306,0)</f>
        <v>0</v>
      </c>
      <c r="BH306" s="251">
        <f>IF(N306="sníž. přenesená",J306,0)</f>
        <v>0</v>
      </c>
      <c r="BI306" s="251">
        <f>IF(N306="nulová",J306,0)</f>
        <v>0</v>
      </c>
      <c r="BJ306" s="25" t="s">
        <v>24</v>
      </c>
      <c r="BK306" s="251">
        <f>ROUND(I306*H306,2)</f>
        <v>0</v>
      </c>
      <c r="BL306" s="25" t="s">
        <v>493</v>
      </c>
      <c r="BM306" s="25" t="s">
        <v>5114</v>
      </c>
    </row>
    <row r="307" spans="2:47" s="1" customFormat="1" ht="13.5">
      <c r="B307" s="47"/>
      <c r="C307" s="75"/>
      <c r="D307" s="252" t="s">
        <v>403</v>
      </c>
      <c r="E307" s="75"/>
      <c r="F307" s="253" t="s">
        <v>5115</v>
      </c>
      <c r="G307" s="75"/>
      <c r="H307" s="75"/>
      <c r="I307" s="208"/>
      <c r="J307" s="75"/>
      <c r="K307" s="75"/>
      <c r="L307" s="73"/>
      <c r="M307" s="254"/>
      <c r="N307" s="48"/>
      <c r="O307" s="48"/>
      <c r="P307" s="48"/>
      <c r="Q307" s="48"/>
      <c r="R307" s="48"/>
      <c r="S307" s="48"/>
      <c r="T307" s="96"/>
      <c r="AT307" s="25" t="s">
        <v>403</v>
      </c>
      <c r="AU307" s="25" t="s">
        <v>81</v>
      </c>
    </row>
    <row r="308" spans="2:65" s="1" customFormat="1" ht="16.5" customHeight="1">
      <c r="B308" s="47"/>
      <c r="C308" s="240" t="s">
        <v>817</v>
      </c>
      <c r="D308" s="240" t="s">
        <v>396</v>
      </c>
      <c r="E308" s="241" t="s">
        <v>2008</v>
      </c>
      <c r="F308" s="242" t="s">
        <v>2009</v>
      </c>
      <c r="G308" s="243" t="s">
        <v>552</v>
      </c>
      <c r="H308" s="244">
        <v>0.685</v>
      </c>
      <c r="I308" s="245"/>
      <c r="J308" s="246">
        <f>ROUND(I308*H308,2)</f>
        <v>0</v>
      </c>
      <c r="K308" s="242" t="s">
        <v>410</v>
      </c>
      <c r="L308" s="73"/>
      <c r="M308" s="247" t="s">
        <v>22</v>
      </c>
      <c r="N308" s="248" t="s">
        <v>44</v>
      </c>
      <c r="O308" s="48"/>
      <c r="P308" s="249">
        <f>O308*H308</f>
        <v>0</v>
      </c>
      <c r="Q308" s="249">
        <v>0</v>
      </c>
      <c r="R308" s="249">
        <f>Q308*H308</f>
        <v>0</v>
      </c>
      <c r="S308" s="249">
        <v>0</v>
      </c>
      <c r="T308" s="250">
        <f>S308*H308</f>
        <v>0</v>
      </c>
      <c r="AR308" s="25" t="s">
        <v>493</v>
      </c>
      <c r="AT308" s="25" t="s">
        <v>396</v>
      </c>
      <c r="AU308" s="25" t="s">
        <v>81</v>
      </c>
      <c r="AY308" s="25" t="s">
        <v>394</v>
      </c>
      <c r="BE308" s="251">
        <f>IF(N308="základní",J308,0)</f>
        <v>0</v>
      </c>
      <c r="BF308" s="251">
        <f>IF(N308="snížená",J308,0)</f>
        <v>0</v>
      </c>
      <c r="BG308" s="251">
        <f>IF(N308="zákl. přenesená",J308,0)</f>
        <v>0</v>
      </c>
      <c r="BH308" s="251">
        <f>IF(N308="sníž. přenesená",J308,0)</f>
        <v>0</v>
      </c>
      <c r="BI308" s="251">
        <f>IF(N308="nulová",J308,0)</f>
        <v>0</v>
      </c>
      <c r="BJ308" s="25" t="s">
        <v>24</v>
      </c>
      <c r="BK308" s="251">
        <f>ROUND(I308*H308,2)</f>
        <v>0</v>
      </c>
      <c r="BL308" s="25" t="s">
        <v>493</v>
      </c>
      <c r="BM308" s="25" t="s">
        <v>5116</v>
      </c>
    </row>
    <row r="309" spans="2:47" s="1" customFormat="1" ht="13.5">
      <c r="B309" s="47"/>
      <c r="C309" s="75"/>
      <c r="D309" s="252" t="s">
        <v>403</v>
      </c>
      <c r="E309" s="75"/>
      <c r="F309" s="253" t="s">
        <v>2011</v>
      </c>
      <c r="G309" s="75"/>
      <c r="H309" s="75"/>
      <c r="I309" s="208"/>
      <c r="J309" s="75"/>
      <c r="K309" s="75"/>
      <c r="L309" s="73"/>
      <c r="M309" s="254"/>
      <c r="N309" s="48"/>
      <c r="O309" s="48"/>
      <c r="P309" s="48"/>
      <c r="Q309" s="48"/>
      <c r="R309" s="48"/>
      <c r="S309" s="48"/>
      <c r="T309" s="96"/>
      <c r="AT309" s="25" t="s">
        <v>403</v>
      </c>
      <c r="AU309" s="25" t="s">
        <v>81</v>
      </c>
    </row>
    <row r="310" spans="2:63" s="11" customFormat="1" ht="29.85" customHeight="1">
      <c r="B310" s="224"/>
      <c r="C310" s="225"/>
      <c r="D310" s="226" t="s">
        <v>72</v>
      </c>
      <c r="E310" s="238" t="s">
        <v>2033</v>
      </c>
      <c r="F310" s="238" t="s">
        <v>2034</v>
      </c>
      <c r="G310" s="225"/>
      <c r="H310" s="225"/>
      <c r="I310" s="228"/>
      <c r="J310" s="239">
        <f>BK310</f>
        <v>0</v>
      </c>
      <c r="K310" s="225"/>
      <c r="L310" s="230"/>
      <c r="M310" s="231"/>
      <c r="N310" s="232"/>
      <c r="O310" s="232"/>
      <c r="P310" s="233">
        <f>SUM(P311:P314)</f>
        <v>0</v>
      </c>
      <c r="Q310" s="232"/>
      <c r="R310" s="233">
        <f>SUM(R311:R314)</f>
        <v>0.00286</v>
      </c>
      <c r="S310" s="232"/>
      <c r="T310" s="234">
        <f>SUM(T311:T314)</f>
        <v>0</v>
      </c>
      <c r="AR310" s="235" t="s">
        <v>81</v>
      </c>
      <c r="AT310" s="236" t="s">
        <v>72</v>
      </c>
      <c r="AU310" s="236" t="s">
        <v>24</v>
      </c>
      <c r="AY310" s="235" t="s">
        <v>394</v>
      </c>
      <c r="BK310" s="237">
        <f>SUM(BK311:BK314)</f>
        <v>0</v>
      </c>
    </row>
    <row r="311" spans="2:65" s="1" customFormat="1" ht="25.5" customHeight="1">
      <c r="B311" s="47"/>
      <c r="C311" s="240" t="s">
        <v>822</v>
      </c>
      <c r="D311" s="240" t="s">
        <v>396</v>
      </c>
      <c r="E311" s="241" t="s">
        <v>5117</v>
      </c>
      <c r="F311" s="242" t="s">
        <v>5118</v>
      </c>
      <c r="G311" s="243" t="s">
        <v>409</v>
      </c>
      <c r="H311" s="244">
        <v>2</v>
      </c>
      <c r="I311" s="245"/>
      <c r="J311" s="246">
        <f>ROUND(I311*H311,2)</f>
        <v>0</v>
      </c>
      <c r="K311" s="242" t="s">
        <v>410</v>
      </c>
      <c r="L311" s="73"/>
      <c r="M311" s="247" t="s">
        <v>22</v>
      </c>
      <c r="N311" s="248" t="s">
        <v>44</v>
      </c>
      <c r="O311" s="48"/>
      <c r="P311" s="249">
        <f>O311*H311</f>
        <v>0</v>
      </c>
      <c r="Q311" s="249">
        <v>0.00143</v>
      </c>
      <c r="R311" s="249">
        <f>Q311*H311</f>
        <v>0.00286</v>
      </c>
      <c r="S311" s="249">
        <v>0</v>
      </c>
      <c r="T311" s="250">
        <f>S311*H311</f>
        <v>0</v>
      </c>
      <c r="AR311" s="25" t="s">
        <v>493</v>
      </c>
      <c r="AT311" s="25" t="s">
        <v>396</v>
      </c>
      <c r="AU311" s="25" t="s">
        <v>81</v>
      </c>
      <c r="AY311" s="25" t="s">
        <v>394</v>
      </c>
      <c r="BE311" s="251">
        <f>IF(N311="základní",J311,0)</f>
        <v>0</v>
      </c>
      <c r="BF311" s="251">
        <f>IF(N311="snížená",J311,0)</f>
        <v>0</v>
      </c>
      <c r="BG311" s="251">
        <f>IF(N311="zákl. přenesená",J311,0)</f>
        <v>0</v>
      </c>
      <c r="BH311" s="251">
        <f>IF(N311="sníž. přenesená",J311,0)</f>
        <v>0</v>
      </c>
      <c r="BI311" s="251">
        <f>IF(N311="nulová",J311,0)</f>
        <v>0</v>
      </c>
      <c r="BJ311" s="25" t="s">
        <v>24</v>
      </c>
      <c r="BK311" s="251">
        <f>ROUND(I311*H311,2)</f>
        <v>0</v>
      </c>
      <c r="BL311" s="25" t="s">
        <v>493</v>
      </c>
      <c r="BM311" s="25" t="s">
        <v>5119</v>
      </c>
    </row>
    <row r="312" spans="2:47" s="1" customFormat="1" ht="13.5">
      <c r="B312" s="47"/>
      <c r="C312" s="75"/>
      <c r="D312" s="252" t="s">
        <v>403</v>
      </c>
      <c r="E312" s="75"/>
      <c r="F312" s="253" t="s">
        <v>5120</v>
      </c>
      <c r="G312" s="75"/>
      <c r="H312" s="75"/>
      <c r="I312" s="208"/>
      <c r="J312" s="75"/>
      <c r="K312" s="75"/>
      <c r="L312" s="73"/>
      <c r="M312" s="254"/>
      <c r="N312" s="48"/>
      <c r="O312" s="48"/>
      <c r="P312" s="48"/>
      <c r="Q312" s="48"/>
      <c r="R312" s="48"/>
      <c r="S312" s="48"/>
      <c r="T312" s="96"/>
      <c r="AT312" s="25" t="s">
        <v>403</v>
      </c>
      <c r="AU312" s="25" t="s">
        <v>81</v>
      </c>
    </row>
    <row r="313" spans="2:65" s="1" customFormat="1" ht="16.5" customHeight="1">
      <c r="B313" s="47"/>
      <c r="C313" s="240" t="s">
        <v>827</v>
      </c>
      <c r="D313" s="240" t="s">
        <v>396</v>
      </c>
      <c r="E313" s="241" t="s">
        <v>2040</v>
      </c>
      <c r="F313" s="242" t="s">
        <v>2041</v>
      </c>
      <c r="G313" s="243" t="s">
        <v>552</v>
      </c>
      <c r="H313" s="244">
        <v>0.003</v>
      </c>
      <c r="I313" s="245"/>
      <c r="J313" s="246">
        <f>ROUND(I313*H313,2)</f>
        <v>0</v>
      </c>
      <c r="K313" s="242" t="s">
        <v>410</v>
      </c>
      <c r="L313" s="73"/>
      <c r="M313" s="247" t="s">
        <v>22</v>
      </c>
      <c r="N313" s="248" t="s">
        <v>44</v>
      </c>
      <c r="O313" s="48"/>
      <c r="P313" s="249">
        <f>O313*H313</f>
        <v>0</v>
      </c>
      <c r="Q313" s="249">
        <v>0</v>
      </c>
      <c r="R313" s="249">
        <f>Q313*H313</f>
        <v>0</v>
      </c>
      <c r="S313" s="249">
        <v>0</v>
      </c>
      <c r="T313" s="250">
        <f>S313*H313</f>
        <v>0</v>
      </c>
      <c r="AR313" s="25" t="s">
        <v>493</v>
      </c>
      <c r="AT313" s="25" t="s">
        <v>396</v>
      </c>
      <c r="AU313" s="25" t="s">
        <v>81</v>
      </c>
      <c r="AY313" s="25" t="s">
        <v>394</v>
      </c>
      <c r="BE313" s="251">
        <f>IF(N313="základní",J313,0)</f>
        <v>0</v>
      </c>
      <c r="BF313" s="251">
        <f>IF(N313="snížená",J313,0)</f>
        <v>0</v>
      </c>
      <c r="BG313" s="251">
        <f>IF(N313="zákl. přenesená",J313,0)</f>
        <v>0</v>
      </c>
      <c r="BH313" s="251">
        <f>IF(N313="sníž. přenesená",J313,0)</f>
        <v>0</v>
      </c>
      <c r="BI313" s="251">
        <f>IF(N313="nulová",J313,0)</f>
        <v>0</v>
      </c>
      <c r="BJ313" s="25" t="s">
        <v>24</v>
      </c>
      <c r="BK313" s="251">
        <f>ROUND(I313*H313,2)</f>
        <v>0</v>
      </c>
      <c r="BL313" s="25" t="s">
        <v>493</v>
      </c>
      <c r="BM313" s="25" t="s">
        <v>5121</v>
      </c>
    </row>
    <row r="314" spans="2:47" s="1" customFormat="1" ht="13.5">
      <c r="B314" s="47"/>
      <c r="C314" s="75"/>
      <c r="D314" s="252" t="s">
        <v>403</v>
      </c>
      <c r="E314" s="75"/>
      <c r="F314" s="253" t="s">
        <v>2043</v>
      </c>
      <c r="G314" s="75"/>
      <c r="H314" s="75"/>
      <c r="I314" s="208"/>
      <c r="J314" s="75"/>
      <c r="K314" s="75"/>
      <c r="L314" s="73"/>
      <c r="M314" s="254"/>
      <c r="N314" s="48"/>
      <c r="O314" s="48"/>
      <c r="P314" s="48"/>
      <c r="Q314" s="48"/>
      <c r="R314" s="48"/>
      <c r="S314" s="48"/>
      <c r="T314" s="96"/>
      <c r="AT314" s="25" t="s">
        <v>403</v>
      </c>
      <c r="AU314" s="25" t="s">
        <v>81</v>
      </c>
    </row>
    <row r="315" spans="2:63" s="11" customFormat="1" ht="29.85" customHeight="1">
      <c r="B315" s="224"/>
      <c r="C315" s="225"/>
      <c r="D315" s="226" t="s">
        <v>72</v>
      </c>
      <c r="E315" s="238" t="s">
        <v>2103</v>
      </c>
      <c r="F315" s="238" t="s">
        <v>2104</v>
      </c>
      <c r="G315" s="225"/>
      <c r="H315" s="225"/>
      <c r="I315" s="228"/>
      <c r="J315" s="239">
        <f>BK315</f>
        <v>0</v>
      </c>
      <c r="K315" s="225"/>
      <c r="L315" s="230"/>
      <c r="M315" s="231"/>
      <c r="N315" s="232"/>
      <c r="O315" s="232"/>
      <c r="P315" s="233">
        <f>SUM(P316:P387)</f>
        <v>0</v>
      </c>
      <c r="Q315" s="232"/>
      <c r="R315" s="233">
        <f>SUM(R316:R387)</f>
        <v>5.979254940000001</v>
      </c>
      <c r="S315" s="232"/>
      <c r="T315" s="234">
        <f>SUM(T316:T387)</f>
        <v>0</v>
      </c>
      <c r="AR315" s="235" t="s">
        <v>81</v>
      </c>
      <c r="AT315" s="236" t="s">
        <v>72</v>
      </c>
      <c r="AU315" s="236" t="s">
        <v>24</v>
      </c>
      <c r="AY315" s="235" t="s">
        <v>394</v>
      </c>
      <c r="BK315" s="237">
        <f>SUM(BK316:BK387)</f>
        <v>0</v>
      </c>
    </row>
    <row r="316" spans="2:65" s="1" customFormat="1" ht="16.5" customHeight="1">
      <c r="B316" s="47"/>
      <c r="C316" s="240" t="s">
        <v>832</v>
      </c>
      <c r="D316" s="240" t="s">
        <v>396</v>
      </c>
      <c r="E316" s="241" t="s">
        <v>5122</v>
      </c>
      <c r="F316" s="242" t="s">
        <v>5123</v>
      </c>
      <c r="G316" s="243" t="s">
        <v>409</v>
      </c>
      <c r="H316" s="244">
        <v>24</v>
      </c>
      <c r="I316" s="245"/>
      <c r="J316" s="246">
        <f>ROUND(I316*H316,2)</f>
        <v>0</v>
      </c>
      <c r="K316" s="242" t="s">
        <v>410</v>
      </c>
      <c r="L316" s="73"/>
      <c r="M316" s="247" t="s">
        <v>22</v>
      </c>
      <c r="N316" s="248" t="s">
        <v>44</v>
      </c>
      <c r="O316" s="48"/>
      <c r="P316" s="249">
        <f>O316*H316</f>
        <v>0</v>
      </c>
      <c r="Q316" s="249">
        <v>0.00267</v>
      </c>
      <c r="R316" s="249">
        <f>Q316*H316</f>
        <v>0.06408</v>
      </c>
      <c r="S316" s="249">
        <v>0</v>
      </c>
      <c r="T316" s="250">
        <f>S316*H316</f>
        <v>0</v>
      </c>
      <c r="AR316" s="25" t="s">
        <v>493</v>
      </c>
      <c r="AT316" s="25" t="s">
        <v>396</v>
      </c>
      <c r="AU316" s="25" t="s">
        <v>81</v>
      </c>
      <c r="AY316" s="25" t="s">
        <v>394</v>
      </c>
      <c r="BE316" s="251">
        <f>IF(N316="základní",J316,0)</f>
        <v>0</v>
      </c>
      <c r="BF316" s="251">
        <f>IF(N316="snížená",J316,0)</f>
        <v>0</v>
      </c>
      <c r="BG316" s="251">
        <f>IF(N316="zákl. přenesená",J316,0)</f>
        <v>0</v>
      </c>
      <c r="BH316" s="251">
        <f>IF(N316="sníž. přenesená",J316,0)</f>
        <v>0</v>
      </c>
      <c r="BI316" s="251">
        <f>IF(N316="nulová",J316,0)</f>
        <v>0</v>
      </c>
      <c r="BJ316" s="25" t="s">
        <v>24</v>
      </c>
      <c r="BK316" s="251">
        <f>ROUND(I316*H316,2)</f>
        <v>0</v>
      </c>
      <c r="BL316" s="25" t="s">
        <v>493</v>
      </c>
      <c r="BM316" s="25" t="s">
        <v>5124</v>
      </c>
    </row>
    <row r="317" spans="2:47" s="1" customFormat="1" ht="13.5">
      <c r="B317" s="47"/>
      <c r="C317" s="75"/>
      <c r="D317" s="252" t="s">
        <v>403</v>
      </c>
      <c r="E317" s="75"/>
      <c r="F317" s="253" t="s">
        <v>5125</v>
      </c>
      <c r="G317" s="75"/>
      <c r="H317" s="75"/>
      <c r="I317" s="208"/>
      <c r="J317" s="75"/>
      <c r="K317" s="75"/>
      <c r="L317" s="73"/>
      <c r="M317" s="254"/>
      <c r="N317" s="48"/>
      <c r="O317" s="48"/>
      <c r="P317" s="48"/>
      <c r="Q317" s="48"/>
      <c r="R317" s="48"/>
      <c r="S317" s="48"/>
      <c r="T317" s="96"/>
      <c r="AT317" s="25" t="s">
        <v>403</v>
      </c>
      <c r="AU317" s="25" t="s">
        <v>81</v>
      </c>
    </row>
    <row r="318" spans="2:65" s="1" customFormat="1" ht="16.5" customHeight="1">
      <c r="B318" s="47"/>
      <c r="C318" s="288" t="s">
        <v>838</v>
      </c>
      <c r="D318" s="288" t="s">
        <v>506</v>
      </c>
      <c r="E318" s="289" t="s">
        <v>5126</v>
      </c>
      <c r="F318" s="290" t="s">
        <v>5127</v>
      </c>
      <c r="G318" s="291" t="s">
        <v>409</v>
      </c>
      <c r="H318" s="292">
        <v>24</v>
      </c>
      <c r="I318" s="293"/>
      <c r="J318" s="294">
        <f>ROUND(I318*H318,2)</f>
        <v>0</v>
      </c>
      <c r="K318" s="290" t="s">
        <v>22</v>
      </c>
      <c r="L318" s="295"/>
      <c r="M318" s="296" t="s">
        <v>22</v>
      </c>
      <c r="N318" s="297" t="s">
        <v>44</v>
      </c>
      <c r="O318" s="48"/>
      <c r="P318" s="249">
        <f>O318*H318</f>
        <v>0</v>
      </c>
      <c r="Q318" s="249">
        <v>0</v>
      </c>
      <c r="R318" s="249">
        <f>Q318*H318</f>
        <v>0</v>
      </c>
      <c r="S318" s="249">
        <v>0</v>
      </c>
      <c r="T318" s="250">
        <f>S318*H318</f>
        <v>0</v>
      </c>
      <c r="AR318" s="25" t="s">
        <v>588</v>
      </c>
      <c r="AT318" s="25" t="s">
        <v>506</v>
      </c>
      <c r="AU318" s="25" t="s">
        <v>81</v>
      </c>
      <c r="AY318" s="25" t="s">
        <v>394</v>
      </c>
      <c r="BE318" s="251">
        <f>IF(N318="základní",J318,0)</f>
        <v>0</v>
      </c>
      <c r="BF318" s="251">
        <f>IF(N318="snížená",J318,0)</f>
        <v>0</v>
      </c>
      <c r="BG318" s="251">
        <f>IF(N318="zákl. přenesená",J318,0)</f>
        <v>0</v>
      </c>
      <c r="BH318" s="251">
        <f>IF(N318="sníž. přenesená",J318,0)</f>
        <v>0</v>
      </c>
      <c r="BI318" s="251">
        <f>IF(N318="nulová",J318,0)</f>
        <v>0</v>
      </c>
      <c r="BJ318" s="25" t="s">
        <v>24</v>
      </c>
      <c r="BK318" s="251">
        <f>ROUND(I318*H318,2)</f>
        <v>0</v>
      </c>
      <c r="BL318" s="25" t="s">
        <v>493</v>
      </c>
      <c r="BM318" s="25" t="s">
        <v>5128</v>
      </c>
    </row>
    <row r="319" spans="2:65" s="1" customFormat="1" ht="16.5" customHeight="1">
      <c r="B319" s="47"/>
      <c r="C319" s="240" t="s">
        <v>845</v>
      </c>
      <c r="D319" s="240" t="s">
        <v>396</v>
      </c>
      <c r="E319" s="241" t="s">
        <v>5129</v>
      </c>
      <c r="F319" s="242" t="s">
        <v>5130</v>
      </c>
      <c r="G319" s="243" t="s">
        <v>399</v>
      </c>
      <c r="H319" s="244">
        <v>80.384</v>
      </c>
      <c r="I319" s="245"/>
      <c r="J319" s="246">
        <f>ROUND(I319*H319,2)</f>
        <v>0</v>
      </c>
      <c r="K319" s="242" t="s">
        <v>410</v>
      </c>
      <c r="L319" s="73"/>
      <c r="M319" s="247" t="s">
        <v>22</v>
      </c>
      <c r="N319" s="248" t="s">
        <v>44</v>
      </c>
      <c r="O319" s="48"/>
      <c r="P319" s="249">
        <f>O319*H319</f>
        <v>0</v>
      </c>
      <c r="Q319" s="249">
        <v>0</v>
      </c>
      <c r="R319" s="249">
        <f>Q319*H319</f>
        <v>0</v>
      </c>
      <c r="S319" s="249">
        <v>0</v>
      </c>
      <c r="T319" s="250">
        <f>S319*H319</f>
        <v>0</v>
      </c>
      <c r="AR319" s="25" t="s">
        <v>493</v>
      </c>
      <c r="AT319" s="25" t="s">
        <v>396</v>
      </c>
      <c r="AU319" s="25" t="s">
        <v>81</v>
      </c>
      <c r="AY319" s="25" t="s">
        <v>394</v>
      </c>
      <c r="BE319" s="251">
        <f>IF(N319="základní",J319,0)</f>
        <v>0</v>
      </c>
      <c r="BF319" s="251">
        <f>IF(N319="snížená",J319,0)</f>
        <v>0</v>
      </c>
      <c r="BG319" s="251">
        <f>IF(N319="zákl. přenesená",J319,0)</f>
        <v>0</v>
      </c>
      <c r="BH319" s="251">
        <f>IF(N319="sníž. přenesená",J319,0)</f>
        <v>0</v>
      </c>
      <c r="BI319" s="251">
        <f>IF(N319="nulová",J319,0)</f>
        <v>0</v>
      </c>
      <c r="BJ319" s="25" t="s">
        <v>24</v>
      </c>
      <c r="BK319" s="251">
        <f>ROUND(I319*H319,2)</f>
        <v>0</v>
      </c>
      <c r="BL319" s="25" t="s">
        <v>493</v>
      </c>
      <c r="BM319" s="25" t="s">
        <v>5131</v>
      </c>
    </row>
    <row r="320" spans="2:47" s="1" customFormat="1" ht="13.5">
      <c r="B320" s="47"/>
      <c r="C320" s="75"/>
      <c r="D320" s="252" t="s">
        <v>403</v>
      </c>
      <c r="E320" s="75"/>
      <c r="F320" s="253" t="s">
        <v>5132</v>
      </c>
      <c r="G320" s="75"/>
      <c r="H320" s="75"/>
      <c r="I320" s="208"/>
      <c r="J320" s="75"/>
      <c r="K320" s="75"/>
      <c r="L320" s="73"/>
      <c r="M320" s="254"/>
      <c r="N320" s="48"/>
      <c r="O320" s="48"/>
      <c r="P320" s="48"/>
      <c r="Q320" s="48"/>
      <c r="R320" s="48"/>
      <c r="S320" s="48"/>
      <c r="T320" s="96"/>
      <c r="AT320" s="25" t="s">
        <v>403</v>
      </c>
      <c r="AU320" s="25" t="s">
        <v>81</v>
      </c>
    </row>
    <row r="321" spans="2:51" s="12" customFormat="1" ht="13.5">
      <c r="B321" s="255"/>
      <c r="C321" s="256"/>
      <c r="D321" s="252" t="s">
        <v>405</v>
      </c>
      <c r="E321" s="257" t="s">
        <v>4865</v>
      </c>
      <c r="F321" s="258" t="s">
        <v>5133</v>
      </c>
      <c r="G321" s="256"/>
      <c r="H321" s="259">
        <v>74.079</v>
      </c>
      <c r="I321" s="260"/>
      <c r="J321" s="256"/>
      <c r="K321" s="256"/>
      <c r="L321" s="261"/>
      <c r="M321" s="262"/>
      <c r="N321" s="263"/>
      <c r="O321" s="263"/>
      <c r="P321" s="263"/>
      <c r="Q321" s="263"/>
      <c r="R321" s="263"/>
      <c r="S321" s="263"/>
      <c r="T321" s="264"/>
      <c r="AT321" s="265" t="s">
        <v>405</v>
      </c>
      <c r="AU321" s="265" t="s">
        <v>81</v>
      </c>
      <c r="AV321" s="12" t="s">
        <v>81</v>
      </c>
      <c r="AW321" s="12" t="s">
        <v>36</v>
      </c>
      <c r="AX321" s="12" t="s">
        <v>73</v>
      </c>
      <c r="AY321" s="265" t="s">
        <v>394</v>
      </c>
    </row>
    <row r="322" spans="2:51" s="12" customFormat="1" ht="13.5">
      <c r="B322" s="255"/>
      <c r="C322" s="256"/>
      <c r="D322" s="252" t="s">
        <v>405</v>
      </c>
      <c r="E322" s="257" t="s">
        <v>186</v>
      </c>
      <c r="F322" s="258" t="s">
        <v>5134</v>
      </c>
      <c r="G322" s="256"/>
      <c r="H322" s="259">
        <v>6.305</v>
      </c>
      <c r="I322" s="260"/>
      <c r="J322" s="256"/>
      <c r="K322" s="256"/>
      <c r="L322" s="261"/>
      <c r="M322" s="262"/>
      <c r="N322" s="263"/>
      <c r="O322" s="263"/>
      <c r="P322" s="263"/>
      <c r="Q322" s="263"/>
      <c r="R322" s="263"/>
      <c r="S322" s="263"/>
      <c r="T322" s="264"/>
      <c r="AT322" s="265" t="s">
        <v>405</v>
      </c>
      <c r="AU322" s="265" t="s">
        <v>81</v>
      </c>
      <c r="AV322" s="12" t="s">
        <v>81</v>
      </c>
      <c r="AW322" s="12" t="s">
        <v>36</v>
      </c>
      <c r="AX322" s="12" t="s">
        <v>73</v>
      </c>
      <c r="AY322" s="265" t="s">
        <v>394</v>
      </c>
    </row>
    <row r="323" spans="2:51" s="14" customFormat="1" ht="13.5">
      <c r="B323" s="277"/>
      <c r="C323" s="278"/>
      <c r="D323" s="252" t="s">
        <v>405</v>
      </c>
      <c r="E323" s="279" t="s">
        <v>22</v>
      </c>
      <c r="F323" s="280" t="s">
        <v>473</v>
      </c>
      <c r="G323" s="278"/>
      <c r="H323" s="281">
        <v>80.384</v>
      </c>
      <c r="I323" s="282"/>
      <c r="J323" s="278"/>
      <c r="K323" s="278"/>
      <c r="L323" s="283"/>
      <c r="M323" s="284"/>
      <c r="N323" s="285"/>
      <c r="O323" s="285"/>
      <c r="P323" s="285"/>
      <c r="Q323" s="285"/>
      <c r="R323" s="285"/>
      <c r="S323" s="285"/>
      <c r="T323" s="286"/>
      <c r="AT323" s="287" t="s">
        <v>405</v>
      </c>
      <c r="AU323" s="287" t="s">
        <v>81</v>
      </c>
      <c r="AV323" s="14" t="s">
        <v>401</v>
      </c>
      <c r="AW323" s="14" t="s">
        <v>36</v>
      </c>
      <c r="AX323" s="14" t="s">
        <v>24</v>
      </c>
      <c r="AY323" s="287" t="s">
        <v>394</v>
      </c>
    </row>
    <row r="324" spans="2:65" s="1" customFormat="1" ht="16.5" customHeight="1">
      <c r="B324" s="47"/>
      <c r="C324" s="288" t="s">
        <v>851</v>
      </c>
      <c r="D324" s="288" t="s">
        <v>506</v>
      </c>
      <c r="E324" s="289" t="s">
        <v>5135</v>
      </c>
      <c r="F324" s="290" t="s">
        <v>5136</v>
      </c>
      <c r="G324" s="291" t="s">
        <v>425</v>
      </c>
      <c r="H324" s="292">
        <v>2.299</v>
      </c>
      <c r="I324" s="293"/>
      <c r="J324" s="294">
        <f>ROUND(I324*H324,2)</f>
        <v>0</v>
      </c>
      <c r="K324" s="290" t="s">
        <v>410</v>
      </c>
      <c r="L324" s="295"/>
      <c r="M324" s="296" t="s">
        <v>22</v>
      </c>
      <c r="N324" s="297" t="s">
        <v>44</v>
      </c>
      <c r="O324" s="48"/>
      <c r="P324" s="249">
        <f>O324*H324</f>
        <v>0</v>
      </c>
      <c r="Q324" s="249">
        <v>0.55</v>
      </c>
      <c r="R324" s="249">
        <f>Q324*H324</f>
        <v>1.26445</v>
      </c>
      <c r="S324" s="249">
        <v>0</v>
      </c>
      <c r="T324" s="250">
        <f>S324*H324</f>
        <v>0</v>
      </c>
      <c r="AR324" s="25" t="s">
        <v>588</v>
      </c>
      <c r="AT324" s="25" t="s">
        <v>506</v>
      </c>
      <c r="AU324" s="25" t="s">
        <v>81</v>
      </c>
      <c r="AY324" s="25" t="s">
        <v>394</v>
      </c>
      <c r="BE324" s="251">
        <f>IF(N324="základní",J324,0)</f>
        <v>0</v>
      </c>
      <c r="BF324" s="251">
        <f>IF(N324="snížená",J324,0)</f>
        <v>0</v>
      </c>
      <c r="BG324" s="251">
        <f>IF(N324="zákl. přenesená",J324,0)</f>
        <v>0</v>
      </c>
      <c r="BH324" s="251">
        <f>IF(N324="sníž. přenesená",J324,0)</f>
        <v>0</v>
      </c>
      <c r="BI324" s="251">
        <f>IF(N324="nulová",J324,0)</f>
        <v>0</v>
      </c>
      <c r="BJ324" s="25" t="s">
        <v>24</v>
      </c>
      <c r="BK324" s="251">
        <f>ROUND(I324*H324,2)</f>
        <v>0</v>
      </c>
      <c r="BL324" s="25" t="s">
        <v>493</v>
      </c>
      <c r="BM324" s="25" t="s">
        <v>5137</v>
      </c>
    </row>
    <row r="325" spans="2:47" s="1" customFormat="1" ht="13.5">
      <c r="B325" s="47"/>
      <c r="C325" s="75"/>
      <c r="D325" s="252" t="s">
        <v>403</v>
      </c>
      <c r="E325" s="75"/>
      <c r="F325" s="253" t="s">
        <v>5138</v>
      </c>
      <c r="G325" s="75"/>
      <c r="H325" s="75"/>
      <c r="I325" s="208"/>
      <c r="J325" s="75"/>
      <c r="K325" s="75"/>
      <c r="L325" s="73"/>
      <c r="M325" s="254"/>
      <c r="N325" s="48"/>
      <c r="O325" s="48"/>
      <c r="P325" s="48"/>
      <c r="Q325" s="48"/>
      <c r="R325" s="48"/>
      <c r="S325" s="48"/>
      <c r="T325" s="96"/>
      <c r="AT325" s="25" t="s">
        <v>403</v>
      </c>
      <c r="AU325" s="25" t="s">
        <v>81</v>
      </c>
    </row>
    <row r="326" spans="2:51" s="12" customFormat="1" ht="13.5">
      <c r="B326" s="255"/>
      <c r="C326" s="256"/>
      <c r="D326" s="252" t="s">
        <v>405</v>
      </c>
      <c r="E326" s="257" t="s">
        <v>22</v>
      </c>
      <c r="F326" s="258" t="s">
        <v>5139</v>
      </c>
      <c r="G326" s="256"/>
      <c r="H326" s="259">
        <v>2.299</v>
      </c>
      <c r="I326" s="260"/>
      <c r="J326" s="256"/>
      <c r="K326" s="256"/>
      <c r="L326" s="261"/>
      <c r="M326" s="262"/>
      <c r="N326" s="263"/>
      <c r="O326" s="263"/>
      <c r="P326" s="263"/>
      <c r="Q326" s="263"/>
      <c r="R326" s="263"/>
      <c r="S326" s="263"/>
      <c r="T326" s="264"/>
      <c r="AT326" s="265" t="s">
        <v>405</v>
      </c>
      <c r="AU326" s="265" t="s">
        <v>81</v>
      </c>
      <c r="AV326" s="12" t="s">
        <v>81</v>
      </c>
      <c r="AW326" s="12" t="s">
        <v>36</v>
      </c>
      <c r="AX326" s="12" t="s">
        <v>24</v>
      </c>
      <c r="AY326" s="265" t="s">
        <v>394</v>
      </c>
    </row>
    <row r="327" spans="2:65" s="1" customFormat="1" ht="16.5" customHeight="1">
      <c r="B327" s="47"/>
      <c r="C327" s="240" t="s">
        <v>860</v>
      </c>
      <c r="D327" s="240" t="s">
        <v>396</v>
      </c>
      <c r="E327" s="241" t="s">
        <v>5140</v>
      </c>
      <c r="F327" s="242" t="s">
        <v>5141</v>
      </c>
      <c r="G327" s="243" t="s">
        <v>425</v>
      </c>
      <c r="H327" s="244">
        <v>2.09</v>
      </c>
      <c r="I327" s="245"/>
      <c r="J327" s="246">
        <f>ROUND(I327*H327,2)</f>
        <v>0</v>
      </c>
      <c r="K327" s="242" t="s">
        <v>410</v>
      </c>
      <c r="L327" s="73"/>
      <c r="M327" s="247" t="s">
        <v>22</v>
      </c>
      <c r="N327" s="248" t="s">
        <v>44</v>
      </c>
      <c r="O327" s="48"/>
      <c r="P327" s="249">
        <f>O327*H327</f>
        <v>0</v>
      </c>
      <c r="Q327" s="249">
        <v>0.01266</v>
      </c>
      <c r="R327" s="249">
        <f>Q327*H327</f>
        <v>0.026459399999999998</v>
      </c>
      <c r="S327" s="249">
        <v>0</v>
      </c>
      <c r="T327" s="250">
        <f>S327*H327</f>
        <v>0</v>
      </c>
      <c r="AR327" s="25" t="s">
        <v>493</v>
      </c>
      <c r="AT327" s="25" t="s">
        <v>396</v>
      </c>
      <c r="AU327" s="25" t="s">
        <v>81</v>
      </c>
      <c r="AY327" s="25" t="s">
        <v>394</v>
      </c>
      <c r="BE327" s="251">
        <f>IF(N327="základní",J327,0)</f>
        <v>0</v>
      </c>
      <c r="BF327" s="251">
        <f>IF(N327="snížená",J327,0)</f>
        <v>0</v>
      </c>
      <c r="BG327" s="251">
        <f>IF(N327="zákl. přenesená",J327,0)</f>
        <v>0</v>
      </c>
      <c r="BH327" s="251">
        <f>IF(N327="sníž. přenesená",J327,0)</f>
        <v>0</v>
      </c>
      <c r="BI327" s="251">
        <f>IF(N327="nulová",J327,0)</f>
        <v>0</v>
      </c>
      <c r="BJ327" s="25" t="s">
        <v>24</v>
      </c>
      <c r="BK327" s="251">
        <f>ROUND(I327*H327,2)</f>
        <v>0</v>
      </c>
      <c r="BL327" s="25" t="s">
        <v>493</v>
      </c>
      <c r="BM327" s="25" t="s">
        <v>5142</v>
      </c>
    </row>
    <row r="328" spans="2:47" s="1" customFormat="1" ht="13.5">
      <c r="B328" s="47"/>
      <c r="C328" s="75"/>
      <c r="D328" s="252" t="s">
        <v>403</v>
      </c>
      <c r="E328" s="75"/>
      <c r="F328" s="253" t="s">
        <v>5143</v>
      </c>
      <c r="G328" s="75"/>
      <c r="H328" s="75"/>
      <c r="I328" s="208"/>
      <c r="J328" s="75"/>
      <c r="K328" s="75"/>
      <c r="L328" s="73"/>
      <c r="M328" s="254"/>
      <c r="N328" s="48"/>
      <c r="O328" s="48"/>
      <c r="P328" s="48"/>
      <c r="Q328" s="48"/>
      <c r="R328" s="48"/>
      <c r="S328" s="48"/>
      <c r="T328" s="96"/>
      <c r="AT328" s="25" t="s">
        <v>403</v>
      </c>
      <c r="AU328" s="25" t="s">
        <v>81</v>
      </c>
    </row>
    <row r="329" spans="2:51" s="12" customFormat="1" ht="13.5">
      <c r="B329" s="255"/>
      <c r="C329" s="256"/>
      <c r="D329" s="252" t="s">
        <v>405</v>
      </c>
      <c r="E329" s="257" t="s">
        <v>22</v>
      </c>
      <c r="F329" s="258" t="s">
        <v>5144</v>
      </c>
      <c r="G329" s="256"/>
      <c r="H329" s="259">
        <v>2.09</v>
      </c>
      <c r="I329" s="260"/>
      <c r="J329" s="256"/>
      <c r="K329" s="256"/>
      <c r="L329" s="261"/>
      <c r="M329" s="262"/>
      <c r="N329" s="263"/>
      <c r="O329" s="263"/>
      <c r="P329" s="263"/>
      <c r="Q329" s="263"/>
      <c r="R329" s="263"/>
      <c r="S329" s="263"/>
      <c r="T329" s="264"/>
      <c r="AT329" s="265" t="s">
        <v>405</v>
      </c>
      <c r="AU329" s="265" t="s">
        <v>81</v>
      </c>
      <c r="AV329" s="12" t="s">
        <v>81</v>
      </c>
      <c r="AW329" s="12" t="s">
        <v>36</v>
      </c>
      <c r="AX329" s="12" t="s">
        <v>24</v>
      </c>
      <c r="AY329" s="265" t="s">
        <v>394</v>
      </c>
    </row>
    <row r="330" spans="2:65" s="1" customFormat="1" ht="25.5" customHeight="1">
      <c r="B330" s="47"/>
      <c r="C330" s="240" t="s">
        <v>867</v>
      </c>
      <c r="D330" s="240" t="s">
        <v>396</v>
      </c>
      <c r="E330" s="241" t="s">
        <v>5145</v>
      </c>
      <c r="F330" s="242" t="s">
        <v>5146</v>
      </c>
      <c r="G330" s="243" t="s">
        <v>399</v>
      </c>
      <c r="H330" s="244">
        <v>43.732</v>
      </c>
      <c r="I330" s="245"/>
      <c r="J330" s="246">
        <f>ROUND(I330*H330,2)</f>
        <v>0</v>
      </c>
      <c r="K330" s="242" t="s">
        <v>410</v>
      </c>
      <c r="L330" s="73"/>
      <c r="M330" s="247" t="s">
        <v>22</v>
      </c>
      <c r="N330" s="248" t="s">
        <v>44</v>
      </c>
      <c r="O330" s="48"/>
      <c r="P330" s="249">
        <f>O330*H330</f>
        <v>0</v>
      </c>
      <c r="Q330" s="249">
        <v>0</v>
      </c>
      <c r="R330" s="249">
        <f>Q330*H330</f>
        <v>0</v>
      </c>
      <c r="S330" s="249">
        <v>0</v>
      </c>
      <c r="T330" s="250">
        <f>S330*H330</f>
        <v>0</v>
      </c>
      <c r="AR330" s="25" t="s">
        <v>493</v>
      </c>
      <c r="AT330" s="25" t="s">
        <v>396</v>
      </c>
      <c r="AU330" s="25" t="s">
        <v>81</v>
      </c>
      <c r="AY330" s="25" t="s">
        <v>394</v>
      </c>
      <c r="BE330" s="251">
        <f>IF(N330="základní",J330,0)</f>
        <v>0</v>
      </c>
      <c r="BF330" s="251">
        <f>IF(N330="snížená",J330,0)</f>
        <v>0</v>
      </c>
      <c r="BG330" s="251">
        <f>IF(N330="zákl. přenesená",J330,0)</f>
        <v>0</v>
      </c>
      <c r="BH330" s="251">
        <f>IF(N330="sníž. přenesená",J330,0)</f>
        <v>0</v>
      </c>
      <c r="BI330" s="251">
        <f>IF(N330="nulová",J330,0)</f>
        <v>0</v>
      </c>
      <c r="BJ330" s="25" t="s">
        <v>24</v>
      </c>
      <c r="BK330" s="251">
        <f>ROUND(I330*H330,2)</f>
        <v>0</v>
      </c>
      <c r="BL330" s="25" t="s">
        <v>493</v>
      </c>
      <c r="BM330" s="25" t="s">
        <v>5147</v>
      </c>
    </row>
    <row r="331" spans="2:47" s="1" customFormat="1" ht="13.5">
      <c r="B331" s="47"/>
      <c r="C331" s="75"/>
      <c r="D331" s="252" t="s">
        <v>403</v>
      </c>
      <c r="E331" s="75"/>
      <c r="F331" s="253" t="s">
        <v>5148</v>
      </c>
      <c r="G331" s="75"/>
      <c r="H331" s="75"/>
      <c r="I331" s="208"/>
      <c r="J331" s="75"/>
      <c r="K331" s="75"/>
      <c r="L331" s="73"/>
      <c r="M331" s="254"/>
      <c r="N331" s="48"/>
      <c r="O331" s="48"/>
      <c r="P331" s="48"/>
      <c r="Q331" s="48"/>
      <c r="R331" s="48"/>
      <c r="S331" s="48"/>
      <c r="T331" s="96"/>
      <c r="AT331" s="25" t="s">
        <v>403</v>
      </c>
      <c r="AU331" s="25" t="s">
        <v>81</v>
      </c>
    </row>
    <row r="332" spans="2:51" s="12" customFormat="1" ht="13.5">
      <c r="B332" s="255"/>
      <c r="C332" s="256"/>
      <c r="D332" s="252" t="s">
        <v>405</v>
      </c>
      <c r="E332" s="257" t="s">
        <v>188</v>
      </c>
      <c r="F332" s="258" t="s">
        <v>5149</v>
      </c>
      <c r="G332" s="256"/>
      <c r="H332" s="259">
        <v>43.732</v>
      </c>
      <c r="I332" s="260"/>
      <c r="J332" s="256"/>
      <c r="K332" s="256"/>
      <c r="L332" s="261"/>
      <c r="M332" s="262"/>
      <c r="N332" s="263"/>
      <c r="O332" s="263"/>
      <c r="P332" s="263"/>
      <c r="Q332" s="263"/>
      <c r="R332" s="263"/>
      <c r="S332" s="263"/>
      <c r="T332" s="264"/>
      <c r="AT332" s="265" t="s">
        <v>405</v>
      </c>
      <c r="AU332" s="265" t="s">
        <v>81</v>
      </c>
      <c r="AV332" s="12" t="s">
        <v>81</v>
      </c>
      <c r="AW332" s="12" t="s">
        <v>36</v>
      </c>
      <c r="AX332" s="12" t="s">
        <v>24</v>
      </c>
      <c r="AY332" s="265" t="s">
        <v>394</v>
      </c>
    </row>
    <row r="333" spans="2:65" s="1" customFormat="1" ht="16.5" customHeight="1">
      <c r="B333" s="47"/>
      <c r="C333" s="288" t="s">
        <v>872</v>
      </c>
      <c r="D333" s="288" t="s">
        <v>506</v>
      </c>
      <c r="E333" s="289" t="s">
        <v>5150</v>
      </c>
      <c r="F333" s="290" t="s">
        <v>5151</v>
      </c>
      <c r="G333" s="291" t="s">
        <v>425</v>
      </c>
      <c r="H333" s="292">
        <v>1.251</v>
      </c>
      <c r="I333" s="293"/>
      <c r="J333" s="294">
        <f>ROUND(I333*H333,2)</f>
        <v>0</v>
      </c>
      <c r="K333" s="290" t="s">
        <v>410</v>
      </c>
      <c r="L333" s="295"/>
      <c r="M333" s="296" t="s">
        <v>22</v>
      </c>
      <c r="N333" s="297" t="s">
        <v>44</v>
      </c>
      <c r="O333" s="48"/>
      <c r="P333" s="249">
        <f>O333*H333</f>
        <v>0</v>
      </c>
      <c r="Q333" s="249">
        <v>0.55</v>
      </c>
      <c r="R333" s="249">
        <f>Q333*H333</f>
        <v>0.68805</v>
      </c>
      <c r="S333" s="249">
        <v>0</v>
      </c>
      <c r="T333" s="250">
        <f>S333*H333</f>
        <v>0</v>
      </c>
      <c r="AR333" s="25" t="s">
        <v>588</v>
      </c>
      <c r="AT333" s="25" t="s">
        <v>506</v>
      </c>
      <c r="AU333" s="25" t="s">
        <v>81</v>
      </c>
      <c r="AY333" s="25" t="s">
        <v>394</v>
      </c>
      <c r="BE333" s="251">
        <f>IF(N333="základní",J333,0)</f>
        <v>0</v>
      </c>
      <c r="BF333" s="251">
        <f>IF(N333="snížená",J333,0)</f>
        <v>0</v>
      </c>
      <c r="BG333" s="251">
        <f>IF(N333="zákl. přenesená",J333,0)</f>
        <v>0</v>
      </c>
      <c r="BH333" s="251">
        <f>IF(N333="sníž. přenesená",J333,0)</f>
        <v>0</v>
      </c>
      <c r="BI333" s="251">
        <f>IF(N333="nulová",J333,0)</f>
        <v>0</v>
      </c>
      <c r="BJ333" s="25" t="s">
        <v>24</v>
      </c>
      <c r="BK333" s="251">
        <f>ROUND(I333*H333,2)</f>
        <v>0</v>
      </c>
      <c r="BL333" s="25" t="s">
        <v>493</v>
      </c>
      <c r="BM333" s="25" t="s">
        <v>5152</v>
      </c>
    </row>
    <row r="334" spans="2:47" s="1" customFormat="1" ht="13.5">
      <c r="B334" s="47"/>
      <c r="C334" s="75"/>
      <c r="D334" s="252" t="s">
        <v>403</v>
      </c>
      <c r="E334" s="75"/>
      <c r="F334" s="253" t="s">
        <v>5153</v>
      </c>
      <c r="G334" s="75"/>
      <c r="H334" s="75"/>
      <c r="I334" s="208"/>
      <c r="J334" s="75"/>
      <c r="K334" s="75"/>
      <c r="L334" s="73"/>
      <c r="M334" s="254"/>
      <c r="N334" s="48"/>
      <c r="O334" s="48"/>
      <c r="P334" s="48"/>
      <c r="Q334" s="48"/>
      <c r="R334" s="48"/>
      <c r="S334" s="48"/>
      <c r="T334" s="96"/>
      <c r="AT334" s="25" t="s">
        <v>403</v>
      </c>
      <c r="AU334" s="25" t="s">
        <v>81</v>
      </c>
    </row>
    <row r="335" spans="2:51" s="12" customFormat="1" ht="13.5">
      <c r="B335" s="255"/>
      <c r="C335" s="256"/>
      <c r="D335" s="252" t="s">
        <v>405</v>
      </c>
      <c r="E335" s="257" t="s">
        <v>22</v>
      </c>
      <c r="F335" s="258" t="s">
        <v>5154</v>
      </c>
      <c r="G335" s="256"/>
      <c r="H335" s="259">
        <v>1.251</v>
      </c>
      <c r="I335" s="260"/>
      <c r="J335" s="256"/>
      <c r="K335" s="256"/>
      <c r="L335" s="261"/>
      <c r="M335" s="262"/>
      <c r="N335" s="263"/>
      <c r="O335" s="263"/>
      <c r="P335" s="263"/>
      <c r="Q335" s="263"/>
      <c r="R335" s="263"/>
      <c r="S335" s="263"/>
      <c r="T335" s="264"/>
      <c r="AT335" s="265" t="s">
        <v>405</v>
      </c>
      <c r="AU335" s="265" t="s">
        <v>81</v>
      </c>
      <c r="AV335" s="12" t="s">
        <v>81</v>
      </c>
      <c r="AW335" s="12" t="s">
        <v>36</v>
      </c>
      <c r="AX335" s="12" t="s">
        <v>24</v>
      </c>
      <c r="AY335" s="265" t="s">
        <v>394</v>
      </c>
    </row>
    <row r="336" spans="2:65" s="1" customFormat="1" ht="16.5" customHeight="1">
      <c r="B336" s="47"/>
      <c r="C336" s="240" t="s">
        <v>878</v>
      </c>
      <c r="D336" s="240" t="s">
        <v>396</v>
      </c>
      <c r="E336" s="241" t="s">
        <v>2113</v>
      </c>
      <c r="F336" s="242" t="s">
        <v>2114</v>
      </c>
      <c r="G336" s="243" t="s">
        <v>425</v>
      </c>
      <c r="H336" s="244">
        <v>1.137</v>
      </c>
      <c r="I336" s="245"/>
      <c r="J336" s="246">
        <f>ROUND(I336*H336,2)</f>
        <v>0</v>
      </c>
      <c r="K336" s="242" t="s">
        <v>410</v>
      </c>
      <c r="L336" s="73"/>
      <c r="M336" s="247" t="s">
        <v>22</v>
      </c>
      <c r="N336" s="248" t="s">
        <v>44</v>
      </c>
      <c r="O336" s="48"/>
      <c r="P336" s="249">
        <f>O336*H336</f>
        <v>0</v>
      </c>
      <c r="Q336" s="249">
        <v>0.02337</v>
      </c>
      <c r="R336" s="249">
        <f>Q336*H336</f>
        <v>0.02657169</v>
      </c>
      <c r="S336" s="249">
        <v>0</v>
      </c>
      <c r="T336" s="250">
        <f>S336*H336</f>
        <v>0</v>
      </c>
      <c r="AR336" s="25" t="s">
        <v>493</v>
      </c>
      <c r="AT336" s="25" t="s">
        <v>396</v>
      </c>
      <c r="AU336" s="25" t="s">
        <v>81</v>
      </c>
      <c r="AY336" s="25" t="s">
        <v>394</v>
      </c>
      <c r="BE336" s="251">
        <f>IF(N336="základní",J336,0)</f>
        <v>0</v>
      </c>
      <c r="BF336" s="251">
        <f>IF(N336="snížená",J336,0)</f>
        <v>0</v>
      </c>
      <c r="BG336" s="251">
        <f>IF(N336="zákl. přenesená",J336,0)</f>
        <v>0</v>
      </c>
      <c r="BH336" s="251">
        <f>IF(N336="sníž. přenesená",J336,0)</f>
        <v>0</v>
      </c>
      <c r="BI336" s="251">
        <f>IF(N336="nulová",J336,0)</f>
        <v>0</v>
      </c>
      <c r="BJ336" s="25" t="s">
        <v>24</v>
      </c>
      <c r="BK336" s="251">
        <f>ROUND(I336*H336,2)</f>
        <v>0</v>
      </c>
      <c r="BL336" s="25" t="s">
        <v>493</v>
      </c>
      <c r="BM336" s="25" t="s">
        <v>5155</v>
      </c>
    </row>
    <row r="337" spans="2:47" s="1" customFormat="1" ht="13.5">
      <c r="B337" s="47"/>
      <c r="C337" s="75"/>
      <c r="D337" s="252" t="s">
        <v>403</v>
      </c>
      <c r="E337" s="75"/>
      <c r="F337" s="253" t="s">
        <v>2116</v>
      </c>
      <c r="G337" s="75"/>
      <c r="H337" s="75"/>
      <c r="I337" s="208"/>
      <c r="J337" s="75"/>
      <c r="K337" s="75"/>
      <c r="L337" s="73"/>
      <c r="M337" s="254"/>
      <c r="N337" s="48"/>
      <c r="O337" s="48"/>
      <c r="P337" s="48"/>
      <c r="Q337" s="48"/>
      <c r="R337" s="48"/>
      <c r="S337" s="48"/>
      <c r="T337" s="96"/>
      <c r="AT337" s="25" t="s">
        <v>403</v>
      </c>
      <c r="AU337" s="25" t="s">
        <v>81</v>
      </c>
    </row>
    <row r="338" spans="2:51" s="12" customFormat="1" ht="13.5">
      <c r="B338" s="255"/>
      <c r="C338" s="256"/>
      <c r="D338" s="252" t="s">
        <v>405</v>
      </c>
      <c r="E338" s="257" t="s">
        <v>22</v>
      </c>
      <c r="F338" s="258" t="s">
        <v>5156</v>
      </c>
      <c r="G338" s="256"/>
      <c r="H338" s="259">
        <v>1.137</v>
      </c>
      <c r="I338" s="260"/>
      <c r="J338" s="256"/>
      <c r="K338" s="256"/>
      <c r="L338" s="261"/>
      <c r="M338" s="262"/>
      <c r="N338" s="263"/>
      <c r="O338" s="263"/>
      <c r="P338" s="263"/>
      <c r="Q338" s="263"/>
      <c r="R338" s="263"/>
      <c r="S338" s="263"/>
      <c r="T338" s="264"/>
      <c r="AT338" s="265" t="s">
        <v>405</v>
      </c>
      <c r="AU338" s="265" t="s">
        <v>81</v>
      </c>
      <c r="AV338" s="12" t="s">
        <v>81</v>
      </c>
      <c r="AW338" s="12" t="s">
        <v>36</v>
      </c>
      <c r="AX338" s="12" t="s">
        <v>24</v>
      </c>
      <c r="AY338" s="265" t="s">
        <v>394</v>
      </c>
    </row>
    <row r="339" spans="2:65" s="1" customFormat="1" ht="16.5" customHeight="1">
      <c r="B339" s="47"/>
      <c r="C339" s="240" t="s">
        <v>884</v>
      </c>
      <c r="D339" s="240" t="s">
        <v>396</v>
      </c>
      <c r="E339" s="241" t="s">
        <v>5157</v>
      </c>
      <c r="F339" s="242" t="s">
        <v>5158</v>
      </c>
      <c r="G339" s="243" t="s">
        <v>399</v>
      </c>
      <c r="H339" s="244">
        <v>68.547</v>
      </c>
      <c r="I339" s="245"/>
      <c r="J339" s="246">
        <f>ROUND(I339*H339,2)</f>
        <v>0</v>
      </c>
      <c r="K339" s="242" t="s">
        <v>410</v>
      </c>
      <c r="L339" s="73"/>
      <c r="M339" s="247" t="s">
        <v>22</v>
      </c>
      <c r="N339" s="248" t="s">
        <v>44</v>
      </c>
      <c r="O339" s="48"/>
      <c r="P339" s="249">
        <f>O339*H339</f>
        <v>0</v>
      </c>
      <c r="Q339" s="249">
        <v>0</v>
      </c>
      <c r="R339" s="249">
        <f>Q339*H339</f>
        <v>0</v>
      </c>
      <c r="S339" s="249">
        <v>0</v>
      </c>
      <c r="T339" s="250">
        <f>S339*H339</f>
        <v>0</v>
      </c>
      <c r="AR339" s="25" t="s">
        <v>493</v>
      </c>
      <c r="AT339" s="25" t="s">
        <v>396</v>
      </c>
      <c r="AU339" s="25" t="s">
        <v>81</v>
      </c>
      <c r="AY339" s="25" t="s">
        <v>394</v>
      </c>
      <c r="BE339" s="251">
        <f>IF(N339="základní",J339,0)</f>
        <v>0</v>
      </c>
      <c r="BF339" s="251">
        <f>IF(N339="snížená",J339,0)</f>
        <v>0</v>
      </c>
      <c r="BG339" s="251">
        <f>IF(N339="zákl. přenesená",J339,0)</f>
        <v>0</v>
      </c>
      <c r="BH339" s="251">
        <f>IF(N339="sníž. přenesená",J339,0)</f>
        <v>0</v>
      </c>
      <c r="BI339" s="251">
        <f>IF(N339="nulová",J339,0)</f>
        <v>0</v>
      </c>
      <c r="BJ339" s="25" t="s">
        <v>24</v>
      </c>
      <c r="BK339" s="251">
        <f>ROUND(I339*H339,2)</f>
        <v>0</v>
      </c>
      <c r="BL339" s="25" t="s">
        <v>493</v>
      </c>
      <c r="BM339" s="25" t="s">
        <v>5159</v>
      </c>
    </row>
    <row r="340" spans="2:47" s="1" customFormat="1" ht="13.5">
      <c r="B340" s="47"/>
      <c r="C340" s="75"/>
      <c r="D340" s="252" t="s">
        <v>403</v>
      </c>
      <c r="E340" s="75"/>
      <c r="F340" s="253" t="s">
        <v>5160</v>
      </c>
      <c r="G340" s="75"/>
      <c r="H340" s="75"/>
      <c r="I340" s="208"/>
      <c r="J340" s="75"/>
      <c r="K340" s="75"/>
      <c r="L340" s="73"/>
      <c r="M340" s="254"/>
      <c r="N340" s="48"/>
      <c r="O340" s="48"/>
      <c r="P340" s="48"/>
      <c r="Q340" s="48"/>
      <c r="R340" s="48"/>
      <c r="S340" s="48"/>
      <c r="T340" s="96"/>
      <c r="AT340" s="25" t="s">
        <v>403</v>
      </c>
      <c r="AU340" s="25" t="s">
        <v>81</v>
      </c>
    </row>
    <row r="341" spans="2:51" s="12" customFormat="1" ht="13.5">
      <c r="B341" s="255"/>
      <c r="C341" s="256"/>
      <c r="D341" s="252" t="s">
        <v>405</v>
      </c>
      <c r="E341" s="257" t="s">
        <v>180</v>
      </c>
      <c r="F341" s="258" t="s">
        <v>5161</v>
      </c>
      <c r="G341" s="256"/>
      <c r="H341" s="259">
        <v>56.538</v>
      </c>
      <c r="I341" s="260"/>
      <c r="J341" s="256"/>
      <c r="K341" s="256"/>
      <c r="L341" s="261"/>
      <c r="M341" s="262"/>
      <c r="N341" s="263"/>
      <c r="O341" s="263"/>
      <c r="P341" s="263"/>
      <c r="Q341" s="263"/>
      <c r="R341" s="263"/>
      <c r="S341" s="263"/>
      <c r="T341" s="264"/>
      <c r="AT341" s="265" t="s">
        <v>405</v>
      </c>
      <c r="AU341" s="265" t="s">
        <v>81</v>
      </c>
      <c r="AV341" s="12" t="s">
        <v>81</v>
      </c>
      <c r="AW341" s="12" t="s">
        <v>36</v>
      </c>
      <c r="AX341" s="12" t="s">
        <v>73</v>
      </c>
      <c r="AY341" s="265" t="s">
        <v>394</v>
      </c>
    </row>
    <row r="342" spans="2:51" s="12" customFormat="1" ht="13.5">
      <c r="B342" s="255"/>
      <c r="C342" s="256"/>
      <c r="D342" s="252" t="s">
        <v>405</v>
      </c>
      <c r="E342" s="257" t="s">
        <v>22</v>
      </c>
      <c r="F342" s="258" t="s">
        <v>5162</v>
      </c>
      <c r="G342" s="256"/>
      <c r="H342" s="259">
        <v>12.009</v>
      </c>
      <c r="I342" s="260"/>
      <c r="J342" s="256"/>
      <c r="K342" s="256"/>
      <c r="L342" s="261"/>
      <c r="M342" s="262"/>
      <c r="N342" s="263"/>
      <c r="O342" s="263"/>
      <c r="P342" s="263"/>
      <c r="Q342" s="263"/>
      <c r="R342" s="263"/>
      <c r="S342" s="263"/>
      <c r="T342" s="264"/>
      <c r="AT342" s="265" t="s">
        <v>405</v>
      </c>
      <c r="AU342" s="265" t="s">
        <v>81</v>
      </c>
      <c r="AV342" s="12" t="s">
        <v>81</v>
      </c>
      <c r="AW342" s="12" t="s">
        <v>36</v>
      </c>
      <c r="AX342" s="12" t="s">
        <v>73</v>
      </c>
      <c r="AY342" s="265" t="s">
        <v>394</v>
      </c>
    </row>
    <row r="343" spans="2:51" s="14" customFormat="1" ht="13.5">
      <c r="B343" s="277"/>
      <c r="C343" s="278"/>
      <c r="D343" s="252" t="s">
        <v>405</v>
      </c>
      <c r="E343" s="279" t="s">
        <v>183</v>
      </c>
      <c r="F343" s="280" t="s">
        <v>473</v>
      </c>
      <c r="G343" s="278"/>
      <c r="H343" s="281">
        <v>68.547</v>
      </c>
      <c r="I343" s="282"/>
      <c r="J343" s="278"/>
      <c r="K343" s="278"/>
      <c r="L343" s="283"/>
      <c r="M343" s="284"/>
      <c r="N343" s="285"/>
      <c r="O343" s="285"/>
      <c r="P343" s="285"/>
      <c r="Q343" s="285"/>
      <c r="R343" s="285"/>
      <c r="S343" s="285"/>
      <c r="T343" s="286"/>
      <c r="AT343" s="287" t="s">
        <v>405</v>
      </c>
      <c r="AU343" s="287" t="s">
        <v>81</v>
      </c>
      <c r="AV343" s="14" t="s">
        <v>401</v>
      </c>
      <c r="AW343" s="14" t="s">
        <v>36</v>
      </c>
      <c r="AX343" s="14" t="s">
        <v>24</v>
      </c>
      <c r="AY343" s="287" t="s">
        <v>394</v>
      </c>
    </row>
    <row r="344" spans="2:65" s="1" customFormat="1" ht="16.5" customHeight="1">
      <c r="B344" s="47"/>
      <c r="C344" s="288" t="s">
        <v>891</v>
      </c>
      <c r="D344" s="288" t="s">
        <v>506</v>
      </c>
      <c r="E344" s="289" t="s">
        <v>5163</v>
      </c>
      <c r="F344" s="290" t="s">
        <v>5164</v>
      </c>
      <c r="G344" s="291" t="s">
        <v>399</v>
      </c>
      <c r="H344" s="292">
        <v>71.289</v>
      </c>
      <c r="I344" s="293"/>
      <c r="J344" s="294">
        <f>ROUND(I344*H344,2)</f>
        <v>0</v>
      </c>
      <c r="K344" s="290" t="s">
        <v>410</v>
      </c>
      <c r="L344" s="295"/>
      <c r="M344" s="296" t="s">
        <v>22</v>
      </c>
      <c r="N344" s="297" t="s">
        <v>44</v>
      </c>
      <c r="O344" s="48"/>
      <c r="P344" s="249">
        <f>O344*H344</f>
        <v>0</v>
      </c>
      <c r="Q344" s="249">
        <v>0.012</v>
      </c>
      <c r="R344" s="249">
        <f>Q344*H344</f>
        <v>0.855468</v>
      </c>
      <c r="S344" s="249">
        <v>0</v>
      </c>
      <c r="T344" s="250">
        <f>S344*H344</f>
        <v>0</v>
      </c>
      <c r="AR344" s="25" t="s">
        <v>588</v>
      </c>
      <c r="AT344" s="25" t="s">
        <v>506</v>
      </c>
      <c r="AU344" s="25" t="s">
        <v>81</v>
      </c>
      <c r="AY344" s="25" t="s">
        <v>394</v>
      </c>
      <c r="BE344" s="251">
        <f>IF(N344="základní",J344,0)</f>
        <v>0</v>
      </c>
      <c r="BF344" s="251">
        <f>IF(N344="snížená",J344,0)</f>
        <v>0</v>
      </c>
      <c r="BG344" s="251">
        <f>IF(N344="zákl. přenesená",J344,0)</f>
        <v>0</v>
      </c>
      <c r="BH344" s="251">
        <f>IF(N344="sníž. přenesená",J344,0)</f>
        <v>0</v>
      </c>
      <c r="BI344" s="251">
        <f>IF(N344="nulová",J344,0)</f>
        <v>0</v>
      </c>
      <c r="BJ344" s="25" t="s">
        <v>24</v>
      </c>
      <c r="BK344" s="251">
        <f>ROUND(I344*H344,2)</f>
        <v>0</v>
      </c>
      <c r="BL344" s="25" t="s">
        <v>493</v>
      </c>
      <c r="BM344" s="25" t="s">
        <v>5165</v>
      </c>
    </row>
    <row r="345" spans="2:47" s="1" customFormat="1" ht="13.5">
      <c r="B345" s="47"/>
      <c r="C345" s="75"/>
      <c r="D345" s="252" t="s">
        <v>403</v>
      </c>
      <c r="E345" s="75"/>
      <c r="F345" s="253" t="s">
        <v>5166</v>
      </c>
      <c r="G345" s="75"/>
      <c r="H345" s="75"/>
      <c r="I345" s="208"/>
      <c r="J345" s="75"/>
      <c r="K345" s="75"/>
      <c r="L345" s="73"/>
      <c r="M345" s="254"/>
      <c r="N345" s="48"/>
      <c r="O345" s="48"/>
      <c r="P345" s="48"/>
      <c r="Q345" s="48"/>
      <c r="R345" s="48"/>
      <c r="S345" s="48"/>
      <c r="T345" s="96"/>
      <c r="AT345" s="25" t="s">
        <v>403</v>
      </c>
      <c r="AU345" s="25" t="s">
        <v>81</v>
      </c>
    </row>
    <row r="346" spans="2:51" s="12" customFormat="1" ht="13.5">
      <c r="B346" s="255"/>
      <c r="C346" s="256"/>
      <c r="D346" s="252" t="s">
        <v>405</v>
      </c>
      <c r="E346" s="257" t="s">
        <v>22</v>
      </c>
      <c r="F346" s="258" t="s">
        <v>5167</v>
      </c>
      <c r="G346" s="256"/>
      <c r="H346" s="259">
        <v>71.289</v>
      </c>
      <c r="I346" s="260"/>
      <c r="J346" s="256"/>
      <c r="K346" s="256"/>
      <c r="L346" s="261"/>
      <c r="M346" s="262"/>
      <c r="N346" s="263"/>
      <c r="O346" s="263"/>
      <c r="P346" s="263"/>
      <c r="Q346" s="263"/>
      <c r="R346" s="263"/>
      <c r="S346" s="263"/>
      <c r="T346" s="264"/>
      <c r="AT346" s="265" t="s">
        <v>405</v>
      </c>
      <c r="AU346" s="265" t="s">
        <v>81</v>
      </c>
      <c r="AV346" s="12" t="s">
        <v>81</v>
      </c>
      <c r="AW346" s="12" t="s">
        <v>36</v>
      </c>
      <c r="AX346" s="12" t="s">
        <v>24</v>
      </c>
      <c r="AY346" s="265" t="s">
        <v>394</v>
      </c>
    </row>
    <row r="347" spans="2:65" s="1" customFormat="1" ht="25.5" customHeight="1">
      <c r="B347" s="47"/>
      <c r="C347" s="240" t="s">
        <v>895</v>
      </c>
      <c r="D347" s="240" t="s">
        <v>396</v>
      </c>
      <c r="E347" s="241" t="s">
        <v>5168</v>
      </c>
      <c r="F347" s="242" t="s">
        <v>5169</v>
      </c>
      <c r="G347" s="243" t="s">
        <v>399</v>
      </c>
      <c r="H347" s="244">
        <v>68.547</v>
      </c>
      <c r="I347" s="245"/>
      <c r="J347" s="246">
        <f>ROUND(I347*H347,2)</f>
        <v>0</v>
      </c>
      <c r="K347" s="242" t="s">
        <v>410</v>
      </c>
      <c r="L347" s="73"/>
      <c r="M347" s="247" t="s">
        <v>22</v>
      </c>
      <c r="N347" s="248" t="s">
        <v>44</v>
      </c>
      <c r="O347" s="48"/>
      <c r="P347" s="249">
        <f>O347*H347</f>
        <v>0</v>
      </c>
      <c r="Q347" s="249">
        <v>0.0002</v>
      </c>
      <c r="R347" s="249">
        <f>Q347*H347</f>
        <v>0.0137094</v>
      </c>
      <c r="S347" s="249">
        <v>0</v>
      </c>
      <c r="T347" s="250">
        <f>S347*H347</f>
        <v>0</v>
      </c>
      <c r="AR347" s="25" t="s">
        <v>493</v>
      </c>
      <c r="AT347" s="25" t="s">
        <v>396</v>
      </c>
      <c r="AU347" s="25" t="s">
        <v>81</v>
      </c>
      <c r="AY347" s="25" t="s">
        <v>394</v>
      </c>
      <c r="BE347" s="251">
        <f>IF(N347="základní",J347,0)</f>
        <v>0</v>
      </c>
      <c r="BF347" s="251">
        <f>IF(N347="snížená",J347,0)</f>
        <v>0</v>
      </c>
      <c r="BG347" s="251">
        <f>IF(N347="zákl. přenesená",J347,0)</f>
        <v>0</v>
      </c>
      <c r="BH347" s="251">
        <f>IF(N347="sníž. přenesená",J347,0)</f>
        <v>0</v>
      </c>
      <c r="BI347" s="251">
        <f>IF(N347="nulová",J347,0)</f>
        <v>0</v>
      </c>
      <c r="BJ347" s="25" t="s">
        <v>24</v>
      </c>
      <c r="BK347" s="251">
        <f>ROUND(I347*H347,2)</f>
        <v>0</v>
      </c>
      <c r="BL347" s="25" t="s">
        <v>493</v>
      </c>
      <c r="BM347" s="25" t="s">
        <v>5170</v>
      </c>
    </row>
    <row r="348" spans="2:47" s="1" customFormat="1" ht="13.5">
      <c r="B348" s="47"/>
      <c r="C348" s="75"/>
      <c r="D348" s="252" t="s">
        <v>403</v>
      </c>
      <c r="E348" s="75"/>
      <c r="F348" s="253" t="s">
        <v>5171</v>
      </c>
      <c r="G348" s="75"/>
      <c r="H348" s="75"/>
      <c r="I348" s="208"/>
      <c r="J348" s="75"/>
      <c r="K348" s="75"/>
      <c r="L348" s="73"/>
      <c r="M348" s="254"/>
      <c r="N348" s="48"/>
      <c r="O348" s="48"/>
      <c r="P348" s="48"/>
      <c r="Q348" s="48"/>
      <c r="R348" s="48"/>
      <c r="S348" s="48"/>
      <c r="T348" s="96"/>
      <c r="AT348" s="25" t="s">
        <v>403</v>
      </c>
      <c r="AU348" s="25" t="s">
        <v>81</v>
      </c>
    </row>
    <row r="349" spans="2:51" s="12" customFormat="1" ht="13.5">
      <c r="B349" s="255"/>
      <c r="C349" s="256"/>
      <c r="D349" s="252" t="s">
        <v>405</v>
      </c>
      <c r="E349" s="257" t="s">
        <v>22</v>
      </c>
      <c r="F349" s="258" t="s">
        <v>183</v>
      </c>
      <c r="G349" s="256"/>
      <c r="H349" s="259">
        <v>68.547</v>
      </c>
      <c r="I349" s="260"/>
      <c r="J349" s="256"/>
      <c r="K349" s="256"/>
      <c r="L349" s="261"/>
      <c r="M349" s="262"/>
      <c r="N349" s="263"/>
      <c r="O349" s="263"/>
      <c r="P349" s="263"/>
      <c r="Q349" s="263"/>
      <c r="R349" s="263"/>
      <c r="S349" s="263"/>
      <c r="T349" s="264"/>
      <c r="AT349" s="265" t="s">
        <v>405</v>
      </c>
      <c r="AU349" s="265" t="s">
        <v>81</v>
      </c>
      <c r="AV349" s="12" t="s">
        <v>81</v>
      </c>
      <c r="AW349" s="12" t="s">
        <v>36</v>
      </c>
      <c r="AX349" s="12" t="s">
        <v>24</v>
      </c>
      <c r="AY349" s="265" t="s">
        <v>394</v>
      </c>
    </row>
    <row r="350" spans="2:65" s="1" customFormat="1" ht="16.5" customHeight="1">
      <c r="B350" s="47"/>
      <c r="C350" s="240" t="s">
        <v>902</v>
      </c>
      <c r="D350" s="240" t="s">
        <v>396</v>
      </c>
      <c r="E350" s="241" t="s">
        <v>5172</v>
      </c>
      <c r="F350" s="242" t="s">
        <v>5173</v>
      </c>
      <c r="G350" s="243" t="s">
        <v>399</v>
      </c>
      <c r="H350" s="244">
        <v>59.28</v>
      </c>
      <c r="I350" s="245"/>
      <c r="J350" s="246">
        <f>ROUND(I350*H350,2)</f>
        <v>0</v>
      </c>
      <c r="K350" s="242" t="s">
        <v>410</v>
      </c>
      <c r="L350" s="73"/>
      <c r="M350" s="247" t="s">
        <v>22</v>
      </c>
      <c r="N350" s="248" t="s">
        <v>44</v>
      </c>
      <c r="O350" s="48"/>
      <c r="P350" s="249">
        <f>O350*H350</f>
        <v>0</v>
      </c>
      <c r="Q350" s="249">
        <v>0</v>
      </c>
      <c r="R350" s="249">
        <f>Q350*H350</f>
        <v>0</v>
      </c>
      <c r="S350" s="249">
        <v>0</v>
      </c>
      <c r="T350" s="250">
        <f>S350*H350</f>
        <v>0</v>
      </c>
      <c r="AR350" s="25" t="s">
        <v>493</v>
      </c>
      <c r="AT350" s="25" t="s">
        <v>396</v>
      </c>
      <c r="AU350" s="25" t="s">
        <v>81</v>
      </c>
      <c r="AY350" s="25" t="s">
        <v>394</v>
      </c>
      <c r="BE350" s="251">
        <f>IF(N350="základní",J350,0)</f>
        <v>0</v>
      </c>
      <c r="BF350" s="251">
        <f>IF(N350="snížená",J350,0)</f>
        <v>0</v>
      </c>
      <c r="BG350" s="251">
        <f>IF(N350="zákl. přenesená",J350,0)</f>
        <v>0</v>
      </c>
      <c r="BH350" s="251">
        <f>IF(N350="sníž. přenesená",J350,0)</f>
        <v>0</v>
      </c>
      <c r="BI350" s="251">
        <f>IF(N350="nulová",J350,0)</f>
        <v>0</v>
      </c>
      <c r="BJ350" s="25" t="s">
        <v>24</v>
      </c>
      <c r="BK350" s="251">
        <f>ROUND(I350*H350,2)</f>
        <v>0</v>
      </c>
      <c r="BL350" s="25" t="s">
        <v>493</v>
      </c>
      <c r="BM350" s="25" t="s">
        <v>5174</v>
      </c>
    </row>
    <row r="351" spans="2:47" s="1" customFormat="1" ht="13.5">
      <c r="B351" s="47"/>
      <c r="C351" s="75"/>
      <c r="D351" s="252" t="s">
        <v>403</v>
      </c>
      <c r="E351" s="75"/>
      <c r="F351" s="253" t="s">
        <v>5175</v>
      </c>
      <c r="G351" s="75"/>
      <c r="H351" s="75"/>
      <c r="I351" s="208"/>
      <c r="J351" s="75"/>
      <c r="K351" s="75"/>
      <c r="L351" s="73"/>
      <c r="M351" s="254"/>
      <c r="N351" s="48"/>
      <c r="O351" s="48"/>
      <c r="P351" s="48"/>
      <c r="Q351" s="48"/>
      <c r="R351" s="48"/>
      <c r="S351" s="48"/>
      <c r="T351" s="96"/>
      <c r="AT351" s="25" t="s">
        <v>403</v>
      </c>
      <c r="AU351" s="25" t="s">
        <v>81</v>
      </c>
    </row>
    <row r="352" spans="2:51" s="12" customFormat="1" ht="13.5">
      <c r="B352" s="255"/>
      <c r="C352" s="256"/>
      <c r="D352" s="252" t="s">
        <v>405</v>
      </c>
      <c r="E352" s="257" t="s">
        <v>22</v>
      </c>
      <c r="F352" s="258" t="s">
        <v>5176</v>
      </c>
      <c r="G352" s="256"/>
      <c r="H352" s="259">
        <v>59.28</v>
      </c>
      <c r="I352" s="260"/>
      <c r="J352" s="256"/>
      <c r="K352" s="256"/>
      <c r="L352" s="261"/>
      <c r="M352" s="262"/>
      <c r="N352" s="263"/>
      <c r="O352" s="263"/>
      <c r="P352" s="263"/>
      <c r="Q352" s="263"/>
      <c r="R352" s="263"/>
      <c r="S352" s="263"/>
      <c r="T352" s="264"/>
      <c r="AT352" s="265" t="s">
        <v>405</v>
      </c>
      <c r="AU352" s="265" t="s">
        <v>81</v>
      </c>
      <c r="AV352" s="12" t="s">
        <v>81</v>
      </c>
      <c r="AW352" s="12" t="s">
        <v>36</v>
      </c>
      <c r="AX352" s="12" t="s">
        <v>24</v>
      </c>
      <c r="AY352" s="265" t="s">
        <v>394</v>
      </c>
    </row>
    <row r="353" spans="2:65" s="1" customFormat="1" ht="16.5" customHeight="1">
      <c r="B353" s="47"/>
      <c r="C353" s="240" t="s">
        <v>906</v>
      </c>
      <c r="D353" s="240" t="s">
        <v>396</v>
      </c>
      <c r="E353" s="241" t="s">
        <v>5177</v>
      </c>
      <c r="F353" s="242" t="s">
        <v>5178</v>
      </c>
      <c r="G353" s="243" t="s">
        <v>399</v>
      </c>
      <c r="H353" s="244">
        <v>59.28</v>
      </c>
      <c r="I353" s="245"/>
      <c r="J353" s="246">
        <f>ROUND(I353*H353,2)</f>
        <v>0</v>
      </c>
      <c r="K353" s="242" t="s">
        <v>410</v>
      </c>
      <c r="L353" s="73"/>
      <c r="M353" s="247" t="s">
        <v>22</v>
      </c>
      <c r="N353" s="248" t="s">
        <v>44</v>
      </c>
      <c r="O353" s="48"/>
      <c r="P353" s="249">
        <f>O353*H353</f>
        <v>0</v>
      </c>
      <c r="Q353" s="249">
        <v>0.00019</v>
      </c>
      <c r="R353" s="249">
        <f>Q353*H353</f>
        <v>0.011263200000000001</v>
      </c>
      <c r="S353" s="249">
        <v>0</v>
      </c>
      <c r="T353" s="250">
        <f>S353*H353</f>
        <v>0</v>
      </c>
      <c r="AR353" s="25" t="s">
        <v>493</v>
      </c>
      <c r="AT353" s="25" t="s">
        <v>396</v>
      </c>
      <c r="AU353" s="25" t="s">
        <v>81</v>
      </c>
      <c r="AY353" s="25" t="s">
        <v>394</v>
      </c>
      <c r="BE353" s="251">
        <f>IF(N353="základní",J353,0)</f>
        <v>0</v>
      </c>
      <c r="BF353" s="251">
        <f>IF(N353="snížená",J353,0)</f>
        <v>0</v>
      </c>
      <c r="BG353" s="251">
        <f>IF(N353="zákl. přenesená",J353,0)</f>
        <v>0</v>
      </c>
      <c r="BH353" s="251">
        <f>IF(N353="sníž. přenesená",J353,0)</f>
        <v>0</v>
      </c>
      <c r="BI353" s="251">
        <f>IF(N353="nulová",J353,0)</f>
        <v>0</v>
      </c>
      <c r="BJ353" s="25" t="s">
        <v>24</v>
      </c>
      <c r="BK353" s="251">
        <f>ROUND(I353*H353,2)</f>
        <v>0</v>
      </c>
      <c r="BL353" s="25" t="s">
        <v>493</v>
      </c>
      <c r="BM353" s="25" t="s">
        <v>5179</v>
      </c>
    </row>
    <row r="354" spans="2:47" s="1" customFormat="1" ht="13.5">
      <c r="B354" s="47"/>
      <c r="C354" s="75"/>
      <c r="D354" s="252" t="s">
        <v>403</v>
      </c>
      <c r="E354" s="75"/>
      <c r="F354" s="253" t="s">
        <v>5180</v>
      </c>
      <c r="G354" s="75"/>
      <c r="H354" s="75"/>
      <c r="I354" s="208"/>
      <c r="J354" s="75"/>
      <c r="K354" s="75"/>
      <c r="L354" s="73"/>
      <c r="M354" s="254"/>
      <c r="N354" s="48"/>
      <c r="O354" s="48"/>
      <c r="P354" s="48"/>
      <c r="Q354" s="48"/>
      <c r="R354" s="48"/>
      <c r="S354" s="48"/>
      <c r="T354" s="96"/>
      <c r="AT354" s="25" t="s">
        <v>403</v>
      </c>
      <c r="AU354" s="25" t="s">
        <v>81</v>
      </c>
    </row>
    <row r="355" spans="2:51" s="12" customFormat="1" ht="13.5">
      <c r="B355" s="255"/>
      <c r="C355" s="256"/>
      <c r="D355" s="252" t="s">
        <v>405</v>
      </c>
      <c r="E355" s="257" t="s">
        <v>22</v>
      </c>
      <c r="F355" s="258" t="s">
        <v>5176</v>
      </c>
      <c r="G355" s="256"/>
      <c r="H355" s="259">
        <v>59.28</v>
      </c>
      <c r="I355" s="260"/>
      <c r="J355" s="256"/>
      <c r="K355" s="256"/>
      <c r="L355" s="261"/>
      <c r="M355" s="262"/>
      <c r="N355" s="263"/>
      <c r="O355" s="263"/>
      <c r="P355" s="263"/>
      <c r="Q355" s="263"/>
      <c r="R355" s="263"/>
      <c r="S355" s="263"/>
      <c r="T355" s="264"/>
      <c r="AT355" s="265" t="s">
        <v>405</v>
      </c>
      <c r="AU355" s="265" t="s">
        <v>81</v>
      </c>
      <c r="AV355" s="12" t="s">
        <v>81</v>
      </c>
      <c r="AW355" s="12" t="s">
        <v>36</v>
      </c>
      <c r="AX355" s="12" t="s">
        <v>24</v>
      </c>
      <c r="AY355" s="265" t="s">
        <v>394</v>
      </c>
    </row>
    <row r="356" spans="2:65" s="1" customFormat="1" ht="25.5" customHeight="1">
      <c r="B356" s="47"/>
      <c r="C356" s="240" t="s">
        <v>910</v>
      </c>
      <c r="D356" s="240" t="s">
        <v>396</v>
      </c>
      <c r="E356" s="241" t="s">
        <v>5181</v>
      </c>
      <c r="F356" s="242" t="s">
        <v>5182</v>
      </c>
      <c r="G356" s="243" t="s">
        <v>612</v>
      </c>
      <c r="H356" s="244">
        <v>152.2</v>
      </c>
      <c r="I356" s="245"/>
      <c r="J356" s="246">
        <f>ROUND(I356*H356,2)</f>
        <v>0</v>
      </c>
      <c r="K356" s="242" t="s">
        <v>410</v>
      </c>
      <c r="L356" s="73"/>
      <c r="M356" s="247" t="s">
        <v>22</v>
      </c>
      <c r="N356" s="248" t="s">
        <v>44</v>
      </c>
      <c r="O356" s="48"/>
      <c r="P356" s="249">
        <f>O356*H356</f>
        <v>0</v>
      </c>
      <c r="Q356" s="249">
        <v>0</v>
      </c>
      <c r="R356" s="249">
        <f>Q356*H356</f>
        <v>0</v>
      </c>
      <c r="S356" s="249">
        <v>0</v>
      </c>
      <c r="T356" s="250">
        <f>S356*H356</f>
        <v>0</v>
      </c>
      <c r="AR356" s="25" t="s">
        <v>493</v>
      </c>
      <c r="AT356" s="25" t="s">
        <v>396</v>
      </c>
      <c r="AU356" s="25" t="s">
        <v>81</v>
      </c>
      <c r="AY356" s="25" t="s">
        <v>394</v>
      </c>
      <c r="BE356" s="251">
        <f>IF(N356="základní",J356,0)</f>
        <v>0</v>
      </c>
      <c r="BF356" s="251">
        <f>IF(N356="snížená",J356,0)</f>
        <v>0</v>
      </c>
      <c r="BG356" s="251">
        <f>IF(N356="zákl. přenesená",J356,0)</f>
        <v>0</v>
      </c>
      <c r="BH356" s="251">
        <f>IF(N356="sníž. přenesená",J356,0)</f>
        <v>0</v>
      </c>
      <c r="BI356" s="251">
        <f>IF(N356="nulová",J356,0)</f>
        <v>0</v>
      </c>
      <c r="BJ356" s="25" t="s">
        <v>24</v>
      </c>
      <c r="BK356" s="251">
        <f>ROUND(I356*H356,2)</f>
        <v>0</v>
      </c>
      <c r="BL356" s="25" t="s">
        <v>493</v>
      </c>
      <c r="BM356" s="25" t="s">
        <v>5183</v>
      </c>
    </row>
    <row r="357" spans="2:47" s="1" customFormat="1" ht="13.5">
      <c r="B357" s="47"/>
      <c r="C357" s="75"/>
      <c r="D357" s="252" t="s">
        <v>403</v>
      </c>
      <c r="E357" s="75"/>
      <c r="F357" s="253" t="s">
        <v>5184</v>
      </c>
      <c r="G357" s="75"/>
      <c r="H357" s="75"/>
      <c r="I357" s="208"/>
      <c r="J357" s="75"/>
      <c r="K357" s="75"/>
      <c r="L357" s="73"/>
      <c r="M357" s="254"/>
      <c r="N357" s="48"/>
      <c r="O357" s="48"/>
      <c r="P357" s="48"/>
      <c r="Q357" s="48"/>
      <c r="R357" s="48"/>
      <c r="S357" s="48"/>
      <c r="T357" s="96"/>
      <c r="AT357" s="25" t="s">
        <v>403</v>
      </c>
      <c r="AU357" s="25" t="s">
        <v>81</v>
      </c>
    </row>
    <row r="358" spans="2:51" s="12" customFormat="1" ht="13.5">
      <c r="B358" s="255"/>
      <c r="C358" s="256"/>
      <c r="D358" s="252" t="s">
        <v>405</v>
      </c>
      <c r="E358" s="257" t="s">
        <v>174</v>
      </c>
      <c r="F358" s="258" t="s">
        <v>5185</v>
      </c>
      <c r="G358" s="256"/>
      <c r="H358" s="259">
        <v>63.9</v>
      </c>
      <c r="I358" s="260"/>
      <c r="J358" s="256"/>
      <c r="K358" s="256"/>
      <c r="L358" s="261"/>
      <c r="M358" s="262"/>
      <c r="N358" s="263"/>
      <c r="O358" s="263"/>
      <c r="P358" s="263"/>
      <c r="Q358" s="263"/>
      <c r="R358" s="263"/>
      <c r="S358" s="263"/>
      <c r="T358" s="264"/>
      <c r="AT358" s="265" t="s">
        <v>405</v>
      </c>
      <c r="AU358" s="265" t="s">
        <v>81</v>
      </c>
      <c r="AV358" s="12" t="s">
        <v>81</v>
      </c>
      <c r="AW358" s="12" t="s">
        <v>36</v>
      </c>
      <c r="AX358" s="12" t="s">
        <v>73</v>
      </c>
      <c r="AY358" s="265" t="s">
        <v>394</v>
      </c>
    </row>
    <row r="359" spans="2:51" s="12" customFormat="1" ht="13.5">
      <c r="B359" s="255"/>
      <c r="C359" s="256"/>
      <c r="D359" s="252" t="s">
        <v>405</v>
      </c>
      <c r="E359" s="257" t="s">
        <v>4861</v>
      </c>
      <c r="F359" s="258" t="s">
        <v>5186</v>
      </c>
      <c r="G359" s="256"/>
      <c r="H359" s="259">
        <v>88.3</v>
      </c>
      <c r="I359" s="260"/>
      <c r="J359" s="256"/>
      <c r="K359" s="256"/>
      <c r="L359" s="261"/>
      <c r="M359" s="262"/>
      <c r="N359" s="263"/>
      <c r="O359" s="263"/>
      <c r="P359" s="263"/>
      <c r="Q359" s="263"/>
      <c r="R359" s="263"/>
      <c r="S359" s="263"/>
      <c r="T359" s="264"/>
      <c r="AT359" s="265" t="s">
        <v>405</v>
      </c>
      <c r="AU359" s="265" t="s">
        <v>81</v>
      </c>
      <c r="AV359" s="12" t="s">
        <v>81</v>
      </c>
      <c r="AW359" s="12" t="s">
        <v>36</v>
      </c>
      <c r="AX359" s="12" t="s">
        <v>73</v>
      </c>
      <c r="AY359" s="265" t="s">
        <v>394</v>
      </c>
    </row>
    <row r="360" spans="2:51" s="14" customFormat="1" ht="13.5">
      <c r="B360" s="277"/>
      <c r="C360" s="278"/>
      <c r="D360" s="252" t="s">
        <v>405</v>
      </c>
      <c r="E360" s="279" t="s">
        <v>22</v>
      </c>
      <c r="F360" s="280" t="s">
        <v>473</v>
      </c>
      <c r="G360" s="278"/>
      <c r="H360" s="281">
        <v>152.2</v>
      </c>
      <c r="I360" s="282"/>
      <c r="J360" s="278"/>
      <c r="K360" s="278"/>
      <c r="L360" s="283"/>
      <c r="M360" s="284"/>
      <c r="N360" s="285"/>
      <c r="O360" s="285"/>
      <c r="P360" s="285"/>
      <c r="Q360" s="285"/>
      <c r="R360" s="285"/>
      <c r="S360" s="285"/>
      <c r="T360" s="286"/>
      <c r="AT360" s="287" t="s">
        <v>405</v>
      </c>
      <c r="AU360" s="287" t="s">
        <v>81</v>
      </c>
      <c r="AV360" s="14" t="s">
        <v>401</v>
      </c>
      <c r="AW360" s="14" t="s">
        <v>36</v>
      </c>
      <c r="AX360" s="14" t="s">
        <v>24</v>
      </c>
      <c r="AY360" s="287" t="s">
        <v>394</v>
      </c>
    </row>
    <row r="361" spans="2:65" s="1" customFormat="1" ht="16.5" customHeight="1">
      <c r="B361" s="47"/>
      <c r="C361" s="288" t="s">
        <v>916</v>
      </c>
      <c r="D361" s="288" t="s">
        <v>506</v>
      </c>
      <c r="E361" s="289" t="s">
        <v>5187</v>
      </c>
      <c r="F361" s="290" t="s">
        <v>5188</v>
      </c>
      <c r="G361" s="291" t="s">
        <v>425</v>
      </c>
      <c r="H361" s="292">
        <v>3.451</v>
      </c>
      <c r="I361" s="293"/>
      <c r="J361" s="294">
        <f>ROUND(I361*H361,2)</f>
        <v>0</v>
      </c>
      <c r="K361" s="290" t="s">
        <v>410</v>
      </c>
      <c r="L361" s="295"/>
      <c r="M361" s="296" t="s">
        <v>22</v>
      </c>
      <c r="N361" s="297" t="s">
        <v>44</v>
      </c>
      <c r="O361" s="48"/>
      <c r="P361" s="249">
        <f>O361*H361</f>
        <v>0</v>
      </c>
      <c r="Q361" s="249">
        <v>0.55</v>
      </c>
      <c r="R361" s="249">
        <f>Q361*H361</f>
        <v>1.8980500000000002</v>
      </c>
      <c r="S361" s="249">
        <v>0</v>
      </c>
      <c r="T361" s="250">
        <f>S361*H361</f>
        <v>0</v>
      </c>
      <c r="AR361" s="25" t="s">
        <v>588</v>
      </c>
      <c r="AT361" s="25" t="s">
        <v>506</v>
      </c>
      <c r="AU361" s="25" t="s">
        <v>81</v>
      </c>
      <c r="AY361" s="25" t="s">
        <v>394</v>
      </c>
      <c r="BE361" s="251">
        <f>IF(N361="základní",J361,0)</f>
        <v>0</v>
      </c>
      <c r="BF361" s="251">
        <f>IF(N361="snížená",J361,0)</f>
        <v>0</v>
      </c>
      <c r="BG361" s="251">
        <f>IF(N361="zákl. přenesená",J361,0)</f>
        <v>0</v>
      </c>
      <c r="BH361" s="251">
        <f>IF(N361="sníž. přenesená",J361,0)</f>
        <v>0</v>
      </c>
      <c r="BI361" s="251">
        <f>IF(N361="nulová",J361,0)</f>
        <v>0</v>
      </c>
      <c r="BJ361" s="25" t="s">
        <v>24</v>
      </c>
      <c r="BK361" s="251">
        <f>ROUND(I361*H361,2)</f>
        <v>0</v>
      </c>
      <c r="BL361" s="25" t="s">
        <v>493</v>
      </c>
      <c r="BM361" s="25" t="s">
        <v>5189</v>
      </c>
    </row>
    <row r="362" spans="2:47" s="1" customFormat="1" ht="13.5">
      <c r="B362" s="47"/>
      <c r="C362" s="75"/>
      <c r="D362" s="252" t="s">
        <v>403</v>
      </c>
      <c r="E362" s="75"/>
      <c r="F362" s="253" t="s">
        <v>5190</v>
      </c>
      <c r="G362" s="75"/>
      <c r="H362" s="75"/>
      <c r="I362" s="208"/>
      <c r="J362" s="75"/>
      <c r="K362" s="75"/>
      <c r="L362" s="73"/>
      <c r="M362" s="254"/>
      <c r="N362" s="48"/>
      <c r="O362" s="48"/>
      <c r="P362" s="48"/>
      <c r="Q362" s="48"/>
      <c r="R362" s="48"/>
      <c r="S362" s="48"/>
      <c r="T362" s="96"/>
      <c r="AT362" s="25" t="s">
        <v>403</v>
      </c>
      <c r="AU362" s="25" t="s">
        <v>81</v>
      </c>
    </row>
    <row r="363" spans="2:51" s="12" customFormat="1" ht="13.5">
      <c r="B363" s="255"/>
      <c r="C363" s="256"/>
      <c r="D363" s="252" t="s">
        <v>405</v>
      </c>
      <c r="E363" s="257" t="s">
        <v>177</v>
      </c>
      <c r="F363" s="258" t="s">
        <v>5191</v>
      </c>
      <c r="G363" s="256"/>
      <c r="H363" s="259">
        <v>2.241</v>
      </c>
      <c r="I363" s="260"/>
      <c r="J363" s="256"/>
      <c r="K363" s="256"/>
      <c r="L363" s="261"/>
      <c r="M363" s="262"/>
      <c r="N363" s="263"/>
      <c r="O363" s="263"/>
      <c r="P363" s="263"/>
      <c r="Q363" s="263"/>
      <c r="R363" s="263"/>
      <c r="S363" s="263"/>
      <c r="T363" s="264"/>
      <c r="AT363" s="265" t="s">
        <v>405</v>
      </c>
      <c r="AU363" s="265" t="s">
        <v>81</v>
      </c>
      <c r="AV363" s="12" t="s">
        <v>81</v>
      </c>
      <c r="AW363" s="12" t="s">
        <v>36</v>
      </c>
      <c r="AX363" s="12" t="s">
        <v>73</v>
      </c>
      <c r="AY363" s="265" t="s">
        <v>394</v>
      </c>
    </row>
    <row r="364" spans="2:51" s="12" customFormat="1" ht="13.5">
      <c r="B364" s="255"/>
      <c r="C364" s="256"/>
      <c r="D364" s="252" t="s">
        <v>405</v>
      </c>
      <c r="E364" s="257" t="s">
        <v>200</v>
      </c>
      <c r="F364" s="258" t="s">
        <v>5192</v>
      </c>
      <c r="G364" s="256"/>
      <c r="H364" s="259">
        <v>0.913</v>
      </c>
      <c r="I364" s="260"/>
      <c r="J364" s="256"/>
      <c r="K364" s="256"/>
      <c r="L364" s="261"/>
      <c r="M364" s="262"/>
      <c r="N364" s="263"/>
      <c r="O364" s="263"/>
      <c r="P364" s="263"/>
      <c r="Q364" s="263"/>
      <c r="R364" s="263"/>
      <c r="S364" s="263"/>
      <c r="T364" s="264"/>
      <c r="AT364" s="265" t="s">
        <v>405</v>
      </c>
      <c r="AU364" s="265" t="s">
        <v>81</v>
      </c>
      <c r="AV364" s="12" t="s">
        <v>81</v>
      </c>
      <c r="AW364" s="12" t="s">
        <v>36</v>
      </c>
      <c r="AX364" s="12" t="s">
        <v>73</v>
      </c>
      <c r="AY364" s="265" t="s">
        <v>394</v>
      </c>
    </row>
    <row r="365" spans="2:51" s="12" customFormat="1" ht="13.5">
      <c r="B365" s="255"/>
      <c r="C365" s="256"/>
      <c r="D365" s="252" t="s">
        <v>405</v>
      </c>
      <c r="E365" s="257" t="s">
        <v>22</v>
      </c>
      <c r="F365" s="258" t="s">
        <v>5193</v>
      </c>
      <c r="G365" s="256"/>
      <c r="H365" s="259">
        <v>3.451</v>
      </c>
      <c r="I365" s="260"/>
      <c r="J365" s="256"/>
      <c r="K365" s="256"/>
      <c r="L365" s="261"/>
      <c r="M365" s="262"/>
      <c r="N365" s="263"/>
      <c r="O365" s="263"/>
      <c r="P365" s="263"/>
      <c r="Q365" s="263"/>
      <c r="R365" s="263"/>
      <c r="S365" s="263"/>
      <c r="T365" s="264"/>
      <c r="AT365" s="265" t="s">
        <v>405</v>
      </c>
      <c r="AU365" s="265" t="s">
        <v>81</v>
      </c>
      <c r="AV365" s="12" t="s">
        <v>81</v>
      </c>
      <c r="AW365" s="12" t="s">
        <v>36</v>
      </c>
      <c r="AX365" s="12" t="s">
        <v>24</v>
      </c>
      <c r="AY365" s="265" t="s">
        <v>394</v>
      </c>
    </row>
    <row r="366" spans="2:65" s="1" customFormat="1" ht="16.5" customHeight="1">
      <c r="B366" s="47"/>
      <c r="C366" s="240" t="s">
        <v>922</v>
      </c>
      <c r="D366" s="240" t="s">
        <v>396</v>
      </c>
      <c r="E366" s="241" t="s">
        <v>5194</v>
      </c>
      <c r="F366" s="242" t="s">
        <v>5195</v>
      </c>
      <c r="G366" s="243" t="s">
        <v>425</v>
      </c>
      <c r="H366" s="244">
        <v>2.241</v>
      </c>
      <c r="I366" s="245"/>
      <c r="J366" s="246">
        <f>ROUND(I366*H366,2)</f>
        <v>0</v>
      </c>
      <c r="K366" s="242" t="s">
        <v>410</v>
      </c>
      <c r="L366" s="73"/>
      <c r="M366" s="247" t="s">
        <v>22</v>
      </c>
      <c r="N366" s="248" t="s">
        <v>44</v>
      </c>
      <c r="O366" s="48"/>
      <c r="P366" s="249">
        <f>O366*H366</f>
        <v>0</v>
      </c>
      <c r="Q366" s="249">
        <v>0.02447</v>
      </c>
      <c r="R366" s="249">
        <f>Q366*H366</f>
        <v>0.05483727</v>
      </c>
      <c r="S366" s="249">
        <v>0</v>
      </c>
      <c r="T366" s="250">
        <f>S366*H366</f>
        <v>0</v>
      </c>
      <c r="AR366" s="25" t="s">
        <v>493</v>
      </c>
      <c r="AT366" s="25" t="s">
        <v>396</v>
      </c>
      <c r="AU366" s="25" t="s">
        <v>81</v>
      </c>
      <c r="AY366" s="25" t="s">
        <v>394</v>
      </c>
      <c r="BE366" s="251">
        <f>IF(N366="základní",J366,0)</f>
        <v>0</v>
      </c>
      <c r="BF366" s="251">
        <f>IF(N366="snížená",J366,0)</f>
        <v>0</v>
      </c>
      <c r="BG366" s="251">
        <f>IF(N366="zákl. přenesená",J366,0)</f>
        <v>0</v>
      </c>
      <c r="BH366" s="251">
        <f>IF(N366="sníž. přenesená",J366,0)</f>
        <v>0</v>
      </c>
      <c r="BI366" s="251">
        <f>IF(N366="nulová",J366,0)</f>
        <v>0</v>
      </c>
      <c r="BJ366" s="25" t="s">
        <v>24</v>
      </c>
      <c r="BK366" s="251">
        <f>ROUND(I366*H366,2)</f>
        <v>0</v>
      </c>
      <c r="BL366" s="25" t="s">
        <v>493</v>
      </c>
      <c r="BM366" s="25" t="s">
        <v>5196</v>
      </c>
    </row>
    <row r="367" spans="2:47" s="1" customFormat="1" ht="13.5">
      <c r="B367" s="47"/>
      <c r="C367" s="75"/>
      <c r="D367" s="252" t="s">
        <v>403</v>
      </c>
      <c r="E367" s="75"/>
      <c r="F367" s="253" t="s">
        <v>5197</v>
      </c>
      <c r="G367" s="75"/>
      <c r="H367" s="75"/>
      <c r="I367" s="208"/>
      <c r="J367" s="75"/>
      <c r="K367" s="75"/>
      <c r="L367" s="73"/>
      <c r="M367" s="254"/>
      <c r="N367" s="48"/>
      <c r="O367" s="48"/>
      <c r="P367" s="48"/>
      <c r="Q367" s="48"/>
      <c r="R367" s="48"/>
      <c r="S367" s="48"/>
      <c r="T367" s="96"/>
      <c r="AT367" s="25" t="s">
        <v>403</v>
      </c>
      <c r="AU367" s="25" t="s">
        <v>81</v>
      </c>
    </row>
    <row r="368" spans="2:51" s="12" customFormat="1" ht="13.5">
      <c r="B368" s="255"/>
      <c r="C368" s="256"/>
      <c r="D368" s="252" t="s">
        <v>405</v>
      </c>
      <c r="E368" s="257" t="s">
        <v>22</v>
      </c>
      <c r="F368" s="258" t="s">
        <v>177</v>
      </c>
      <c r="G368" s="256"/>
      <c r="H368" s="259">
        <v>2.241</v>
      </c>
      <c r="I368" s="260"/>
      <c r="J368" s="256"/>
      <c r="K368" s="256"/>
      <c r="L368" s="261"/>
      <c r="M368" s="262"/>
      <c r="N368" s="263"/>
      <c r="O368" s="263"/>
      <c r="P368" s="263"/>
      <c r="Q368" s="263"/>
      <c r="R368" s="263"/>
      <c r="S368" s="263"/>
      <c r="T368" s="264"/>
      <c r="AT368" s="265" t="s">
        <v>405</v>
      </c>
      <c r="AU368" s="265" t="s">
        <v>81</v>
      </c>
      <c r="AV368" s="12" t="s">
        <v>81</v>
      </c>
      <c r="AW368" s="12" t="s">
        <v>36</v>
      </c>
      <c r="AX368" s="12" t="s">
        <v>24</v>
      </c>
      <c r="AY368" s="265" t="s">
        <v>394</v>
      </c>
    </row>
    <row r="369" spans="2:65" s="1" customFormat="1" ht="25.5" customHeight="1">
      <c r="B369" s="47"/>
      <c r="C369" s="240" t="s">
        <v>927</v>
      </c>
      <c r="D369" s="240" t="s">
        <v>396</v>
      </c>
      <c r="E369" s="241" t="s">
        <v>5198</v>
      </c>
      <c r="F369" s="242" t="s">
        <v>5199</v>
      </c>
      <c r="G369" s="243" t="s">
        <v>612</v>
      </c>
      <c r="H369" s="244">
        <v>7.4</v>
      </c>
      <c r="I369" s="245"/>
      <c r="J369" s="246">
        <f>ROUND(I369*H369,2)</f>
        <v>0</v>
      </c>
      <c r="K369" s="242" t="s">
        <v>410</v>
      </c>
      <c r="L369" s="73"/>
      <c r="M369" s="247" t="s">
        <v>22</v>
      </c>
      <c r="N369" s="248" t="s">
        <v>44</v>
      </c>
      <c r="O369" s="48"/>
      <c r="P369" s="249">
        <f>O369*H369</f>
        <v>0</v>
      </c>
      <c r="Q369" s="249">
        <v>0</v>
      </c>
      <c r="R369" s="249">
        <f>Q369*H369</f>
        <v>0</v>
      </c>
      <c r="S369" s="249">
        <v>0</v>
      </c>
      <c r="T369" s="250">
        <f>S369*H369</f>
        <v>0</v>
      </c>
      <c r="AR369" s="25" t="s">
        <v>493</v>
      </c>
      <c r="AT369" s="25" t="s">
        <v>396</v>
      </c>
      <c r="AU369" s="25" t="s">
        <v>81</v>
      </c>
      <c r="AY369" s="25" t="s">
        <v>394</v>
      </c>
      <c r="BE369" s="251">
        <f>IF(N369="základní",J369,0)</f>
        <v>0</v>
      </c>
      <c r="BF369" s="251">
        <f>IF(N369="snížená",J369,0)</f>
        <v>0</v>
      </c>
      <c r="BG369" s="251">
        <f>IF(N369="zákl. přenesená",J369,0)</f>
        <v>0</v>
      </c>
      <c r="BH369" s="251">
        <f>IF(N369="sníž. přenesená",J369,0)</f>
        <v>0</v>
      </c>
      <c r="BI369" s="251">
        <f>IF(N369="nulová",J369,0)</f>
        <v>0</v>
      </c>
      <c r="BJ369" s="25" t="s">
        <v>24</v>
      </c>
      <c r="BK369" s="251">
        <f>ROUND(I369*H369,2)</f>
        <v>0</v>
      </c>
      <c r="BL369" s="25" t="s">
        <v>493</v>
      </c>
      <c r="BM369" s="25" t="s">
        <v>5200</v>
      </c>
    </row>
    <row r="370" spans="2:47" s="1" customFormat="1" ht="13.5">
      <c r="B370" s="47"/>
      <c r="C370" s="75"/>
      <c r="D370" s="252" t="s">
        <v>403</v>
      </c>
      <c r="E370" s="75"/>
      <c r="F370" s="253" t="s">
        <v>5201</v>
      </c>
      <c r="G370" s="75"/>
      <c r="H370" s="75"/>
      <c r="I370" s="208"/>
      <c r="J370" s="75"/>
      <c r="K370" s="75"/>
      <c r="L370" s="73"/>
      <c r="M370" s="254"/>
      <c r="N370" s="48"/>
      <c r="O370" s="48"/>
      <c r="P370" s="48"/>
      <c r="Q370" s="48"/>
      <c r="R370" s="48"/>
      <c r="S370" s="48"/>
      <c r="T370" s="96"/>
      <c r="AT370" s="25" t="s">
        <v>403</v>
      </c>
      <c r="AU370" s="25" t="s">
        <v>81</v>
      </c>
    </row>
    <row r="371" spans="2:51" s="12" customFormat="1" ht="13.5">
      <c r="B371" s="255"/>
      <c r="C371" s="256"/>
      <c r="D371" s="252" t="s">
        <v>405</v>
      </c>
      <c r="E371" s="257" t="s">
        <v>196</v>
      </c>
      <c r="F371" s="258" t="s">
        <v>5202</v>
      </c>
      <c r="G371" s="256"/>
      <c r="H371" s="259">
        <v>7.4</v>
      </c>
      <c r="I371" s="260"/>
      <c r="J371" s="256"/>
      <c r="K371" s="256"/>
      <c r="L371" s="261"/>
      <c r="M371" s="262"/>
      <c r="N371" s="263"/>
      <c r="O371" s="263"/>
      <c r="P371" s="263"/>
      <c r="Q371" s="263"/>
      <c r="R371" s="263"/>
      <c r="S371" s="263"/>
      <c r="T371" s="264"/>
      <c r="AT371" s="265" t="s">
        <v>405</v>
      </c>
      <c r="AU371" s="265" t="s">
        <v>81</v>
      </c>
      <c r="AV371" s="12" t="s">
        <v>81</v>
      </c>
      <c r="AW371" s="12" t="s">
        <v>36</v>
      </c>
      <c r="AX371" s="12" t="s">
        <v>24</v>
      </c>
      <c r="AY371" s="265" t="s">
        <v>394</v>
      </c>
    </row>
    <row r="372" spans="2:65" s="1" customFormat="1" ht="25.5" customHeight="1">
      <c r="B372" s="47"/>
      <c r="C372" s="240" t="s">
        <v>270</v>
      </c>
      <c r="D372" s="240" t="s">
        <v>396</v>
      </c>
      <c r="E372" s="241" t="s">
        <v>5203</v>
      </c>
      <c r="F372" s="242" t="s">
        <v>5204</v>
      </c>
      <c r="G372" s="243" t="s">
        <v>612</v>
      </c>
      <c r="H372" s="244">
        <v>33.3</v>
      </c>
      <c r="I372" s="245"/>
      <c r="J372" s="246">
        <f>ROUND(I372*H372,2)</f>
        <v>0</v>
      </c>
      <c r="K372" s="242" t="s">
        <v>410</v>
      </c>
      <c r="L372" s="73"/>
      <c r="M372" s="247" t="s">
        <v>22</v>
      </c>
      <c r="N372" s="248" t="s">
        <v>44</v>
      </c>
      <c r="O372" s="48"/>
      <c r="P372" s="249">
        <f>O372*H372</f>
        <v>0</v>
      </c>
      <c r="Q372" s="249">
        <v>0</v>
      </c>
      <c r="R372" s="249">
        <f>Q372*H372</f>
        <v>0</v>
      </c>
      <c r="S372" s="249">
        <v>0</v>
      </c>
      <c r="T372" s="250">
        <f>S372*H372</f>
        <v>0</v>
      </c>
      <c r="AR372" s="25" t="s">
        <v>493</v>
      </c>
      <c r="AT372" s="25" t="s">
        <v>396</v>
      </c>
      <c r="AU372" s="25" t="s">
        <v>81</v>
      </c>
      <c r="AY372" s="25" t="s">
        <v>394</v>
      </c>
      <c r="BE372" s="251">
        <f>IF(N372="základní",J372,0)</f>
        <v>0</v>
      </c>
      <c r="BF372" s="251">
        <f>IF(N372="snížená",J372,0)</f>
        <v>0</v>
      </c>
      <c r="BG372" s="251">
        <f>IF(N372="zákl. přenesená",J372,0)</f>
        <v>0</v>
      </c>
      <c r="BH372" s="251">
        <f>IF(N372="sníž. přenesená",J372,0)</f>
        <v>0</v>
      </c>
      <c r="BI372" s="251">
        <f>IF(N372="nulová",J372,0)</f>
        <v>0</v>
      </c>
      <c r="BJ372" s="25" t="s">
        <v>24</v>
      </c>
      <c r="BK372" s="251">
        <f>ROUND(I372*H372,2)</f>
        <v>0</v>
      </c>
      <c r="BL372" s="25" t="s">
        <v>493</v>
      </c>
      <c r="BM372" s="25" t="s">
        <v>5205</v>
      </c>
    </row>
    <row r="373" spans="2:47" s="1" customFormat="1" ht="13.5">
      <c r="B373" s="47"/>
      <c r="C373" s="75"/>
      <c r="D373" s="252" t="s">
        <v>403</v>
      </c>
      <c r="E373" s="75"/>
      <c r="F373" s="253" t="s">
        <v>5206</v>
      </c>
      <c r="G373" s="75"/>
      <c r="H373" s="75"/>
      <c r="I373" s="208"/>
      <c r="J373" s="75"/>
      <c r="K373" s="75"/>
      <c r="L373" s="73"/>
      <c r="M373" s="254"/>
      <c r="N373" s="48"/>
      <c r="O373" s="48"/>
      <c r="P373" s="48"/>
      <c r="Q373" s="48"/>
      <c r="R373" s="48"/>
      <c r="S373" s="48"/>
      <c r="T373" s="96"/>
      <c r="AT373" s="25" t="s">
        <v>403</v>
      </c>
      <c r="AU373" s="25" t="s">
        <v>81</v>
      </c>
    </row>
    <row r="374" spans="2:51" s="12" customFormat="1" ht="13.5">
      <c r="B374" s="255"/>
      <c r="C374" s="256"/>
      <c r="D374" s="252" t="s">
        <v>405</v>
      </c>
      <c r="E374" s="257" t="s">
        <v>198</v>
      </c>
      <c r="F374" s="258" t="s">
        <v>5207</v>
      </c>
      <c r="G374" s="256"/>
      <c r="H374" s="259">
        <v>33.3</v>
      </c>
      <c r="I374" s="260"/>
      <c r="J374" s="256"/>
      <c r="K374" s="256"/>
      <c r="L374" s="261"/>
      <c r="M374" s="262"/>
      <c r="N374" s="263"/>
      <c r="O374" s="263"/>
      <c r="P374" s="263"/>
      <c r="Q374" s="263"/>
      <c r="R374" s="263"/>
      <c r="S374" s="263"/>
      <c r="T374" s="264"/>
      <c r="AT374" s="265" t="s">
        <v>405</v>
      </c>
      <c r="AU374" s="265" t="s">
        <v>81</v>
      </c>
      <c r="AV374" s="12" t="s">
        <v>81</v>
      </c>
      <c r="AW374" s="12" t="s">
        <v>36</v>
      </c>
      <c r="AX374" s="12" t="s">
        <v>24</v>
      </c>
      <c r="AY374" s="265" t="s">
        <v>394</v>
      </c>
    </row>
    <row r="375" spans="2:65" s="1" customFormat="1" ht="16.5" customHeight="1">
      <c r="B375" s="47"/>
      <c r="C375" s="240" t="s">
        <v>940</v>
      </c>
      <c r="D375" s="240" t="s">
        <v>396</v>
      </c>
      <c r="E375" s="241" t="s">
        <v>5208</v>
      </c>
      <c r="F375" s="242" t="s">
        <v>5209</v>
      </c>
      <c r="G375" s="243" t="s">
        <v>399</v>
      </c>
      <c r="H375" s="244">
        <v>29.64</v>
      </c>
      <c r="I375" s="245"/>
      <c r="J375" s="246">
        <f>ROUND(I375*H375,2)</f>
        <v>0</v>
      </c>
      <c r="K375" s="242" t="s">
        <v>410</v>
      </c>
      <c r="L375" s="73"/>
      <c r="M375" s="247" t="s">
        <v>22</v>
      </c>
      <c r="N375" s="248" t="s">
        <v>44</v>
      </c>
      <c r="O375" s="48"/>
      <c r="P375" s="249">
        <f>O375*H375</f>
        <v>0</v>
      </c>
      <c r="Q375" s="249">
        <v>0</v>
      </c>
      <c r="R375" s="249">
        <f>Q375*H375</f>
        <v>0</v>
      </c>
      <c r="S375" s="249">
        <v>0</v>
      </c>
      <c r="T375" s="250">
        <f>S375*H375</f>
        <v>0</v>
      </c>
      <c r="AR375" s="25" t="s">
        <v>401</v>
      </c>
      <c r="AT375" s="25" t="s">
        <v>396</v>
      </c>
      <c r="AU375" s="25" t="s">
        <v>81</v>
      </c>
      <c r="AY375" s="25" t="s">
        <v>394</v>
      </c>
      <c r="BE375" s="251">
        <f>IF(N375="základní",J375,0)</f>
        <v>0</v>
      </c>
      <c r="BF375" s="251">
        <f>IF(N375="snížená",J375,0)</f>
        <v>0</v>
      </c>
      <c r="BG375" s="251">
        <f>IF(N375="zákl. přenesená",J375,0)</f>
        <v>0</v>
      </c>
      <c r="BH375" s="251">
        <f>IF(N375="sníž. přenesená",J375,0)</f>
        <v>0</v>
      </c>
      <c r="BI375" s="251">
        <f>IF(N375="nulová",J375,0)</f>
        <v>0</v>
      </c>
      <c r="BJ375" s="25" t="s">
        <v>24</v>
      </c>
      <c r="BK375" s="251">
        <f>ROUND(I375*H375,2)</f>
        <v>0</v>
      </c>
      <c r="BL375" s="25" t="s">
        <v>401</v>
      </c>
      <c r="BM375" s="25" t="s">
        <v>5210</v>
      </c>
    </row>
    <row r="376" spans="2:47" s="1" customFormat="1" ht="13.5">
      <c r="B376" s="47"/>
      <c r="C376" s="75"/>
      <c r="D376" s="252" t="s">
        <v>403</v>
      </c>
      <c r="E376" s="75"/>
      <c r="F376" s="253" t="s">
        <v>5211</v>
      </c>
      <c r="G376" s="75"/>
      <c r="H376" s="75"/>
      <c r="I376" s="208"/>
      <c r="J376" s="75"/>
      <c r="K376" s="75"/>
      <c r="L376" s="73"/>
      <c r="M376" s="254"/>
      <c r="N376" s="48"/>
      <c r="O376" s="48"/>
      <c r="P376" s="48"/>
      <c r="Q376" s="48"/>
      <c r="R376" s="48"/>
      <c r="S376" s="48"/>
      <c r="T376" s="96"/>
      <c r="AT376" s="25" t="s">
        <v>403</v>
      </c>
      <c r="AU376" s="25" t="s">
        <v>81</v>
      </c>
    </row>
    <row r="377" spans="2:51" s="12" customFormat="1" ht="13.5">
      <c r="B377" s="255"/>
      <c r="C377" s="256"/>
      <c r="D377" s="252" t="s">
        <v>405</v>
      </c>
      <c r="E377" s="257" t="s">
        <v>192</v>
      </c>
      <c r="F377" s="258" t="s">
        <v>5212</v>
      </c>
      <c r="G377" s="256"/>
      <c r="H377" s="259">
        <v>29.64</v>
      </c>
      <c r="I377" s="260"/>
      <c r="J377" s="256"/>
      <c r="K377" s="256"/>
      <c r="L377" s="261"/>
      <c r="M377" s="262"/>
      <c r="N377" s="263"/>
      <c r="O377" s="263"/>
      <c r="P377" s="263"/>
      <c r="Q377" s="263"/>
      <c r="R377" s="263"/>
      <c r="S377" s="263"/>
      <c r="T377" s="264"/>
      <c r="AT377" s="265" t="s">
        <v>405</v>
      </c>
      <c r="AU377" s="265" t="s">
        <v>81</v>
      </c>
      <c r="AV377" s="12" t="s">
        <v>81</v>
      </c>
      <c r="AW377" s="12" t="s">
        <v>36</v>
      </c>
      <c r="AX377" s="12" t="s">
        <v>24</v>
      </c>
      <c r="AY377" s="265" t="s">
        <v>394</v>
      </c>
    </row>
    <row r="378" spans="2:65" s="1" customFormat="1" ht="16.5" customHeight="1">
      <c r="B378" s="47"/>
      <c r="C378" s="288" t="s">
        <v>947</v>
      </c>
      <c r="D378" s="288" t="s">
        <v>506</v>
      </c>
      <c r="E378" s="289" t="s">
        <v>5213</v>
      </c>
      <c r="F378" s="290" t="s">
        <v>5214</v>
      </c>
      <c r="G378" s="291" t="s">
        <v>425</v>
      </c>
      <c r="H378" s="292">
        <v>2.145</v>
      </c>
      <c r="I378" s="293"/>
      <c r="J378" s="294">
        <f>ROUND(I378*H378,2)</f>
        <v>0</v>
      </c>
      <c r="K378" s="290" t="s">
        <v>22</v>
      </c>
      <c r="L378" s="295"/>
      <c r="M378" s="296" t="s">
        <v>22</v>
      </c>
      <c r="N378" s="297" t="s">
        <v>44</v>
      </c>
      <c r="O378" s="48"/>
      <c r="P378" s="249">
        <f>O378*H378</f>
        <v>0</v>
      </c>
      <c r="Q378" s="249">
        <v>0.5</v>
      </c>
      <c r="R378" s="249">
        <f>Q378*H378</f>
        <v>1.0725</v>
      </c>
      <c r="S378" s="249">
        <v>0</v>
      </c>
      <c r="T378" s="250">
        <f>S378*H378</f>
        <v>0</v>
      </c>
      <c r="AR378" s="25" t="s">
        <v>443</v>
      </c>
      <c r="AT378" s="25" t="s">
        <v>506</v>
      </c>
      <c r="AU378" s="25" t="s">
        <v>81</v>
      </c>
      <c r="AY378" s="25" t="s">
        <v>394</v>
      </c>
      <c r="BE378" s="251">
        <f>IF(N378="základní",J378,0)</f>
        <v>0</v>
      </c>
      <c r="BF378" s="251">
        <f>IF(N378="snížená",J378,0)</f>
        <v>0</v>
      </c>
      <c r="BG378" s="251">
        <f>IF(N378="zákl. přenesená",J378,0)</f>
        <v>0</v>
      </c>
      <c r="BH378" s="251">
        <f>IF(N378="sníž. přenesená",J378,0)</f>
        <v>0</v>
      </c>
      <c r="BI378" s="251">
        <f>IF(N378="nulová",J378,0)</f>
        <v>0</v>
      </c>
      <c r="BJ378" s="25" t="s">
        <v>24</v>
      </c>
      <c r="BK378" s="251">
        <f>ROUND(I378*H378,2)</f>
        <v>0</v>
      </c>
      <c r="BL378" s="25" t="s">
        <v>401</v>
      </c>
      <c r="BM378" s="25" t="s">
        <v>5215</v>
      </c>
    </row>
    <row r="379" spans="2:51" s="12" customFormat="1" ht="13.5">
      <c r="B379" s="255"/>
      <c r="C379" s="256"/>
      <c r="D379" s="252" t="s">
        <v>405</v>
      </c>
      <c r="E379" s="257" t="s">
        <v>22</v>
      </c>
      <c r="F379" s="258" t="s">
        <v>5216</v>
      </c>
      <c r="G379" s="256"/>
      <c r="H379" s="259">
        <v>2.145</v>
      </c>
      <c r="I379" s="260"/>
      <c r="J379" s="256"/>
      <c r="K379" s="256"/>
      <c r="L379" s="261"/>
      <c r="M379" s="262"/>
      <c r="N379" s="263"/>
      <c r="O379" s="263"/>
      <c r="P379" s="263"/>
      <c r="Q379" s="263"/>
      <c r="R379" s="263"/>
      <c r="S379" s="263"/>
      <c r="T379" s="264"/>
      <c r="AT379" s="265" t="s">
        <v>405</v>
      </c>
      <c r="AU379" s="265" t="s">
        <v>81</v>
      </c>
      <c r="AV379" s="12" t="s">
        <v>81</v>
      </c>
      <c r="AW379" s="12" t="s">
        <v>36</v>
      </c>
      <c r="AX379" s="12" t="s">
        <v>24</v>
      </c>
      <c r="AY379" s="265" t="s">
        <v>394</v>
      </c>
    </row>
    <row r="380" spans="2:65" s="1" customFormat="1" ht="25.5" customHeight="1">
      <c r="B380" s="47"/>
      <c r="C380" s="240" t="s">
        <v>953</v>
      </c>
      <c r="D380" s="240" t="s">
        <v>396</v>
      </c>
      <c r="E380" s="241" t="s">
        <v>5217</v>
      </c>
      <c r="F380" s="242" t="s">
        <v>5218</v>
      </c>
      <c r="G380" s="243" t="s">
        <v>399</v>
      </c>
      <c r="H380" s="244">
        <v>40.789</v>
      </c>
      <c r="I380" s="245"/>
      <c r="J380" s="246">
        <f>ROUND(I380*H380,2)</f>
        <v>0</v>
      </c>
      <c r="K380" s="242" t="s">
        <v>22</v>
      </c>
      <c r="L380" s="73"/>
      <c r="M380" s="247" t="s">
        <v>22</v>
      </c>
      <c r="N380" s="248" t="s">
        <v>44</v>
      </c>
      <c r="O380" s="48"/>
      <c r="P380" s="249">
        <f>O380*H380</f>
        <v>0</v>
      </c>
      <c r="Q380" s="249">
        <v>0</v>
      </c>
      <c r="R380" s="249">
        <f>Q380*H380</f>
        <v>0</v>
      </c>
      <c r="S380" s="249">
        <v>0</v>
      </c>
      <c r="T380" s="250">
        <f>S380*H380</f>
        <v>0</v>
      </c>
      <c r="AR380" s="25" t="s">
        <v>493</v>
      </c>
      <c r="AT380" s="25" t="s">
        <v>396</v>
      </c>
      <c r="AU380" s="25" t="s">
        <v>81</v>
      </c>
      <c r="AY380" s="25" t="s">
        <v>394</v>
      </c>
      <c r="BE380" s="251">
        <f>IF(N380="základní",J380,0)</f>
        <v>0</v>
      </c>
      <c r="BF380" s="251">
        <f>IF(N380="snížená",J380,0)</f>
        <v>0</v>
      </c>
      <c r="BG380" s="251">
        <f>IF(N380="zákl. přenesená",J380,0)</f>
        <v>0</v>
      </c>
      <c r="BH380" s="251">
        <f>IF(N380="sníž. přenesená",J380,0)</f>
        <v>0</v>
      </c>
      <c r="BI380" s="251">
        <f>IF(N380="nulová",J380,0)</f>
        <v>0</v>
      </c>
      <c r="BJ380" s="25" t="s">
        <v>24</v>
      </c>
      <c r="BK380" s="251">
        <f>ROUND(I380*H380,2)</f>
        <v>0</v>
      </c>
      <c r="BL380" s="25" t="s">
        <v>493</v>
      </c>
      <c r="BM380" s="25" t="s">
        <v>5219</v>
      </c>
    </row>
    <row r="381" spans="2:47" s="1" customFormat="1" ht="13.5">
      <c r="B381" s="47"/>
      <c r="C381" s="75"/>
      <c r="D381" s="252" t="s">
        <v>403</v>
      </c>
      <c r="E381" s="75"/>
      <c r="F381" s="253" t="s">
        <v>5220</v>
      </c>
      <c r="G381" s="75"/>
      <c r="H381" s="75"/>
      <c r="I381" s="208"/>
      <c r="J381" s="75"/>
      <c r="K381" s="75"/>
      <c r="L381" s="73"/>
      <c r="M381" s="254"/>
      <c r="N381" s="48"/>
      <c r="O381" s="48"/>
      <c r="P381" s="48"/>
      <c r="Q381" s="48"/>
      <c r="R381" s="48"/>
      <c r="S381" s="48"/>
      <c r="T381" s="96"/>
      <c r="AT381" s="25" t="s">
        <v>403</v>
      </c>
      <c r="AU381" s="25" t="s">
        <v>81</v>
      </c>
    </row>
    <row r="382" spans="2:51" s="12" customFormat="1" ht="13.5">
      <c r="B382" s="255"/>
      <c r="C382" s="256"/>
      <c r="D382" s="252" t="s">
        <v>405</v>
      </c>
      <c r="E382" s="257" t="s">
        <v>194</v>
      </c>
      <c r="F382" s="258" t="s">
        <v>5221</v>
      </c>
      <c r="G382" s="256"/>
      <c r="H382" s="259">
        <v>40.789</v>
      </c>
      <c r="I382" s="260"/>
      <c r="J382" s="256"/>
      <c r="K382" s="256"/>
      <c r="L382" s="261"/>
      <c r="M382" s="262"/>
      <c r="N382" s="263"/>
      <c r="O382" s="263"/>
      <c r="P382" s="263"/>
      <c r="Q382" s="263"/>
      <c r="R382" s="263"/>
      <c r="S382" s="263"/>
      <c r="T382" s="264"/>
      <c r="AT382" s="265" t="s">
        <v>405</v>
      </c>
      <c r="AU382" s="265" t="s">
        <v>81</v>
      </c>
      <c r="AV382" s="12" t="s">
        <v>81</v>
      </c>
      <c r="AW382" s="12" t="s">
        <v>36</v>
      </c>
      <c r="AX382" s="12" t="s">
        <v>24</v>
      </c>
      <c r="AY382" s="265" t="s">
        <v>394</v>
      </c>
    </row>
    <row r="383" spans="2:65" s="1" customFormat="1" ht="16.5" customHeight="1">
      <c r="B383" s="47"/>
      <c r="C383" s="240" t="s">
        <v>960</v>
      </c>
      <c r="D383" s="240" t="s">
        <v>396</v>
      </c>
      <c r="E383" s="241" t="s">
        <v>5222</v>
      </c>
      <c r="F383" s="242" t="s">
        <v>5223</v>
      </c>
      <c r="G383" s="243" t="s">
        <v>425</v>
      </c>
      <c r="H383" s="244">
        <v>1.358</v>
      </c>
      <c r="I383" s="245"/>
      <c r="J383" s="246">
        <f>ROUND(I383*H383,2)</f>
        <v>0</v>
      </c>
      <c r="K383" s="242" t="s">
        <v>410</v>
      </c>
      <c r="L383" s="73"/>
      <c r="M383" s="247" t="s">
        <v>22</v>
      </c>
      <c r="N383" s="248" t="s">
        <v>44</v>
      </c>
      <c r="O383" s="48"/>
      <c r="P383" s="249">
        <f>O383*H383</f>
        <v>0</v>
      </c>
      <c r="Q383" s="249">
        <v>0.00281</v>
      </c>
      <c r="R383" s="249">
        <f>Q383*H383</f>
        <v>0.00381598</v>
      </c>
      <c r="S383" s="249">
        <v>0</v>
      </c>
      <c r="T383" s="250">
        <f>S383*H383</f>
        <v>0</v>
      </c>
      <c r="AR383" s="25" t="s">
        <v>493</v>
      </c>
      <c r="AT383" s="25" t="s">
        <v>396</v>
      </c>
      <c r="AU383" s="25" t="s">
        <v>81</v>
      </c>
      <c r="AY383" s="25" t="s">
        <v>394</v>
      </c>
      <c r="BE383" s="251">
        <f>IF(N383="základní",J383,0)</f>
        <v>0</v>
      </c>
      <c r="BF383" s="251">
        <f>IF(N383="snížená",J383,0)</f>
        <v>0</v>
      </c>
      <c r="BG383" s="251">
        <f>IF(N383="zákl. přenesená",J383,0)</f>
        <v>0</v>
      </c>
      <c r="BH383" s="251">
        <f>IF(N383="sníž. přenesená",J383,0)</f>
        <v>0</v>
      </c>
      <c r="BI383" s="251">
        <f>IF(N383="nulová",J383,0)</f>
        <v>0</v>
      </c>
      <c r="BJ383" s="25" t="s">
        <v>24</v>
      </c>
      <c r="BK383" s="251">
        <f>ROUND(I383*H383,2)</f>
        <v>0</v>
      </c>
      <c r="BL383" s="25" t="s">
        <v>493</v>
      </c>
      <c r="BM383" s="25" t="s">
        <v>5224</v>
      </c>
    </row>
    <row r="384" spans="2:47" s="1" customFormat="1" ht="13.5">
      <c r="B384" s="47"/>
      <c r="C384" s="75"/>
      <c r="D384" s="252" t="s">
        <v>403</v>
      </c>
      <c r="E384" s="75"/>
      <c r="F384" s="253" t="s">
        <v>5225</v>
      </c>
      <c r="G384" s="75"/>
      <c r="H384" s="75"/>
      <c r="I384" s="208"/>
      <c r="J384" s="75"/>
      <c r="K384" s="75"/>
      <c r="L384" s="73"/>
      <c r="M384" s="254"/>
      <c r="N384" s="48"/>
      <c r="O384" s="48"/>
      <c r="P384" s="48"/>
      <c r="Q384" s="48"/>
      <c r="R384" s="48"/>
      <c r="S384" s="48"/>
      <c r="T384" s="96"/>
      <c r="AT384" s="25" t="s">
        <v>403</v>
      </c>
      <c r="AU384" s="25" t="s">
        <v>81</v>
      </c>
    </row>
    <row r="385" spans="2:51" s="12" customFormat="1" ht="13.5">
      <c r="B385" s="255"/>
      <c r="C385" s="256"/>
      <c r="D385" s="252" t="s">
        <v>405</v>
      </c>
      <c r="E385" s="257" t="s">
        <v>22</v>
      </c>
      <c r="F385" s="258" t="s">
        <v>5226</v>
      </c>
      <c r="G385" s="256"/>
      <c r="H385" s="259">
        <v>1.358</v>
      </c>
      <c r="I385" s="260"/>
      <c r="J385" s="256"/>
      <c r="K385" s="256"/>
      <c r="L385" s="261"/>
      <c r="M385" s="262"/>
      <c r="N385" s="263"/>
      <c r="O385" s="263"/>
      <c r="P385" s="263"/>
      <c r="Q385" s="263"/>
      <c r="R385" s="263"/>
      <c r="S385" s="263"/>
      <c r="T385" s="264"/>
      <c r="AT385" s="265" t="s">
        <v>405</v>
      </c>
      <c r="AU385" s="265" t="s">
        <v>81</v>
      </c>
      <c r="AV385" s="12" t="s">
        <v>81</v>
      </c>
      <c r="AW385" s="12" t="s">
        <v>36</v>
      </c>
      <c r="AX385" s="12" t="s">
        <v>24</v>
      </c>
      <c r="AY385" s="265" t="s">
        <v>394</v>
      </c>
    </row>
    <row r="386" spans="2:65" s="1" customFormat="1" ht="16.5" customHeight="1">
      <c r="B386" s="47"/>
      <c r="C386" s="240" t="s">
        <v>966</v>
      </c>
      <c r="D386" s="240" t="s">
        <v>396</v>
      </c>
      <c r="E386" s="241" t="s">
        <v>2119</v>
      </c>
      <c r="F386" s="242" t="s">
        <v>2120</v>
      </c>
      <c r="G386" s="243" t="s">
        <v>552</v>
      </c>
      <c r="H386" s="244">
        <v>4.907</v>
      </c>
      <c r="I386" s="245"/>
      <c r="J386" s="246">
        <f>ROUND(I386*H386,2)</f>
        <v>0</v>
      </c>
      <c r="K386" s="242" t="s">
        <v>410</v>
      </c>
      <c r="L386" s="73"/>
      <c r="M386" s="247" t="s">
        <v>22</v>
      </c>
      <c r="N386" s="248" t="s">
        <v>44</v>
      </c>
      <c r="O386" s="48"/>
      <c r="P386" s="249">
        <f>O386*H386</f>
        <v>0</v>
      </c>
      <c r="Q386" s="249">
        <v>0</v>
      </c>
      <c r="R386" s="249">
        <f>Q386*H386</f>
        <v>0</v>
      </c>
      <c r="S386" s="249">
        <v>0</v>
      </c>
      <c r="T386" s="250">
        <f>S386*H386</f>
        <v>0</v>
      </c>
      <c r="AR386" s="25" t="s">
        <v>493</v>
      </c>
      <c r="AT386" s="25" t="s">
        <v>396</v>
      </c>
      <c r="AU386" s="25" t="s">
        <v>81</v>
      </c>
      <c r="AY386" s="25" t="s">
        <v>394</v>
      </c>
      <c r="BE386" s="251">
        <f>IF(N386="základní",J386,0)</f>
        <v>0</v>
      </c>
      <c r="BF386" s="251">
        <f>IF(N386="snížená",J386,0)</f>
        <v>0</v>
      </c>
      <c r="BG386" s="251">
        <f>IF(N386="zákl. přenesená",J386,0)</f>
        <v>0</v>
      </c>
      <c r="BH386" s="251">
        <f>IF(N386="sníž. přenesená",J386,0)</f>
        <v>0</v>
      </c>
      <c r="BI386" s="251">
        <f>IF(N386="nulová",J386,0)</f>
        <v>0</v>
      </c>
      <c r="BJ386" s="25" t="s">
        <v>24</v>
      </c>
      <c r="BK386" s="251">
        <f>ROUND(I386*H386,2)</f>
        <v>0</v>
      </c>
      <c r="BL386" s="25" t="s">
        <v>493</v>
      </c>
      <c r="BM386" s="25" t="s">
        <v>5227</v>
      </c>
    </row>
    <row r="387" spans="2:47" s="1" customFormat="1" ht="13.5">
      <c r="B387" s="47"/>
      <c r="C387" s="75"/>
      <c r="D387" s="252" t="s">
        <v>403</v>
      </c>
      <c r="E387" s="75"/>
      <c r="F387" s="253" t="s">
        <v>2122</v>
      </c>
      <c r="G387" s="75"/>
      <c r="H387" s="75"/>
      <c r="I387" s="208"/>
      <c r="J387" s="75"/>
      <c r="K387" s="75"/>
      <c r="L387" s="73"/>
      <c r="M387" s="254"/>
      <c r="N387" s="48"/>
      <c r="O387" s="48"/>
      <c r="P387" s="48"/>
      <c r="Q387" s="48"/>
      <c r="R387" s="48"/>
      <c r="S387" s="48"/>
      <c r="T387" s="96"/>
      <c r="AT387" s="25" t="s">
        <v>403</v>
      </c>
      <c r="AU387" s="25" t="s">
        <v>81</v>
      </c>
    </row>
    <row r="388" spans="2:63" s="11" customFormat="1" ht="29.85" customHeight="1">
      <c r="B388" s="224"/>
      <c r="C388" s="225"/>
      <c r="D388" s="226" t="s">
        <v>72</v>
      </c>
      <c r="E388" s="238" t="s">
        <v>2180</v>
      </c>
      <c r="F388" s="238" t="s">
        <v>2181</v>
      </c>
      <c r="G388" s="225"/>
      <c r="H388" s="225"/>
      <c r="I388" s="228"/>
      <c r="J388" s="239">
        <f>BK388</f>
        <v>0</v>
      </c>
      <c r="K388" s="225"/>
      <c r="L388" s="230"/>
      <c r="M388" s="231"/>
      <c r="N388" s="232"/>
      <c r="O388" s="232"/>
      <c r="P388" s="233">
        <f>SUM(P389:P410)</f>
        <v>0</v>
      </c>
      <c r="Q388" s="232"/>
      <c r="R388" s="233">
        <f>SUM(R389:R410)</f>
        <v>0.10988599999999998</v>
      </c>
      <c r="S388" s="232"/>
      <c r="T388" s="234">
        <f>SUM(T389:T410)</f>
        <v>0</v>
      </c>
      <c r="AR388" s="235" t="s">
        <v>81</v>
      </c>
      <c r="AT388" s="236" t="s">
        <v>72</v>
      </c>
      <c r="AU388" s="236" t="s">
        <v>24</v>
      </c>
      <c r="AY388" s="235" t="s">
        <v>394</v>
      </c>
      <c r="BK388" s="237">
        <f>SUM(BK389:BK410)</f>
        <v>0</v>
      </c>
    </row>
    <row r="389" spans="2:65" s="1" customFormat="1" ht="16.5" customHeight="1">
      <c r="B389" s="47"/>
      <c r="C389" s="240" t="s">
        <v>972</v>
      </c>
      <c r="D389" s="240" t="s">
        <v>396</v>
      </c>
      <c r="E389" s="241" t="s">
        <v>5228</v>
      </c>
      <c r="F389" s="242" t="s">
        <v>5229</v>
      </c>
      <c r="G389" s="243" t="s">
        <v>612</v>
      </c>
      <c r="H389" s="244">
        <v>10.4</v>
      </c>
      <c r="I389" s="245"/>
      <c r="J389" s="246">
        <f>ROUND(I389*H389,2)</f>
        <v>0</v>
      </c>
      <c r="K389" s="242" t="s">
        <v>400</v>
      </c>
      <c r="L389" s="73"/>
      <c r="M389" s="247" t="s">
        <v>22</v>
      </c>
      <c r="N389" s="248" t="s">
        <v>44</v>
      </c>
      <c r="O389" s="48"/>
      <c r="P389" s="249">
        <f>O389*H389</f>
        <v>0</v>
      </c>
      <c r="Q389" s="249">
        <v>0.00134</v>
      </c>
      <c r="R389" s="249">
        <f>Q389*H389</f>
        <v>0.013936</v>
      </c>
      <c r="S389" s="249">
        <v>0</v>
      </c>
      <c r="T389" s="250">
        <f>S389*H389</f>
        <v>0</v>
      </c>
      <c r="AR389" s="25" t="s">
        <v>493</v>
      </c>
      <c r="AT389" s="25" t="s">
        <v>396</v>
      </c>
      <c r="AU389" s="25" t="s">
        <v>81</v>
      </c>
      <c r="AY389" s="25" t="s">
        <v>394</v>
      </c>
      <c r="BE389" s="251">
        <f>IF(N389="základní",J389,0)</f>
        <v>0</v>
      </c>
      <c r="BF389" s="251">
        <f>IF(N389="snížená",J389,0)</f>
        <v>0</v>
      </c>
      <c r="BG389" s="251">
        <f>IF(N389="zákl. přenesená",J389,0)</f>
        <v>0</v>
      </c>
      <c r="BH389" s="251">
        <f>IF(N389="sníž. přenesená",J389,0)</f>
        <v>0</v>
      </c>
      <c r="BI389" s="251">
        <f>IF(N389="nulová",J389,0)</f>
        <v>0</v>
      </c>
      <c r="BJ389" s="25" t="s">
        <v>24</v>
      </c>
      <c r="BK389" s="251">
        <f>ROUND(I389*H389,2)</f>
        <v>0</v>
      </c>
      <c r="BL389" s="25" t="s">
        <v>493</v>
      </c>
      <c r="BM389" s="25" t="s">
        <v>5230</v>
      </c>
    </row>
    <row r="390" spans="2:47" s="1" customFormat="1" ht="13.5">
      <c r="B390" s="47"/>
      <c r="C390" s="75"/>
      <c r="D390" s="252" t="s">
        <v>403</v>
      </c>
      <c r="E390" s="75"/>
      <c r="F390" s="253" t="s">
        <v>5231</v>
      </c>
      <c r="G390" s="75"/>
      <c r="H390" s="75"/>
      <c r="I390" s="208"/>
      <c r="J390" s="75"/>
      <c r="K390" s="75"/>
      <c r="L390" s="73"/>
      <c r="M390" s="254"/>
      <c r="N390" s="48"/>
      <c r="O390" s="48"/>
      <c r="P390" s="48"/>
      <c r="Q390" s="48"/>
      <c r="R390" s="48"/>
      <c r="S390" s="48"/>
      <c r="T390" s="96"/>
      <c r="AT390" s="25" t="s">
        <v>403</v>
      </c>
      <c r="AU390" s="25" t="s">
        <v>81</v>
      </c>
    </row>
    <row r="391" spans="2:51" s="12" customFormat="1" ht="13.5">
      <c r="B391" s="255"/>
      <c r="C391" s="256"/>
      <c r="D391" s="252" t="s">
        <v>405</v>
      </c>
      <c r="E391" s="257" t="s">
        <v>22</v>
      </c>
      <c r="F391" s="258" t="s">
        <v>5232</v>
      </c>
      <c r="G391" s="256"/>
      <c r="H391" s="259">
        <v>10.4</v>
      </c>
      <c r="I391" s="260"/>
      <c r="J391" s="256"/>
      <c r="K391" s="256"/>
      <c r="L391" s="261"/>
      <c r="M391" s="262"/>
      <c r="N391" s="263"/>
      <c r="O391" s="263"/>
      <c r="P391" s="263"/>
      <c r="Q391" s="263"/>
      <c r="R391" s="263"/>
      <c r="S391" s="263"/>
      <c r="T391" s="264"/>
      <c r="AT391" s="265" t="s">
        <v>405</v>
      </c>
      <c r="AU391" s="265" t="s">
        <v>81</v>
      </c>
      <c r="AV391" s="12" t="s">
        <v>81</v>
      </c>
      <c r="AW391" s="12" t="s">
        <v>36</v>
      </c>
      <c r="AX391" s="12" t="s">
        <v>24</v>
      </c>
      <c r="AY391" s="265" t="s">
        <v>394</v>
      </c>
    </row>
    <row r="392" spans="2:65" s="1" customFormat="1" ht="25.5" customHeight="1">
      <c r="B392" s="47"/>
      <c r="C392" s="240" t="s">
        <v>978</v>
      </c>
      <c r="D392" s="240" t="s">
        <v>396</v>
      </c>
      <c r="E392" s="241" t="s">
        <v>5233</v>
      </c>
      <c r="F392" s="242" t="s">
        <v>5234</v>
      </c>
      <c r="G392" s="243" t="s">
        <v>612</v>
      </c>
      <c r="H392" s="244">
        <v>17</v>
      </c>
      <c r="I392" s="245"/>
      <c r="J392" s="246">
        <f>ROUND(I392*H392,2)</f>
        <v>0</v>
      </c>
      <c r="K392" s="242" t="s">
        <v>410</v>
      </c>
      <c r="L392" s="73"/>
      <c r="M392" s="247" t="s">
        <v>22</v>
      </c>
      <c r="N392" s="248" t="s">
        <v>44</v>
      </c>
      <c r="O392" s="48"/>
      <c r="P392" s="249">
        <f>O392*H392</f>
        <v>0</v>
      </c>
      <c r="Q392" s="249">
        <v>0.00137</v>
      </c>
      <c r="R392" s="249">
        <f>Q392*H392</f>
        <v>0.023289999999999998</v>
      </c>
      <c r="S392" s="249">
        <v>0</v>
      </c>
      <c r="T392" s="250">
        <f>S392*H392</f>
        <v>0</v>
      </c>
      <c r="AR392" s="25" t="s">
        <v>493</v>
      </c>
      <c r="AT392" s="25" t="s">
        <v>396</v>
      </c>
      <c r="AU392" s="25" t="s">
        <v>81</v>
      </c>
      <c r="AY392" s="25" t="s">
        <v>394</v>
      </c>
      <c r="BE392" s="251">
        <f>IF(N392="základní",J392,0)</f>
        <v>0</v>
      </c>
      <c r="BF392" s="251">
        <f>IF(N392="snížená",J392,0)</f>
        <v>0</v>
      </c>
      <c r="BG392" s="251">
        <f>IF(N392="zákl. přenesená",J392,0)</f>
        <v>0</v>
      </c>
      <c r="BH392" s="251">
        <f>IF(N392="sníž. přenesená",J392,0)</f>
        <v>0</v>
      </c>
      <c r="BI392" s="251">
        <f>IF(N392="nulová",J392,0)</f>
        <v>0</v>
      </c>
      <c r="BJ392" s="25" t="s">
        <v>24</v>
      </c>
      <c r="BK392" s="251">
        <f>ROUND(I392*H392,2)</f>
        <v>0</v>
      </c>
      <c r="BL392" s="25" t="s">
        <v>493</v>
      </c>
      <c r="BM392" s="25" t="s">
        <v>5235</v>
      </c>
    </row>
    <row r="393" spans="2:47" s="1" customFormat="1" ht="13.5">
      <c r="B393" s="47"/>
      <c r="C393" s="75"/>
      <c r="D393" s="252" t="s">
        <v>403</v>
      </c>
      <c r="E393" s="75"/>
      <c r="F393" s="253" t="s">
        <v>5236</v>
      </c>
      <c r="G393" s="75"/>
      <c r="H393" s="75"/>
      <c r="I393" s="208"/>
      <c r="J393" s="75"/>
      <c r="K393" s="75"/>
      <c r="L393" s="73"/>
      <c r="M393" s="254"/>
      <c r="N393" s="48"/>
      <c r="O393" s="48"/>
      <c r="P393" s="48"/>
      <c r="Q393" s="48"/>
      <c r="R393" s="48"/>
      <c r="S393" s="48"/>
      <c r="T393" s="96"/>
      <c r="AT393" s="25" t="s">
        <v>403</v>
      </c>
      <c r="AU393" s="25" t="s">
        <v>81</v>
      </c>
    </row>
    <row r="394" spans="2:51" s="12" customFormat="1" ht="13.5">
      <c r="B394" s="255"/>
      <c r="C394" s="256"/>
      <c r="D394" s="252" t="s">
        <v>405</v>
      </c>
      <c r="E394" s="257" t="s">
        <v>22</v>
      </c>
      <c r="F394" s="258" t="s">
        <v>5237</v>
      </c>
      <c r="G394" s="256"/>
      <c r="H394" s="259">
        <v>17</v>
      </c>
      <c r="I394" s="260"/>
      <c r="J394" s="256"/>
      <c r="K394" s="256"/>
      <c r="L394" s="261"/>
      <c r="M394" s="262"/>
      <c r="N394" s="263"/>
      <c r="O394" s="263"/>
      <c r="P394" s="263"/>
      <c r="Q394" s="263"/>
      <c r="R394" s="263"/>
      <c r="S394" s="263"/>
      <c r="T394" s="264"/>
      <c r="AT394" s="265" t="s">
        <v>405</v>
      </c>
      <c r="AU394" s="265" t="s">
        <v>81</v>
      </c>
      <c r="AV394" s="12" t="s">
        <v>81</v>
      </c>
      <c r="AW394" s="12" t="s">
        <v>36</v>
      </c>
      <c r="AX394" s="12" t="s">
        <v>24</v>
      </c>
      <c r="AY394" s="265" t="s">
        <v>394</v>
      </c>
    </row>
    <row r="395" spans="2:65" s="1" customFormat="1" ht="16.5" customHeight="1">
      <c r="B395" s="47"/>
      <c r="C395" s="240" t="s">
        <v>983</v>
      </c>
      <c r="D395" s="240" t="s">
        <v>396</v>
      </c>
      <c r="E395" s="241" t="s">
        <v>5238</v>
      </c>
      <c r="F395" s="242" t="s">
        <v>5239</v>
      </c>
      <c r="G395" s="243" t="s">
        <v>612</v>
      </c>
      <c r="H395" s="244">
        <v>3.4</v>
      </c>
      <c r="I395" s="245"/>
      <c r="J395" s="246">
        <f>ROUND(I395*H395,2)</f>
        <v>0</v>
      </c>
      <c r="K395" s="242" t="s">
        <v>410</v>
      </c>
      <c r="L395" s="73"/>
      <c r="M395" s="247" t="s">
        <v>22</v>
      </c>
      <c r="N395" s="248" t="s">
        <v>44</v>
      </c>
      <c r="O395" s="48"/>
      <c r="P395" s="249">
        <f>O395*H395</f>
        <v>0</v>
      </c>
      <c r="Q395" s="249">
        <v>0.00081</v>
      </c>
      <c r="R395" s="249">
        <f>Q395*H395</f>
        <v>0.002754</v>
      </c>
      <c r="S395" s="249">
        <v>0</v>
      </c>
      <c r="T395" s="250">
        <f>S395*H395</f>
        <v>0</v>
      </c>
      <c r="AR395" s="25" t="s">
        <v>493</v>
      </c>
      <c r="AT395" s="25" t="s">
        <v>396</v>
      </c>
      <c r="AU395" s="25" t="s">
        <v>81</v>
      </c>
      <c r="AY395" s="25" t="s">
        <v>394</v>
      </c>
      <c r="BE395" s="251">
        <f>IF(N395="základní",J395,0)</f>
        <v>0</v>
      </c>
      <c r="BF395" s="251">
        <f>IF(N395="snížená",J395,0)</f>
        <v>0</v>
      </c>
      <c r="BG395" s="251">
        <f>IF(N395="zákl. přenesená",J395,0)</f>
        <v>0</v>
      </c>
      <c r="BH395" s="251">
        <f>IF(N395="sníž. přenesená",J395,0)</f>
        <v>0</v>
      </c>
      <c r="BI395" s="251">
        <f>IF(N395="nulová",J395,0)</f>
        <v>0</v>
      </c>
      <c r="BJ395" s="25" t="s">
        <v>24</v>
      </c>
      <c r="BK395" s="251">
        <f>ROUND(I395*H395,2)</f>
        <v>0</v>
      </c>
      <c r="BL395" s="25" t="s">
        <v>493</v>
      </c>
      <c r="BM395" s="25" t="s">
        <v>5240</v>
      </c>
    </row>
    <row r="396" spans="2:47" s="1" customFormat="1" ht="13.5">
      <c r="B396" s="47"/>
      <c r="C396" s="75"/>
      <c r="D396" s="252" t="s">
        <v>403</v>
      </c>
      <c r="E396" s="75"/>
      <c r="F396" s="253" t="s">
        <v>5241</v>
      </c>
      <c r="G396" s="75"/>
      <c r="H396" s="75"/>
      <c r="I396" s="208"/>
      <c r="J396" s="75"/>
      <c r="K396" s="75"/>
      <c r="L396" s="73"/>
      <c r="M396" s="254"/>
      <c r="N396" s="48"/>
      <c r="O396" s="48"/>
      <c r="P396" s="48"/>
      <c r="Q396" s="48"/>
      <c r="R396" s="48"/>
      <c r="S396" s="48"/>
      <c r="T396" s="96"/>
      <c r="AT396" s="25" t="s">
        <v>403</v>
      </c>
      <c r="AU396" s="25" t="s">
        <v>81</v>
      </c>
    </row>
    <row r="397" spans="2:51" s="12" customFormat="1" ht="13.5">
      <c r="B397" s="255"/>
      <c r="C397" s="256"/>
      <c r="D397" s="252" t="s">
        <v>405</v>
      </c>
      <c r="E397" s="257" t="s">
        <v>22</v>
      </c>
      <c r="F397" s="258" t="s">
        <v>5242</v>
      </c>
      <c r="G397" s="256"/>
      <c r="H397" s="259">
        <v>3.4</v>
      </c>
      <c r="I397" s="260"/>
      <c r="J397" s="256"/>
      <c r="K397" s="256"/>
      <c r="L397" s="261"/>
      <c r="M397" s="262"/>
      <c r="N397" s="263"/>
      <c r="O397" s="263"/>
      <c r="P397" s="263"/>
      <c r="Q397" s="263"/>
      <c r="R397" s="263"/>
      <c r="S397" s="263"/>
      <c r="T397" s="264"/>
      <c r="AT397" s="265" t="s">
        <v>405</v>
      </c>
      <c r="AU397" s="265" t="s">
        <v>81</v>
      </c>
      <c r="AV397" s="12" t="s">
        <v>81</v>
      </c>
      <c r="AW397" s="12" t="s">
        <v>36</v>
      </c>
      <c r="AX397" s="12" t="s">
        <v>24</v>
      </c>
      <c r="AY397" s="265" t="s">
        <v>394</v>
      </c>
    </row>
    <row r="398" spans="2:65" s="1" customFormat="1" ht="25.5" customHeight="1">
      <c r="B398" s="47"/>
      <c r="C398" s="240" t="s">
        <v>989</v>
      </c>
      <c r="D398" s="240" t="s">
        <v>396</v>
      </c>
      <c r="E398" s="241" t="s">
        <v>5243</v>
      </c>
      <c r="F398" s="242" t="s">
        <v>5244</v>
      </c>
      <c r="G398" s="243" t="s">
        <v>399</v>
      </c>
      <c r="H398" s="244">
        <v>0.9</v>
      </c>
      <c r="I398" s="245"/>
      <c r="J398" s="246">
        <f>ROUND(I398*H398,2)</f>
        <v>0</v>
      </c>
      <c r="K398" s="242" t="s">
        <v>400</v>
      </c>
      <c r="L398" s="73"/>
      <c r="M398" s="247" t="s">
        <v>22</v>
      </c>
      <c r="N398" s="248" t="s">
        <v>44</v>
      </c>
      <c r="O398" s="48"/>
      <c r="P398" s="249">
        <f>O398*H398</f>
        <v>0</v>
      </c>
      <c r="Q398" s="249">
        <v>0.00584</v>
      </c>
      <c r="R398" s="249">
        <f>Q398*H398</f>
        <v>0.005256</v>
      </c>
      <c r="S398" s="249">
        <v>0</v>
      </c>
      <c r="T398" s="250">
        <f>S398*H398</f>
        <v>0</v>
      </c>
      <c r="AR398" s="25" t="s">
        <v>493</v>
      </c>
      <c r="AT398" s="25" t="s">
        <v>396</v>
      </c>
      <c r="AU398" s="25" t="s">
        <v>81</v>
      </c>
      <c r="AY398" s="25" t="s">
        <v>394</v>
      </c>
      <c r="BE398" s="251">
        <f>IF(N398="základní",J398,0)</f>
        <v>0</v>
      </c>
      <c r="BF398" s="251">
        <f>IF(N398="snížená",J398,0)</f>
        <v>0</v>
      </c>
      <c r="BG398" s="251">
        <f>IF(N398="zákl. přenesená",J398,0)</f>
        <v>0</v>
      </c>
      <c r="BH398" s="251">
        <f>IF(N398="sníž. přenesená",J398,0)</f>
        <v>0</v>
      </c>
      <c r="BI398" s="251">
        <f>IF(N398="nulová",J398,0)</f>
        <v>0</v>
      </c>
      <c r="BJ398" s="25" t="s">
        <v>24</v>
      </c>
      <c r="BK398" s="251">
        <f>ROUND(I398*H398,2)</f>
        <v>0</v>
      </c>
      <c r="BL398" s="25" t="s">
        <v>493</v>
      </c>
      <c r="BM398" s="25" t="s">
        <v>5245</v>
      </c>
    </row>
    <row r="399" spans="2:47" s="1" customFormat="1" ht="13.5">
      <c r="B399" s="47"/>
      <c r="C399" s="75"/>
      <c r="D399" s="252" t="s">
        <v>403</v>
      </c>
      <c r="E399" s="75"/>
      <c r="F399" s="253" t="s">
        <v>5246</v>
      </c>
      <c r="G399" s="75"/>
      <c r="H399" s="75"/>
      <c r="I399" s="208"/>
      <c r="J399" s="75"/>
      <c r="K399" s="75"/>
      <c r="L399" s="73"/>
      <c r="M399" s="254"/>
      <c r="N399" s="48"/>
      <c r="O399" s="48"/>
      <c r="P399" s="48"/>
      <c r="Q399" s="48"/>
      <c r="R399" s="48"/>
      <c r="S399" s="48"/>
      <c r="T399" s="96"/>
      <c r="AT399" s="25" t="s">
        <v>403</v>
      </c>
      <c r="AU399" s="25" t="s">
        <v>81</v>
      </c>
    </row>
    <row r="400" spans="2:51" s="12" customFormat="1" ht="13.5">
      <c r="B400" s="255"/>
      <c r="C400" s="256"/>
      <c r="D400" s="252" t="s">
        <v>405</v>
      </c>
      <c r="E400" s="257" t="s">
        <v>22</v>
      </c>
      <c r="F400" s="258" t="s">
        <v>5247</v>
      </c>
      <c r="G400" s="256"/>
      <c r="H400" s="259">
        <v>0.9</v>
      </c>
      <c r="I400" s="260"/>
      <c r="J400" s="256"/>
      <c r="K400" s="256"/>
      <c r="L400" s="261"/>
      <c r="M400" s="262"/>
      <c r="N400" s="263"/>
      <c r="O400" s="263"/>
      <c r="P400" s="263"/>
      <c r="Q400" s="263"/>
      <c r="R400" s="263"/>
      <c r="S400" s="263"/>
      <c r="T400" s="264"/>
      <c r="AT400" s="265" t="s">
        <v>405</v>
      </c>
      <c r="AU400" s="265" t="s">
        <v>81</v>
      </c>
      <c r="AV400" s="12" t="s">
        <v>81</v>
      </c>
      <c r="AW400" s="12" t="s">
        <v>36</v>
      </c>
      <c r="AX400" s="12" t="s">
        <v>24</v>
      </c>
      <c r="AY400" s="265" t="s">
        <v>394</v>
      </c>
    </row>
    <row r="401" spans="2:65" s="1" customFormat="1" ht="16.5" customHeight="1">
      <c r="B401" s="47"/>
      <c r="C401" s="240" t="s">
        <v>996</v>
      </c>
      <c r="D401" s="240" t="s">
        <v>396</v>
      </c>
      <c r="E401" s="241" t="s">
        <v>5248</v>
      </c>
      <c r="F401" s="242" t="s">
        <v>5249</v>
      </c>
      <c r="G401" s="243" t="s">
        <v>612</v>
      </c>
      <c r="H401" s="244">
        <v>17</v>
      </c>
      <c r="I401" s="245"/>
      <c r="J401" s="246">
        <f>ROUND(I401*H401,2)</f>
        <v>0</v>
      </c>
      <c r="K401" s="242" t="s">
        <v>410</v>
      </c>
      <c r="L401" s="73"/>
      <c r="M401" s="247" t="s">
        <v>22</v>
      </c>
      <c r="N401" s="248" t="s">
        <v>44</v>
      </c>
      <c r="O401" s="48"/>
      <c r="P401" s="249">
        <f>O401*H401</f>
        <v>0</v>
      </c>
      <c r="Q401" s="249">
        <v>0.0026</v>
      </c>
      <c r="R401" s="249">
        <f>Q401*H401</f>
        <v>0.044199999999999996</v>
      </c>
      <c r="S401" s="249">
        <v>0</v>
      </c>
      <c r="T401" s="250">
        <f>S401*H401</f>
        <v>0</v>
      </c>
      <c r="AR401" s="25" t="s">
        <v>493</v>
      </c>
      <c r="AT401" s="25" t="s">
        <v>396</v>
      </c>
      <c r="AU401" s="25" t="s">
        <v>81</v>
      </c>
      <c r="AY401" s="25" t="s">
        <v>394</v>
      </c>
      <c r="BE401" s="251">
        <f>IF(N401="základní",J401,0)</f>
        <v>0</v>
      </c>
      <c r="BF401" s="251">
        <f>IF(N401="snížená",J401,0)</f>
        <v>0</v>
      </c>
      <c r="BG401" s="251">
        <f>IF(N401="zákl. přenesená",J401,0)</f>
        <v>0</v>
      </c>
      <c r="BH401" s="251">
        <f>IF(N401="sníž. přenesená",J401,0)</f>
        <v>0</v>
      </c>
      <c r="BI401" s="251">
        <f>IF(N401="nulová",J401,0)</f>
        <v>0</v>
      </c>
      <c r="BJ401" s="25" t="s">
        <v>24</v>
      </c>
      <c r="BK401" s="251">
        <f>ROUND(I401*H401,2)</f>
        <v>0</v>
      </c>
      <c r="BL401" s="25" t="s">
        <v>493</v>
      </c>
      <c r="BM401" s="25" t="s">
        <v>5250</v>
      </c>
    </row>
    <row r="402" spans="2:47" s="1" customFormat="1" ht="13.5">
      <c r="B402" s="47"/>
      <c r="C402" s="75"/>
      <c r="D402" s="252" t="s">
        <v>403</v>
      </c>
      <c r="E402" s="75"/>
      <c r="F402" s="253" t="s">
        <v>5251</v>
      </c>
      <c r="G402" s="75"/>
      <c r="H402" s="75"/>
      <c r="I402" s="208"/>
      <c r="J402" s="75"/>
      <c r="K402" s="75"/>
      <c r="L402" s="73"/>
      <c r="M402" s="254"/>
      <c r="N402" s="48"/>
      <c r="O402" s="48"/>
      <c r="P402" s="48"/>
      <c r="Q402" s="48"/>
      <c r="R402" s="48"/>
      <c r="S402" s="48"/>
      <c r="T402" s="96"/>
      <c r="AT402" s="25" t="s">
        <v>403</v>
      </c>
      <c r="AU402" s="25" t="s">
        <v>81</v>
      </c>
    </row>
    <row r="403" spans="2:51" s="12" customFormat="1" ht="13.5">
      <c r="B403" s="255"/>
      <c r="C403" s="256"/>
      <c r="D403" s="252" t="s">
        <v>405</v>
      </c>
      <c r="E403" s="257" t="s">
        <v>22</v>
      </c>
      <c r="F403" s="258" t="s">
        <v>5252</v>
      </c>
      <c r="G403" s="256"/>
      <c r="H403" s="259">
        <v>17</v>
      </c>
      <c r="I403" s="260"/>
      <c r="J403" s="256"/>
      <c r="K403" s="256"/>
      <c r="L403" s="261"/>
      <c r="M403" s="262"/>
      <c r="N403" s="263"/>
      <c r="O403" s="263"/>
      <c r="P403" s="263"/>
      <c r="Q403" s="263"/>
      <c r="R403" s="263"/>
      <c r="S403" s="263"/>
      <c r="T403" s="264"/>
      <c r="AT403" s="265" t="s">
        <v>405</v>
      </c>
      <c r="AU403" s="265" t="s">
        <v>81</v>
      </c>
      <c r="AV403" s="12" t="s">
        <v>81</v>
      </c>
      <c r="AW403" s="12" t="s">
        <v>36</v>
      </c>
      <c r="AX403" s="12" t="s">
        <v>24</v>
      </c>
      <c r="AY403" s="265" t="s">
        <v>394</v>
      </c>
    </row>
    <row r="404" spans="2:65" s="1" customFormat="1" ht="16.5" customHeight="1">
      <c r="B404" s="47"/>
      <c r="C404" s="240" t="s">
        <v>1003</v>
      </c>
      <c r="D404" s="240" t="s">
        <v>396</v>
      </c>
      <c r="E404" s="241" t="s">
        <v>5253</v>
      </c>
      <c r="F404" s="242" t="s">
        <v>5254</v>
      </c>
      <c r="G404" s="243" t="s">
        <v>409</v>
      </c>
      <c r="H404" s="244">
        <v>2</v>
      </c>
      <c r="I404" s="245"/>
      <c r="J404" s="246">
        <f>ROUND(I404*H404,2)</f>
        <v>0</v>
      </c>
      <c r="K404" s="242" t="s">
        <v>400</v>
      </c>
      <c r="L404" s="73"/>
      <c r="M404" s="247" t="s">
        <v>22</v>
      </c>
      <c r="N404" s="248" t="s">
        <v>44</v>
      </c>
      <c r="O404" s="48"/>
      <c r="P404" s="249">
        <f>O404*H404</f>
        <v>0</v>
      </c>
      <c r="Q404" s="249">
        <v>0.00032</v>
      </c>
      <c r="R404" s="249">
        <f>Q404*H404</f>
        <v>0.00064</v>
      </c>
      <c r="S404" s="249">
        <v>0</v>
      </c>
      <c r="T404" s="250">
        <f>S404*H404</f>
        <v>0</v>
      </c>
      <c r="AR404" s="25" t="s">
        <v>493</v>
      </c>
      <c r="AT404" s="25" t="s">
        <v>396</v>
      </c>
      <c r="AU404" s="25" t="s">
        <v>81</v>
      </c>
      <c r="AY404" s="25" t="s">
        <v>394</v>
      </c>
      <c r="BE404" s="251">
        <f>IF(N404="základní",J404,0)</f>
        <v>0</v>
      </c>
      <c r="BF404" s="251">
        <f>IF(N404="snížená",J404,0)</f>
        <v>0</v>
      </c>
      <c r="BG404" s="251">
        <f>IF(N404="zákl. přenesená",J404,0)</f>
        <v>0</v>
      </c>
      <c r="BH404" s="251">
        <f>IF(N404="sníž. přenesená",J404,0)</f>
        <v>0</v>
      </c>
      <c r="BI404" s="251">
        <f>IF(N404="nulová",J404,0)</f>
        <v>0</v>
      </c>
      <c r="BJ404" s="25" t="s">
        <v>24</v>
      </c>
      <c r="BK404" s="251">
        <f>ROUND(I404*H404,2)</f>
        <v>0</v>
      </c>
      <c r="BL404" s="25" t="s">
        <v>493</v>
      </c>
      <c r="BM404" s="25" t="s">
        <v>5255</v>
      </c>
    </row>
    <row r="405" spans="2:47" s="1" customFormat="1" ht="13.5">
      <c r="B405" s="47"/>
      <c r="C405" s="75"/>
      <c r="D405" s="252" t="s">
        <v>403</v>
      </c>
      <c r="E405" s="75"/>
      <c r="F405" s="253" t="s">
        <v>5256</v>
      </c>
      <c r="G405" s="75"/>
      <c r="H405" s="75"/>
      <c r="I405" s="208"/>
      <c r="J405" s="75"/>
      <c r="K405" s="75"/>
      <c r="L405" s="73"/>
      <c r="M405" s="254"/>
      <c r="N405" s="48"/>
      <c r="O405" s="48"/>
      <c r="P405" s="48"/>
      <c r="Q405" s="48"/>
      <c r="R405" s="48"/>
      <c r="S405" s="48"/>
      <c r="T405" s="96"/>
      <c r="AT405" s="25" t="s">
        <v>403</v>
      </c>
      <c r="AU405" s="25" t="s">
        <v>81</v>
      </c>
    </row>
    <row r="406" spans="2:65" s="1" customFormat="1" ht="16.5" customHeight="1">
      <c r="B406" s="47"/>
      <c r="C406" s="240" t="s">
        <v>1008</v>
      </c>
      <c r="D406" s="240" t="s">
        <v>396</v>
      </c>
      <c r="E406" s="241" t="s">
        <v>5257</v>
      </c>
      <c r="F406" s="242" t="s">
        <v>5258</v>
      </c>
      <c r="G406" s="243" t="s">
        <v>612</v>
      </c>
      <c r="H406" s="244">
        <v>7</v>
      </c>
      <c r="I406" s="245"/>
      <c r="J406" s="246">
        <f>ROUND(I406*H406,2)</f>
        <v>0</v>
      </c>
      <c r="K406" s="242" t="s">
        <v>400</v>
      </c>
      <c r="L406" s="73"/>
      <c r="M406" s="247" t="s">
        <v>22</v>
      </c>
      <c r="N406" s="248" t="s">
        <v>44</v>
      </c>
      <c r="O406" s="48"/>
      <c r="P406" s="249">
        <f>O406*H406</f>
        <v>0</v>
      </c>
      <c r="Q406" s="249">
        <v>0.00283</v>
      </c>
      <c r="R406" s="249">
        <f>Q406*H406</f>
        <v>0.01981</v>
      </c>
      <c r="S406" s="249">
        <v>0</v>
      </c>
      <c r="T406" s="250">
        <f>S406*H406</f>
        <v>0</v>
      </c>
      <c r="AR406" s="25" t="s">
        <v>493</v>
      </c>
      <c r="AT406" s="25" t="s">
        <v>396</v>
      </c>
      <c r="AU406" s="25" t="s">
        <v>81</v>
      </c>
      <c r="AY406" s="25" t="s">
        <v>394</v>
      </c>
      <c r="BE406" s="251">
        <f>IF(N406="základní",J406,0)</f>
        <v>0</v>
      </c>
      <c r="BF406" s="251">
        <f>IF(N406="snížená",J406,0)</f>
        <v>0</v>
      </c>
      <c r="BG406" s="251">
        <f>IF(N406="zákl. přenesená",J406,0)</f>
        <v>0</v>
      </c>
      <c r="BH406" s="251">
        <f>IF(N406="sníž. přenesená",J406,0)</f>
        <v>0</v>
      </c>
      <c r="BI406" s="251">
        <f>IF(N406="nulová",J406,0)</f>
        <v>0</v>
      </c>
      <c r="BJ406" s="25" t="s">
        <v>24</v>
      </c>
      <c r="BK406" s="251">
        <f>ROUND(I406*H406,2)</f>
        <v>0</v>
      </c>
      <c r="BL406" s="25" t="s">
        <v>493</v>
      </c>
      <c r="BM406" s="25" t="s">
        <v>5259</v>
      </c>
    </row>
    <row r="407" spans="2:47" s="1" customFormat="1" ht="13.5">
      <c r="B407" s="47"/>
      <c r="C407" s="75"/>
      <c r="D407" s="252" t="s">
        <v>403</v>
      </c>
      <c r="E407" s="75"/>
      <c r="F407" s="253" t="s">
        <v>5260</v>
      </c>
      <c r="G407" s="75"/>
      <c r="H407" s="75"/>
      <c r="I407" s="208"/>
      <c r="J407" s="75"/>
      <c r="K407" s="75"/>
      <c r="L407" s="73"/>
      <c r="M407" s="254"/>
      <c r="N407" s="48"/>
      <c r="O407" s="48"/>
      <c r="P407" s="48"/>
      <c r="Q407" s="48"/>
      <c r="R407" s="48"/>
      <c r="S407" s="48"/>
      <c r="T407" s="96"/>
      <c r="AT407" s="25" t="s">
        <v>403</v>
      </c>
      <c r="AU407" s="25" t="s">
        <v>81</v>
      </c>
    </row>
    <row r="408" spans="2:51" s="12" customFormat="1" ht="13.5">
      <c r="B408" s="255"/>
      <c r="C408" s="256"/>
      <c r="D408" s="252" t="s">
        <v>405</v>
      </c>
      <c r="E408" s="257" t="s">
        <v>22</v>
      </c>
      <c r="F408" s="258" t="s">
        <v>5261</v>
      </c>
      <c r="G408" s="256"/>
      <c r="H408" s="259">
        <v>7</v>
      </c>
      <c r="I408" s="260"/>
      <c r="J408" s="256"/>
      <c r="K408" s="256"/>
      <c r="L408" s="261"/>
      <c r="M408" s="262"/>
      <c r="N408" s="263"/>
      <c r="O408" s="263"/>
      <c r="P408" s="263"/>
      <c r="Q408" s="263"/>
      <c r="R408" s="263"/>
      <c r="S408" s="263"/>
      <c r="T408" s="264"/>
      <c r="AT408" s="265" t="s">
        <v>405</v>
      </c>
      <c r="AU408" s="265" t="s">
        <v>81</v>
      </c>
      <c r="AV408" s="12" t="s">
        <v>81</v>
      </c>
      <c r="AW408" s="12" t="s">
        <v>36</v>
      </c>
      <c r="AX408" s="12" t="s">
        <v>24</v>
      </c>
      <c r="AY408" s="265" t="s">
        <v>394</v>
      </c>
    </row>
    <row r="409" spans="2:65" s="1" customFormat="1" ht="16.5" customHeight="1">
      <c r="B409" s="47"/>
      <c r="C409" s="240" t="s">
        <v>1014</v>
      </c>
      <c r="D409" s="240" t="s">
        <v>396</v>
      </c>
      <c r="E409" s="241" t="s">
        <v>2213</v>
      </c>
      <c r="F409" s="242" t="s">
        <v>2214</v>
      </c>
      <c r="G409" s="243" t="s">
        <v>552</v>
      </c>
      <c r="H409" s="244">
        <v>0.11</v>
      </c>
      <c r="I409" s="245"/>
      <c r="J409" s="246">
        <f>ROUND(I409*H409,2)</f>
        <v>0</v>
      </c>
      <c r="K409" s="242" t="s">
        <v>410</v>
      </c>
      <c r="L409" s="73"/>
      <c r="M409" s="247" t="s">
        <v>22</v>
      </c>
      <c r="N409" s="248" t="s">
        <v>44</v>
      </c>
      <c r="O409" s="48"/>
      <c r="P409" s="249">
        <f>O409*H409</f>
        <v>0</v>
      </c>
      <c r="Q409" s="249">
        <v>0</v>
      </c>
      <c r="R409" s="249">
        <f>Q409*H409</f>
        <v>0</v>
      </c>
      <c r="S409" s="249">
        <v>0</v>
      </c>
      <c r="T409" s="250">
        <f>S409*H409</f>
        <v>0</v>
      </c>
      <c r="AR409" s="25" t="s">
        <v>493</v>
      </c>
      <c r="AT409" s="25" t="s">
        <v>396</v>
      </c>
      <c r="AU409" s="25" t="s">
        <v>81</v>
      </c>
      <c r="AY409" s="25" t="s">
        <v>394</v>
      </c>
      <c r="BE409" s="251">
        <f>IF(N409="základní",J409,0)</f>
        <v>0</v>
      </c>
      <c r="BF409" s="251">
        <f>IF(N409="snížená",J409,0)</f>
        <v>0</v>
      </c>
      <c r="BG409" s="251">
        <f>IF(N409="zákl. přenesená",J409,0)</f>
        <v>0</v>
      </c>
      <c r="BH409" s="251">
        <f>IF(N409="sníž. přenesená",J409,0)</f>
        <v>0</v>
      </c>
      <c r="BI409" s="251">
        <f>IF(N409="nulová",J409,0)</f>
        <v>0</v>
      </c>
      <c r="BJ409" s="25" t="s">
        <v>24</v>
      </c>
      <c r="BK409" s="251">
        <f>ROUND(I409*H409,2)</f>
        <v>0</v>
      </c>
      <c r="BL409" s="25" t="s">
        <v>493</v>
      </c>
      <c r="BM409" s="25" t="s">
        <v>5262</v>
      </c>
    </row>
    <row r="410" spans="2:47" s="1" customFormat="1" ht="13.5">
      <c r="B410" s="47"/>
      <c r="C410" s="75"/>
      <c r="D410" s="252" t="s">
        <v>403</v>
      </c>
      <c r="E410" s="75"/>
      <c r="F410" s="253" t="s">
        <v>2216</v>
      </c>
      <c r="G410" s="75"/>
      <c r="H410" s="75"/>
      <c r="I410" s="208"/>
      <c r="J410" s="75"/>
      <c r="K410" s="75"/>
      <c r="L410" s="73"/>
      <c r="M410" s="254"/>
      <c r="N410" s="48"/>
      <c r="O410" s="48"/>
      <c r="P410" s="48"/>
      <c r="Q410" s="48"/>
      <c r="R410" s="48"/>
      <c r="S410" s="48"/>
      <c r="T410" s="96"/>
      <c r="AT410" s="25" t="s">
        <v>403</v>
      </c>
      <c r="AU410" s="25" t="s">
        <v>81</v>
      </c>
    </row>
    <row r="411" spans="2:63" s="11" customFormat="1" ht="29.85" customHeight="1">
      <c r="B411" s="224"/>
      <c r="C411" s="225"/>
      <c r="D411" s="226" t="s">
        <v>72</v>
      </c>
      <c r="E411" s="238" t="s">
        <v>2217</v>
      </c>
      <c r="F411" s="238" t="s">
        <v>2218</v>
      </c>
      <c r="G411" s="225"/>
      <c r="H411" s="225"/>
      <c r="I411" s="228"/>
      <c r="J411" s="239">
        <f>BK411</f>
        <v>0</v>
      </c>
      <c r="K411" s="225"/>
      <c r="L411" s="230"/>
      <c r="M411" s="231"/>
      <c r="N411" s="232"/>
      <c r="O411" s="232"/>
      <c r="P411" s="233">
        <f>SUM(P412:P427)</f>
        <v>0</v>
      </c>
      <c r="Q411" s="232"/>
      <c r="R411" s="233">
        <f>SUM(R412:R427)</f>
        <v>0.18209999999999998</v>
      </c>
      <c r="S411" s="232"/>
      <c r="T411" s="234">
        <f>SUM(T412:T427)</f>
        <v>0</v>
      </c>
      <c r="AR411" s="235" t="s">
        <v>81</v>
      </c>
      <c r="AT411" s="236" t="s">
        <v>72</v>
      </c>
      <c r="AU411" s="236" t="s">
        <v>24</v>
      </c>
      <c r="AY411" s="235" t="s">
        <v>394</v>
      </c>
      <c r="BK411" s="237">
        <f>SUM(BK412:BK427)</f>
        <v>0</v>
      </c>
    </row>
    <row r="412" spans="2:65" s="1" customFormat="1" ht="16.5" customHeight="1">
      <c r="B412" s="47"/>
      <c r="C412" s="240" t="s">
        <v>1020</v>
      </c>
      <c r="D412" s="240" t="s">
        <v>396</v>
      </c>
      <c r="E412" s="241" t="s">
        <v>5263</v>
      </c>
      <c r="F412" s="242" t="s">
        <v>5264</v>
      </c>
      <c r="G412" s="243" t="s">
        <v>409</v>
      </c>
      <c r="H412" s="244">
        <v>4</v>
      </c>
      <c r="I412" s="245"/>
      <c r="J412" s="246">
        <f>ROUND(I412*H412,2)</f>
        <v>0</v>
      </c>
      <c r="K412" s="242" t="s">
        <v>400</v>
      </c>
      <c r="L412" s="73"/>
      <c r="M412" s="247" t="s">
        <v>22</v>
      </c>
      <c r="N412" s="248" t="s">
        <v>44</v>
      </c>
      <c r="O412" s="48"/>
      <c r="P412" s="249">
        <f>O412*H412</f>
        <v>0</v>
      </c>
      <c r="Q412" s="249">
        <v>0.00026</v>
      </c>
      <c r="R412" s="249">
        <f>Q412*H412</f>
        <v>0.00104</v>
      </c>
      <c r="S412" s="249">
        <v>0</v>
      </c>
      <c r="T412" s="250">
        <f>S412*H412</f>
        <v>0</v>
      </c>
      <c r="AR412" s="25" t="s">
        <v>493</v>
      </c>
      <c r="AT412" s="25" t="s">
        <v>396</v>
      </c>
      <c r="AU412" s="25" t="s">
        <v>81</v>
      </c>
      <c r="AY412" s="25" t="s">
        <v>394</v>
      </c>
      <c r="BE412" s="251">
        <f>IF(N412="základní",J412,0)</f>
        <v>0</v>
      </c>
      <c r="BF412" s="251">
        <f>IF(N412="snížená",J412,0)</f>
        <v>0</v>
      </c>
      <c r="BG412" s="251">
        <f>IF(N412="zákl. přenesená",J412,0)</f>
        <v>0</v>
      </c>
      <c r="BH412" s="251">
        <f>IF(N412="sníž. přenesená",J412,0)</f>
        <v>0</v>
      </c>
      <c r="BI412" s="251">
        <f>IF(N412="nulová",J412,0)</f>
        <v>0</v>
      </c>
      <c r="BJ412" s="25" t="s">
        <v>24</v>
      </c>
      <c r="BK412" s="251">
        <f>ROUND(I412*H412,2)</f>
        <v>0</v>
      </c>
      <c r="BL412" s="25" t="s">
        <v>493</v>
      </c>
      <c r="BM412" s="25" t="s">
        <v>5265</v>
      </c>
    </row>
    <row r="413" spans="2:47" s="1" customFormat="1" ht="13.5">
      <c r="B413" s="47"/>
      <c r="C413" s="75"/>
      <c r="D413" s="252" t="s">
        <v>403</v>
      </c>
      <c r="E413" s="75"/>
      <c r="F413" s="253" t="s">
        <v>5266</v>
      </c>
      <c r="G413" s="75"/>
      <c r="H413" s="75"/>
      <c r="I413" s="208"/>
      <c r="J413" s="75"/>
      <c r="K413" s="75"/>
      <c r="L413" s="73"/>
      <c r="M413" s="254"/>
      <c r="N413" s="48"/>
      <c r="O413" s="48"/>
      <c r="P413" s="48"/>
      <c r="Q413" s="48"/>
      <c r="R413" s="48"/>
      <c r="S413" s="48"/>
      <c r="T413" s="96"/>
      <c r="AT413" s="25" t="s">
        <v>403</v>
      </c>
      <c r="AU413" s="25" t="s">
        <v>81</v>
      </c>
    </row>
    <row r="414" spans="2:65" s="1" customFormat="1" ht="25.5" customHeight="1">
      <c r="B414" s="47"/>
      <c r="C414" s="288" t="s">
        <v>1024</v>
      </c>
      <c r="D414" s="288" t="s">
        <v>506</v>
      </c>
      <c r="E414" s="289" t="s">
        <v>5267</v>
      </c>
      <c r="F414" s="290" t="s">
        <v>5268</v>
      </c>
      <c r="G414" s="291" t="s">
        <v>409</v>
      </c>
      <c r="H414" s="292">
        <v>4</v>
      </c>
      <c r="I414" s="293"/>
      <c r="J414" s="294">
        <f>ROUND(I414*H414,2)</f>
        <v>0</v>
      </c>
      <c r="K414" s="290" t="s">
        <v>22</v>
      </c>
      <c r="L414" s="295"/>
      <c r="M414" s="296" t="s">
        <v>22</v>
      </c>
      <c r="N414" s="297" t="s">
        <v>44</v>
      </c>
      <c r="O414" s="48"/>
      <c r="P414" s="249">
        <f>O414*H414</f>
        <v>0</v>
      </c>
      <c r="Q414" s="249">
        <v>0.026</v>
      </c>
      <c r="R414" s="249">
        <f>Q414*H414</f>
        <v>0.104</v>
      </c>
      <c r="S414" s="249">
        <v>0</v>
      </c>
      <c r="T414" s="250">
        <f>S414*H414</f>
        <v>0</v>
      </c>
      <c r="AR414" s="25" t="s">
        <v>588</v>
      </c>
      <c r="AT414" s="25" t="s">
        <v>506</v>
      </c>
      <c r="AU414" s="25" t="s">
        <v>81</v>
      </c>
      <c r="AY414" s="25" t="s">
        <v>394</v>
      </c>
      <c r="BE414" s="251">
        <f>IF(N414="základní",J414,0)</f>
        <v>0</v>
      </c>
      <c r="BF414" s="251">
        <f>IF(N414="snížená",J414,0)</f>
        <v>0</v>
      </c>
      <c r="BG414" s="251">
        <f>IF(N414="zákl. přenesená",J414,0)</f>
        <v>0</v>
      </c>
      <c r="BH414" s="251">
        <f>IF(N414="sníž. přenesená",J414,0)</f>
        <v>0</v>
      </c>
      <c r="BI414" s="251">
        <f>IF(N414="nulová",J414,0)</f>
        <v>0</v>
      </c>
      <c r="BJ414" s="25" t="s">
        <v>24</v>
      </c>
      <c r="BK414" s="251">
        <f>ROUND(I414*H414,2)</f>
        <v>0</v>
      </c>
      <c r="BL414" s="25" t="s">
        <v>493</v>
      </c>
      <c r="BM414" s="25" t="s">
        <v>5269</v>
      </c>
    </row>
    <row r="415" spans="2:65" s="1" customFormat="1" ht="16.5" customHeight="1">
      <c r="B415" s="47"/>
      <c r="C415" s="240" t="s">
        <v>1028</v>
      </c>
      <c r="D415" s="240" t="s">
        <v>396</v>
      </c>
      <c r="E415" s="241" t="s">
        <v>5270</v>
      </c>
      <c r="F415" s="242" t="s">
        <v>5271</v>
      </c>
      <c r="G415" s="243" t="s">
        <v>409</v>
      </c>
      <c r="H415" s="244">
        <v>2</v>
      </c>
      <c r="I415" s="245"/>
      <c r="J415" s="246">
        <f>ROUND(I415*H415,2)</f>
        <v>0</v>
      </c>
      <c r="K415" s="242" t="s">
        <v>410</v>
      </c>
      <c r="L415" s="73"/>
      <c r="M415" s="247" t="s">
        <v>22</v>
      </c>
      <c r="N415" s="248" t="s">
        <v>44</v>
      </c>
      <c r="O415" s="48"/>
      <c r="P415" s="249">
        <f>O415*H415</f>
        <v>0</v>
      </c>
      <c r="Q415" s="249">
        <v>0.00085</v>
      </c>
      <c r="R415" s="249">
        <f>Q415*H415</f>
        <v>0.0017</v>
      </c>
      <c r="S415" s="249">
        <v>0</v>
      </c>
      <c r="T415" s="250">
        <f>S415*H415</f>
        <v>0</v>
      </c>
      <c r="AR415" s="25" t="s">
        <v>493</v>
      </c>
      <c r="AT415" s="25" t="s">
        <v>396</v>
      </c>
      <c r="AU415" s="25" t="s">
        <v>81</v>
      </c>
      <c r="AY415" s="25" t="s">
        <v>394</v>
      </c>
      <c r="BE415" s="251">
        <f>IF(N415="základní",J415,0)</f>
        <v>0</v>
      </c>
      <c r="BF415" s="251">
        <f>IF(N415="snížená",J415,0)</f>
        <v>0</v>
      </c>
      <c r="BG415" s="251">
        <f>IF(N415="zákl. přenesená",J415,0)</f>
        <v>0</v>
      </c>
      <c r="BH415" s="251">
        <f>IF(N415="sníž. přenesená",J415,0)</f>
        <v>0</v>
      </c>
      <c r="BI415" s="251">
        <f>IF(N415="nulová",J415,0)</f>
        <v>0</v>
      </c>
      <c r="BJ415" s="25" t="s">
        <v>24</v>
      </c>
      <c r="BK415" s="251">
        <f>ROUND(I415*H415,2)</f>
        <v>0</v>
      </c>
      <c r="BL415" s="25" t="s">
        <v>493</v>
      </c>
      <c r="BM415" s="25" t="s">
        <v>5272</v>
      </c>
    </row>
    <row r="416" spans="2:47" s="1" customFormat="1" ht="13.5">
      <c r="B416" s="47"/>
      <c r="C416" s="75"/>
      <c r="D416" s="252" t="s">
        <v>403</v>
      </c>
      <c r="E416" s="75"/>
      <c r="F416" s="253" t="s">
        <v>5273</v>
      </c>
      <c r="G416" s="75"/>
      <c r="H416" s="75"/>
      <c r="I416" s="208"/>
      <c r="J416" s="75"/>
      <c r="K416" s="75"/>
      <c r="L416" s="73"/>
      <c r="M416" s="254"/>
      <c r="N416" s="48"/>
      <c r="O416" s="48"/>
      <c r="P416" s="48"/>
      <c r="Q416" s="48"/>
      <c r="R416" s="48"/>
      <c r="S416" s="48"/>
      <c r="T416" s="96"/>
      <c r="AT416" s="25" t="s">
        <v>403</v>
      </c>
      <c r="AU416" s="25" t="s">
        <v>81</v>
      </c>
    </row>
    <row r="417" spans="2:65" s="1" customFormat="1" ht="25.5" customHeight="1">
      <c r="B417" s="47"/>
      <c r="C417" s="288" t="s">
        <v>1032</v>
      </c>
      <c r="D417" s="288" t="s">
        <v>506</v>
      </c>
      <c r="E417" s="289" t="s">
        <v>5274</v>
      </c>
      <c r="F417" s="290" t="s">
        <v>5275</v>
      </c>
      <c r="G417" s="291" t="s">
        <v>409</v>
      </c>
      <c r="H417" s="292">
        <v>2</v>
      </c>
      <c r="I417" s="293"/>
      <c r="J417" s="294">
        <f>ROUND(I417*H417,2)</f>
        <v>0</v>
      </c>
      <c r="K417" s="290" t="s">
        <v>22</v>
      </c>
      <c r="L417" s="295"/>
      <c r="M417" s="296" t="s">
        <v>22</v>
      </c>
      <c r="N417" s="297" t="s">
        <v>44</v>
      </c>
      <c r="O417" s="48"/>
      <c r="P417" s="249">
        <f>O417*H417</f>
        <v>0</v>
      </c>
      <c r="Q417" s="249">
        <v>0.026</v>
      </c>
      <c r="R417" s="249">
        <f>Q417*H417</f>
        <v>0.052</v>
      </c>
      <c r="S417" s="249">
        <v>0</v>
      </c>
      <c r="T417" s="250">
        <f>S417*H417</f>
        <v>0</v>
      </c>
      <c r="AR417" s="25" t="s">
        <v>588</v>
      </c>
      <c r="AT417" s="25" t="s">
        <v>506</v>
      </c>
      <c r="AU417" s="25" t="s">
        <v>81</v>
      </c>
      <c r="AY417" s="25" t="s">
        <v>394</v>
      </c>
      <c r="BE417" s="251">
        <f>IF(N417="základní",J417,0)</f>
        <v>0</v>
      </c>
      <c r="BF417" s="251">
        <f>IF(N417="snížená",J417,0)</f>
        <v>0</v>
      </c>
      <c r="BG417" s="251">
        <f>IF(N417="zákl. přenesená",J417,0)</f>
        <v>0</v>
      </c>
      <c r="BH417" s="251">
        <f>IF(N417="sníž. přenesená",J417,0)</f>
        <v>0</v>
      </c>
      <c r="BI417" s="251">
        <f>IF(N417="nulová",J417,0)</f>
        <v>0</v>
      </c>
      <c r="BJ417" s="25" t="s">
        <v>24</v>
      </c>
      <c r="BK417" s="251">
        <f>ROUND(I417*H417,2)</f>
        <v>0</v>
      </c>
      <c r="BL417" s="25" t="s">
        <v>493</v>
      </c>
      <c r="BM417" s="25" t="s">
        <v>5276</v>
      </c>
    </row>
    <row r="418" spans="2:65" s="1" customFormat="1" ht="16.5" customHeight="1">
      <c r="B418" s="47"/>
      <c r="C418" s="240" t="s">
        <v>1036</v>
      </c>
      <c r="D418" s="240" t="s">
        <v>396</v>
      </c>
      <c r="E418" s="241" t="s">
        <v>5277</v>
      </c>
      <c r="F418" s="242" t="s">
        <v>5278</v>
      </c>
      <c r="G418" s="243" t="s">
        <v>409</v>
      </c>
      <c r="H418" s="244">
        <v>2</v>
      </c>
      <c r="I418" s="245"/>
      <c r="J418" s="246">
        <f>ROUND(I418*H418,2)</f>
        <v>0</v>
      </c>
      <c r="K418" s="242" t="s">
        <v>410</v>
      </c>
      <c r="L418" s="73"/>
      <c r="M418" s="247" t="s">
        <v>22</v>
      </c>
      <c r="N418" s="248" t="s">
        <v>44</v>
      </c>
      <c r="O418" s="48"/>
      <c r="P418" s="249">
        <f>O418*H418</f>
        <v>0</v>
      </c>
      <c r="Q418" s="249">
        <v>0.00045</v>
      </c>
      <c r="R418" s="249">
        <f>Q418*H418</f>
        <v>0.0009</v>
      </c>
      <c r="S418" s="249">
        <v>0</v>
      </c>
      <c r="T418" s="250">
        <f>S418*H418</f>
        <v>0</v>
      </c>
      <c r="AR418" s="25" t="s">
        <v>493</v>
      </c>
      <c r="AT418" s="25" t="s">
        <v>396</v>
      </c>
      <c r="AU418" s="25" t="s">
        <v>81</v>
      </c>
      <c r="AY418" s="25" t="s">
        <v>394</v>
      </c>
      <c r="BE418" s="251">
        <f>IF(N418="základní",J418,0)</f>
        <v>0</v>
      </c>
      <c r="BF418" s="251">
        <f>IF(N418="snížená",J418,0)</f>
        <v>0</v>
      </c>
      <c r="BG418" s="251">
        <f>IF(N418="zákl. přenesená",J418,0)</f>
        <v>0</v>
      </c>
      <c r="BH418" s="251">
        <f>IF(N418="sníž. přenesená",J418,0)</f>
        <v>0</v>
      </c>
      <c r="BI418" s="251">
        <f>IF(N418="nulová",J418,0)</f>
        <v>0</v>
      </c>
      <c r="BJ418" s="25" t="s">
        <v>24</v>
      </c>
      <c r="BK418" s="251">
        <f>ROUND(I418*H418,2)</f>
        <v>0</v>
      </c>
      <c r="BL418" s="25" t="s">
        <v>493</v>
      </c>
      <c r="BM418" s="25" t="s">
        <v>5279</v>
      </c>
    </row>
    <row r="419" spans="2:47" s="1" customFormat="1" ht="13.5">
      <c r="B419" s="47"/>
      <c r="C419" s="75"/>
      <c r="D419" s="252" t="s">
        <v>403</v>
      </c>
      <c r="E419" s="75"/>
      <c r="F419" s="253" t="s">
        <v>5280</v>
      </c>
      <c r="G419" s="75"/>
      <c r="H419" s="75"/>
      <c r="I419" s="208"/>
      <c r="J419" s="75"/>
      <c r="K419" s="75"/>
      <c r="L419" s="73"/>
      <c r="M419" s="254"/>
      <c r="N419" s="48"/>
      <c r="O419" s="48"/>
      <c r="P419" s="48"/>
      <c r="Q419" s="48"/>
      <c r="R419" s="48"/>
      <c r="S419" s="48"/>
      <c r="T419" s="96"/>
      <c r="AT419" s="25" t="s">
        <v>403</v>
      </c>
      <c r="AU419" s="25" t="s">
        <v>81</v>
      </c>
    </row>
    <row r="420" spans="2:65" s="1" customFormat="1" ht="25.5" customHeight="1">
      <c r="B420" s="47"/>
      <c r="C420" s="288" t="s">
        <v>1040</v>
      </c>
      <c r="D420" s="288" t="s">
        <v>506</v>
      </c>
      <c r="E420" s="289" t="s">
        <v>5281</v>
      </c>
      <c r="F420" s="290" t="s">
        <v>5282</v>
      </c>
      <c r="G420" s="291" t="s">
        <v>409</v>
      </c>
      <c r="H420" s="292">
        <v>2</v>
      </c>
      <c r="I420" s="293"/>
      <c r="J420" s="294">
        <f>ROUND(I420*H420,2)</f>
        <v>0</v>
      </c>
      <c r="K420" s="290" t="s">
        <v>410</v>
      </c>
      <c r="L420" s="295"/>
      <c r="M420" s="296" t="s">
        <v>22</v>
      </c>
      <c r="N420" s="297" t="s">
        <v>44</v>
      </c>
      <c r="O420" s="48"/>
      <c r="P420" s="249">
        <f>O420*H420</f>
        <v>0</v>
      </c>
      <c r="Q420" s="249">
        <v>0.01</v>
      </c>
      <c r="R420" s="249">
        <f>Q420*H420</f>
        <v>0.02</v>
      </c>
      <c r="S420" s="249">
        <v>0</v>
      </c>
      <c r="T420" s="250">
        <f>S420*H420</f>
        <v>0</v>
      </c>
      <c r="AR420" s="25" t="s">
        <v>588</v>
      </c>
      <c r="AT420" s="25" t="s">
        <v>506</v>
      </c>
      <c r="AU420" s="25" t="s">
        <v>81</v>
      </c>
      <c r="AY420" s="25" t="s">
        <v>394</v>
      </c>
      <c r="BE420" s="251">
        <f>IF(N420="základní",J420,0)</f>
        <v>0</v>
      </c>
      <c r="BF420" s="251">
        <f>IF(N420="snížená",J420,0)</f>
        <v>0</v>
      </c>
      <c r="BG420" s="251">
        <f>IF(N420="zákl. přenesená",J420,0)</f>
        <v>0</v>
      </c>
      <c r="BH420" s="251">
        <f>IF(N420="sníž. přenesená",J420,0)</f>
        <v>0</v>
      </c>
      <c r="BI420" s="251">
        <f>IF(N420="nulová",J420,0)</f>
        <v>0</v>
      </c>
      <c r="BJ420" s="25" t="s">
        <v>24</v>
      </c>
      <c r="BK420" s="251">
        <f>ROUND(I420*H420,2)</f>
        <v>0</v>
      </c>
      <c r="BL420" s="25" t="s">
        <v>493</v>
      </c>
      <c r="BM420" s="25" t="s">
        <v>5283</v>
      </c>
    </row>
    <row r="421" spans="2:47" s="1" customFormat="1" ht="13.5">
      <c r="B421" s="47"/>
      <c r="C421" s="75"/>
      <c r="D421" s="252" t="s">
        <v>403</v>
      </c>
      <c r="E421" s="75"/>
      <c r="F421" s="253" t="s">
        <v>5284</v>
      </c>
      <c r="G421" s="75"/>
      <c r="H421" s="75"/>
      <c r="I421" s="208"/>
      <c r="J421" s="75"/>
      <c r="K421" s="75"/>
      <c r="L421" s="73"/>
      <c r="M421" s="254"/>
      <c r="N421" s="48"/>
      <c r="O421" s="48"/>
      <c r="P421" s="48"/>
      <c r="Q421" s="48"/>
      <c r="R421" s="48"/>
      <c r="S421" s="48"/>
      <c r="T421" s="96"/>
      <c r="AT421" s="25" t="s">
        <v>403</v>
      </c>
      <c r="AU421" s="25" t="s">
        <v>81</v>
      </c>
    </row>
    <row r="422" spans="2:65" s="1" customFormat="1" ht="16.5" customHeight="1">
      <c r="B422" s="47"/>
      <c r="C422" s="240" t="s">
        <v>1050</v>
      </c>
      <c r="D422" s="240" t="s">
        <v>396</v>
      </c>
      <c r="E422" s="241" t="s">
        <v>5285</v>
      </c>
      <c r="F422" s="242" t="s">
        <v>5286</v>
      </c>
      <c r="G422" s="243" t="s">
        <v>409</v>
      </c>
      <c r="H422" s="244">
        <v>2</v>
      </c>
      <c r="I422" s="245"/>
      <c r="J422" s="246">
        <f>ROUND(I422*H422,2)</f>
        <v>0</v>
      </c>
      <c r="K422" s="242" t="s">
        <v>410</v>
      </c>
      <c r="L422" s="73"/>
      <c r="M422" s="247" t="s">
        <v>22</v>
      </c>
      <c r="N422" s="248" t="s">
        <v>44</v>
      </c>
      <c r="O422" s="48"/>
      <c r="P422" s="249">
        <f>O422*H422</f>
        <v>0</v>
      </c>
      <c r="Q422" s="249">
        <v>0</v>
      </c>
      <c r="R422" s="249">
        <f>Q422*H422</f>
        <v>0</v>
      </c>
      <c r="S422" s="249">
        <v>0</v>
      </c>
      <c r="T422" s="250">
        <f>S422*H422</f>
        <v>0</v>
      </c>
      <c r="AR422" s="25" t="s">
        <v>493</v>
      </c>
      <c r="AT422" s="25" t="s">
        <v>396</v>
      </c>
      <c r="AU422" s="25" t="s">
        <v>81</v>
      </c>
      <c r="AY422" s="25" t="s">
        <v>394</v>
      </c>
      <c r="BE422" s="251">
        <f>IF(N422="základní",J422,0)</f>
        <v>0</v>
      </c>
      <c r="BF422" s="251">
        <f>IF(N422="snížená",J422,0)</f>
        <v>0</v>
      </c>
      <c r="BG422" s="251">
        <f>IF(N422="zákl. přenesená",J422,0)</f>
        <v>0</v>
      </c>
      <c r="BH422" s="251">
        <f>IF(N422="sníž. přenesená",J422,0)</f>
        <v>0</v>
      </c>
      <c r="BI422" s="251">
        <f>IF(N422="nulová",J422,0)</f>
        <v>0</v>
      </c>
      <c r="BJ422" s="25" t="s">
        <v>24</v>
      </c>
      <c r="BK422" s="251">
        <f>ROUND(I422*H422,2)</f>
        <v>0</v>
      </c>
      <c r="BL422" s="25" t="s">
        <v>493</v>
      </c>
      <c r="BM422" s="25" t="s">
        <v>5287</v>
      </c>
    </row>
    <row r="423" spans="2:47" s="1" customFormat="1" ht="13.5">
      <c r="B423" s="47"/>
      <c r="C423" s="75"/>
      <c r="D423" s="252" t="s">
        <v>403</v>
      </c>
      <c r="E423" s="75"/>
      <c r="F423" s="253" t="s">
        <v>5288</v>
      </c>
      <c r="G423" s="75"/>
      <c r="H423" s="75"/>
      <c r="I423" s="208"/>
      <c r="J423" s="75"/>
      <c r="K423" s="75"/>
      <c r="L423" s="73"/>
      <c r="M423" s="254"/>
      <c r="N423" s="48"/>
      <c r="O423" s="48"/>
      <c r="P423" s="48"/>
      <c r="Q423" s="48"/>
      <c r="R423" s="48"/>
      <c r="S423" s="48"/>
      <c r="T423" s="96"/>
      <c r="AT423" s="25" t="s">
        <v>403</v>
      </c>
      <c r="AU423" s="25" t="s">
        <v>81</v>
      </c>
    </row>
    <row r="424" spans="2:65" s="1" customFormat="1" ht="16.5" customHeight="1">
      <c r="B424" s="47"/>
      <c r="C424" s="288" t="s">
        <v>1056</v>
      </c>
      <c r="D424" s="288" t="s">
        <v>506</v>
      </c>
      <c r="E424" s="289" t="s">
        <v>5289</v>
      </c>
      <c r="F424" s="290" t="s">
        <v>5290</v>
      </c>
      <c r="G424" s="291" t="s">
        <v>409</v>
      </c>
      <c r="H424" s="292">
        <v>2</v>
      </c>
      <c r="I424" s="293"/>
      <c r="J424" s="294">
        <f>ROUND(I424*H424,2)</f>
        <v>0</v>
      </c>
      <c r="K424" s="290" t="s">
        <v>410</v>
      </c>
      <c r="L424" s="295"/>
      <c r="M424" s="296" t="s">
        <v>22</v>
      </c>
      <c r="N424" s="297" t="s">
        <v>44</v>
      </c>
      <c r="O424" s="48"/>
      <c r="P424" s="249">
        <f>O424*H424</f>
        <v>0</v>
      </c>
      <c r="Q424" s="249">
        <v>0.00123</v>
      </c>
      <c r="R424" s="249">
        <f>Q424*H424</f>
        <v>0.00246</v>
      </c>
      <c r="S424" s="249">
        <v>0</v>
      </c>
      <c r="T424" s="250">
        <f>S424*H424</f>
        <v>0</v>
      </c>
      <c r="AR424" s="25" t="s">
        <v>588</v>
      </c>
      <c r="AT424" s="25" t="s">
        <v>506</v>
      </c>
      <c r="AU424" s="25" t="s">
        <v>81</v>
      </c>
      <c r="AY424" s="25" t="s">
        <v>394</v>
      </c>
      <c r="BE424" s="251">
        <f>IF(N424="základní",J424,0)</f>
        <v>0</v>
      </c>
      <c r="BF424" s="251">
        <f>IF(N424="snížená",J424,0)</f>
        <v>0</v>
      </c>
      <c r="BG424" s="251">
        <f>IF(N424="zákl. přenesená",J424,0)</f>
        <v>0</v>
      </c>
      <c r="BH424" s="251">
        <f>IF(N424="sníž. přenesená",J424,0)</f>
        <v>0</v>
      </c>
      <c r="BI424" s="251">
        <f>IF(N424="nulová",J424,0)</f>
        <v>0</v>
      </c>
      <c r="BJ424" s="25" t="s">
        <v>24</v>
      </c>
      <c r="BK424" s="251">
        <f>ROUND(I424*H424,2)</f>
        <v>0</v>
      </c>
      <c r="BL424" s="25" t="s">
        <v>493</v>
      </c>
      <c r="BM424" s="25" t="s">
        <v>5291</v>
      </c>
    </row>
    <row r="425" spans="2:47" s="1" customFormat="1" ht="13.5">
      <c r="B425" s="47"/>
      <c r="C425" s="75"/>
      <c r="D425" s="252" t="s">
        <v>403</v>
      </c>
      <c r="E425" s="75"/>
      <c r="F425" s="253" t="s">
        <v>5292</v>
      </c>
      <c r="G425" s="75"/>
      <c r="H425" s="75"/>
      <c r="I425" s="208"/>
      <c r="J425" s="75"/>
      <c r="K425" s="75"/>
      <c r="L425" s="73"/>
      <c r="M425" s="254"/>
      <c r="N425" s="48"/>
      <c r="O425" s="48"/>
      <c r="P425" s="48"/>
      <c r="Q425" s="48"/>
      <c r="R425" s="48"/>
      <c r="S425" s="48"/>
      <c r="T425" s="96"/>
      <c r="AT425" s="25" t="s">
        <v>403</v>
      </c>
      <c r="AU425" s="25" t="s">
        <v>81</v>
      </c>
    </row>
    <row r="426" spans="2:65" s="1" customFormat="1" ht="16.5" customHeight="1">
      <c r="B426" s="47"/>
      <c r="C426" s="240" t="s">
        <v>1069</v>
      </c>
      <c r="D426" s="240" t="s">
        <v>396</v>
      </c>
      <c r="E426" s="241" t="s">
        <v>2333</v>
      </c>
      <c r="F426" s="242" t="s">
        <v>2334</v>
      </c>
      <c r="G426" s="243" t="s">
        <v>552</v>
      </c>
      <c r="H426" s="244">
        <v>0.182</v>
      </c>
      <c r="I426" s="245"/>
      <c r="J426" s="246">
        <f>ROUND(I426*H426,2)</f>
        <v>0</v>
      </c>
      <c r="K426" s="242" t="s">
        <v>410</v>
      </c>
      <c r="L426" s="73"/>
      <c r="M426" s="247" t="s">
        <v>22</v>
      </c>
      <c r="N426" s="248" t="s">
        <v>44</v>
      </c>
      <c r="O426" s="48"/>
      <c r="P426" s="249">
        <f>O426*H426</f>
        <v>0</v>
      </c>
      <c r="Q426" s="249">
        <v>0</v>
      </c>
      <c r="R426" s="249">
        <f>Q426*H426</f>
        <v>0</v>
      </c>
      <c r="S426" s="249">
        <v>0</v>
      </c>
      <c r="T426" s="250">
        <f>S426*H426</f>
        <v>0</v>
      </c>
      <c r="AR426" s="25" t="s">
        <v>493</v>
      </c>
      <c r="AT426" s="25" t="s">
        <v>396</v>
      </c>
      <c r="AU426" s="25" t="s">
        <v>81</v>
      </c>
      <c r="AY426" s="25" t="s">
        <v>394</v>
      </c>
      <c r="BE426" s="251">
        <f>IF(N426="základní",J426,0)</f>
        <v>0</v>
      </c>
      <c r="BF426" s="251">
        <f>IF(N426="snížená",J426,0)</f>
        <v>0</v>
      </c>
      <c r="BG426" s="251">
        <f>IF(N426="zákl. přenesená",J426,0)</f>
        <v>0</v>
      </c>
      <c r="BH426" s="251">
        <f>IF(N426="sníž. přenesená",J426,0)</f>
        <v>0</v>
      </c>
      <c r="BI426" s="251">
        <f>IF(N426="nulová",J426,0)</f>
        <v>0</v>
      </c>
      <c r="BJ426" s="25" t="s">
        <v>24</v>
      </c>
      <c r="BK426" s="251">
        <f>ROUND(I426*H426,2)</f>
        <v>0</v>
      </c>
      <c r="BL426" s="25" t="s">
        <v>493</v>
      </c>
      <c r="BM426" s="25" t="s">
        <v>5293</v>
      </c>
    </row>
    <row r="427" spans="2:47" s="1" customFormat="1" ht="13.5">
      <c r="B427" s="47"/>
      <c r="C427" s="75"/>
      <c r="D427" s="252" t="s">
        <v>403</v>
      </c>
      <c r="E427" s="75"/>
      <c r="F427" s="253" t="s">
        <v>2336</v>
      </c>
      <c r="G427" s="75"/>
      <c r="H427" s="75"/>
      <c r="I427" s="208"/>
      <c r="J427" s="75"/>
      <c r="K427" s="75"/>
      <c r="L427" s="73"/>
      <c r="M427" s="254"/>
      <c r="N427" s="48"/>
      <c r="O427" s="48"/>
      <c r="P427" s="48"/>
      <c r="Q427" s="48"/>
      <c r="R427" s="48"/>
      <c r="S427" s="48"/>
      <c r="T427" s="96"/>
      <c r="AT427" s="25" t="s">
        <v>403</v>
      </c>
      <c r="AU427" s="25" t="s">
        <v>81</v>
      </c>
    </row>
    <row r="428" spans="2:63" s="11" customFormat="1" ht="29.85" customHeight="1">
      <c r="B428" s="224"/>
      <c r="C428" s="225"/>
      <c r="D428" s="226" t="s">
        <v>72</v>
      </c>
      <c r="E428" s="238" t="s">
        <v>2337</v>
      </c>
      <c r="F428" s="238" t="s">
        <v>2338</v>
      </c>
      <c r="G428" s="225"/>
      <c r="H428" s="225"/>
      <c r="I428" s="228"/>
      <c r="J428" s="239">
        <f>BK428</f>
        <v>0</v>
      </c>
      <c r="K428" s="225"/>
      <c r="L428" s="230"/>
      <c r="M428" s="231"/>
      <c r="N428" s="232"/>
      <c r="O428" s="232"/>
      <c r="P428" s="233">
        <f>SUM(P429:P440)</f>
        <v>0</v>
      </c>
      <c r="Q428" s="232"/>
      <c r="R428" s="233">
        <f>SUM(R429:R440)</f>
        <v>0.030143999999999997</v>
      </c>
      <c r="S428" s="232"/>
      <c r="T428" s="234">
        <f>SUM(T429:T440)</f>
        <v>2.259</v>
      </c>
      <c r="AR428" s="235" t="s">
        <v>81</v>
      </c>
      <c r="AT428" s="236" t="s">
        <v>72</v>
      </c>
      <c r="AU428" s="236" t="s">
        <v>24</v>
      </c>
      <c r="AY428" s="235" t="s">
        <v>394</v>
      </c>
      <c r="BK428" s="237">
        <f>SUM(BK429:BK440)</f>
        <v>0</v>
      </c>
    </row>
    <row r="429" spans="2:65" s="1" customFormat="1" ht="16.5" customHeight="1">
      <c r="B429" s="47"/>
      <c r="C429" s="240" t="s">
        <v>1074</v>
      </c>
      <c r="D429" s="240" t="s">
        <v>396</v>
      </c>
      <c r="E429" s="241" t="s">
        <v>5294</v>
      </c>
      <c r="F429" s="242" t="s">
        <v>5295</v>
      </c>
      <c r="G429" s="243" t="s">
        <v>612</v>
      </c>
      <c r="H429" s="244">
        <v>2.4</v>
      </c>
      <c r="I429" s="245"/>
      <c r="J429" s="246">
        <f>ROUND(I429*H429,2)</f>
        <v>0</v>
      </c>
      <c r="K429" s="242" t="s">
        <v>410</v>
      </c>
      <c r="L429" s="73"/>
      <c r="M429" s="247" t="s">
        <v>22</v>
      </c>
      <c r="N429" s="248" t="s">
        <v>44</v>
      </c>
      <c r="O429" s="48"/>
      <c r="P429" s="249">
        <f>O429*H429</f>
        <v>0</v>
      </c>
      <c r="Q429" s="249">
        <v>6E-05</v>
      </c>
      <c r="R429" s="249">
        <f>Q429*H429</f>
        <v>0.000144</v>
      </c>
      <c r="S429" s="249">
        <v>0</v>
      </c>
      <c r="T429" s="250">
        <f>S429*H429</f>
        <v>0</v>
      </c>
      <c r="AR429" s="25" t="s">
        <v>493</v>
      </c>
      <c r="AT429" s="25" t="s">
        <v>396</v>
      </c>
      <c r="AU429" s="25" t="s">
        <v>81</v>
      </c>
      <c r="AY429" s="25" t="s">
        <v>394</v>
      </c>
      <c r="BE429" s="251">
        <f>IF(N429="základní",J429,0)</f>
        <v>0</v>
      </c>
      <c r="BF429" s="251">
        <f>IF(N429="snížená",J429,0)</f>
        <v>0</v>
      </c>
      <c r="BG429" s="251">
        <f>IF(N429="zákl. přenesená",J429,0)</f>
        <v>0</v>
      </c>
      <c r="BH429" s="251">
        <f>IF(N429="sníž. přenesená",J429,0)</f>
        <v>0</v>
      </c>
      <c r="BI429" s="251">
        <f>IF(N429="nulová",J429,0)</f>
        <v>0</v>
      </c>
      <c r="BJ429" s="25" t="s">
        <v>24</v>
      </c>
      <c r="BK429" s="251">
        <f>ROUND(I429*H429,2)</f>
        <v>0</v>
      </c>
      <c r="BL429" s="25" t="s">
        <v>493</v>
      </c>
      <c r="BM429" s="25" t="s">
        <v>5296</v>
      </c>
    </row>
    <row r="430" spans="2:47" s="1" customFormat="1" ht="13.5">
      <c r="B430" s="47"/>
      <c r="C430" s="75"/>
      <c r="D430" s="252" t="s">
        <v>403</v>
      </c>
      <c r="E430" s="75"/>
      <c r="F430" s="253" t="s">
        <v>5297</v>
      </c>
      <c r="G430" s="75"/>
      <c r="H430" s="75"/>
      <c r="I430" s="208"/>
      <c r="J430" s="75"/>
      <c r="K430" s="75"/>
      <c r="L430" s="73"/>
      <c r="M430" s="254"/>
      <c r="N430" s="48"/>
      <c r="O430" s="48"/>
      <c r="P430" s="48"/>
      <c r="Q430" s="48"/>
      <c r="R430" s="48"/>
      <c r="S430" s="48"/>
      <c r="T430" s="96"/>
      <c r="AT430" s="25" t="s">
        <v>403</v>
      </c>
      <c r="AU430" s="25" t="s">
        <v>81</v>
      </c>
    </row>
    <row r="431" spans="2:51" s="12" customFormat="1" ht="13.5">
      <c r="B431" s="255"/>
      <c r="C431" s="256"/>
      <c r="D431" s="252" t="s">
        <v>405</v>
      </c>
      <c r="E431" s="257" t="s">
        <v>22</v>
      </c>
      <c r="F431" s="258" t="s">
        <v>5298</v>
      </c>
      <c r="G431" s="256"/>
      <c r="H431" s="259">
        <v>2.4</v>
      </c>
      <c r="I431" s="260"/>
      <c r="J431" s="256"/>
      <c r="K431" s="256"/>
      <c r="L431" s="261"/>
      <c r="M431" s="262"/>
      <c r="N431" s="263"/>
      <c r="O431" s="263"/>
      <c r="P431" s="263"/>
      <c r="Q431" s="263"/>
      <c r="R431" s="263"/>
      <c r="S431" s="263"/>
      <c r="T431" s="264"/>
      <c r="AT431" s="265" t="s">
        <v>405</v>
      </c>
      <c r="AU431" s="265" t="s">
        <v>81</v>
      </c>
      <c r="AV431" s="12" t="s">
        <v>81</v>
      </c>
      <c r="AW431" s="12" t="s">
        <v>36</v>
      </c>
      <c r="AX431" s="12" t="s">
        <v>24</v>
      </c>
      <c r="AY431" s="265" t="s">
        <v>394</v>
      </c>
    </row>
    <row r="432" spans="2:65" s="1" customFormat="1" ht="25.5" customHeight="1">
      <c r="B432" s="47"/>
      <c r="C432" s="288" t="s">
        <v>1079</v>
      </c>
      <c r="D432" s="288" t="s">
        <v>506</v>
      </c>
      <c r="E432" s="289" t="s">
        <v>5299</v>
      </c>
      <c r="F432" s="290" t="s">
        <v>5300</v>
      </c>
      <c r="G432" s="291" t="s">
        <v>409</v>
      </c>
      <c r="H432" s="292">
        <v>2</v>
      </c>
      <c r="I432" s="293"/>
      <c r="J432" s="294">
        <f>ROUND(I432*H432,2)</f>
        <v>0</v>
      </c>
      <c r="K432" s="290" t="s">
        <v>22</v>
      </c>
      <c r="L432" s="295"/>
      <c r="M432" s="296" t="s">
        <v>22</v>
      </c>
      <c r="N432" s="297" t="s">
        <v>44</v>
      </c>
      <c r="O432" s="48"/>
      <c r="P432" s="249">
        <f>O432*H432</f>
        <v>0</v>
      </c>
      <c r="Q432" s="249">
        <v>0.015</v>
      </c>
      <c r="R432" s="249">
        <f>Q432*H432</f>
        <v>0.03</v>
      </c>
      <c r="S432" s="249">
        <v>0</v>
      </c>
      <c r="T432" s="250">
        <f>S432*H432</f>
        <v>0</v>
      </c>
      <c r="AR432" s="25" t="s">
        <v>588</v>
      </c>
      <c r="AT432" s="25" t="s">
        <v>506</v>
      </c>
      <c r="AU432" s="25" t="s">
        <v>81</v>
      </c>
      <c r="AY432" s="25" t="s">
        <v>394</v>
      </c>
      <c r="BE432" s="251">
        <f>IF(N432="základní",J432,0)</f>
        <v>0</v>
      </c>
      <c r="BF432" s="251">
        <f>IF(N432="snížená",J432,0)</f>
        <v>0</v>
      </c>
      <c r="BG432" s="251">
        <f>IF(N432="zákl. přenesená",J432,0)</f>
        <v>0</v>
      </c>
      <c r="BH432" s="251">
        <f>IF(N432="sníž. přenesená",J432,0)</f>
        <v>0</v>
      </c>
      <c r="BI432" s="251">
        <f>IF(N432="nulová",J432,0)</f>
        <v>0</v>
      </c>
      <c r="BJ432" s="25" t="s">
        <v>24</v>
      </c>
      <c r="BK432" s="251">
        <f>ROUND(I432*H432,2)</f>
        <v>0</v>
      </c>
      <c r="BL432" s="25" t="s">
        <v>493</v>
      </c>
      <c r="BM432" s="25" t="s">
        <v>5301</v>
      </c>
    </row>
    <row r="433" spans="2:65" s="1" customFormat="1" ht="25.5" customHeight="1">
      <c r="B433" s="47"/>
      <c r="C433" s="240" t="s">
        <v>1084</v>
      </c>
      <c r="D433" s="240" t="s">
        <v>396</v>
      </c>
      <c r="E433" s="241" t="s">
        <v>5302</v>
      </c>
      <c r="F433" s="242" t="s">
        <v>5303</v>
      </c>
      <c r="G433" s="243" t="s">
        <v>574</v>
      </c>
      <c r="H433" s="244">
        <v>600</v>
      </c>
      <c r="I433" s="245"/>
      <c r="J433" s="246">
        <f>ROUND(I433*H433,2)</f>
        <v>0</v>
      </c>
      <c r="K433" s="242" t="s">
        <v>410</v>
      </c>
      <c r="L433" s="73"/>
      <c r="M433" s="247" t="s">
        <v>22</v>
      </c>
      <c r="N433" s="248" t="s">
        <v>44</v>
      </c>
      <c r="O433" s="48"/>
      <c r="P433" s="249">
        <f>O433*H433</f>
        <v>0</v>
      </c>
      <c r="Q433" s="249">
        <v>0</v>
      </c>
      <c r="R433" s="249">
        <f>Q433*H433</f>
        <v>0</v>
      </c>
      <c r="S433" s="249">
        <v>0.001</v>
      </c>
      <c r="T433" s="250">
        <f>S433*H433</f>
        <v>0.6</v>
      </c>
      <c r="AR433" s="25" t="s">
        <v>493</v>
      </c>
      <c r="AT433" s="25" t="s">
        <v>396</v>
      </c>
      <c r="AU433" s="25" t="s">
        <v>81</v>
      </c>
      <c r="AY433" s="25" t="s">
        <v>394</v>
      </c>
      <c r="BE433" s="251">
        <f>IF(N433="základní",J433,0)</f>
        <v>0</v>
      </c>
      <c r="BF433" s="251">
        <f>IF(N433="snížená",J433,0)</f>
        <v>0</v>
      </c>
      <c r="BG433" s="251">
        <f>IF(N433="zákl. přenesená",J433,0)</f>
        <v>0</v>
      </c>
      <c r="BH433" s="251">
        <f>IF(N433="sníž. přenesená",J433,0)</f>
        <v>0</v>
      </c>
      <c r="BI433" s="251">
        <f>IF(N433="nulová",J433,0)</f>
        <v>0</v>
      </c>
      <c r="BJ433" s="25" t="s">
        <v>24</v>
      </c>
      <c r="BK433" s="251">
        <f>ROUND(I433*H433,2)</f>
        <v>0</v>
      </c>
      <c r="BL433" s="25" t="s">
        <v>493</v>
      </c>
      <c r="BM433" s="25" t="s">
        <v>5304</v>
      </c>
    </row>
    <row r="434" spans="2:47" s="1" customFormat="1" ht="13.5">
      <c r="B434" s="47"/>
      <c r="C434" s="75"/>
      <c r="D434" s="252" t="s">
        <v>403</v>
      </c>
      <c r="E434" s="75"/>
      <c r="F434" s="253" t="s">
        <v>5305</v>
      </c>
      <c r="G434" s="75"/>
      <c r="H434" s="75"/>
      <c r="I434" s="208"/>
      <c r="J434" s="75"/>
      <c r="K434" s="75"/>
      <c r="L434" s="73"/>
      <c r="M434" s="254"/>
      <c r="N434" s="48"/>
      <c r="O434" s="48"/>
      <c r="P434" s="48"/>
      <c r="Q434" s="48"/>
      <c r="R434" s="48"/>
      <c r="S434" s="48"/>
      <c r="T434" s="96"/>
      <c r="AT434" s="25" t="s">
        <v>403</v>
      </c>
      <c r="AU434" s="25" t="s">
        <v>81</v>
      </c>
    </row>
    <row r="435" spans="2:51" s="12" customFormat="1" ht="13.5">
      <c r="B435" s="255"/>
      <c r="C435" s="256"/>
      <c r="D435" s="252" t="s">
        <v>405</v>
      </c>
      <c r="E435" s="257" t="s">
        <v>22</v>
      </c>
      <c r="F435" s="258" t="s">
        <v>5306</v>
      </c>
      <c r="G435" s="256"/>
      <c r="H435" s="259">
        <v>600</v>
      </c>
      <c r="I435" s="260"/>
      <c r="J435" s="256"/>
      <c r="K435" s="256"/>
      <c r="L435" s="261"/>
      <c r="M435" s="262"/>
      <c r="N435" s="263"/>
      <c r="O435" s="263"/>
      <c r="P435" s="263"/>
      <c r="Q435" s="263"/>
      <c r="R435" s="263"/>
      <c r="S435" s="263"/>
      <c r="T435" s="264"/>
      <c r="AT435" s="265" t="s">
        <v>405</v>
      </c>
      <c r="AU435" s="265" t="s">
        <v>81</v>
      </c>
      <c r="AV435" s="12" t="s">
        <v>81</v>
      </c>
      <c r="AW435" s="12" t="s">
        <v>36</v>
      </c>
      <c r="AX435" s="12" t="s">
        <v>24</v>
      </c>
      <c r="AY435" s="265" t="s">
        <v>394</v>
      </c>
    </row>
    <row r="436" spans="2:65" s="1" customFormat="1" ht="25.5" customHeight="1">
      <c r="B436" s="47"/>
      <c r="C436" s="240" t="s">
        <v>1090</v>
      </c>
      <c r="D436" s="240" t="s">
        <v>396</v>
      </c>
      <c r="E436" s="241" t="s">
        <v>5307</v>
      </c>
      <c r="F436" s="242" t="s">
        <v>5308</v>
      </c>
      <c r="G436" s="243" t="s">
        <v>574</v>
      </c>
      <c r="H436" s="244">
        <v>1659</v>
      </c>
      <c r="I436" s="245"/>
      <c r="J436" s="246">
        <f>ROUND(I436*H436,2)</f>
        <v>0</v>
      </c>
      <c r="K436" s="242" t="s">
        <v>410</v>
      </c>
      <c r="L436" s="73"/>
      <c r="M436" s="247" t="s">
        <v>22</v>
      </c>
      <c r="N436" s="248" t="s">
        <v>44</v>
      </c>
      <c r="O436" s="48"/>
      <c r="P436" s="249">
        <f>O436*H436</f>
        <v>0</v>
      </c>
      <c r="Q436" s="249">
        <v>0</v>
      </c>
      <c r="R436" s="249">
        <f>Q436*H436</f>
        <v>0</v>
      </c>
      <c r="S436" s="249">
        <v>0.001</v>
      </c>
      <c r="T436" s="250">
        <f>S436*H436</f>
        <v>1.659</v>
      </c>
      <c r="AR436" s="25" t="s">
        <v>493</v>
      </c>
      <c r="AT436" s="25" t="s">
        <v>396</v>
      </c>
      <c r="AU436" s="25" t="s">
        <v>81</v>
      </c>
      <c r="AY436" s="25" t="s">
        <v>394</v>
      </c>
      <c r="BE436" s="251">
        <f>IF(N436="základní",J436,0)</f>
        <v>0</v>
      </c>
      <c r="BF436" s="251">
        <f>IF(N436="snížená",J436,0)</f>
        <v>0</v>
      </c>
      <c r="BG436" s="251">
        <f>IF(N436="zákl. přenesená",J436,0)</f>
        <v>0</v>
      </c>
      <c r="BH436" s="251">
        <f>IF(N436="sníž. přenesená",J436,0)</f>
        <v>0</v>
      </c>
      <c r="BI436" s="251">
        <f>IF(N436="nulová",J436,0)</f>
        <v>0</v>
      </c>
      <c r="BJ436" s="25" t="s">
        <v>24</v>
      </c>
      <c r="BK436" s="251">
        <f>ROUND(I436*H436,2)</f>
        <v>0</v>
      </c>
      <c r="BL436" s="25" t="s">
        <v>493</v>
      </c>
      <c r="BM436" s="25" t="s">
        <v>5309</v>
      </c>
    </row>
    <row r="437" spans="2:47" s="1" customFormat="1" ht="13.5">
      <c r="B437" s="47"/>
      <c r="C437" s="75"/>
      <c r="D437" s="252" t="s">
        <v>403</v>
      </c>
      <c r="E437" s="75"/>
      <c r="F437" s="253" t="s">
        <v>5310</v>
      </c>
      <c r="G437" s="75"/>
      <c r="H437" s="75"/>
      <c r="I437" s="208"/>
      <c r="J437" s="75"/>
      <c r="K437" s="75"/>
      <c r="L437" s="73"/>
      <c r="M437" s="254"/>
      <c r="N437" s="48"/>
      <c r="O437" s="48"/>
      <c r="P437" s="48"/>
      <c r="Q437" s="48"/>
      <c r="R437" s="48"/>
      <c r="S437" s="48"/>
      <c r="T437" s="96"/>
      <c r="AT437" s="25" t="s">
        <v>403</v>
      </c>
      <c r="AU437" s="25" t="s">
        <v>81</v>
      </c>
    </row>
    <row r="438" spans="2:51" s="12" customFormat="1" ht="13.5">
      <c r="B438" s="255"/>
      <c r="C438" s="256"/>
      <c r="D438" s="252" t="s">
        <v>405</v>
      </c>
      <c r="E438" s="257" t="s">
        <v>22</v>
      </c>
      <c r="F438" s="258" t="s">
        <v>5311</v>
      </c>
      <c r="G438" s="256"/>
      <c r="H438" s="259">
        <v>1659</v>
      </c>
      <c r="I438" s="260"/>
      <c r="J438" s="256"/>
      <c r="K438" s="256"/>
      <c r="L438" s="261"/>
      <c r="M438" s="262"/>
      <c r="N438" s="263"/>
      <c r="O438" s="263"/>
      <c r="P438" s="263"/>
      <c r="Q438" s="263"/>
      <c r="R438" s="263"/>
      <c r="S438" s="263"/>
      <c r="T438" s="264"/>
      <c r="AT438" s="265" t="s">
        <v>405</v>
      </c>
      <c r="AU438" s="265" t="s">
        <v>81</v>
      </c>
      <c r="AV438" s="12" t="s">
        <v>81</v>
      </c>
      <c r="AW438" s="12" t="s">
        <v>36</v>
      </c>
      <c r="AX438" s="12" t="s">
        <v>24</v>
      </c>
      <c r="AY438" s="265" t="s">
        <v>394</v>
      </c>
    </row>
    <row r="439" spans="2:65" s="1" customFormat="1" ht="16.5" customHeight="1">
      <c r="B439" s="47"/>
      <c r="C439" s="240" t="s">
        <v>1096</v>
      </c>
      <c r="D439" s="240" t="s">
        <v>396</v>
      </c>
      <c r="E439" s="241" t="s">
        <v>2477</v>
      </c>
      <c r="F439" s="242" t="s">
        <v>2478</v>
      </c>
      <c r="G439" s="243" t="s">
        <v>552</v>
      </c>
      <c r="H439" s="244">
        <v>0.03</v>
      </c>
      <c r="I439" s="245"/>
      <c r="J439" s="246">
        <f>ROUND(I439*H439,2)</f>
        <v>0</v>
      </c>
      <c r="K439" s="242" t="s">
        <v>410</v>
      </c>
      <c r="L439" s="73"/>
      <c r="M439" s="247" t="s">
        <v>22</v>
      </c>
      <c r="N439" s="248" t="s">
        <v>44</v>
      </c>
      <c r="O439" s="48"/>
      <c r="P439" s="249">
        <f>O439*H439</f>
        <v>0</v>
      </c>
      <c r="Q439" s="249">
        <v>0</v>
      </c>
      <c r="R439" s="249">
        <f>Q439*H439</f>
        <v>0</v>
      </c>
      <c r="S439" s="249">
        <v>0</v>
      </c>
      <c r="T439" s="250">
        <f>S439*H439</f>
        <v>0</v>
      </c>
      <c r="AR439" s="25" t="s">
        <v>493</v>
      </c>
      <c r="AT439" s="25" t="s">
        <v>396</v>
      </c>
      <c r="AU439" s="25" t="s">
        <v>81</v>
      </c>
      <c r="AY439" s="25" t="s">
        <v>394</v>
      </c>
      <c r="BE439" s="251">
        <f>IF(N439="základní",J439,0)</f>
        <v>0</v>
      </c>
      <c r="BF439" s="251">
        <f>IF(N439="snížená",J439,0)</f>
        <v>0</v>
      </c>
      <c r="BG439" s="251">
        <f>IF(N439="zákl. přenesená",J439,0)</f>
        <v>0</v>
      </c>
      <c r="BH439" s="251">
        <f>IF(N439="sníž. přenesená",J439,0)</f>
        <v>0</v>
      </c>
      <c r="BI439" s="251">
        <f>IF(N439="nulová",J439,0)</f>
        <v>0</v>
      </c>
      <c r="BJ439" s="25" t="s">
        <v>24</v>
      </c>
      <c r="BK439" s="251">
        <f>ROUND(I439*H439,2)</f>
        <v>0</v>
      </c>
      <c r="BL439" s="25" t="s">
        <v>493</v>
      </c>
      <c r="BM439" s="25" t="s">
        <v>5312</v>
      </c>
    </row>
    <row r="440" spans="2:47" s="1" customFormat="1" ht="13.5">
      <c r="B440" s="47"/>
      <c r="C440" s="75"/>
      <c r="D440" s="252" t="s">
        <v>403</v>
      </c>
      <c r="E440" s="75"/>
      <c r="F440" s="253" t="s">
        <v>2480</v>
      </c>
      <c r="G440" s="75"/>
      <c r="H440" s="75"/>
      <c r="I440" s="208"/>
      <c r="J440" s="75"/>
      <c r="K440" s="75"/>
      <c r="L440" s="73"/>
      <c r="M440" s="254"/>
      <c r="N440" s="48"/>
      <c r="O440" s="48"/>
      <c r="P440" s="48"/>
      <c r="Q440" s="48"/>
      <c r="R440" s="48"/>
      <c r="S440" s="48"/>
      <c r="T440" s="96"/>
      <c r="AT440" s="25" t="s">
        <v>403</v>
      </c>
      <c r="AU440" s="25" t="s">
        <v>81</v>
      </c>
    </row>
    <row r="441" spans="2:63" s="11" customFormat="1" ht="29.85" customHeight="1">
      <c r="B441" s="224"/>
      <c r="C441" s="225"/>
      <c r="D441" s="226" t="s">
        <v>72</v>
      </c>
      <c r="E441" s="238" t="s">
        <v>2550</v>
      </c>
      <c r="F441" s="238" t="s">
        <v>5313</v>
      </c>
      <c r="G441" s="225"/>
      <c r="H441" s="225"/>
      <c r="I441" s="228"/>
      <c r="J441" s="239">
        <f>BK441</f>
        <v>0</v>
      </c>
      <c r="K441" s="225"/>
      <c r="L441" s="230"/>
      <c r="M441" s="231"/>
      <c r="N441" s="232"/>
      <c r="O441" s="232"/>
      <c r="P441" s="233">
        <f>SUM(P442:P449)</f>
        <v>0</v>
      </c>
      <c r="Q441" s="232"/>
      <c r="R441" s="233">
        <f>SUM(R442:R449)</f>
        <v>0.0060865</v>
      </c>
      <c r="S441" s="232"/>
      <c r="T441" s="234">
        <f>SUM(T442:T449)</f>
        <v>0</v>
      </c>
      <c r="AR441" s="235" t="s">
        <v>81</v>
      </c>
      <c r="AT441" s="236" t="s">
        <v>72</v>
      </c>
      <c r="AU441" s="236" t="s">
        <v>24</v>
      </c>
      <c r="AY441" s="235" t="s">
        <v>394</v>
      </c>
      <c r="BK441" s="237">
        <f>SUM(BK442:BK449)</f>
        <v>0</v>
      </c>
    </row>
    <row r="442" spans="2:65" s="1" customFormat="1" ht="25.5" customHeight="1">
      <c r="B442" s="47"/>
      <c r="C442" s="240" t="s">
        <v>1102</v>
      </c>
      <c r="D442" s="240" t="s">
        <v>396</v>
      </c>
      <c r="E442" s="241" t="s">
        <v>5314</v>
      </c>
      <c r="F442" s="242" t="s">
        <v>5315</v>
      </c>
      <c r="G442" s="243" t="s">
        <v>612</v>
      </c>
      <c r="H442" s="244">
        <v>25.9</v>
      </c>
      <c r="I442" s="245"/>
      <c r="J442" s="246">
        <f>ROUND(I442*H442,2)</f>
        <v>0</v>
      </c>
      <c r="K442" s="242" t="s">
        <v>410</v>
      </c>
      <c r="L442" s="73"/>
      <c r="M442" s="247" t="s">
        <v>22</v>
      </c>
      <c r="N442" s="248" t="s">
        <v>44</v>
      </c>
      <c r="O442" s="48"/>
      <c r="P442" s="249">
        <f>O442*H442</f>
        <v>0</v>
      </c>
      <c r="Q442" s="249">
        <v>3E-05</v>
      </c>
      <c r="R442" s="249">
        <f>Q442*H442</f>
        <v>0.000777</v>
      </c>
      <c r="S442" s="249">
        <v>0</v>
      </c>
      <c r="T442" s="250">
        <f>S442*H442</f>
        <v>0</v>
      </c>
      <c r="AR442" s="25" t="s">
        <v>493</v>
      </c>
      <c r="AT442" s="25" t="s">
        <v>396</v>
      </c>
      <c r="AU442" s="25" t="s">
        <v>81</v>
      </c>
      <c r="AY442" s="25" t="s">
        <v>394</v>
      </c>
      <c r="BE442" s="251">
        <f>IF(N442="základní",J442,0)</f>
        <v>0</v>
      </c>
      <c r="BF442" s="251">
        <f>IF(N442="snížená",J442,0)</f>
        <v>0</v>
      </c>
      <c r="BG442" s="251">
        <f>IF(N442="zákl. přenesená",J442,0)</f>
        <v>0</v>
      </c>
      <c r="BH442" s="251">
        <f>IF(N442="sníž. přenesená",J442,0)</f>
        <v>0</v>
      </c>
      <c r="BI442" s="251">
        <f>IF(N442="nulová",J442,0)</f>
        <v>0</v>
      </c>
      <c r="BJ442" s="25" t="s">
        <v>24</v>
      </c>
      <c r="BK442" s="251">
        <f>ROUND(I442*H442,2)</f>
        <v>0</v>
      </c>
      <c r="BL442" s="25" t="s">
        <v>493</v>
      </c>
      <c r="BM442" s="25" t="s">
        <v>5316</v>
      </c>
    </row>
    <row r="443" spans="2:47" s="1" customFormat="1" ht="13.5">
      <c r="B443" s="47"/>
      <c r="C443" s="75"/>
      <c r="D443" s="252" t="s">
        <v>403</v>
      </c>
      <c r="E443" s="75"/>
      <c r="F443" s="253" t="s">
        <v>5317</v>
      </c>
      <c r="G443" s="75"/>
      <c r="H443" s="75"/>
      <c r="I443" s="208"/>
      <c r="J443" s="75"/>
      <c r="K443" s="75"/>
      <c r="L443" s="73"/>
      <c r="M443" s="254"/>
      <c r="N443" s="48"/>
      <c r="O443" s="48"/>
      <c r="P443" s="48"/>
      <c r="Q443" s="48"/>
      <c r="R443" s="48"/>
      <c r="S443" s="48"/>
      <c r="T443" s="96"/>
      <c r="AT443" s="25" t="s">
        <v>403</v>
      </c>
      <c r="AU443" s="25" t="s">
        <v>81</v>
      </c>
    </row>
    <row r="444" spans="2:51" s="12" customFormat="1" ht="13.5">
      <c r="B444" s="255"/>
      <c r="C444" s="256"/>
      <c r="D444" s="252" t="s">
        <v>405</v>
      </c>
      <c r="E444" s="257" t="s">
        <v>958</v>
      </c>
      <c r="F444" s="258" t="s">
        <v>5318</v>
      </c>
      <c r="G444" s="256"/>
      <c r="H444" s="259">
        <v>25.9</v>
      </c>
      <c r="I444" s="260"/>
      <c r="J444" s="256"/>
      <c r="K444" s="256"/>
      <c r="L444" s="261"/>
      <c r="M444" s="262"/>
      <c r="N444" s="263"/>
      <c r="O444" s="263"/>
      <c r="P444" s="263"/>
      <c r="Q444" s="263"/>
      <c r="R444" s="263"/>
      <c r="S444" s="263"/>
      <c r="T444" s="264"/>
      <c r="AT444" s="265" t="s">
        <v>405</v>
      </c>
      <c r="AU444" s="265" t="s">
        <v>81</v>
      </c>
      <c r="AV444" s="12" t="s">
        <v>81</v>
      </c>
      <c r="AW444" s="12" t="s">
        <v>36</v>
      </c>
      <c r="AX444" s="12" t="s">
        <v>24</v>
      </c>
      <c r="AY444" s="265" t="s">
        <v>394</v>
      </c>
    </row>
    <row r="445" spans="2:65" s="1" customFormat="1" ht="16.5" customHeight="1">
      <c r="B445" s="47"/>
      <c r="C445" s="288" t="s">
        <v>1108</v>
      </c>
      <c r="D445" s="288" t="s">
        <v>506</v>
      </c>
      <c r="E445" s="289" t="s">
        <v>5319</v>
      </c>
      <c r="F445" s="290" t="s">
        <v>5320</v>
      </c>
      <c r="G445" s="291" t="s">
        <v>612</v>
      </c>
      <c r="H445" s="292">
        <v>25.9</v>
      </c>
      <c r="I445" s="293"/>
      <c r="J445" s="294">
        <f>ROUND(I445*H445,2)</f>
        <v>0</v>
      </c>
      <c r="K445" s="290" t="s">
        <v>410</v>
      </c>
      <c r="L445" s="295"/>
      <c r="M445" s="296" t="s">
        <v>22</v>
      </c>
      <c r="N445" s="297" t="s">
        <v>44</v>
      </c>
      <c r="O445" s="48"/>
      <c r="P445" s="249">
        <f>O445*H445</f>
        <v>0</v>
      </c>
      <c r="Q445" s="249">
        <v>0.000205</v>
      </c>
      <c r="R445" s="249">
        <f>Q445*H445</f>
        <v>0.0053095</v>
      </c>
      <c r="S445" s="249">
        <v>0</v>
      </c>
      <c r="T445" s="250">
        <f>S445*H445</f>
        <v>0</v>
      </c>
      <c r="AR445" s="25" t="s">
        <v>588</v>
      </c>
      <c r="AT445" s="25" t="s">
        <v>506</v>
      </c>
      <c r="AU445" s="25" t="s">
        <v>81</v>
      </c>
      <c r="AY445" s="25" t="s">
        <v>394</v>
      </c>
      <c r="BE445" s="251">
        <f>IF(N445="základní",J445,0)</f>
        <v>0</v>
      </c>
      <c r="BF445" s="251">
        <f>IF(N445="snížená",J445,0)</f>
        <v>0</v>
      </c>
      <c r="BG445" s="251">
        <f>IF(N445="zákl. přenesená",J445,0)</f>
        <v>0</v>
      </c>
      <c r="BH445" s="251">
        <f>IF(N445="sníž. přenesená",J445,0)</f>
        <v>0</v>
      </c>
      <c r="BI445" s="251">
        <f>IF(N445="nulová",J445,0)</f>
        <v>0</v>
      </c>
      <c r="BJ445" s="25" t="s">
        <v>24</v>
      </c>
      <c r="BK445" s="251">
        <f>ROUND(I445*H445,2)</f>
        <v>0</v>
      </c>
      <c r="BL445" s="25" t="s">
        <v>493</v>
      </c>
      <c r="BM445" s="25" t="s">
        <v>5321</v>
      </c>
    </row>
    <row r="446" spans="2:47" s="1" customFormat="1" ht="13.5">
      <c r="B446" s="47"/>
      <c r="C446" s="75"/>
      <c r="D446" s="252" t="s">
        <v>403</v>
      </c>
      <c r="E446" s="75"/>
      <c r="F446" s="253" t="s">
        <v>5322</v>
      </c>
      <c r="G446" s="75"/>
      <c r="H446" s="75"/>
      <c r="I446" s="208"/>
      <c r="J446" s="75"/>
      <c r="K446" s="75"/>
      <c r="L446" s="73"/>
      <c r="M446" s="254"/>
      <c r="N446" s="48"/>
      <c r="O446" s="48"/>
      <c r="P446" s="48"/>
      <c r="Q446" s="48"/>
      <c r="R446" s="48"/>
      <c r="S446" s="48"/>
      <c r="T446" s="96"/>
      <c r="AT446" s="25" t="s">
        <v>403</v>
      </c>
      <c r="AU446" s="25" t="s">
        <v>81</v>
      </c>
    </row>
    <row r="447" spans="2:51" s="12" customFormat="1" ht="13.5">
      <c r="B447" s="255"/>
      <c r="C447" s="256"/>
      <c r="D447" s="252" t="s">
        <v>405</v>
      </c>
      <c r="E447" s="257" t="s">
        <v>22</v>
      </c>
      <c r="F447" s="258" t="s">
        <v>958</v>
      </c>
      <c r="G447" s="256"/>
      <c r="H447" s="259">
        <v>25.9</v>
      </c>
      <c r="I447" s="260"/>
      <c r="J447" s="256"/>
      <c r="K447" s="256"/>
      <c r="L447" s="261"/>
      <c r="M447" s="262"/>
      <c r="N447" s="263"/>
      <c r="O447" s="263"/>
      <c r="P447" s="263"/>
      <c r="Q447" s="263"/>
      <c r="R447" s="263"/>
      <c r="S447" s="263"/>
      <c r="T447" s="264"/>
      <c r="AT447" s="265" t="s">
        <v>405</v>
      </c>
      <c r="AU447" s="265" t="s">
        <v>81</v>
      </c>
      <c r="AV447" s="12" t="s">
        <v>81</v>
      </c>
      <c r="AW447" s="12" t="s">
        <v>36</v>
      </c>
      <c r="AX447" s="12" t="s">
        <v>24</v>
      </c>
      <c r="AY447" s="265" t="s">
        <v>394</v>
      </c>
    </row>
    <row r="448" spans="2:65" s="1" customFormat="1" ht="16.5" customHeight="1">
      <c r="B448" s="47"/>
      <c r="C448" s="240" t="s">
        <v>1112</v>
      </c>
      <c r="D448" s="240" t="s">
        <v>396</v>
      </c>
      <c r="E448" s="241" t="s">
        <v>2578</v>
      </c>
      <c r="F448" s="242" t="s">
        <v>2579</v>
      </c>
      <c r="G448" s="243" t="s">
        <v>552</v>
      </c>
      <c r="H448" s="244">
        <v>0.006</v>
      </c>
      <c r="I448" s="245"/>
      <c r="J448" s="246">
        <f>ROUND(I448*H448,2)</f>
        <v>0</v>
      </c>
      <c r="K448" s="242" t="s">
        <v>410</v>
      </c>
      <c r="L448" s="73"/>
      <c r="M448" s="247" t="s">
        <v>22</v>
      </c>
      <c r="N448" s="248" t="s">
        <v>44</v>
      </c>
      <c r="O448" s="48"/>
      <c r="P448" s="249">
        <f>O448*H448</f>
        <v>0</v>
      </c>
      <c r="Q448" s="249">
        <v>0</v>
      </c>
      <c r="R448" s="249">
        <f>Q448*H448</f>
        <v>0</v>
      </c>
      <c r="S448" s="249">
        <v>0</v>
      </c>
      <c r="T448" s="250">
        <f>S448*H448</f>
        <v>0</v>
      </c>
      <c r="AR448" s="25" t="s">
        <v>493</v>
      </c>
      <c r="AT448" s="25" t="s">
        <v>396</v>
      </c>
      <c r="AU448" s="25" t="s">
        <v>81</v>
      </c>
      <c r="AY448" s="25" t="s">
        <v>394</v>
      </c>
      <c r="BE448" s="251">
        <f>IF(N448="základní",J448,0)</f>
        <v>0</v>
      </c>
      <c r="BF448" s="251">
        <f>IF(N448="snížená",J448,0)</f>
        <v>0</v>
      </c>
      <c r="BG448" s="251">
        <f>IF(N448="zákl. přenesená",J448,0)</f>
        <v>0</v>
      </c>
      <c r="BH448" s="251">
        <f>IF(N448="sníž. přenesená",J448,0)</f>
        <v>0</v>
      </c>
      <c r="BI448" s="251">
        <f>IF(N448="nulová",J448,0)</f>
        <v>0</v>
      </c>
      <c r="BJ448" s="25" t="s">
        <v>24</v>
      </c>
      <c r="BK448" s="251">
        <f>ROUND(I448*H448,2)</f>
        <v>0</v>
      </c>
      <c r="BL448" s="25" t="s">
        <v>493</v>
      </c>
      <c r="BM448" s="25" t="s">
        <v>5323</v>
      </c>
    </row>
    <row r="449" spans="2:47" s="1" customFormat="1" ht="13.5">
      <c r="B449" s="47"/>
      <c r="C449" s="75"/>
      <c r="D449" s="252" t="s">
        <v>403</v>
      </c>
      <c r="E449" s="75"/>
      <c r="F449" s="253" t="s">
        <v>2581</v>
      </c>
      <c r="G449" s="75"/>
      <c r="H449" s="75"/>
      <c r="I449" s="208"/>
      <c r="J449" s="75"/>
      <c r="K449" s="75"/>
      <c r="L449" s="73"/>
      <c r="M449" s="254"/>
      <c r="N449" s="48"/>
      <c r="O449" s="48"/>
      <c r="P449" s="48"/>
      <c r="Q449" s="48"/>
      <c r="R449" s="48"/>
      <c r="S449" s="48"/>
      <c r="T449" s="96"/>
      <c r="AT449" s="25" t="s">
        <v>403</v>
      </c>
      <c r="AU449" s="25" t="s">
        <v>81</v>
      </c>
    </row>
    <row r="450" spans="2:63" s="11" customFormat="1" ht="29.85" customHeight="1">
      <c r="B450" s="224"/>
      <c r="C450" s="225"/>
      <c r="D450" s="226" t="s">
        <v>72</v>
      </c>
      <c r="E450" s="238" t="s">
        <v>2719</v>
      </c>
      <c r="F450" s="238" t="s">
        <v>2720</v>
      </c>
      <c r="G450" s="225"/>
      <c r="H450" s="225"/>
      <c r="I450" s="228"/>
      <c r="J450" s="239">
        <f>BK450</f>
        <v>0</v>
      </c>
      <c r="K450" s="225"/>
      <c r="L450" s="230"/>
      <c r="M450" s="231"/>
      <c r="N450" s="232"/>
      <c r="O450" s="232"/>
      <c r="P450" s="233">
        <f>SUM(P451:P494)</f>
        <v>0</v>
      </c>
      <c r="Q450" s="232"/>
      <c r="R450" s="233">
        <f>SUM(R451:R494)</f>
        <v>0.22310898</v>
      </c>
      <c r="S450" s="232"/>
      <c r="T450" s="234">
        <f>SUM(T451:T494)</f>
        <v>0</v>
      </c>
      <c r="AR450" s="235" t="s">
        <v>81</v>
      </c>
      <c r="AT450" s="236" t="s">
        <v>72</v>
      </c>
      <c r="AU450" s="236" t="s">
        <v>24</v>
      </c>
      <c r="AY450" s="235" t="s">
        <v>394</v>
      </c>
      <c r="BK450" s="237">
        <f>SUM(BK451:BK494)</f>
        <v>0</v>
      </c>
    </row>
    <row r="451" spans="2:65" s="1" customFormat="1" ht="25.5" customHeight="1">
      <c r="B451" s="47"/>
      <c r="C451" s="240" t="s">
        <v>1118</v>
      </c>
      <c r="D451" s="240" t="s">
        <v>396</v>
      </c>
      <c r="E451" s="241" t="s">
        <v>5324</v>
      </c>
      <c r="F451" s="242" t="s">
        <v>5325</v>
      </c>
      <c r="G451" s="243" t="s">
        <v>399</v>
      </c>
      <c r="H451" s="244">
        <v>98.187</v>
      </c>
      <c r="I451" s="245"/>
      <c r="J451" s="246">
        <f>ROUND(I451*H451,2)</f>
        <v>0</v>
      </c>
      <c r="K451" s="242" t="s">
        <v>400</v>
      </c>
      <c r="L451" s="73"/>
      <c r="M451" s="247" t="s">
        <v>22</v>
      </c>
      <c r="N451" s="248" t="s">
        <v>44</v>
      </c>
      <c r="O451" s="48"/>
      <c r="P451" s="249">
        <f>O451*H451</f>
        <v>0</v>
      </c>
      <c r="Q451" s="249">
        <v>0.00035</v>
      </c>
      <c r="R451" s="249">
        <f>Q451*H451</f>
        <v>0.03436545</v>
      </c>
      <c r="S451" s="249">
        <v>0</v>
      </c>
      <c r="T451" s="250">
        <f>S451*H451</f>
        <v>0</v>
      </c>
      <c r="AR451" s="25" t="s">
        <v>493</v>
      </c>
      <c r="AT451" s="25" t="s">
        <v>396</v>
      </c>
      <c r="AU451" s="25" t="s">
        <v>81</v>
      </c>
      <c r="AY451" s="25" t="s">
        <v>394</v>
      </c>
      <c r="BE451" s="251">
        <f>IF(N451="základní",J451,0)</f>
        <v>0</v>
      </c>
      <c r="BF451" s="251">
        <f>IF(N451="snížená",J451,0)</f>
        <v>0</v>
      </c>
      <c r="BG451" s="251">
        <f>IF(N451="zákl. přenesená",J451,0)</f>
        <v>0</v>
      </c>
      <c r="BH451" s="251">
        <f>IF(N451="sníž. přenesená",J451,0)</f>
        <v>0</v>
      </c>
      <c r="BI451" s="251">
        <f>IF(N451="nulová",J451,0)</f>
        <v>0</v>
      </c>
      <c r="BJ451" s="25" t="s">
        <v>24</v>
      </c>
      <c r="BK451" s="251">
        <f>ROUND(I451*H451,2)</f>
        <v>0</v>
      </c>
      <c r="BL451" s="25" t="s">
        <v>493</v>
      </c>
      <c r="BM451" s="25" t="s">
        <v>5326</v>
      </c>
    </row>
    <row r="452" spans="2:47" s="1" customFormat="1" ht="13.5">
      <c r="B452" s="47"/>
      <c r="C452" s="75"/>
      <c r="D452" s="252" t="s">
        <v>403</v>
      </c>
      <c r="E452" s="75"/>
      <c r="F452" s="253" t="s">
        <v>5327</v>
      </c>
      <c r="G452" s="75"/>
      <c r="H452" s="75"/>
      <c r="I452" s="208"/>
      <c r="J452" s="75"/>
      <c r="K452" s="75"/>
      <c r="L452" s="73"/>
      <c r="M452" s="254"/>
      <c r="N452" s="48"/>
      <c r="O452" s="48"/>
      <c r="P452" s="48"/>
      <c r="Q452" s="48"/>
      <c r="R452" s="48"/>
      <c r="S452" s="48"/>
      <c r="T452" s="96"/>
      <c r="AT452" s="25" t="s">
        <v>403</v>
      </c>
      <c r="AU452" s="25" t="s">
        <v>81</v>
      </c>
    </row>
    <row r="453" spans="2:51" s="12" customFormat="1" ht="13.5">
      <c r="B453" s="255"/>
      <c r="C453" s="256"/>
      <c r="D453" s="252" t="s">
        <v>405</v>
      </c>
      <c r="E453" s="257" t="s">
        <v>22</v>
      </c>
      <c r="F453" s="258" t="s">
        <v>5328</v>
      </c>
      <c r="G453" s="256"/>
      <c r="H453" s="259">
        <v>98.187</v>
      </c>
      <c r="I453" s="260"/>
      <c r="J453" s="256"/>
      <c r="K453" s="256"/>
      <c r="L453" s="261"/>
      <c r="M453" s="262"/>
      <c r="N453" s="263"/>
      <c r="O453" s="263"/>
      <c r="P453" s="263"/>
      <c r="Q453" s="263"/>
      <c r="R453" s="263"/>
      <c r="S453" s="263"/>
      <c r="T453" s="264"/>
      <c r="AT453" s="265" t="s">
        <v>405</v>
      </c>
      <c r="AU453" s="265" t="s">
        <v>81</v>
      </c>
      <c r="AV453" s="12" t="s">
        <v>81</v>
      </c>
      <c r="AW453" s="12" t="s">
        <v>36</v>
      </c>
      <c r="AX453" s="12" t="s">
        <v>24</v>
      </c>
      <c r="AY453" s="265" t="s">
        <v>394</v>
      </c>
    </row>
    <row r="454" spans="2:65" s="1" customFormat="1" ht="16.5" customHeight="1">
      <c r="B454" s="47"/>
      <c r="C454" s="240" t="s">
        <v>1122</v>
      </c>
      <c r="D454" s="240" t="s">
        <v>396</v>
      </c>
      <c r="E454" s="241" t="s">
        <v>5329</v>
      </c>
      <c r="F454" s="242" t="s">
        <v>5330</v>
      </c>
      <c r="G454" s="243" t="s">
        <v>399</v>
      </c>
      <c r="H454" s="244">
        <v>98.187</v>
      </c>
      <c r="I454" s="245"/>
      <c r="J454" s="246">
        <f>ROUND(I454*H454,2)</f>
        <v>0</v>
      </c>
      <c r="K454" s="242" t="s">
        <v>400</v>
      </c>
      <c r="L454" s="73"/>
      <c r="M454" s="247" t="s">
        <v>22</v>
      </c>
      <c r="N454" s="248" t="s">
        <v>44</v>
      </c>
      <c r="O454" s="48"/>
      <c r="P454" s="249">
        <f>O454*H454</f>
        <v>0</v>
      </c>
      <c r="Q454" s="249">
        <v>0.00015</v>
      </c>
      <c r="R454" s="249">
        <f>Q454*H454</f>
        <v>0.014728049999999998</v>
      </c>
      <c r="S454" s="249">
        <v>0</v>
      </c>
      <c r="T454" s="250">
        <f>S454*H454</f>
        <v>0</v>
      </c>
      <c r="AR454" s="25" t="s">
        <v>493</v>
      </c>
      <c r="AT454" s="25" t="s">
        <v>396</v>
      </c>
      <c r="AU454" s="25" t="s">
        <v>81</v>
      </c>
      <c r="AY454" s="25" t="s">
        <v>394</v>
      </c>
      <c r="BE454" s="251">
        <f>IF(N454="základní",J454,0)</f>
        <v>0</v>
      </c>
      <c r="BF454" s="251">
        <f>IF(N454="snížená",J454,0)</f>
        <v>0</v>
      </c>
      <c r="BG454" s="251">
        <f>IF(N454="zákl. přenesená",J454,0)</f>
        <v>0</v>
      </c>
      <c r="BH454" s="251">
        <f>IF(N454="sníž. přenesená",J454,0)</f>
        <v>0</v>
      </c>
      <c r="BI454" s="251">
        <f>IF(N454="nulová",J454,0)</f>
        <v>0</v>
      </c>
      <c r="BJ454" s="25" t="s">
        <v>24</v>
      </c>
      <c r="BK454" s="251">
        <f>ROUND(I454*H454,2)</f>
        <v>0</v>
      </c>
      <c r="BL454" s="25" t="s">
        <v>493</v>
      </c>
      <c r="BM454" s="25" t="s">
        <v>5331</v>
      </c>
    </row>
    <row r="455" spans="2:47" s="1" customFormat="1" ht="13.5">
      <c r="B455" s="47"/>
      <c r="C455" s="75"/>
      <c r="D455" s="252" t="s">
        <v>403</v>
      </c>
      <c r="E455" s="75"/>
      <c r="F455" s="253" t="s">
        <v>5332</v>
      </c>
      <c r="G455" s="75"/>
      <c r="H455" s="75"/>
      <c r="I455" s="208"/>
      <c r="J455" s="75"/>
      <c r="K455" s="75"/>
      <c r="L455" s="73"/>
      <c r="M455" s="254"/>
      <c r="N455" s="48"/>
      <c r="O455" s="48"/>
      <c r="P455" s="48"/>
      <c r="Q455" s="48"/>
      <c r="R455" s="48"/>
      <c r="S455" s="48"/>
      <c r="T455" s="96"/>
      <c r="AT455" s="25" t="s">
        <v>403</v>
      </c>
      <c r="AU455" s="25" t="s">
        <v>81</v>
      </c>
    </row>
    <row r="456" spans="2:51" s="12" customFormat="1" ht="13.5">
      <c r="B456" s="255"/>
      <c r="C456" s="256"/>
      <c r="D456" s="252" t="s">
        <v>405</v>
      </c>
      <c r="E456" s="257" t="s">
        <v>22</v>
      </c>
      <c r="F456" s="258" t="s">
        <v>5328</v>
      </c>
      <c r="G456" s="256"/>
      <c r="H456" s="259">
        <v>98.187</v>
      </c>
      <c r="I456" s="260"/>
      <c r="J456" s="256"/>
      <c r="K456" s="256"/>
      <c r="L456" s="261"/>
      <c r="M456" s="262"/>
      <c r="N456" s="263"/>
      <c r="O456" s="263"/>
      <c r="P456" s="263"/>
      <c r="Q456" s="263"/>
      <c r="R456" s="263"/>
      <c r="S456" s="263"/>
      <c r="T456" s="264"/>
      <c r="AT456" s="265" t="s">
        <v>405</v>
      </c>
      <c r="AU456" s="265" t="s">
        <v>81</v>
      </c>
      <c r="AV456" s="12" t="s">
        <v>81</v>
      </c>
      <c r="AW456" s="12" t="s">
        <v>36</v>
      </c>
      <c r="AX456" s="12" t="s">
        <v>24</v>
      </c>
      <c r="AY456" s="265" t="s">
        <v>394</v>
      </c>
    </row>
    <row r="457" spans="2:65" s="1" customFormat="1" ht="16.5" customHeight="1">
      <c r="B457" s="47"/>
      <c r="C457" s="240" t="s">
        <v>1130</v>
      </c>
      <c r="D457" s="240" t="s">
        <v>396</v>
      </c>
      <c r="E457" s="241" t="s">
        <v>5333</v>
      </c>
      <c r="F457" s="242" t="s">
        <v>5334</v>
      </c>
      <c r="G457" s="243" t="s">
        <v>399</v>
      </c>
      <c r="H457" s="244">
        <v>98.187</v>
      </c>
      <c r="I457" s="245"/>
      <c r="J457" s="246">
        <f>ROUND(I457*H457,2)</f>
        <v>0</v>
      </c>
      <c r="K457" s="242" t="s">
        <v>400</v>
      </c>
      <c r="L457" s="73"/>
      <c r="M457" s="247" t="s">
        <v>22</v>
      </c>
      <c r="N457" s="248" t="s">
        <v>44</v>
      </c>
      <c r="O457" s="48"/>
      <c r="P457" s="249">
        <f>O457*H457</f>
        <v>0</v>
      </c>
      <c r="Q457" s="249">
        <v>0.00012</v>
      </c>
      <c r="R457" s="249">
        <f>Q457*H457</f>
        <v>0.01178244</v>
      </c>
      <c r="S457" s="249">
        <v>0</v>
      </c>
      <c r="T457" s="250">
        <f>S457*H457</f>
        <v>0</v>
      </c>
      <c r="AR457" s="25" t="s">
        <v>493</v>
      </c>
      <c r="AT457" s="25" t="s">
        <v>396</v>
      </c>
      <c r="AU457" s="25" t="s">
        <v>81</v>
      </c>
      <c r="AY457" s="25" t="s">
        <v>394</v>
      </c>
      <c r="BE457" s="251">
        <f>IF(N457="základní",J457,0)</f>
        <v>0</v>
      </c>
      <c r="BF457" s="251">
        <f>IF(N457="snížená",J457,0)</f>
        <v>0</v>
      </c>
      <c r="BG457" s="251">
        <f>IF(N457="zákl. přenesená",J457,0)</f>
        <v>0</v>
      </c>
      <c r="BH457" s="251">
        <f>IF(N457="sníž. přenesená",J457,0)</f>
        <v>0</v>
      </c>
      <c r="BI457" s="251">
        <f>IF(N457="nulová",J457,0)</f>
        <v>0</v>
      </c>
      <c r="BJ457" s="25" t="s">
        <v>24</v>
      </c>
      <c r="BK457" s="251">
        <f>ROUND(I457*H457,2)</f>
        <v>0</v>
      </c>
      <c r="BL457" s="25" t="s">
        <v>493</v>
      </c>
      <c r="BM457" s="25" t="s">
        <v>5335</v>
      </c>
    </row>
    <row r="458" spans="2:47" s="1" customFormat="1" ht="13.5">
      <c r="B458" s="47"/>
      <c r="C458" s="75"/>
      <c r="D458" s="252" t="s">
        <v>403</v>
      </c>
      <c r="E458" s="75"/>
      <c r="F458" s="253" t="s">
        <v>5336</v>
      </c>
      <c r="G458" s="75"/>
      <c r="H458" s="75"/>
      <c r="I458" s="208"/>
      <c r="J458" s="75"/>
      <c r="K458" s="75"/>
      <c r="L458" s="73"/>
      <c r="M458" s="254"/>
      <c r="N458" s="48"/>
      <c r="O458" s="48"/>
      <c r="P458" s="48"/>
      <c r="Q458" s="48"/>
      <c r="R458" s="48"/>
      <c r="S458" s="48"/>
      <c r="T458" s="96"/>
      <c r="AT458" s="25" t="s">
        <v>403</v>
      </c>
      <c r="AU458" s="25" t="s">
        <v>81</v>
      </c>
    </row>
    <row r="459" spans="2:51" s="12" customFormat="1" ht="13.5">
      <c r="B459" s="255"/>
      <c r="C459" s="256"/>
      <c r="D459" s="252" t="s">
        <v>405</v>
      </c>
      <c r="E459" s="257" t="s">
        <v>22</v>
      </c>
      <c r="F459" s="258" t="s">
        <v>5328</v>
      </c>
      <c r="G459" s="256"/>
      <c r="H459" s="259">
        <v>98.187</v>
      </c>
      <c r="I459" s="260"/>
      <c r="J459" s="256"/>
      <c r="K459" s="256"/>
      <c r="L459" s="261"/>
      <c r="M459" s="262"/>
      <c r="N459" s="263"/>
      <c r="O459" s="263"/>
      <c r="P459" s="263"/>
      <c r="Q459" s="263"/>
      <c r="R459" s="263"/>
      <c r="S459" s="263"/>
      <c r="T459" s="264"/>
      <c r="AT459" s="265" t="s">
        <v>405</v>
      </c>
      <c r="AU459" s="265" t="s">
        <v>81</v>
      </c>
      <c r="AV459" s="12" t="s">
        <v>81</v>
      </c>
      <c r="AW459" s="12" t="s">
        <v>36</v>
      </c>
      <c r="AX459" s="12" t="s">
        <v>24</v>
      </c>
      <c r="AY459" s="265" t="s">
        <v>394</v>
      </c>
    </row>
    <row r="460" spans="2:65" s="1" customFormat="1" ht="16.5" customHeight="1">
      <c r="B460" s="47"/>
      <c r="C460" s="240" t="s">
        <v>1139</v>
      </c>
      <c r="D460" s="240" t="s">
        <v>396</v>
      </c>
      <c r="E460" s="241" t="s">
        <v>5337</v>
      </c>
      <c r="F460" s="242" t="s">
        <v>5338</v>
      </c>
      <c r="G460" s="243" t="s">
        <v>399</v>
      </c>
      <c r="H460" s="244">
        <v>29.64</v>
      </c>
      <c r="I460" s="245"/>
      <c r="J460" s="246">
        <f>ROUND(I460*H460,2)</f>
        <v>0</v>
      </c>
      <c r="K460" s="242" t="s">
        <v>400</v>
      </c>
      <c r="L460" s="73"/>
      <c r="M460" s="247" t="s">
        <v>22</v>
      </c>
      <c r="N460" s="248" t="s">
        <v>44</v>
      </c>
      <c r="O460" s="48"/>
      <c r="P460" s="249">
        <f>O460*H460</f>
        <v>0</v>
      </c>
      <c r="Q460" s="249">
        <v>0.00023</v>
      </c>
      <c r="R460" s="249">
        <f>Q460*H460</f>
        <v>0.006817200000000001</v>
      </c>
      <c r="S460" s="249">
        <v>0</v>
      </c>
      <c r="T460" s="250">
        <f>S460*H460</f>
        <v>0</v>
      </c>
      <c r="AR460" s="25" t="s">
        <v>493</v>
      </c>
      <c r="AT460" s="25" t="s">
        <v>396</v>
      </c>
      <c r="AU460" s="25" t="s">
        <v>81</v>
      </c>
      <c r="AY460" s="25" t="s">
        <v>394</v>
      </c>
      <c r="BE460" s="251">
        <f>IF(N460="základní",J460,0)</f>
        <v>0</v>
      </c>
      <c r="BF460" s="251">
        <f>IF(N460="snížená",J460,0)</f>
        <v>0</v>
      </c>
      <c r="BG460" s="251">
        <f>IF(N460="zákl. přenesená",J460,0)</f>
        <v>0</v>
      </c>
      <c r="BH460" s="251">
        <f>IF(N460="sníž. přenesená",J460,0)</f>
        <v>0</v>
      </c>
      <c r="BI460" s="251">
        <f>IF(N460="nulová",J460,0)</f>
        <v>0</v>
      </c>
      <c r="BJ460" s="25" t="s">
        <v>24</v>
      </c>
      <c r="BK460" s="251">
        <f>ROUND(I460*H460,2)</f>
        <v>0</v>
      </c>
      <c r="BL460" s="25" t="s">
        <v>493</v>
      </c>
      <c r="BM460" s="25" t="s">
        <v>5339</v>
      </c>
    </row>
    <row r="461" spans="2:47" s="1" customFormat="1" ht="13.5">
      <c r="B461" s="47"/>
      <c r="C461" s="75"/>
      <c r="D461" s="252" t="s">
        <v>403</v>
      </c>
      <c r="E461" s="75"/>
      <c r="F461" s="253" t="s">
        <v>5340</v>
      </c>
      <c r="G461" s="75"/>
      <c r="H461" s="75"/>
      <c r="I461" s="208"/>
      <c r="J461" s="75"/>
      <c r="K461" s="75"/>
      <c r="L461" s="73"/>
      <c r="M461" s="254"/>
      <c r="N461" s="48"/>
      <c r="O461" s="48"/>
      <c r="P461" s="48"/>
      <c r="Q461" s="48"/>
      <c r="R461" s="48"/>
      <c r="S461" s="48"/>
      <c r="T461" s="96"/>
      <c r="AT461" s="25" t="s">
        <v>403</v>
      </c>
      <c r="AU461" s="25" t="s">
        <v>81</v>
      </c>
    </row>
    <row r="462" spans="2:51" s="12" customFormat="1" ht="13.5">
      <c r="B462" s="255"/>
      <c r="C462" s="256"/>
      <c r="D462" s="252" t="s">
        <v>405</v>
      </c>
      <c r="E462" s="257" t="s">
        <v>22</v>
      </c>
      <c r="F462" s="258" t="s">
        <v>192</v>
      </c>
      <c r="G462" s="256"/>
      <c r="H462" s="259">
        <v>29.64</v>
      </c>
      <c r="I462" s="260"/>
      <c r="J462" s="256"/>
      <c r="K462" s="256"/>
      <c r="L462" s="261"/>
      <c r="M462" s="262"/>
      <c r="N462" s="263"/>
      <c r="O462" s="263"/>
      <c r="P462" s="263"/>
      <c r="Q462" s="263"/>
      <c r="R462" s="263"/>
      <c r="S462" s="263"/>
      <c r="T462" s="264"/>
      <c r="AT462" s="265" t="s">
        <v>405</v>
      </c>
      <c r="AU462" s="265" t="s">
        <v>81</v>
      </c>
      <c r="AV462" s="12" t="s">
        <v>81</v>
      </c>
      <c r="AW462" s="12" t="s">
        <v>36</v>
      </c>
      <c r="AX462" s="12" t="s">
        <v>24</v>
      </c>
      <c r="AY462" s="265" t="s">
        <v>394</v>
      </c>
    </row>
    <row r="463" spans="2:65" s="1" customFormat="1" ht="16.5" customHeight="1">
      <c r="B463" s="47"/>
      <c r="C463" s="240" t="s">
        <v>1144</v>
      </c>
      <c r="D463" s="240" t="s">
        <v>396</v>
      </c>
      <c r="E463" s="241" t="s">
        <v>5341</v>
      </c>
      <c r="F463" s="242" t="s">
        <v>5342</v>
      </c>
      <c r="G463" s="243" t="s">
        <v>399</v>
      </c>
      <c r="H463" s="244">
        <v>29.64</v>
      </c>
      <c r="I463" s="245"/>
      <c r="J463" s="246">
        <f>ROUND(I463*H463,2)</f>
        <v>0</v>
      </c>
      <c r="K463" s="242" t="s">
        <v>22</v>
      </c>
      <c r="L463" s="73"/>
      <c r="M463" s="247" t="s">
        <v>22</v>
      </c>
      <c r="N463" s="248" t="s">
        <v>44</v>
      </c>
      <c r="O463" s="48"/>
      <c r="P463" s="249">
        <f>O463*H463</f>
        <v>0</v>
      </c>
      <c r="Q463" s="249">
        <v>0.00013</v>
      </c>
      <c r="R463" s="249">
        <f>Q463*H463</f>
        <v>0.0038531999999999998</v>
      </c>
      <c r="S463" s="249">
        <v>0</v>
      </c>
      <c r="T463" s="250">
        <f>S463*H463</f>
        <v>0</v>
      </c>
      <c r="AR463" s="25" t="s">
        <v>493</v>
      </c>
      <c r="AT463" s="25" t="s">
        <v>396</v>
      </c>
      <c r="AU463" s="25" t="s">
        <v>81</v>
      </c>
      <c r="AY463" s="25" t="s">
        <v>394</v>
      </c>
      <c r="BE463" s="251">
        <f>IF(N463="základní",J463,0)</f>
        <v>0</v>
      </c>
      <c r="BF463" s="251">
        <f>IF(N463="snížená",J463,0)</f>
        <v>0</v>
      </c>
      <c r="BG463" s="251">
        <f>IF(N463="zákl. přenesená",J463,0)</f>
        <v>0</v>
      </c>
      <c r="BH463" s="251">
        <f>IF(N463="sníž. přenesená",J463,0)</f>
        <v>0</v>
      </c>
      <c r="BI463" s="251">
        <f>IF(N463="nulová",J463,0)</f>
        <v>0</v>
      </c>
      <c r="BJ463" s="25" t="s">
        <v>24</v>
      </c>
      <c r="BK463" s="251">
        <f>ROUND(I463*H463,2)</f>
        <v>0</v>
      </c>
      <c r="BL463" s="25" t="s">
        <v>493</v>
      </c>
      <c r="BM463" s="25" t="s">
        <v>5343</v>
      </c>
    </row>
    <row r="464" spans="2:47" s="1" customFormat="1" ht="13.5">
      <c r="B464" s="47"/>
      <c r="C464" s="75"/>
      <c r="D464" s="252" t="s">
        <v>403</v>
      </c>
      <c r="E464" s="75"/>
      <c r="F464" s="253" t="s">
        <v>5344</v>
      </c>
      <c r="G464" s="75"/>
      <c r="H464" s="75"/>
      <c r="I464" s="208"/>
      <c r="J464" s="75"/>
      <c r="K464" s="75"/>
      <c r="L464" s="73"/>
      <c r="M464" s="254"/>
      <c r="N464" s="48"/>
      <c r="O464" s="48"/>
      <c r="P464" s="48"/>
      <c r="Q464" s="48"/>
      <c r="R464" s="48"/>
      <c r="S464" s="48"/>
      <c r="T464" s="96"/>
      <c r="AT464" s="25" t="s">
        <v>403</v>
      </c>
      <c r="AU464" s="25" t="s">
        <v>81</v>
      </c>
    </row>
    <row r="465" spans="2:51" s="12" customFormat="1" ht="13.5">
      <c r="B465" s="255"/>
      <c r="C465" s="256"/>
      <c r="D465" s="252" t="s">
        <v>405</v>
      </c>
      <c r="E465" s="257" t="s">
        <v>22</v>
      </c>
      <c r="F465" s="258" t="s">
        <v>192</v>
      </c>
      <c r="G465" s="256"/>
      <c r="H465" s="259">
        <v>29.64</v>
      </c>
      <c r="I465" s="260"/>
      <c r="J465" s="256"/>
      <c r="K465" s="256"/>
      <c r="L465" s="261"/>
      <c r="M465" s="262"/>
      <c r="N465" s="263"/>
      <c r="O465" s="263"/>
      <c r="P465" s="263"/>
      <c r="Q465" s="263"/>
      <c r="R465" s="263"/>
      <c r="S465" s="263"/>
      <c r="T465" s="264"/>
      <c r="AT465" s="265" t="s">
        <v>405</v>
      </c>
      <c r="AU465" s="265" t="s">
        <v>81</v>
      </c>
      <c r="AV465" s="12" t="s">
        <v>81</v>
      </c>
      <c r="AW465" s="12" t="s">
        <v>36</v>
      </c>
      <c r="AX465" s="12" t="s">
        <v>24</v>
      </c>
      <c r="AY465" s="265" t="s">
        <v>394</v>
      </c>
    </row>
    <row r="466" spans="2:65" s="1" customFormat="1" ht="16.5" customHeight="1">
      <c r="B466" s="47"/>
      <c r="C466" s="240" t="s">
        <v>1149</v>
      </c>
      <c r="D466" s="240" t="s">
        <v>396</v>
      </c>
      <c r="E466" s="241" t="s">
        <v>5345</v>
      </c>
      <c r="F466" s="242" t="s">
        <v>5346</v>
      </c>
      <c r="G466" s="243" t="s">
        <v>399</v>
      </c>
      <c r="H466" s="244">
        <v>80.384</v>
      </c>
      <c r="I466" s="245"/>
      <c r="J466" s="246">
        <f>ROUND(I466*H466,2)</f>
        <v>0</v>
      </c>
      <c r="K466" s="242" t="s">
        <v>400</v>
      </c>
      <c r="L466" s="73"/>
      <c r="M466" s="247" t="s">
        <v>22</v>
      </c>
      <c r="N466" s="248" t="s">
        <v>44</v>
      </c>
      <c r="O466" s="48"/>
      <c r="P466" s="249">
        <f>O466*H466</f>
        <v>0</v>
      </c>
      <c r="Q466" s="249">
        <v>2E-05</v>
      </c>
      <c r="R466" s="249">
        <f>Q466*H466</f>
        <v>0.0016076800000000002</v>
      </c>
      <c r="S466" s="249">
        <v>0</v>
      </c>
      <c r="T466" s="250">
        <f>S466*H466</f>
        <v>0</v>
      </c>
      <c r="AR466" s="25" t="s">
        <v>493</v>
      </c>
      <c r="AT466" s="25" t="s">
        <v>396</v>
      </c>
      <c r="AU466" s="25" t="s">
        <v>81</v>
      </c>
      <c r="AY466" s="25" t="s">
        <v>394</v>
      </c>
      <c r="BE466" s="251">
        <f>IF(N466="základní",J466,0)</f>
        <v>0</v>
      </c>
      <c r="BF466" s="251">
        <f>IF(N466="snížená",J466,0)</f>
        <v>0</v>
      </c>
      <c r="BG466" s="251">
        <f>IF(N466="zákl. přenesená",J466,0)</f>
        <v>0</v>
      </c>
      <c r="BH466" s="251">
        <f>IF(N466="sníž. přenesená",J466,0)</f>
        <v>0</v>
      </c>
      <c r="BI466" s="251">
        <f>IF(N466="nulová",J466,0)</f>
        <v>0</v>
      </c>
      <c r="BJ466" s="25" t="s">
        <v>24</v>
      </c>
      <c r="BK466" s="251">
        <f>ROUND(I466*H466,2)</f>
        <v>0</v>
      </c>
      <c r="BL466" s="25" t="s">
        <v>493</v>
      </c>
      <c r="BM466" s="25" t="s">
        <v>5347</v>
      </c>
    </row>
    <row r="467" spans="2:47" s="1" customFormat="1" ht="13.5">
      <c r="B467" s="47"/>
      <c r="C467" s="75"/>
      <c r="D467" s="252" t="s">
        <v>403</v>
      </c>
      <c r="E467" s="75"/>
      <c r="F467" s="253" t="s">
        <v>5348</v>
      </c>
      <c r="G467" s="75"/>
      <c r="H467" s="75"/>
      <c r="I467" s="208"/>
      <c r="J467" s="75"/>
      <c r="K467" s="75"/>
      <c r="L467" s="73"/>
      <c r="M467" s="254"/>
      <c r="N467" s="48"/>
      <c r="O467" s="48"/>
      <c r="P467" s="48"/>
      <c r="Q467" s="48"/>
      <c r="R467" s="48"/>
      <c r="S467" s="48"/>
      <c r="T467" s="96"/>
      <c r="AT467" s="25" t="s">
        <v>403</v>
      </c>
      <c r="AU467" s="25" t="s">
        <v>81</v>
      </c>
    </row>
    <row r="468" spans="2:51" s="12" customFormat="1" ht="13.5">
      <c r="B468" s="255"/>
      <c r="C468" s="256"/>
      <c r="D468" s="252" t="s">
        <v>405</v>
      </c>
      <c r="E468" s="257" t="s">
        <v>22</v>
      </c>
      <c r="F468" s="258" t="s">
        <v>5349</v>
      </c>
      <c r="G468" s="256"/>
      <c r="H468" s="259">
        <v>80.384</v>
      </c>
      <c r="I468" s="260"/>
      <c r="J468" s="256"/>
      <c r="K468" s="256"/>
      <c r="L468" s="261"/>
      <c r="M468" s="262"/>
      <c r="N468" s="263"/>
      <c r="O468" s="263"/>
      <c r="P468" s="263"/>
      <c r="Q468" s="263"/>
      <c r="R468" s="263"/>
      <c r="S468" s="263"/>
      <c r="T468" s="264"/>
      <c r="AT468" s="265" t="s">
        <v>405</v>
      </c>
      <c r="AU468" s="265" t="s">
        <v>81</v>
      </c>
      <c r="AV468" s="12" t="s">
        <v>81</v>
      </c>
      <c r="AW468" s="12" t="s">
        <v>36</v>
      </c>
      <c r="AX468" s="12" t="s">
        <v>24</v>
      </c>
      <c r="AY468" s="265" t="s">
        <v>394</v>
      </c>
    </row>
    <row r="469" spans="2:65" s="1" customFormat="1" ht="16.5" customHeight="1">
      <c r="B469" s="47"/>
      <c r="C469" s="240" t="s">
        <v>1154</v>
      </c>
      <c r="D469" s="240" t="s">
        <v>396</v>
      </c>
      <c r="E469" s="241" t="s">
        <v>5350</v>
      </c>
      <c r="F469" s="242" t="s">
        <v>5351</v>
      </c>
      <c r="G469" s="243" t="s">
        <v>399</v>
      </c>
      <c r="H469" s="244">
        <v>80.384</v>
      </c>
      <c r="I469" s="245"/>
      <c r="J469" s="246">
        <f>ROUND(I469*H469,2)</f>
        <v>0</v>
      </c>
      <c r="K469" s="242" t="s">
        <v>400</v>
      </c>
      <c r="L469" s="73"/>
      <c r="M469" s="247" t="s">
        <v>22</v>
      </c>
      <c r="N469" s="248" t="s">
        <v>44</v>
      </c>
      <c r="O469" s="48"/>
      <c r="P469" s="249">
        <f>O469*H469</f>
        <v>0</v>
      </c>
      <c r="Q469" s="249">
        <v>0.00034</v>
      </c>
      <c r="R469" s="249">
        <f>Q469*H469</f>
        <v>0.027330560000000004</v>
      </c>
      <c r="S469" s="249">
        <v>0</v>
      </c>
      <c r="T469" s="250">
        <f>S469*H469</f>
        <v>0</v>
      </c>
      <c r="AR469" s="25" t="s">
        <v>493</v>
      </c>
      <c r="AT469" s="25" t="s">
        <v>396</v>
      </c>
      <c r="AU469" s="25" t="s">
        <v>81</v>
      </c>
      <c r="AY469" s="25" t="s">
        <v>394</v>
      </c>
      <c r="BE469" s="251">
        <f>IF(N469="základní",J469,0)</f>
        <v>0</v>
      </c>
      <c r="BF469" s="251">
        <f>IF(N469="snížená",J469,0)</f>
        <v>0</v>
      </c>
      <c r="BG469" s="251">
        <f>IF(N469="zákl. přenesená",J469,0)</f>
        <v>0</v>
      </c>
      <c r="BH469" s="251">
        <f>IF(N469="sníž. přenesená",J469,0)</f>
        <v>0</v>
      </c>
      <c r="BI469" s="251">
        <f>IF(N469="nulová",J469,0)</f>
        <v>0</v>
      </c>
      <c r="BJ469" s="25" t="s">
        <v>24</v>
      </c>
      <c r="BK469" s="251">
        <f>ROUND(I469*H469,2)</f>
        <v>0</v>
      </c>
      <c r="BL469" s="25" t="s">
        <v>493</v>
      </c>
      <c r="BM469" s="25" t="s">
        <v>5352</v>
      </c>
    </row>
    <row r="470" spans="2:47" s="1" customFormat="1" ht="13.5">
      <c r="B470" s="47"/>
      <c r="C470" s="75"/>
      <c r="D470" s="252" t="s">
        <v>403</v>
      </c>
      <c r="E470" s="75"/>
      <c r="F470" s="253" t="s">
        <v>5353</v>
      </c>
      <c r="G470" s="75"/>
      <c r="H470" s="75"/>
      <c r="I470" s="208"/>
      <c r="J470" s="75"/>
      <c r="K470" s="75"/>
      <c r="L470" s="73"/>
      <c r="M470" s="254"/>
      <c r="N470" s="48"/>
      <c r="O470" s="48"/>
      <c r="P470" s="48"/>
      <c r="Q470" s="48"/>
      <c r="R470" s="48"/>
      <c r="S470" s="48"/>
      <c r="T470" s="96"/>
      <c r="AT470" s="25" t="s">
        <v>403</v>
      </c>
      <c r="AU470" s="25" t="s">
        <v>81</v>
      </c>
    </row>
    <row r="471" spans="2:51" s="12" customFormat="1" ht="13.5">
      <c r="B471" s="255"/>
      <c r="C471" s="256"/>
      <c r="D471" s="252" t="s">
        <v>405</v>
      </c>
      <c r="E471" s="257" t="s">
        <v>22</v>
      </c>
      <c r="F471" s="258" t="s">
        <v>5349</v>
      </c>
      <c r="G471" s="256"/>
      <c r="H471" s="259">
        <v>80.384</v>
      </c>
      <c r="I471" s="260"/>
      <c r="J471" s="256"/>
      <c r="K471" s="256"/>
      <c r="L471" s="261"/>
      <c r="M471" s="262"/>
      <c r="N471" s="263"/>
      <c r="O471" s="263"/>
      <c r="P471" s="263"/>
      <c r="Q471" s="263"/>
      <c r="R471" s="263"/>
      <c r="S471" s="263"/>
      <c r="T471" s="264"/>
      <c r="AT471" s="265" t="s">
        <v>405</v>
      </c>
      <c r="AU471" s="265" t="s">
        <v>81</v>
      </c>
      <c r="AV471" s="12" t="s">
        <v>81</v>
      </c>
      <c r="AW471" s="12" t="s">
        <v>36</v>
      </c>
      <c r="AX471" s="12" t="s">
        <v>24</v>
      </c>
      <c r="AY471" s="265" t="s">
        <v>394</v>
      </c>
    </row>
    <row r="472" spans="2:65" s="1" customFormat="1" ht="25.5" customHeight="1">
      <c r="B472" s="47"/>
      <c r="C472" s="240" t="s">
        <v>1160</v>
      </c>
      <c r="D472" s="240" t="s">
        <v>396</v>
      </c>
      <c r="E472" s="241" t="s">
        <v>2722</v>
      </c>
      <c r="F472" s="242" t="s">
        <v>2723</v>
      </c>
      <c r="G472" s="243" t="s">
        <v>399</v>
      </c>
      <c r="H472" s="244">
        <v>2.16</v>
      </c>
      <c r="I472" s="245"/>
      <c r="J472" s="246">
        <f>ROUND(I472*H472,2)</f>
        <v>0</v>
      </c>
      <c r="K472" s="242" t="s">
        <v>400</v>
      </c>
      <c r="L472" s="73"/>
      <c r="M472" s="247" t="s">
        <v>22</v>
      </c>
      <c r="N472" s="248" t="s">
        <v>44</v>
      </c>
      <c r="O472" s="48"/>
      <c r="P472" s="249">
        <f>O472*H472</f>
        <v>0</v>
      </c>
      <c r="Q472" s="249">
        <v>0.00017</v>
      </c>
      <c r="R472" s="249">
        <f>Q472*H472</f>
        <v>0.00036720000000000004</v>
      </c>
      <c r="S472" s="249">
        <v>0</v>
      </c>
      <c r="T472" s="250">
        <f>S472*H472</f>
        <v>0</v>
      </c>
      <c r="AR472" s="25" t="s">
        <v>493</v>
      </c>
      <c r="AT472" s="25" t="s">
        <v>396</v>
      </c>
      <c r="AU472" s="25" t="s">
        <v>81</v>
      </c>
      <c r="AY472" s="25" t="s">
        <v>394</v>
      </c>
      <c r="BE472" s="251">
        <f>IF(N472="základní",J472,0)</f>
        <v>0</v>
      </c>
      <c r="BF472" s="251">
        <f>IF(N472="snížená",J472,0)</f>
        <v>0</v>
      </c>
      <c r="BG472" s="251">
        <f>IF(N472="zákl. přenesená",J472,0)</f>
        <v>0</v>
      </c>
      <c r="BH472" s="251">
        <f>IF(N472="sníž. přenesená",J472,0)</f>
        <v>0</v>
      </c>
      <c r="BI472" s="251">
        <f>IF(N472="nulová",J472,0)</f>
        <v>0</v>
      </c>
      <c r="BJ472" s="25" t="s">
        <v>24</v>
      </c>
      <c r="BK472" s="251">
        <f>ROUND(I472*H472,2)</f>
        <v>0</v>
      </c>
      <c r="BL472" s="25" t="s">
        <v>493</v>
      </c>
      <c r="BM472" s="25" t="s">
        <v>5354</v>
      </c>
    </row>
    <row r="473" spans="2:47" s="1" customFormat="1" ht="13.5">
      <c r="B473" s="47"/>
      <c r="C473" s="75"/>
      <c r="D473" s="252" t="s">
        <v>403</v>
      </c>
      <c r="E473" s="75"/>
      <c r="F473" s="253" t="s">
        <v>2725</v>
      </c>
      <c r="G473" s="75"/>
      <c r="H473" s="75"/>
      <c r="I473" s="208"/>
      <c r="J473" s="75"/>
      <c r="K473" s="75"/>
      <c r="L473" s="73"/>
      <c r="M473" s="254"/>
      <c r="N473" s="48"/>
      <c r="O473" s="48"/>
      <c r="P473" s="48"/>
      <c r="Q473" s="48"/>
      <c r="R473" s="48"/>
      <c r="S473" s="48"/>
      <c r="T473" s="96"/>
      <c r="AT473" s="25" t="s">
        <v>403</v>
      </c>
      <c r="AU473" s="25" t="s">
        <v>81</v>
      </c>
    </row>
    <row r="474" spans="2:51" s="12" customFormat="1" ht="13.5">
      <c r="B474" s="255"/>
      <c r="C474" s="256"/>
      <c r="D474" s="252" t="s">
        <v>405</v>
      </c>
      <c r="E474" s="257" t="s">
        <v>232</v>
      </c>
      <c r="F474" s="258" t="s">
        <v>5355</v>
      </c>
      <c r="G474" s="256"/>
      <c r="H474" s="259">
        <v>2.16</v>
      </c>
      <c r="I474" s="260"/>
      <c r="J474" s="256"/>
      <c r="K474" s="256"/>
      <c r="L474" s="261"/>
      <c r="M474" s="262"/>
      <c r="N474" s="263"/>
      <c r="O474" s="263"/>
      <c r="P474" s="263"/>
      <c r="Q474" s="263"/>
      <c r="R474" s="263"/>
      <c r="S474" s="263"/>
      <c r="T474" s="264"/>
      <c r="AT474" s="265" t="s">
        <v>405</v>
      </c>
      <c r="AU474" s="265" t="s">
        <v>81</v>
      </c>
      <c r="AV474" s="12" t="s">
        <v>81</v>
      </c>
      <c r="AW474" s="12" t="s">
        <v>36</v>
      </c>
      <c r="AX474" s="12" t="s">
        <v>24</v>
      </c>
      <c r="AY474" s="265" t="s">
        <v>394</v>
      </c>
    </row>
    <row r="475" spans="2:65" s="1" customFormat="1" ht="16.5" customHeight="1">
      <c r="B475" s="47"/>
      <c r="C475" s="240" t="s">
        <v>1166</v>
      </c>
      <c r="D475" s="240" t="s">
        <v>396</v>
      </c>
      <c r="E475" s="241" t="s">
        <v>2733</v>
      </c>
      <c r="F475" s="242" t="s">
        <v>2734</v>
      </c>
      <c r="G475" s="243" t="s">
        <v>399</v>
      </c>
      <c r="H475" s="244">
        <v>2.16</v>
      </c>
      <c r="I475" s="245"/>
      <c r="J475" s="246">
        <f>ROUND(I475*H475,2)</f>
        <v>0</v>
      </c>
      <c r="K475" s="242" t="s">
        <v>400</v>
      </c>
      <c r="L475" s="73"/>
      <c r="M475" s="247" t="s">
        <v>22</v>
      </c>
      <c r="N475" s="248" t="s">
        <v>44</v>
      </c>
      <c r="O475" s="48"/>
      <c r="P475" s="249">
        <f>O475*H475</f>
        <v>0</v>
      </c>
      <c r="Q475" s="249">
        <v>0.00012</v>
      </c>
      <c r="R475" s="249">
        <f>Q475*H475</f>
        <v>0.0002592</v>
      </c>
      <c r="S475" s="249">
        <v>0</v>
      </c>
      <c r="T475" s="250">
        <f>S475*H475</f>
        <v>0</v>
      </c>
      <c r="AR475" s="25" t="s">
        <v>493</v>
      </c>
      <c r="AT475" s="25" t="s">
        <v>396</v>
      </c>
      <c r="AU475" s="25" t="s">
        <v>81</v>
      </c>
      <c r="AY475" s="25" t="s">
        <v>394</v>
      </c>
      <c r="BE475" s="251">
        <f>IF(N475="základní",J475,0)</f>
        <v>0</v>
      </c>
      <c r="BF475" s="251">
        <f>IF(N475="snížená",J475,0)</f>
        <v>0</v>
      </c>
      <c r="BG475" s="251">
        <f>IF(N475="zákl. přenesená",J475,0)</f>
        <v>0</v>
      </c>
      <c r="BH475" s="251">
        <f>IF(N475="sníž. přenesená",J475,0)</f>
        <v>0</v>
      </c>
      <c r="BI475" s="251">
        <f>IF(N475="nulová",J475,0)</f>
        <v>0</v>
      </c>
      <c r="BJ475" s="25" t="s">
        <v>24</v>
      </c>
      <c r="BK475" s="251">
        <f>ROUND(I475*H475,2)</f>
        <v>0</v>
      </c>
      <c r="BL475" s="25" t="s">
        <v>493</v>
      </c>
      <c r="BM475" s="25" t="s">
        <v>5356</v>
      </c>
    </row>
    <row r="476" spans="2:47" s="1" customFormat="1" ht="13.5">
      <c r="B476" s="47"/>
      <c r="C476" s="75"/>
      <c r="D476" s="252" t="s">
        <v>403</v>
      </c>
      <c r="E476" s="75"/>
      <c r="F476" s="253" t="s">
        <v>2736</v>
      </c>
      <c r="G476" s="75"/>
      <c r="H476" s="75"/>
      <c r="I476" s="208"/>
      <c r="J476" s="75"/>
      <c r="K476" s="75"/>
      <c r="L476" s="73"/>
      <c r="M476" s="254"/>
      <c r="N476" s="48"/>
      <c r="O476" s="48"/>
      <c r="P476" s="48"/>
      <c r="Q476" s="48"/>
      <c r="R476" s="48"/>
      <c r="S476" s="48"/>
      <c r="T476" s="96"/>
      <c r="AT476" s="25" t="s">
        <v>403</v>
      </c>
      <c r="AU476" s="25" t="s">
        <v>81</v>
      </c>
    </row>
    <row r="477" spans="2:51" s="12" customFormat="1" ht="13.5">
      <c r="B477" s="255"/>
      <c r="C477" s="256"/>
      <c r="D477" s="252" t="s">
        <v>405</v>
      </c>
      <c r="E477" s="257" t="s">
        <v>22</v>
      </c>
      <c r="F477" s="258" t="s">
        <v>232</v>
      </c>
      <c r="G477" s="256"/>
      <c r="H477" s="259">
        <v>2.16</v>
      </c>
      <c r="I477" s="260"/>
      <c r="J477" s="256"/>
      <c r="K477" s="256"/>
      <c r="L477" s="261"/>
      <c r="M477" s="262"/>
      <c r="N477" s="263"/>
      <c r="O477" s="263"/>
      <c r="P477" s="263"/>
      <c r="Q477" s="263"/>
      <c r="R477" s="263"/>
      <c r="S477" s="263"/>
      <c r="T477" s="264"/>
      <c r="AT477" s="265" t="s">
        <v>405</v>
      </c>
      <c r="AU477" s="265" t="s">
        <v>81</v>
      </c>
      <c r="AV477" s="12" t="s">
        <v>81</v>
      </c>
      <c r="AW477" s="12" t="s">
        <v>36</v>
      </c>
      <c r="AX477" s="12" t="s">
        <v>24</v>
      </c>
      <c r="AY477" s="265" t="s">
        <v>394</v>
      </c>
    </row>
    <row r="478" spans="2:65" s="1" customFormat="1" ht="16.5" customHeight="1">
      <c r="B478" s="47"/>
      <c r="C478" s="240" t="s">
        <v>1172</v>
      </c>
      <c r="D478" s="240" t="s">
        <v>396</v>
      </c>
      <c r="E478" s="241" t="s">
        <v>2738</v>
      </c>
      <c r="F478" s="242" t="s">
        <v>2739</v>
      </c>
      <c r="G478" s="243" t="s">
        <v>399</v>
      </c>
      <c r="H478" s="244">
        <v>2.16</v>
      </c>
      <c r="I478" s="245"/>
      <c r="J478" s="246">
        <f>ROUND(I478*H478,2)</f>
        <v>0</v>
      </c>
      <c r="K478" s="242" t="s">
        <v>400</v>
      </c>
      <c r="L478" s="73"/>
      <c r="M478" s="247" t="s">
        <v>22</v>
      </c>
      <c r="N478" s="248" t="s">
        <v>44</v>
      </c>
      <c r="O478" s="48"/>
      <c r="P478" s="249">
        <f>O478*H478</f>
        <v>0</v>
      </c>
      <c r="Q478" s="249">
        <v>0.00012</v>
      </c>
      <c r="R478" s="249">
        <f>Q478*H478</f>
        <v>0.0002592</v>
      </c>
      <c r="S478" s="249">
        <v>0</v>
      </c>
      <c r="T478" s="250">
        <f>S478*H478</f>
        <v>0</v>
      </c>
      <c r="AR478" s="25" t="s">
        <v>493</v>
      </c>
      <c r="AT478" s="25" t="s">
        <v>396</v>
      </c>
      <c r="AU478" s="25" t="s">
        <v>81</v>
      </c>
      <c r="AY478" s="25" t="s">
        <v>394</v>
      </c>
      <c r="BE478" s="251">
        <f>IF(N478="základní",J478,0)</f>
        <v>0</v>
      </c>
      <c r="BF478" s="251">
        <f>IF(N478="snížená",J478,0)</f>
        <v>0</v>
      </c>
      <c r="BG478" s="251">
        <f>IF(N478="zákl. přenesená",J478,0)</f>
        <v>0</v>
      </c>
      <c r="BH478" s="251">
        <f>IF(N478="sníž. přenesená",J478,0)</f>
        <v>0</v>
      </c>
      <c r="BI478" s="251">
        <f>IF(N478="nulová",J478,0)</f>
        <v>0</v>
      </c>
      <c r="BJ478" s="25" t="s">
        <v>24</v>
      </c>
      <c r="BK478" s="251">
        <f>ROUND(I478*H478,2)</f>
        <v>0</v>
      </c>
      <c r="BL478" s="25" t="s">
        <v>493</v>
      </c>
      <c r="BM478" s="25" t="s">
        <v>5357</v>
      </c>
    </row>
    <row r="479" spans="2:47" s="1" customFormat="1" ht="13.5">
      <c r="B479" s="47"/>
      <c r="C479" s="75"/>
      <c r="D479" s="252" t="s">
        <v>403</v>
      </c>
      <c r="E479" s="75"/>
      <c r="F479" s="253" t="s">
        <v>2741</v>
      </c>
      <c r="G479" s="75"/>
      <c r="H479" s="75"/>
      <c r="I479" s="208"/>
      <c r="J479" s="75"/>
      <c r="K479" s="75"/>
      <c r="L479" s="73"/>
      <c r="M479" s="254"/>
      <c r="N479" s="48"/>
      <c r="O479" s="48"/>
      <c r="P479" s="48"/>
      <c r="Q479" s="48"/>
      <c r="R479" s="48"/>
      <c r="S479" s="48"/>
      <c r="T479" s="96"/>
      <c r="AT479" s="25" t="s">
        <v>403</v>
      </c>
      <c r="AU479" s="25" t="s">
        <v>81</v>
      </c>
    </row>
    <row r="480" spans="2:51" s="12" customFormat="1" ht="13.5">
      <c r="B480" s="255"/>
      <c r="C480" s="256"/>
      <c r="D480" s="252" t="s">
        <v>405</v>
      </c>
      <c r="E480" s="257" t="s">
        <v>22</v>
      </c>
      <c r="F480" s="258" t="s">
        <v>232</v>
      </c>
      <c r="G480" s="256"/>
      <c r="H480" s="259">
        <v>2.16</v>
      </c>
      <c r="I480" s="260"/>
      <c r="J480" s="256"/>
      <c r="K480" s="256"/>
      <c r="L480" s="261"/>
      <c r="M480" s="262"/>
      <c r="N480" s="263"/>
      <c r="O480" s="263"/>
      <c r="P480" s="263"/>
      <c r="Q480" s="263"/>
      <c r="R480" s="263"/>
      <c r="S480" s="263"/>
      <c r="T480" s="264"/>
      <c r="AT480" s="265" t="s">
        <v>405</v>
      </c>
      <c r="AU480" s="265" t="s">
        <v>81</v>
      </c>
      <c r="AV480" s="12" t="s">
        <v>81</v>
      </c>
      <c r="AW480" s="12" t="s">
        <v>36</v>
      </c>
      <c r="AX480" s="12" t="s">
        <v>24</v>
      </c>
      <c r="AY480" s="265" t="s">
        <v>394</v>
      </c>
    </row>
    <row r="481" spans="2:65" s="1" customFormat="1" ht="16.5" customHeight="1">
      <c r="B481" s="47"/>
      <c r="C481" s="240" t="s">
        <v>1177</v>
      </c>
      <c r="D481" s="240" t="s">
        <v>396</v>
      </c>
      <c r="E481" s="241" t="s">
        <v>5358</v>
      </c>
      <c r="F481" s="242" t="s">
        <v>5359</v>
      </c>
      <c r="G481" s="243" t="s">
        <v>399</v>
      </c>
      <c r="H481" s="244">
        <v>15.608</v>
      </c>
      <c r="I481" s="245"/>
      <c r="J481" s="246">
        <f>ROUND(I481*H481,2)</f>
        <v>0</v>
      </c>
      <c r="K481" s="242" t="s">
        <v>400</v>
      </c>
      <c r="L481" s="73"/>
      <c r="M481" s="247" t="s">
        <v>22</v>
      </c>
      <c r="N481" s="248" t="s">
        <v>44</v>
      </c>
      <c r="O481" s="48"/>
      <c r="P481" s="249">
        <f>O481*H481</f>
        <v>0</v>
      </c>
      <c r="Q481" s="249">
        <v>0.00014</v>
      </c>
      <c r="R481" s="249">
        <f>Q481*H481</f>
        <v>0.00218512</v>
      </c>
      <c r="S481" s="249">
        <v>0</v>
      </c>
      <c r="T481" s="250">
        <f>S481*H481</f>
        <v>0</v>
      </c>
      <c r="AR481" s="25" t="s">
        <v>493</v>
      </c>
      <c r="AT481" s="25" t="s">
        <v>396</v>
      </c>
      <c r="AU481" s="25" t="s">
        <v>81</v>
      </c>
      <c r="AY481" s="25" t="s">
        <v>394</v>
      </c>
      <c r="BE481" s="251">
        <f>IF(N481="základní",J481,0)</f>
        <v>0</v>
      </c>
      <c r="BF481" s="251">
        <f>IF(N481="snížená",J481,0)</f>
        <v>0</v>
      </c>
      <c r="BG481" s="251">
        <f>IF(N481="zákl. přenesená",J481,0)</f>
        <v>0</v>
      </c>
      <c r="BH481" s="251">
        <f>IF(N481="sníž. přenesená",J481,0)</f>
        <v>0</v>
      </c>
      <c r="BI481" s="251">
        <f>IF(N481="nulová",J481,0)</f>
        <v>0</v>
      </c>
      <c r="BJ481" s="25" t="s">
        <v>24</v>
      </c>
      <c r="BK481" s="251">
        <f>ROUND(I481*H481,2)</f>
        <v>0</v>
      </c>
      <c r="BL481" s="25" t="s">
        <v>493</v>
      </c>
      <c r="BM481" s="25" t="s">
        <v>5360</v>
      </c>
    </row>
    <row r="482" spans="2:47" s="1" customFormat="1" ht="13.5">
      <c r="B482" s="47"/>
      <c r="C482" s="75"/>
      <c r="D482" s="252" t="s">
        <v>403</v>
      </c>
      <c r="E482" s="75"/>
      <c r="F482" s="253" t="s">
        <v>5361</v>
      </c>
      <c r="G482" s="75"/>
      <c r="H482" s="75"/>
      <c r="I482" s="208"/>
      <c r="J482" s="75"/>
      <c r="K482" s="75"/>
      <c r="L482" s="73"/>
      <c r="M482" s="254"/>
      <c r="N482" s="48"/>
      <c r="O482" s="48"/>
      <c r="P482" s="48"/>
      <c r="Q482" s="48"/>
      <c r="R482" s="48"/>
      <c r="S482" s="48"/>
      <c r="T482" s="96"/>
      <c r="AT482" s="25" t="s">
        <v>403</v>
      </c>
      <c r="AU482" s="25" t="s">
        <v>81</v>
      </c>
    </row>
    <row r="483" spans="2:51" s="12" customFormat="1" ht="13.5">
      <c r="B483" s="255"/>
      <c r="C483" s="256"/>
      <c r="D483" s="252" t="s">
        <v>405</v>
      </c>
      <c r="E483" s="257" t="s">
        <v>234</v>
      </c>
      <c r="F483" s="258" t="s">
        <v>5362</v>
      </c>
      <c r="G483" s="256"/>
      <c r="H483" s="259">
        <v>15.608</v>
      </c>
      <c r="I483" s="260"/>
      <c r="J483" s="256"/>
      <c r="K483" s="256"/>
      <c r="L483" s="261"/>
      <c r="M483" s="262"/>
      <c r="N483" s="263"/>
      <c r="O483" s="263"/>
      <c r="P483" s="263"/>
      <c r="Q483" s="263"/>
      <c r="R483" s="263"/>
      <c r="S483" s="263"/>
      <c r="T483" s="264"/>
      <c r="AT483" s="265" t="s">
        <v>405</v>
      </c>
      <c r="AU483" s="265" t="s">
        <v>81</v>
      </c>
      <c r="AV483" s="12" t="s">
        <v>81</v>
      </c>
      <c r="AW483" s="12" t="s">
        <v>36</v>
      </c>
      <c r="AX483" s="12" t="s">
        <v>24</v>
      </c>
      <c r="AY483" s="265" t="s">
        <v>394</v>
      </c>
    </row>
    <row r="484" spans="2:65" s="1" customFormat="1" ht="16.5" customHeight="1">
      <c r="B484" s="47"/>
      <c r="C484" s="240" t="s">
        <v>1183</v>
      </c>
      <c r="D484" s="240" t="s">
        <v>396</v>
      </c>
      <c r="E484" s="241" t="s">
        <v>5363</v>
      </c>
      <c r="F484" s="242" t="s">
        <v>5364</v>
      </c>
      <c r="G484" s="243" t="s">
        <v>399</v>
      </c>
      <c r="H484" s="244">
        <v>15.608</v>
      </c>
      <c r="I484" s="245"/>
      <c r="J484" s="246">
        <f>ROUND(I484*H484,2)</f>
        <v>0</v>
      </c>
      <c r="K484" s="242" t="s">
        <v>400</v>
      </c>
      <c r="L484" s="73"/>
      <c r="M484" s="247" t="s">
        <v>22</v>
      </c>
      <c r="N484" s="248" t="s">
        <v>44</v>
      </c>
      <c r="O484" s="48"/>
      <c r="P484" s="249">
        <f>O484*H484</f>
        <v>0</v>
      </c>
      <c r="Q484" s="249">
        <v>0.00013</v>
      </c>
      <c r="R484" s="249">
        <f>Q484*H484</f>
        <v>0.0020290399999999998</v>
      </c>
      <c r="S484" s="249">
        <v>0</v>
      </c>
      <c r="T484" s="250">
        <f>S484*H484</f>
        <v>0</v>
      </c>
      <c r="AR484" s="25" t="s">
        <v>493</v>
      </c>
      <c r="AT484" s="25" t="s">
        <v>396</v>
      </c>
      <c r="AU484" s="25" t="s">
        <v>81</v>
      </c>
      <c r="AY484" s="25" t="s">
        <v>394</v>
      </c>
      <c r="BE484" s="251">
        <f>IF(N484="základní",J484,0)</f>
        <v>0</v>
      </c>
      <c r="BF484" s="251">
        <f>IF(N484="snížená",J484,0)</f>
        <v>0</v>
      </c>
      <c r="BG484" s="251">
        <f>IF(N484="zákl. přenesená",J484,0)</f>
        <v>0</v>
      </c>
      <c r="BH484" s="251">
        <f>IF(N484="sníž. přenesená",J484,0)</f>
        <v>0</v>
      </c>
      <c r="BI484" s="251">
        <f>IF(N484="nulová",J484,0)</f>
        <v>0</v>
      </c>
      <c r="BJ484" s="25" t="s">
        <v>24</v>
      </c>
      <c r="BK484" s="251">
        <f>ROUND(I484*H484,2)</f>
        <v>0</v>
      </c>
      <c r="BL484" s="25" t="s">
        <v>493</v>
      </c>
      <c r="BM484" s="25" t="s">
        <v>5365</v>
      </c>
    </row>
    <row r="485" spans="2:47" s="1" customFormat="1" ht="13.5">
      <c r="B485" s="47"/>
      <c r="C485" s="75"/>
      <c r="D485" s="252" t="s">
        <v>403</v>
      </c>
      <c r="E485" s="75"/>
      <c r="F485" s="253" t="s">
        <v>5366</v>
      </c>
      <c r="G485" s="75"/>
      <c r="H485" s="75"/>
      <c r="I485" s="208"/>
      <c r="J485" s="75"/>
      <c r="K485" s="75"/>
      <c r="L485" s="73"/>
      <c r="M485" s="254"/>
      <c r="N485" s="48"/>
      <c r="O485" s="48"/>
      <c r="P485" s="48"/>
      <c r="Q485" s="48"/>
      <c r="R485" s="48"/>
      <c r="S485" s="48"/>
      <c r="T485" s="96"/>
      <c r="AT485" s="25" t="s">
        <v>403</v>
      </c>
      <c r="AU485" s="25" t="s">
        <v>81</v>
      </c>
    </row>
    <row r="486" spans="2:51" s="12" customFormat="1" ht="13.5">
      <c r="B486" s="255"/>
      <c r="C486" s="256"/>
      <c r="D486" s="252" t="s">
        <v>405</v>
      </c>
      <c r="E486" s="257" t="s">
        <v>22</v>
      </c>
      <c r="F486" s="258" t="s">
        <v>234</v>
      </c>
      <c r="G486" s="256"/>
      <c r="H486" s="259">
        <v>15.608</v>
      </c>
      <c r="I486" s="260"/>
      <c r="J486" s="256"/>
      <c r="K486" s="256"/>
      <c r="L486" s="261"/>
      <c r="M486" s="262"/>
      <c r="N486" s="263"/>
      <c r="O486" s="263"/>
      <c r="P486" s="263"/>
      <c r="Q486" s="263"/>
      <c r="R486" s="263"/>
      <c r="S486" s="263"/>
      <c r="T486" s="264"/>
      <c r="AT486" s="265" t="s">
        <v>405</v>
      </c>
      <c r="AU486" s="265" t="s">
        <v>81</v>
      </c>
      <c r="AV486" s="12" t="s">
        <v>81</v>
      </c>
      <c r="AW486" s="12" t="s">
        <v>36</v>
      </c>
      <c r="AX486" s="12" t="s">
        <v>24</v>
      </c>
      <c r="AY486" s="265" t="s">
        <v>394</v>
      </c>
    </row>
    <row r="487" spans="2:65" s="1" customFormat="1" ht="16.5" customHeight="1">
      <c r="B487" s="47"/>
      <c r="C487" s="240" t="s">
        <v>1190</v>
      </c>
      <c r="D487" s="240" t="s">
        <v>396</v>
      </c>
      <c r="E487" s="241" t="s">
        <v>5367</v>
      </c>
      <c r="F487" s="242" t="s">
        <v>5368</v>
      </c>
      <c r="G487" s="243" t="s">
        <v>399</v>
      </c>
      <c r="H487" s="244">
        <v>15.608</v>
      </c>
      <c r="I487" s="245"/>
      <c r="J487" s="246">
        <f>ROUND(I487*H487,2)</f>
        <v>0</v>
      </c>
      <c r="K487" s="242" t="s">
        <v>400</v>
      </c>
      <c r="L487" s="73"/>
      <c r="M487" s="247" t="s">
        <v>22</v>
      </c>
      <c r="N487" s="248" t="s">
        <v>44</v>
      </c>
      <c r="O487" s="48"/>
      <c r="P487" s="249">
        <f>O487*H487</f>
        <v>0</v>
      </c>
      <c r="Q487" s="249">
        <v>0.00013</v>
      </c>
      <c r="R487" s="249">
        <f>Q487*H487</f>
        <v>0.0020290399999999998</v>
      </c>
      <c r="S487" s="249">
        <v>0</v>
      </c>
      <c r="T487" s="250">
        <f>S487*H487</f>
        <v>0</v>
      </c>
      <c r="AR487" s="25" t="s">
        <v>493</v>
      </c>
      <c r="AT487" s="25" t="s">
        <v>396</v>
      </c>
      <c r="AU487" s="25" t="s">
        <v>81</v>
      </c>
      <c r="AY487" s="25" t="s">
        <v>394</v>
      </c>
      <c r="BE487" s="251">
        <f>IF(N487="základní",J487,0)</f>
        <v>0</v>
      </c>
      <c r="BF487" s="251">
        <f>IF(N487="snížená",J487,0)</f>
        <v>0</v>
      </c>
      <c r="BG487" s="251">
        <f>IF(N487="zákl. přenesená",J487,0)</f>
        <v>0</v>
      </c>
      <c r="BH487" s="251">
        <f>IF(N487="sníž. přenesená",J487,0)</f>
        <v>0</v>
      </c>
      <c r="BI487" s="251">
        <f>IF(N487="nulová",J487,0)</f>
        <v>0</v>
      </c>
      <c r="BJ487" s="25" t="s">
        <v>24</v>
      </c>
      <c r="BK487" s="251">
        <f>ROUND(I487*H487,2)</f>
        <v>0</v>
      </c>
      <c r="BL487" s="25" t="s">
        <v>493</v>
      </c>
      <c r="BM487" s="25" t="s">
        <v>5369</v>
      </c>
    </row>
    <row r="488" spans="2:47" s="1" customFormat="1" ht="13.5">
      <c r="B488" s="47"/>
      <c r="C488" s="75"/>
      <c r="D488" s="252" t="s">
        <v>403</v>
      </c>
      <c r="E488" s="75"/>
      <c r="F488" s="253" t="s">
        <v>5370</v>
      </c>
      <c r="G488" s="75"/>
      <c r="H488" s="75"/>
      <c r="I488" s="208"/>
      <c r="J488" s="75"/>
      <c r="K488" s="75"/>
      <c r="L488" s="73"/>
      <c r="M488" s="254"/>
      <c r="N488" s="48"/>
      <c r="O488" s="48"/>
      <c r="P488" s="48"/>
      <c r="Q488" s="48"/>
      <c r="R488" s="48"/>
      <c r="S488" s="48"/>
      <c r="T488" s="96"/>
      <c r="AT488" s="25" t="s">
        <v>403</v>
      </c>
      <c r="AU488" s="25" t="s">
        <v>81</v>
      </c>
    </row>
    <row r="489" spans="2:51" s="12" customFormat="1" ht="13.5">
      <c r="B489" s="255"/>
      <c r="C489" s="256"/>
      <c r="D489" s="252" t="s">
        <v>405</v>
      </c>
      <c r="E489" s="257" t="s">
        <v>22</v>
      </c>
      <c r="F489" s="258" t="s">
        <v>234</v>
      </c>
      <c r="G489" s="256"/>
      <c r="H489" s="259">
        <v>15.608</v>
      </c>
      <c r="I489" s="260"/>
      <c r="J489" s="256"/>
      <c r="K489" s="256"/>
      <c r="L489" s="261"/>
      <c r="M489" s="262"/>
      <c r="N489" s="263"/>
      <c r="O489" s="263"/>
      <c r="P489" s="263"/>
      <c r="Q489" s="263"/>
      <c r="R489" s="263"/>
      <c r="S489" s="263"/>
      <c r="T489" s="264"/>
      <c r="AT489" s="265" t="s">
        <v>405</v>
      </c>
      <c r="AU489" s="265" t="s">
        <v>81</v>
      </c>
      <c r="AV489" s="12" t="s">
        <v>81</v>
      </c>
      <c r="AW489" s="12" t="s">
        <v>36</v>
      </c>
      <c r="AX489" s="12" t="s">
        <v>24</v>
      </c>
      <c r="AY489" s="265" t="s">
        <v>394</v>
      </c>
    </row>
    <row r="490" spans="2:65" s="1" customFormat="1" ht="25.5" customHeight="1">
      <c r="B490" s="47"/>
      <c r="C490" s="240" t="s">
        <v>1195</v>
      </c>
      <c r="D490" s="240" t="s">
        <v>396</v>
      </c>
      <c r="E490" s="241" t="s">
        <v>5371</v>
      </c>
      <c r="F490" s="242" t="s">
        <v>5372</v>
      </c>
      <c r="G490" s="243" t="s">
        <v>399</v>
      </c>
      <c r="H490" s="244">
        <v>524.98</v>
      </c>
      <c r="I490" s="245"/>
      <c r="J490" s="246">
        <f>ROUND(I490*H490,2)</f>
        <v>0</v>
      </c>
      <c r="K490" s="242" t="s">
        <v>400</v>
      </c>
      <c r="L490" s="73"/>
      <c r="M490" s="247" t="s">
        <v>22</v>
      </c>
      <c r="N490" s="248" t="s">
        <v>44</v>
      </c>
      <c r="O490" s="48"/>
      <c r="P490" s="249">
        <f>O490*H490</f>
        <v>0</v>
      </c>
      <c r="Q490" s="249">
        <v>0.00022</v>
      </c>
      <c r="R490" s="249">
        <f>Q490*H490</f>
        <v>0.1154956</v>
      </c>
      <c r="S490" s="249">
        <v>0</v>
      </c>
      <c r="T490" s="250">
        <f>S490*H490</f>
        <v>0</v>
      </c>
      <c r="AR490" s="25" t="s">
        <v>493</v>
      </c>
      <c r="AT490" s="25" t="s">
        <v>396</v>
      </c>
      <c r="AU490" s="25" t="s">
        <v>81</v>
      </c>
      <c r="AY490" s="25" t="s">
        <v>394</v>
      </c>
      <c r="BE490" s="251">
        <f>IF(N490="základní",J490,0)</f>
        <v>0</v>
      </c>
      <c r="BF490" s="251">
        <f>IF(N490="snížená",J490,0)</f>
        <v>0</v>
      </c>
      <c r="BG490" s="251">
        <f>IF(N490="zákl. přenesená",J490,0)</f>
        <v>0</v>
      </c>
      <c r="BH490" s="251">
        <f>IF(N490="sníž. přenesená",J490,0)</f>
        <v>0</v>
      </c>
      <c r="BI490" s="251">
        <f>IF(N490="nulová",J490,0)</f>
        <v>0</v>
      </c>
      <c r="BJ490" s="25" t="s">
        <v>24</v>
      </c>
      <c r="BK490" s="251">
        <f>ROUND(I490*H490,2)</f>
        <v>0</v>
      </c>
      <c r="BL490" s="25" t="s">
        <v>493</v>
      </c>
      <c r="BM490" s="25" t="s">
        <v>5373</v>
      </c>
    </row>
    <row r="491" spans="2:47" s="1" customFormat="1" ht="13.5">
      <c r="B491" s="47"/>
      <c r="C491" s="75"/>
      <c r="D491" s="252" t="s">
        <v>403</v>
      </c>
      <c r="E491" s="75"/>
      <c r="F491" s="253" t="s">
        <v>5374</v>
      </c>
      <c r="G491" s="75"/>
      <c r="H491" s="75"/>
      <c r="I491" s="208"/>
      <c r="J491" s="75"/>
      <c r="K491" s="75"/>
      <c r="L491" s="73"/>
      <c r="M491" s="254"/>
      <c r="N491" s="48"/>
      <c r="O491" s="48"/>
      <c r="P491" s="48"/>
      <c r="Q491" s="48"/>
      <c r="R491" s="48"/>
      <c r="S491" s="48"/>
      <c r="T491" s="96"/>
      <c r="AT491" s="25" t="s">
        <v>403</v>
      </c>
      <c r="AU491" s="25" t="s">
        <v>81</v>
      </c>
    </row>
    <row r="492" spans="2:51" s="12" customFormat="1" ht="13.5">
      <c r="B492" s="255"/>
      <c r="C492" s="256"/>
      <c r="D492" s="252" t="s">
        <v>405</v>
      </c>
      <c r="E492" s="257" t="s">
        <v>22</v>
      </c>
      <c r="F492" s="258" t="s">
        <v>5375</v>
      </c>
      <c r="G492" s="256"/>
      <c r="H492" s="259">
        <v>322.868</v>
      </c>
      <c r="I492" s="260"/>
      <c r="J492" s="256"/>
      <c r="K492" s="256"/>
      <c r="L492" s="261"/>
      <c r="M492" s="262"/>
      <c r="N492" s="263"/>
      <c r="O492" s="263"/>
      <c r="P492" s="263"/>
      <c r="Q492" s="263"/>
      <c r="R492" s="263"/>
      <c r="S492" s="263"/>
      <c r="T492" s="264"/>
      <c r="AT492" s="265" t="s">
        <v>405</v>
      </c>
      <c r="AU492" s="265" t="s">
        <v>81</v>
      </c>
      <c r="AV492" s="12" t="s">
        <v>81</v>
      </c>
      <c r="AW492" s="12" t="s">
        <v>36</v>
      </c>
      <c r="AX492" s="12" t="s">
        <v>73</v>
      </c>
      <c r="AY492" s="265" t="s">
        <v>394</v>
      </c>
    </row>
    <row r="493" spans="2:51" s="12" customFormat="1" ht="13.5">
      <c r="B493" s="255"/>
      <c r="C493" s="256"/>
      <c r="D493" s="252" t="s">
        <v>405</v>
      </c>
      <c r="E493" s="257" t="s">
        <v>22</v>
      </c>
      <c r="F493" s="258" t="s">
        <v>5376</v>
      </c>
      <c r="G493" s="256"/>
      <c r="H493" s="259">
        <v>202.112</v>
      </c>
      <c r="I493" s="260"/>
      <c r="J493" s="256"/>
      <c r="K493" s="256"/>
      <c r="L493" s="261"/>
      <c r="M493" s="262"/>
      <c r="N493" s="263"/>
      <c r="O493" s="263"/>
      <c r="P493" s="263"/>
      <c r="Q493" s="263"/>
      <c r="R493" s="263"/>
      <c r="S493" s="263"/>
      <c r="T493" s="264"/>
      <c r="AT493" s="265" t="s">
        <v>405</v>
      </c>
      <c r="AU493" s="265" t="s">
        <v>81</v>
      </c>
      <c r="AV493" s="12" t="s">
        <v>81</v>
      </c>
      <c r="AW493" s="12" t="s">
        <v>36</v>
      </c>
      <c r="AX493" s="12" t="s">
        <v>73</v>
      </c>
      <c r="AY493" s="265" t="s">
        <v>394</v>
      </c>
    </row>
    <row r="494" spans="2:51" s="14" customFormat="1" ht="13.5">
      <c r="B494" s="277"/>
      <c r="C494" s="278"/>
      <c r="D494" s="252" t="s">
        <v>405</v>
      </c>
      <c r="E494" s="279" t="s">
        <v>22</v>
      </c>
      <c r="F494" s="280" t="s">
        <v>473</v>
      </c>
      <c r="G494" s="278"/>
      <c r="H494" s="281">
        <v>524.98</v>
      </c>
      <c r="I494" s="282"/>
      <c r="J494" s="278"/>
      <c r="K494" s="278"/>
      <c r="L494" s="283"/>
      <c r="M494" s="284"/>
      <c r="N494" s="285"/>
      <c r="O494" s="285"/>
      <c r="P494" s="285"/>
      <c r="Q494" s="285"/>
      <c r="R494" s="285"/>
      <c r="S494" s="285"/>
      <c r="T494" s="286"/>
      <c r="AT494" s="287" t="s">
        <v>405</v>
      </c>
      <c r="AU494" s="287" t="s">
        <v>81</v>
      </c>
      <c r="AV494" s="14" t="s">
        <v>401</v>
      </c>
      <c r="AW494" s="14" t="s">
        <v>36</v>
      </c>
      <c r="AX494" s="14" t="s">
        <v>24</v>
      </c>
      <c r="AY494" s="287" t="s">
        <v>394</v>
      </c>
    </row>
    <row r="495" spans="2:63" s="11" customFormat="1" ht="29.85" customHeight="1">
      <c r="B495" s="224"/>
      <c r="C495" s="225"/>
      <c r="D495" s="226" t="s">
        <v>72</v>
      </c>
      <c r="E495" s="238" t="s">
        <v>2766</v>
      </c>
      <c r="F495" s="238" t="s">
        <v>2767</v>
      </c>
      <c r="G495" s="225"/>
      <c r="H495" s="225"/>
      <c r="I495" s="228"/>
      <c r="J495" s="239">
        <f>BK495</f>
        <v>0</v>
      </c>
      <c r="K495" s="225"/>
      <c r="L495" s="230"/>
      <c r="M495" s="231"/>
      <c r="N495" s="232"/>
      <c r="O495" s="232"/>
      <c r="P495" s="233">
        <f>SUM(P496:P498)</f>
        <v>0</v>
      </c>
      <c r="Q495" s="232"/>
      <c r="R495" s="233">
        <f>SUM(R496:R498)</f>
        <v>0.0007055999999999999</v>
      </c>
      <c r="S495" s="232"/>
      <c r="T495" s="234">
        <f>SUM(T496:T498)</f>
        <v>0</v>
      </c>
      <c r="AR495" s="235" t="s">
        <v>81</v>
      </c>
      <c r="AT495" s="236" t="s">
        <v>72</v>
      </c>
      <c r="AU495" s="236" t="s">
        <v>24</v>
      </c>
      <c r="AY495" s="235" t="s">
        <v>394</v>
      </c>
      <c r="BK495" s="237">
        <f>SUM(BK496:BK498)</f>
        <v>0</v>
      </c>
    </row>
    <row r="496" spans="2:65" s="1" customFormat="1" ht="25.5" customHeight="1">
      <c r="B496" s="47"/>
      <c r="C496" s="240" t="s">
        <v>1202</v>
      </c>
      <c r="D496" s="240" t="s">
        <v>396</v>
      </c>
      <c r="E496" s="241" t="s">
        <v>5377</v>
      </c>
      <c r="F496" s="242" t="s">
        <v>5378</v>
      </c>
      <c r="G496" s="243" t="s">
        <v>399</v>
      </c>
      <c r="H496" s="244">
        <v>5.04</v>
      </c>
      <c r="I496" s="245"/>
      <c r="J496" s="246">
        <f>ROUND(I496*H496,2)</f>
        <v>0</v>
      </c>
      <c r="K496" s="242" t="s">
        <v>410</v>
      </c>
      <c r="L496" s="73"/>
      <c r="M496" s="247" t="s">
        <v>22</v>
      </c>
      <c r="N496" s="248" t="s">
        <v>44</v>
      </c>
      <c r="O496" s="48"/>
      <c r="P496" s="249">
        <f>O496*H496</f>
        <v>0</v>
      </c>
      <c r="Q496" s="249">
        <v>0.00014</v>
      </c>
      <c r="R496" s="249">
        <f>Q496*H496</f>
        <v>0.0007055999999999999</v>
      </c>
      <c r="S496" s="249">
        <v>0</v>
      </c>
      <c r="T496" s="250">
        <f>S496*H496</f>
        <v>0</v>
      </c>
      <c r="AR496" s="25" t="s">
        <v>493</v>
      </c>
      <c r="AT496" s="25" t="s">
        <v>396</v>
      </c>
      <c r="AU496" s="25" t="s">
        <v>81</v>
      </c>
      <c r="AY496" s="25" t="s">
        <v>394</v>
      </c>
      <c r="BE496" s="251">
        <f>IF(N496="základní",J496,0)</f>
        <v>0</v>
      </c>
      <c r="BF496" s="251">
        <f>IF(N496="snížená",J496,0)</f>
        <v>0</v>
      </c>
      <c r="BG496" s="251">
        <f>IF(N496="zákl. přenesená",J496,0)</f>
        <v>0</v>
      </c>
      <c r="BH496" s="251">
        <f>IF(N496="sníž. přenesená",J496,0)</f>
        <v>0</v>
      </c>
      <c r="BI496" s="251">
        <f>IF(N496="nulová",J496,0)</f>
        <v>0</v>
      </c>
      <c r="BJ496" s="25" t="s">
        <v>24</v>
      </c>
      <c r="BK496" s="251">
        <f>ROUND(I496*H496,2)</f>
        <v>0</v>
      </c>
      <c r="BL496" s="25" t="s">
        <v>493</v>
      </c>
      <c r="BM496" s="25" t="s">
        <v>5379</v>
      </c>
    </row>
    <row r="497" spans="2:47" s="1" customFormat="1" ht="13.5">
      <c r="B497" s="47"/>
      <c r="C497" s="75"/>
      <c r="D497" s="252" t="s">
        <v>403</v>
      </c>
      <c r="E497" s="75"/>
      <c r="F497" s="253" t="s">
        <v>5380</v>
      </c>
      <c r="G497" s="75"/>
      <c r="H497" s="75"/>
      <c r="I497" s="208"/>
      <c r="J497" s="75"/>
      <c r="K497" s="75"/>
      <c r="L497" s="73"/>
      <c r="M497" s="254"/>
      <c r="N497" s="48"/>
      <c r="O497" s="48"/>
      <c r="P497" s="48"/>
      <c r="Q497" s="48"/>
      <c r="R497" s="48"/>
      <c r="S497" s="48"/>
      <c r="T497" s="96"/>
      <c r="AT497" s="25" t="s">
        <v>403</v>
      </c>
      <c r="AU497" s="25" t="s">
        <v>81</v>
      </c>
    </row>
    <row r="498" spans="2:51" s="12" customFormat="1" ht="13.5">
      <c r="B498" s="255"/>
      <c r="C498" s="256"/>
      <c r="D498" s="252" t="s">
        <v>405</v>
      </c>
      <c r="E498" s="257" t="s">
        <v>22</v>
      </c>
      <c r="F498" s="258" t="s">
        <v>165</v>
      </c>
      <c r="G498" s="256"/>
      <c r="H498" s="259">
        <v>5.04</v>
      </c>
      <c r="I498" s="260"/>
      <c r="J498" s="256"/>
      <c r="K498" s="256"/>
      <c r="L498" s="261"/>
      <c r="M498" s="262"/>
      <c r="N498" s="263"/>
      <c r="O498" s="263"/>
      <c r="P498" s="263"/>
      <c r="Q498" s="263"/>
      <c r="R498" s="263"/>
      <c r="S498" s="263"/>
      <c r="T498" s="264"/>
      <c r="AT498" s="265" t="s">
        <v>405</v>
      </c>
      <c r="AU498" s="265" t="s">
        <v>81</v>
      </c>
      <c r="AV498" s="12" t="s">
        <v>81</v>
      </c>
      <c r="AW498" s="12" t="s">
        <v>36</v>
      </c>
      <c r="AX498" s="12" t="s">
        <v>24</v>
      </c>
      <c r="AY498" s="265" t="s">
        <v>394</v>
      </c>
    </row>
    <row r="499" spans="2:63" s="11" customFormat="1" ht="29.85" customHeight="1">
      <c r="B499" s="224"/>
      <c r="C499" s="225"/>
      <c r="D499" s="226" t="s">
        <v>72</v>
      </c>
      <c r="E499" s="238" t="s">
        <v>4851</v>
      </c>
      <c r="F499" s="238" t="s">
        <v>4852</v>
      </c>
      <c r="G499" s="225"/>
      <c r="H499" s="225"/>
      <c r="I499" s="228"/>
      <c r="J499" s="239">
        <f>BK499</f>
        <v>0</v>
      </c>
      <c r="K499" s="225"/>
      <c r="L499" s="230"/>
      <c r="M499" s="231"/>
      <c r="N499" s="232"/>
      <c r="O499" s="232"/>
      <c r="P499" s="233">
        <f>SUM(P500:P502)</f>
        <v>0</v>
      </c>
      <c r="Q499" s="232"/>
      <c r="R499" s="233">
        <f>SUM(R500:R502)</f>
        <v>0.0012528</v>
      </c>
      <c r="S499" s="232"/>
      <c r="T499" s="234">
        <f>SUM(T500:T502)</f>
        <v>0</v>
      </c>
      <c r="AR499" s="235" t="s">
        <v>81</v>
      </c>
      <c r="AT499" s="236" t="s">
        <v>72</v>
      </c>
      <c r="AU499" s="236" t="s">
        <v>24</v>
      </c>
      <c r="AY499" s="235" t="s">
        <v>394</v>
      </c>
      <c r="BK499" s="237">
        <f>SUM(BK500:BK502)</f>
        <v>0</v>
      </c>
    </row>
    <row r="500" spans="2:65" s="1" customFormat="1" ht="16.5" customHeight="1">
      <c r="B500" s="47"/>
      <c r="C500" s="240" t="s">
        <v>1207</v>
      </c>
      <c r="D500" s="240" t="s">
        <v>396</v>
      </c>
      <c r="E500" s="241" t="s">
        <v>4853</v>
      </c>
      <c r="F500" s="242" t="s">
        <v>4854</v>
      </c>
      <c r="G500" s="243" t="s">
        <v>399</v>
      </c>
      <c r="H500" s="244">
        <v>2.16</v>
      </c>
      <c r="I500" s="245"/>
      <c r="J500" s="246">
        <f>ROUND(I500*H500,2)</f>
        <v>0</v>
      </c>
      <c r="K500" s="242" t="s">
        <v>410</v>
      </c>
      <c r="L500" s="73"/>
      <c r="M500" s="247" t="s">
        <v>22</v>
      </c>
      <c r="N500" s="248" t="s">
        <v>44</v>
      </c>
      <c r="O500" s="48"/>
      <c r="P500" s="249">
        <f>O500*H500</f>
        <v>0</v>
      </c>
      <c r="Q500" s="249">
        <v>0.00058</v>
      </c>
      <c r="R500" s="249">
        <f>Q500*H500</f>
        <v>0.0012528</v>
      </c>
      <c r="S500" s="249">
        <v>0</v>
      </c>
      <c r="T500" s="250">
        <f>S500*H500</f>
        <v>0</v>
      </c>
      <c r="AR500" s="25" t="s">
        <v>493</v>
      </c>
      <c r="AT500" s="25" t="s">
        <v>396</v>
      </c>
      <c r="AU500" s="25" t="s">
        <v>81</v>
      </c>
      <c r="AY500" s="25" t="s">
        <v>394</v>
      </c>
      <c r="BE500" s="251">
        <f>IF(N500="základní",J500,0)</f>
        <v>0</v>
      </c>
      <c r="BF500" s="251">
        <f>IF(N500="snížená",J500,0)</f>
        <v>0</v>
      </c>
      <c r="BG500" s="251">
        <f>IF(N500="zákl. přenesená",J500,0)</f>
        <v>0</v>
      </c>
      <c r="BH500" s="251">
        <f>IF(N500="sníž. přenesená",J500,0)</f>
        <v>0</v>
      </c>
      <c r="BI500" s="251">
        <f>IF(N500="nulová",J500,0)</f>
        <v>0</v>
      </c>
      <c r="BJ500" s="25" t="s">
        <v>24</v>
      </c>
      <c r="BK500" s="251">
        <f>ROUND(I500*H500,2)</f>
        <v>0</v>
      </c>
      <c r="BL500" s="25" t="s">
        <v>493</v>
      </c>
      <c r="BM500" s="25" t="s">
        <v>5381</v>
      </c>
    </row>
    <row r="501" spans="2:47" s="1" customFormat="1" ht="13.5">
      <c r="B501" s="47"/>
      <c r="C501" s="75"/>
      <c r="D501" s="252" t="s">
        <v>403</v>
      </c>
      <c r="E501" s="75"/>
      <c r="F501" s="253" t="s">
        <v>4856</v>
      </c>
      <c r="G501" s="75"/>
      <c r="H501" s="75"/>
      <c r="I501" s="208"/>
      <c r="J501" s="75"/>
      <c r="K501" s="75"/>
      <c r="L501" s="73"/>
      <c r="M501" s="254"/>
      <c r="N501" s="48"/>
      <c r="O501" s="48"/>
      <c r="P501" s="48"/>
      <c r="Q501" s="48"/>
      <c r="R501" s="48"/>
      <c r="S501" s="48"/>
      <c r="T501" s="96"/>
      <c r="AT501" s="25" t="s">
        <v>403</v>
      </c>
      <c r="AU501" s="25" t="s">
        <v>81</v>
      </c>
    </row>
    <row r="502" spans="2:51" s="12" customFormat="1" ht="13.5">
      <c r="B502" s="255"/>
      <c r="C502" s="256"/>
      <c r="D502" s="252" t="s">
        <v>405</v>
      </c>
      <c r="E502" s="257" t="s">
        <v>22</v>
      </c>
      <c r="F502" s="258" t="s">
        <v>5382</v>
      </c>
      <c r="G502" s="256"/>
      <c r="H502" s="259">
        <v>2.16</v>
      </c>
      <c r="I502" s="260"/>
      <c r="J502" s="256"/>
      <c r="K502" s="256"/>
      <c r="L502" s="261"/>
      <c r="M502" s="262"/>
      <c r="N502" s="263"/>
      <c r="O502" s="263"/>
      <c r="P502" s="263"/>
      <c r="Q502" s="263"/>
      <c r="R502" s="263"/>
      <c r="S502" s="263"/>
      <c r="T502" s="264"/>
      <c r="AT502" s="265" t="s">
        <v>405</v>
      </c>
      <c r="AU502" s="265" t="s">
        <v>81</v>
      </c>
      <c r="AV502" s="12" t="s">
        <v>81</v>
      </c>
      <c r="AW502" s="12" t="s">
        <v>36</v>
      </c>
      <c r="AX502" s="12" t="s">
        <v>24</v>
      </c>
      <c r="AY502" s="265" t="s">
        <v>394</v>
      </c>
    </row>
    <row r="503" spans="2:63" s="11" customFormat="1" ht="29.85" customHeight="1">
      <c r="B503" s="224"/>
      <c r="C503" s="225"/>
      <c r="D503" s="226" t="s">
        <v>72</v>
      </c>
      <c r="E503" s="238" t="s">
        <v>5383</v>
      </c>
      <c r="F503" s="238" t="s">
        <v>5384</v>
      </c>
      <c r="G503" s="225"/>
      <c r="H503" s="225"/>
      <c r="I503" s="228"/>
      <c r="J503" s="239">
        <f>BK503</f>
        <v>0</v>
      </c>
      <c r="K503" s="225"/>
      <c r="L503" s="230"/>
      <c r="M503" s="231"/>
      <c r="N503" s="232"/>
      <c r="O503" s="232"/>
      <c r="P503" s="233">
        <f>SUM(P504:P511)</f>
        <v>0</v>
      </c>
      <c r="Q503" s="232"/>
      <c r="R503" s="233">
        <f>SUM(R504:R511)</f>
        <v>0.061250000000000006</v>
      </c>
      <c r="S503" s="232"/>
      <c r="T503" s="234">
        <f>SUM(T504:T511)</f>
        <v>0</v>
      </c>
      <c r="AR503" s="235" t="s">
        <v>81</v>
      </c>
      <c r="AT503" s="236" t="s">
        <v>72</v>
      </c>
      <c r="AU503" s="236" t="s">
        <v>24</v>
      </c>
      <c r="AY503" s="235" t="s">
        <v>394</v>
      </c>
      <c r="BK503" s="237">
        <f>SUM(BK504:BK511)</f>
        <v>0</v>
      </c>
    </row>
    <row r="504" spans="2:65" s="1" customFormat="1" ht="25.5" customHeight="1">
      <c r="B504" s="47"/>
      <c r="C504" s="240" t="s">
        <v>1213</v>
      </c>
      <c r="D504" s="240" t="s">
        <v>396</v>
      </c>
      <c r="E504" s="241" t="s">
        <v>5385</v>
      </c>
      <c r="F504" s="242" t="s">
        <v>5386</v>
      </c>
      <c r="G504" s="243" t="s">
        <v>409</v>
      </c>
      <c r="H504" s="244">
        <v>1</v>
      </c>
      <c r="I504" s="245"/>
      <c r="J504" s="246">
        <f>ROUND(I504*H504,2)</f>
        <v>0</v>
      </c>
      <c r="K504" s="242" t="s">
        <v>410</v>
      </c>
      <c r="L504" s="73"/>
      <c r="M504" s="247" t="s">
        <v>22</v>
      </c>
      <c r="N504" s="248" t="s">
        <v>44</v>
      </c>
      <c r="O504" s="48"/>
      <c r="P504" s="249">
        <f>O504*H504</f>
        <v>0</v>
      </c>
      <c r="Q504" s="249">
        <v>0</v>
      </c>
      <c r="R504" s="249">
        <f>Q504*H504</f>
        <v>0</v>
      </c>
      <c r="S504" s="249">
        <v>0</v>
      </c>
      <c r="T504" s="250">
        <f>S504*H504</f>
        <v>0</v>
      </c>
      <c r="AR504" s="25" t="s">
        <v>493</v>
      </c>
      <c r="AT504" s="25" t="s">
        <v>396</v>
      </c>
      <c r="AU504" s="25" t="s">
        <v>81</v>
      </c>
      <c r="AY504" s="25" t="s">
        <v>394</v>
      </c>
      <c r="BE504" s="251">
        <f>IF(N504="základní",J504,0)</f>
        <v>0</v>
      </c>
      <c r="BF504" s="251">
        <f>IF(N504="snížená",J504,0)</f>
        <v>0</v>
      </c>
      <c r="BG504" s="251">
        <f>IF(N504="zákl. přenesená",J504,0)</f>
        <v>0</v>
      </c>
      <c r="BH504" s="251">
        <f>IF(N504="sníž. přenesená",J504,0)</f>
        <v>0</v>
      </c>
      <c r="BI504" s="251">
        <f>IF(N504="nulová",J504,0)</f>
        <v>0</v>
      </c>
      <c r="BJ504" s="25" t="s">
        <v>24</v>
      </c>
      <c r="BK504" s="251">
        <f>ROUND(I504*H504,2)</f>
        <v>0</v>
      </c>
      <c r="BL504" s="25" t="s">
        <v>493</v>
      </c>
      <c r="BM504" s="25" t="s">
        <v>5387</v>
      </c>
    </row>
    <row r="505" spans="2:47" s="1" customFormat="1" ht="13.5">
      <c r="B505" s="47"/>
      <c r="C505" s="75"/>
      <c r="D505" s="252" t="s">
        <v>403</v>
      </c>
      <c r="E505" s="75"/>
      <c r="F505" s="253" t="s">
        <v>5388</v>
      </c>
      <c r="G505" s="75"/>
      <c r="H505" s="75"/>
      <c r="I505" s="208"/>
      <c r="J505" s="75"/>
      <c r="K505" s="75"/>
      <c r="L505" s="73"/>
      <c r="M505" s="254"/>
      <c r="N505" s="48"/>
      <c r="O505" s="48"/>
      <c r="P505" s="48"/>
      <c r="Q505" s="48"/>
      <c r="R505" s="48"/>
      <c r="S505" s="48"/>
      <c r="T505" s="96"/>
      <c r="AT505" s="25" t="s">
        <v>403</v>
      </c>
      <c r="AU505" s="25" t="s">
        <v>81</v>
      </c>
    </row>
    <row r="506" spans="2:65" s="1" customFormat="1" ht="16.5" customHeight="1">
      <c r="B506" s="47"/>
      <c r="C506" s="288" t="s">
        <v>1218</v>
      </c>
      <c r="D506" s="288" t="s">
        <v>506</v>
      </c>
      <c r="E506" s="289" t="s">
        <v>5389</v>
      </c>
      <c r="F506" s="290" t="s">
        <v>5390</v>
      </c>
      <c r="G506" s="291" t="s">
        <v>409</v>
      </c>
      <c r="H506" s="292">
        <v>1</v>
      </c>
      <c r="I506" s="293"/>
      <c r="J506" s="294">
        <f>ROUND(I506*H506,2)</f>
        <v>0</v>
      </c>
      <c r="K506" s="290" t="s">
        <v>410</v>
      </c>
      <c r="L506" s="295"/>
      <c r="M506" s="296" t="s">
        <v>22</v>
      </c>
      <c r="N506" s="297" t="s">
        <v>44</v>
      </c>
      <c r="O506" s="48"/>
      <c r="P506" s="249">
        <f>O506*H506</f>
        <v>0</v>
      </c>
      <c r="Q506" s="249">
        <v>0.00325</v>
      </c>
      <c r="R506" s="249">
        <f>Q506*H506</f>
        <v>0.00325</v>
      </c>
      <c r="S506" s="249">
        <v>0</v>
      </c>
      <c r="T506" s="250">
        <f>S506*H506</f>
        <v>0</v>
      </c>
      <c r="AR506" s="25" t="s">
        <v>588</v>
      </c>
      <c r="AT506" s="25" t="s">
        <v>506</v>
      </c>
      <c r="AU506" s="25" t="s">
        <v>81</v>
      </c>
      <c r="AY506" s="25" t="s">
        <v>394</v>
      </c>
      <c r="BE506" s="251">
        <f>IF(N506="základní",J506,0)</f>
        <v>0</v>
      </c>
      <c r="BF506" s="251">
        <f>IF(N506="snížená",J506,0)</f>
        <v>0</v>
      </c>
      <c r="BG506" s="251">
        <f>IF(N506="zákl. přenesená",J506,0)</f>
        <v>0</v>
      </c>
      <c r="BH506" s="251">
        <f>IF(N506="sníž. přenesená",J506,0)</f>
        <v>0</v>
      </c>
      <c r="BI506" s="251">
        <f>IF(N506="nulová",J506,0)</f>
        <v>0</v>
      </c>
      <c r="BJ506" s="25" t="s">
        <v>24</v>
      </c>
      <c r="BK506" s="251">
        <f>ROUND(I506*H506,2)</f>
        <v>0</v>
      </c>
      <c r="BL506" s="25" t="s">
        <v>493</v>
      </c>
      <c r="BM506" s="25" t="s">
        <v>5391</v>
      </c>
    </row>
    <row r="507" spans="2:47" s="1" customFormat="1" ht="13.5">
      <c r="B507" s="47"/>
      <c r="C507" s="75"/>
      <c r="D507" s="252" t="s">
        <v>403</v>
      </c>
      <c r="E507" s="75"/>
      <c r="F507" s="253" t="s">
        <v>5392</v>
      </c>
      <c r="G507" s="75"/>
      <c r="H507" s="75"/>
      <c r="I507" s="208"/>
      <c r="J507" s="75"/>
      <c r="K507" s="75"/>
      <c r="L507" s="73"/>
      <c r="M507" s="254"/>
      <c r="N507" s="48"/>
      <c r="O507" s="48"/>
      <c r="P507" s="48"/>
      <c r="Q507" s="48"/>
      <c r="R507" s="48"/>
      <c r="S507" s="48"/>
      <c r="T507" s="96"/>
      <c r="AT507" s="25" t="s">
        <v>403</v>
      </c>
      <c r="AU507" s="25" t="s">
        <v>81</v>
      </c>
    </row>
    <row r="508" spans="2:65" s="1" customFormat="1" ht="16.5" customHeight="1">
      <c r="B508" s="47"/>
      <c r="C508" s="288" t="s">
        <v>1223</v>
      </c>
      <c r="D508" s="288" t="s">
        <v>506</v>
      </c>
      <c r="E508" s="289" t="s">
        <v>5393</v>
      </c>
      <c r="F508" s="290" t="s">
        <v>5394</v>
      </c>
      <c r="G508" s="291" t="s">
        <v>409</v>
      </c>
      <c r="H508" s="292">
        <v>1</v>
      </c>
      <c r="I508" s="293"/>
      <c r="J508" s="294">
        <f>ROUND(I508*H508,2)</f>
        <v>0</v>
      </c>
      <c r="K508" s="290" t="s">
        <v>22</v>
      </c>
      <c r="L508" s="295"/>
      <c r="M508" s="296" t="s">
        <v>22</v>
      </c>
      <c r="N508" s="297" t="s">
        <v>44</v>
      </c>
      <c r="O508" s="48"/>
      <c r="P508" s="249">
        <f>O508*H508</f>
        <v>0</v>
      </c>
      <c r="Q508" s="249">
        <v>0.058</v>
      </c>
      <c r="R508" s="249">
        <f>Q508*H508</f>
        <v>0.058</v>
      </c>
      <c r="S508" s="249">
        <v>0</v>
      </c>
      <c r="T508" s="250">
        <f>S508*H508</f>
        <v>0</v>
      </c>
      <c r="AR508" s="25" t="s">
        <v>588</v>
      </c>
      <c r="AT508" s="25" t="s">
        <v>506</v>
      </c>
      <c r="AU508" s="25" t="s">
        <v>81</v>
      </c>
      <c r="AY508" s="25" t="s">
        <v>394</v>
      </c>
      <c r="BE508" s="251">
        <f>IF(N508="základní",J508,0)</f>
        <v>0</v>
      </c>
      <c r="BF508" s="251">
        <f>IF(N508="snížená",J508,0)</f>
        <v>0</v>
      </c>
      <c r="BG508" s="251">
        <f>IF(N508="zákl. přenesená",J508,0)</f>
        <v>0</v>
      </c>
      <c r="BH508" s="251">
        <f>IF(N508="sníž. přenesená",J508,0)</f>
        <v>0</v>
      </c>
      <c r="BI508" s="251">
        <f>IF(N508="nulová",J508,0)</f>
        <v>0</v>
      </c>
      <c r="BJ508" s="25" t="s">
        <v>24</v>
      </c>
      <c r="BK508" s="251">
        <f>ROUND(I508*H508,2)</f>
        <v>0</v>
      </c>
      <c r="BL508" s="25" t="s">
        <v>493</v>
      </c>
      <c r="BM508" s="25" t="s">
        <v>5395</v>
      </c>
    </row>
    <row r="509" spans="2:47" s="1" customFormat="1" ht="13.5">
      <c r="B509" s="47"/>
      <c r="C509" s="75"/>
      <c r="D509" s="252" t="s">
        <v>403</v>
      </c>
      <c r="E509" s="75"/>
      <c r="F509" s="253" t="s">
        <v>5396</v>
      </c>
      <c r="G509" s="75"/>
      <c r="H509" s="75"/>
      <c r="I509" s="208"/>
      <c r="J509" s="75"/>
      <c r="K509" s="75"/>
      <c r="L509" s="73"/>
      <c r="M509" s="254"/>
      <c r="N509" s="48"/>
      <c r="O509" s="48"/>
      <c r="P509" s="48"/>
      <c r="Q509" s="48"/>
      <c r="R509" s="48"/>
      <c r="S509" s="48"/>
      <c r="T509" s="96"/>
      <c r="AT509" s="25" t="s">
        <v>403</v>
      </c>
      <c r="AU509" s="25" t="s">
        <v>81</v>
      </c>
    </row>
    <row r="510" spans="2:47" s="1" customFormat="1" ht="13.5">
      <c r="B510" s="47"/>
      <c r="C510" s="75"/>
      <c r="D510" s="252" t="s">
        <v>842</v>
      </c>
      <c r="E510" s="75"/>
      <c r="F510" s="315" t="s">
        <v>5397</v>
      </c>
      <c r="G510" s="75"/>
      <c r="H510" s="75"/>
      <c r="I510" s="208"/>
      <c r="J510" s="75"/>
      <c r="K510" s="75"/>
      <c r="L510" s="73"/>
      <c r="M510" s="254"/>
      <c r="N510" s="48"/>
      <c r="O510" s="48"/>
      <c r="P510" s="48"/>
      <c r="Q510" s="48"/>
      <c r="R510" s="48"/>
      <c r="S510" s="48"/>
      <c r="T510" s="96"/>
      <c r="AT510" s="25" t="s">
        <v>842</v>
      </c>
      <c r="AU510" s="25" t="s">
        <v>81</v>
      </c>
    </row>
    <row r="511" spans="2:65" s="1" customFormat="1" ht="16.5" customHeight="1">
      <c r="B511" s="47"/>
      <c r="C511" s="240" t="s">
        <v>1234</v>
      </c>
      <c r="D511" s="240" t="s">
        <v>396</v>
      </c>
      <c r="E511" s="241" t="s">
        <v>5398</v>
      </c>
      <c r="F511" s="242" t="s">
        <v>5399</v>
      </c>
      <c r="G511" s="243" t="s">
        <v>552</v>
      </c>
      <c r="H511" s="244">
        <v>0.061</v>
      </c>
      <c r="I511" s="245"/>
      <c r="J511" s="246">
        <f>ROUND(I511*H511,2)</f>
        <v>0</v>
      </c>
      <c r="K511" s="242" t="s">
        <v>410</v>
      </c>
      <c r="L511" s="73"/>
      <c r="M511" s="247" t="s">
        <v>22</v>
      </c>
      <c r="N511" s="316" t="s">
        <v>44</v>
      </c>
      <c r="O511" s="310"/>
      <c r="P511" s="317">
        <f>O511*H511</f>
        <v>0</v>
      </c>
      <c r="Q511" s="317">
        <v>0</v>
      </c>
      <c r="R511" s="317">
        <f>Q511*H511</f>
        <v>0</v>
      </c>
      <c r="S511" s="317">
        <v>0</v>
      </c>
      <c r="T511" s="318">
        <f>S511*H511</f>
        <v>0</v>
      </c>
      <c r="AR511" s="25" t="s">
        <v>493</v>
      </c>
      <c r="AT511" s="25" t="s">
        <v>396</v>
      </c>
      <c r="AU511" s="25" t="s">
        <v>81</v>
      </c>
      <c r="AY511" s="25" t="s">
        <v>394</v>
      </c>
      <c r="BE511" s="251">
        <f>IF(N511="základní",J511,0)</f>
        <v>0</v>
      </c>
      <c r="BF511" s="251">
        <f>IF(N511="snížená",J511,0)</f>
        <v>0</v>
      </c>
      <c r="BG511" s="251">
        <f>IF(N511="zákl. přenesená",J511,0)</f>
        <v>0</v>
      </c>
      <c r="BH511" s="251">
        <f>IF(N511="sníž. přenesená",J511,0)</f>
        <v>0</v>
      </c>
      <c r="BI511" s="251">
        <f>IF(N511="nulová",J511,0)</f>
        <v>0</v>
      </c>
      <c r="BJ511" s="25" t="s">
        <v>24</v>
      </c>
      <c r="BK511" s="251">
        <f>ROUND(I511*H511,2)</f>
        <v>0</v>
      </c>
      <c r="BL511" s="25" t="s">
        <v>493</v>
      </c>
      <c r="BM511" s="25" t="s">
        <v>5400</v>
      </c>
    </row>
    <row r="512" spans="2:12" s="1" customFormat="1" ht="6.95" customHeight="1">
      <c r="B512" s="68"/>
      <c r="C512" s="69"/>
      <c r="D512" s="69"/>
      <c r="E512" s="69"/>
      <c r="F512" s="69"/>
      <c r="G512" s="69"/>
      <c r="H512" s="69"/>
      <c r="I512" s="181"/>
      <c r="J512" s="69"/>
      <c r="K512" s="69"/>
      <c r="L512" s="73"/>
    </row>
  </sheetData>
  <sheetProtection password="CC35" sheet="1" objects="1" scenarios="1" formatColumns="0" formatRows="0" autoFilter="0"/>
  <autoFilter ref="C104:K511"/>
  <mergeCells count="13">
    <mergeCell ref="E7:H7"/>
    <mergeCell ref="E9:H9"/>
    <mergeCell ref="E11:H11"/>
    <mergeCell ref="E26:H26"/>
    <mergeCell ref="E47:H47"/>
    <mergeCell ref="E49:H49"/>
    <mergeCell ref="E51:H51"/>
    <mergeCell ref="J55:J56"/>
    <mergeCell ref="E93:H93"/>
    <mergeCell ref="E95:H95"/>
    <mergeCell ref="E97:H97"/>
    <mergeCell ref="G1:H1"/>
    <mergeCell ref="L2:V2"/>
  </mergeCells>
  <hyperlinks>
    <hyperlink ref="F1:G1" location="C2" display="1) Krycí list soupisu"/>
    <hyperlink ref="G1:H1" location="C58" display="2) Rekapitulace"/>
    <hyperlink ref="J1" location="C10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BR284"/>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0"/>
      <c r="C1" s="150"/>
      <c r="D1" s="151" t="s">
        <v>1</v>
      </c>
      <c r="E1" s="150"/>
      <c r="F1" s="152" t="s">
        <v>158</v>
      </c>
      <c r="G1" s="152" t="s">
        <v>159</v>
      </c>
      <c r="H1" s="152"/>
      <c r="I1" s="153"/>
      <c r="J1" s="152" t="s">
        <v>160</v>
      </c>
      <c r="K1" s="151" t="s">
        <v>161</v>
      </c>
      <c r="L1" s="152" t="s">
        <v>162</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112</v>
      </c>
    </row>
    <row r="3" spans="2:46" ht="6.95" customHeight="1">
      <c r="B3" s="26"/>
      <c r="C3" s="27"/>
      <c r="D3" s="27"/>
      <c r="E3" s="27"/>
      <c r="F3" s="27"/>
      <c r="G3" s="27"/>
      <c r="H3" s="27"/>
      <c r="I3" s="155"/>
      <c r="J3" s="27"/>
      <c r="K3" s="28"/>
      <c r="AT3" s="25" t="s">
        <v>81</v>
      </c>
    </row>
    <row r="4" spans="2:46" ht="36.95" customHeight="1">
      <c r="B4" s="29"/>
      <c r="C4" s="30"/>
      <c r="D4" s="31" t="s">
        <v>167</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18</v>
      </c>
      <c r="E6" s="30"/>
      <c r="F6" s="30"/>
      <c r="G6" s="30"/>
      <c r="H6" s="30"/>
      <c r="I6" s="156"/>
      <c r="J6" s="30"/>
      <c r="K6" s="32"/>
    </row>
    <row r="7" spans="2:11" ht="16.5" customHeight="1">
      <c r="B7" s="29"/>
      <c r="C7" s="30"/>
      <c r="D7" s="30"/>
      <c r="E7" s="157" t="str">
        <f>'Rekapitulace stavby'!K6</f>
        <v>Revitalizace a zatraktivnění pevnosti - Stavební úpravy a přístavba návštěvnického centra</v>
      </c>
      <c r="F7" s="41"/>
      <c r="G7" s="41"/>
      <c r="H7" s="41"/>
      <c r="I7" s="156"/>
      <c r="J7" s="30"/>
      <c r="K7" s="32"/>
    </row>
    <row r="8" spans="2:11" ht="13.5">
      <c r="B8" s="29"/>
      <c r="C8" s="30"/>
      <c r="D8" s="41" t="s">
        <v>176</v>
      </c>
      <c r="E8" s="30"/>
      <c r="F8" s="30"/>
      <c r="G8" s="30"/>
      <c r="H8" s="30"/>
      <c r="I8" s="156"/>
      <c r="J8" s="30"/>
      <c r="K8" s="32"/>
    </row>
    <row r="9" spans="2:11" s="1" customFormat="1" ht="16.5" customHeight="1">
      <c r="B9" s="47"/>
      <c r="C9" s="48"/>
      <c r="D9" s="48"/>
      <c r="E9" s="157" t="s">
        <v>4715</v>
      </c>
      <c r="F9" s="48"/>
      <c r="G9" s="48"/>
      <c r="H9" s="48"/>
      <c r="I9" s="158"/>
      <c r="J9" s="48"/>
      <c r="K9" s="52"/>
    </row>
    <row r="10" spans="2:11" s="1" customFormat="1" ht="13.5">
      <c r="B10" s="47"/>
      <c r="C10" s="48"/>
      <c r="D10" s="41" t="s">
        <v>182</v>
      </c>
      <c r="E10" s="48"/>
      <c r="F10" s="48"/>
      <c r="G10" s="48"/>
      <c r="H10" s="48"/>
      <c r="I10" s="158"/>
      <c r="J10" s="48"/>
      <c r="K10" s="52"/>
    </row>
    <row r="11" spans="2:11" s="1" customFormat="1" ht="36.95" customHeight="1">
      <c r="B11" s="47"/>
      <c r="C11" s="48"/>
      <c r="D11" s="48"/>
      <c r="E11" s="159" t="s">
        <v>4016</v>
      </c>
      <c r="F11" s="48"/>
      <c r="G11" s="48"/>
      <c r="H11" s="48"/>
      <c r="I11" s="158"/>
      <c r="J11" s="48"/>
      <c r="K11" s="52"/>
    </row>
    <row r="12" spans="2:11" s="1" customFormat="1" ht="13.5">
      <c r="B12" s="47"/>
      <c r="C12" s="48"/>
      <c r="D12" s="48"/>
      <c r="E12" s="48"/>
      <c r="F12" s="48"/>
      <c r="G12" s="48"/>
      <c r="H12" s="48"/>
      <c r="I12" s="158"/>
      <c r="J12" s="48"/>
      <c r="K12" s="52"/>
    </row>
    <row r="13" spans="2:11" s="1" customFormat="1" ht="14.4" customHeight="1">
      <c r="B13" s="47"/>
      <c r="C13" s="48"/>
      <c r="D13" s="41" t="s">
        <v>21</v>
      </c>
      <c r="E13" s="48"/>
      <c r="F13" s="36" t="s">
        <v>22</v>
      </c>
      <c r="G13" s="48"/>
      <c r="H13" s="48"/>
      <c r="I13" s="160" t="s">
        <v>23</v>
      </c>
      <c r="J13" s="36" t="s">
        <v>22</v>
      </c>
      <c r="K13" s="52"/>
    </row>
    <row r="14" spans="2:11" s="1" customFormat="1" ht="14.4" customHeight="1">
      <c r="B14" s="47"/>
      <c r="C14" s="48"/>
      <c r="D14" s="41" t="s">
        <v>25</v>
      </c>
      <c r="E14" s="48"/>
      <c r="F14" s="36" t="s">
        <v>26</v>
      </c>
      <c r="G14" s="48"/>
      <c r="H14" s="48"/>
      <c r="I14" s="160" t="s">
        <v>27</v>
      </c>
      <c r="J14" s="161" t="str">
        <f>'Rekapitulace stavby'!AN8</f>
        <v>3. 5. 2017</v>
      </c>
      <c r="K14" s="52"/>
    </row>
    <row r="15" spans="2:11" s="1" customFormat="1" ht="10.8" customHeight="1">
      <c r="B15" s="47"/>
      <c r="C15" s="48"/>
      <c r="D15" s="48"/>
      <c r="E15" s="48"/>
      <c r="F15" s="48"/>
      <c r="G15" s="48"/>
      <c r="H15" s="48"/>
      <c r="I15" s="158"/>
      <c r="J15" s="48"/>
      <c r="K15" s="52"/>
    </row>
    <row r="16" spans="2:11" s="1" customFormat="1" ht="14.4" customHeight="1">
      <c r="B16" s="47"/>
      <c r="C16" s="48"/>
      <c r="D16" s="41" t="s">
        <v>29</v>
      </c>
      <c r="E16" s="48"/>
      <c r="F16" s="48"/>
      <c r="G16" s="48"/>
      <c r="H16" s="48"/>
      <c r="I16" s="160" t="s">
        <v>30</v>
      </c>
      <c r="J16" s="36" t="str">
        <f>IF('Rekapitulace stavby'!AN10="","",'Rekapitulace stavby'!AN10)</f>
        <v/>
      </c>
      <c r="K16" s="52"/>
    </row>
    <row r="17" spans="2:11" s="1" customFormat="1" ht="18" customHeight="1">
      <c r="B17" s="47"/>
      <c r="C17" s="48"/>
      <c r="D17" s="48"/>
      <c r="E17" s="36" t="str">
        <f>IF('Rekapitulace stavby'!E11="","",'Rekapitulace stavby'!E11)</f>
        <v xml:space="preserve"> </v>
      </c>
      <c r="F17" s="48"/>
      <c r="G17" s="48"/>
      <c r="H17" s="48"/>
      <c r="I17" s="160" t="s">
        <v>32</v>
      </c>
      <c r="J17" s="36" t="str">
        <f>IF('Rekapitulace stavby'!AN11="","",'Rekapitulace stavby'!AN11)</f>
        <v/>
      </c>
      <c r="K17" s="52"/>
    </row>
    <row r="18" spans="2:11" s="1" customFormat="1" ht="6.95" customHeight="1">
      <c r="B18" s="47"/>
      <c r="C18" s="48"/>
      <c r="D18" s="48"/>
      <c r="E18" s="48"/>
      <c r="F18" s="48"/>
      <c r="G18" s="48"/>
      <c r="H18" s="48"/>
      <c r="I18" s="158"/>
      <c r="J18" s="48"/>
      <c r="K18" s="52"/>
    </row>
    <row r="19" spans="2:11" s="1" customFormat="1" ht="14.4" customHeight="1">
      <c r="B19" s="47"/>
      <c r="C19" s="48"/>
      <c r="D19" s="41" t="s">
        <v>33</v>
      </c>
      <c r="E19" s="48"/>
      <c r="F19" s="48"/>
      <c r="G19" s="48"/>
      <c r="H19" s="48"/>
      <c r="I19" s="160" t="s">
        <v>30</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60" t="s">
        <v>32</v>
      </c>
      <c r="J20" s="36" t="str">
        <f>IF('Rekapitulace stavby'!AN14="Vyplň údaj","",IF('Rekapitulace stavby'!AN14="","",'Rekapitulace stavby'!AN14))</f>
        <v/>
      </c>
      <c r="K20" s="52"/>
    </row>
    <row r="21" spans="2:11" s="1" customFormat="1" ht="6.95" customHeight="1">
      <c r="B21" s="47"/>
      <c r="C21" s="48"/>
      <c r="D21" s="48"/>
      <c r="E21" s="48"/>
      <c r="F21" s="48"/>
      <c r="G21" s="48"/>
      <c r="H21" s="48"/>
      <c r="I21" s="158"/>
      <c r="J21" s="48"/>
      <c r="K21" s="52"/>
    </row>
    <row r="22" spans="2:11" s="1" customFormat="1" ht="14.4" customHeight="1">
      <c r="B22" s="47"/>
      <c r="C22" s="48"/>
      <c r="D22" s="41" t="s">
        <v>35</v>
      </c>
      <c r="E22" s="48"/>
      <c r="F22" s="48"/>
      <c r="G22" s="48"/>
      <c r="H22" s="48"/>
      <c r="I22" s="160" t="s">
        <v>30</v>
      </c>
      <c r="J22" s="36" t="str">
        <f>IF('Rekapitulace stavby'!AN16="","",'Rekapitulace stavby'!AN16)</f>
        <v/>
      </c>
      <c r="K22" s="52"/>
    </row>
    <row r="23" spans="2:11" s="1" customFormat="1" ht="18" customHeight="1">
      <c r="B23" s="47"/>
      <c r="C23" s="48"/>
      <c r="D23" s="48"/>
      <c r="E23" s="36" t="str">
        <f>IF('Rekapitulace stavby'!E17="","",'Rekapitulace stavby'!E17)</f>
        <v xml:space="preserve"> </v>
      </c>
      <c r="F23" s="48"/>
      <c r="G23" s="48"/>
      <c r="H23" s="48"/>
      <c r="I23" s="160" t="s">
        <v>32</v>
      </c>
      <c r="J23" s="36" t="str">
        <f>IF('Rekapitulace stavby'!AN17="","",'Rekapitulace stavby'!AN17)</f>
        <v/>
      </c>
      <c r="K23" s="52"/>
    </row>
    <row r="24" spans="2:11" s="1" customFormat="1" ht="6.95" customHeight="1">
      <c r="B24" s="47"/>
      <c r="C24" s="48"/>
      <c r="D24" s="48"/>
      <c r="E24" s="48"/>
      <c r="F24" s="48"/>
      <c r="G24" s="48"/>
      <c r="H24" s="48"/>
      <c r="I24" s="158"/>
      <c r="J24" s="48"/>
      <c r="K24" s="52"/>
    </row>
    <row r="25" spans="2:11" s="1" customFormat="1" ht="14.4" customHeight="1">
      <c r="B25" s="47"/>
      <c r="C25" s="48"/>
      <c r="D25" s="41" t="s">
        <v>37</v>
      </c>
      <c r="E25" s="48"/>
      <c r="F25" s="48"/>
      <c r="G25" s="48"/>
      <c r="H25" s="48"/>
      <c r="I25" s="158"/>
      <c r="J25" s="48"/>
      <c r="K25" s="52"/>
    </row>
    <row r="26" spans="2:11" s="7" customFormat="1" ht="16.5" customHeight="1">
      <c r="B26" s="162"/>
      <c r="C26" s="163"/>
      <c r="D26" s="163"/>
      <c r="E26" s="45" t="s">
        <v>22</v>
      </c>
      <c r="F26" s="45"/>
      <c r="G26" s="45"/>
      <c r="H26" s="45"/>
      <c r="I26" s="164"/>
      <c r="J26" s="163"/>
      <c r="K26" s="165"/>
    </row>
    <row r="27" spans="2:11" s="1" customFormat="1" ht="6.95" customHeight="1">
      <c r="B27" s="47"/>
      <c r="C27" s="48"/>
      <c r="D27" s="48"/>
      <c r="E27" s="48"/>
      <c r="F27" s="48"/>
      <c r="G27" s="48"/>
      <c r="H27" s="48"/>
      <c r="I27" s="158"/>
      <c r="J27" s="48"/>
      <c r="K27" s="52"/>
    </row>
    <row r="28" spans="2:11" s="1" customFormat="1" ht="6.95" customHeight="1">
      <c r="B28" s="47"/>
      <c r="C28" s="48"/>
      <c r="D28" s="107"/>
      <c r="E28" s="107"/>
      <c r="F28" s="107"/>
      <c r="G28" s="107"/>
      <c r="H28" s="107"/>
      <c r="I28" s="167"/>
      <c r="J28" s="107"/>
      <c r="K28" s="168"/>
    </row>
    <row r="29" spans="2:11" s="1" customFormat="1" ht="25.4" customHeight="1">
      <c r="B29" s="47"/>
      <c r="C29" s="48"/>
      <c r="D29" s="169" t="s">
        <v>39</v>
      </c>
      <c r="E29" s="48"/>
      <c r="F29" s="48"/>
      <c r="G29" s="48"/>
      <c r="H29" s="48"/>
      <c r="I29" s="158"/>
      <c r="J29" s="170">
        <f>ROUND(J127,2)</f>
        <v>0</v>
      </c>
      <c r="K29" s="52"/>
    </row>
    <row r="30" spans="2:11" s="1" customFormat="1" ht="6.95" customHeight="1">
      <c r="B30" s="47"/>
      <c r="C30" s="48"/>
      <c r="D30" s="107"/>
      <c r="E30" s="107"/>
      <c r="F30" s="107"/>
      <c r="G30" s="107"/>
      <c r="H30" s="107"/>
      <c r="I30" s="167"/>
      <c r="J30" s="107"/>
      <c r="K30" s="168"/>
    </row>
    <row r="31" spans="2:11" s="1" customFormat="1" ht="14.4" customHeight="1">
      <c r="B31" s="47"/>
      <c r="C31" s="48"/>
      <c r="D31" s="48"/>
      <c r="E31" s="48"/>
      <c r="F31" s="53" t="s">
        <v>41</v>
      </c>
      <c r="G31" s="48"/>
      <c r="H31" s="48"/>
      <c r="I31" s="171" t="s">
        <v>40</v>
      </c>
      <c r="J31" s="53" t="s">
        <v>42</v>
      </c>
      <c r="K31" s="52"/>
    </row>
    <row r="32" spans="2:11" s="1" customFormat="1" ht="14.4" customHeight="1">
      <c r="B32" s="47"/>
      <c r="C32" s="48"/>
      <c r="D32" s="56" t="s">
        <v>43</v>
      </c>
      <c r="E32" s="56" t="s">
        <v>44</v>
      </c>
      <c r="F32" s="172">
        <f>ROUND(SUM(BE127:BE283),2)</f>
        <v>0</v>
      </c>
      <c r="G32" s="48"/>
      <c r="H32" s="48"/>
      <c r="I32" s="173">
        <v>0.21</v>
      </c>
      <c r="J32" s="172">
        <f>ROUND(ROUND((SUM(BE127:BE283)),2)*I32,2)</f>
        <v>0</v>
      </c>
      <c r="K32" s="52"/>
    </row>
    <row r="33" spans="2:11" s="1" customFormat="1" ht="14.4" customHeight="1">
      <c r="B33" s="47"/>
      <c r="C33" s="48"/>
      <c r="D33" s="48"/>
      <c r="E33" s="56" t="s">
        <v>45</v>
      </c>
      <c r="F33" s="172">
        <f>ROUND(SUM(BF127:BF283),2)</f>
        <v>0</v>
      </c>
      <c r="G33" s="48"/>
      <c r="H33" s="48"/>
      <c r="I33" s="173">
        <v>0.15</v>
      </c>
      <c r="J33" s="172">
        <f>ROUND(ROUND((SUM(BF127:BF283)),2)*I33,2)</f>
        <v>0</v>
      </c>
      <c r="K33" s="52"/>
    </row>
    <row r="34" spans="2:11" s="1" customFormat="1" ht="14.4" customHeight="1" hidden="1">
      <c r="B34" s="47"/>
      <c r="C34" s="48"/>
      <c r="D34" s="48"/>
      <c r="E34" s="56" t="s">
        <v>46</v>
      </c>
      <c r="F34" s="172">
        <f>ROUND(SUM(BG127:BG283),2)</f>
        <v>0</v>
      </c>
      <c r="G34" s="48"/>
      <c r="H34" s="48"/>
      <c r="I34" s="173">
        <v>0.21</v>
      </c>
      <c r="J34" s="172">
        <v>0</v>
      </c>
      <c r="K34" s="52"/>
    </row>
    <row r="35" spans="2:11" s="1" customFormat="1" ht="14.4" customHeight="1" hidden="1">
      <c r="B35" s="47"/>
      <c r="C35" s="48"/>
      <c r="D35" s="48"/>
      <c r="E35" s="56" t="s">
        <v>47</v>
      </c>
      <c r="F35" s="172">
        <f>ROUND(SUM(BH127:BH283),2)</f>
        <v>0</v>
      </c>
      <c r="G35" s="48"/>
      <c r="H35" s="48"/>
      <c r="I35" s="173">
        <v>0.15</v>
      </c>
      <c r="J35" s="172">
        <v>0</v>
      </c>
      <c r="K35" s="52"/>
    </row>
    <row r="36" spans="2:11" s="1" customFormat="1" ht="14.4" customHeight="1" hidden="1">
      <c r="B36" s="47"/>
      <c r="C36" s="48"/>
      <c r="D36" s="48"/>
      <c r="E36" s="56" t="s">
        <v>48</v>
      </c>
      <c r="F36" s="172">
        <f>ROUND(SUM(BI127:BI283),2)</f>
        <v>0</v>
      </c>
      <c r="G36" s="48"/>
      <c r="H36" s="48"/>
      <c r="I36" s="173">
        <v>0</v>
      </c>
      <c r="J36" s="172">
        <v>0</v>
      </c>
      <c r="K36" s="52"/>
    </row>
    <row r="37" spans="2:11" s="1" customFormat="1" ht="6.95" customHeight="1">
      <c r="B37" s="47"/>
      <c r="C37" s="48"/>
      <c r="D37" s="48"/>
      <c r="E37" s="48"/>
      <c r="F37" s="48"/>
      <c r="G37" s="48"/>
      <c r="H37" s="48"/>
      <c r="I37" s="158"/>
      <c r="J37" s="48"/>
      <c r="K37" s="52"/>
    </row>
    <row r="38" spans="2:11" s="1" customFormat="1" ht="25.4" customHeight="1">
      <c r="B38" s="47"/>
      <c r="C38" s="174"/>
      <c r="D38" s="175" t="s">
        <v>49</v>
      </c>
      <c r="E38" s="99"/>
      <c r="F38" s="99"/>
      <c r="G38" s="176" t="s">
        <v>50</v>
      </c>
      <c r="H38" s="177" t="s">
        <v>51</v>
      </c>
      <c r="I38" s="178"/>
      <c r="J38" s="179">
        <f>SUM(J29:J36)</f>
        <v>0</v>
      </c>
      <c r="K38" s="180"/>
    </row>
    <row r="39" spans="2:11" s="1" customFormat="1" ht="14.4" customHeight="1">
      <c r="B39" s="68"/>
      <c r="C39" s="69"/>
      <c r="D39" s="69"/>
      <c r="E39" s="69"/>
      <c r="F39" s="69"/>
      <c r="G39" s="69"/>
      <c r="H39" s="69"/>
      <c r="I39" s="181"/>
      <c r="J39" s="69"/>
      <c r="K39" s="70"/>
    </row>
    <row r="43" spans="2:11" s="1" customFormat="1" ht="6.95" customHeight="1">
      <c r="B43" s="182"/>
      <c r="C43" s="183"/>
      <c r="D43" s="183"/>
      <c r="E43" s="183"/>
      <c r="F43" s="183"/>
      <c r="G43" s="183"/>
      <c r="H43" s="183"/>
      <c r="I43" s="184"/>
      <c r="J43" s="183"/>
      <c r="K43" s="185"/>
    </row>
    <row r="44" spans="2:11" s="1" customFormat="1" ht="36.95" customHeight="1">
      <c r="B44" s="47"/>
      <c r="C44" s="31" t="s">
        <v>252</v>
      </c>
      <c r="D44" s="48"/>
      <c r="E44" s="48"/>
      <c r="F44" s="48"/>
      <c r="G44" s="48"/>
      <c r="H44" s="48"/>
      <c r="I44" s="158"/>
      <c r="J44" s="48"/>
      <c r="K44" s="52"/>
    </row>
    <row r="45" spans="2:11" s="1" customFormat="1" ht="6.95" customHeight="1">
      <c r="B45" s="47"/>
      <c r="C45" s="48"/>
      <c r="D45" s="48"/>
      <c r="E45" s="48"/>
      <c r="F45" s="48"/>
      <c r="G45" s="48"/>
      <c r="H45" s="48"/>
      <c r="I45" s="158"/>
      <c r="J45" s="48"/>
      <c r="K45" s="52"/>
    </row>
    <row r="46" spans="2:11" s="1" customFormat="1" ht="14.4" customHeight="1">
      <c r="B46" s="47"/>
      <c r="C46" s="41" t="s">
        <v>18</v>
      </c>
      <c r="D46" s="48"/>
      <c r="E46" s="48"/>
      <c r="F46" s="48"/>
      <c r="G46" s="48"/>
      <c r="H46" s="48"/>
      <c r="I46" s="158"/>
      <c r="J46" s="48"/>
      <c r="K46" s="52"/>
    </row>
    <row r="47" spans="2:11" s="1" customFormat="1" ht="16.5" customHeight="1">
      <c r="B47" s="47"/>
      <c r="C47" s="48"/>
      <c r="D47" s="48"/>
      <c r="E47" s="157" t="str">
        <f>E7</f>
        <v>Revitalizace a zatraktivnění pevnosti - Stavební úpravy a přístavba návštěvnického centra</v>
      </c>
      <c r="F47" s="41"/>
      <c r="G47" s="41"/>
      <c r="H47" s="41"/>
      <c r="I47" s="158"/>
      <c r="J47" s="48"/>
      <c r="K47" s="52"/>
    </row>
    <row r="48" spans="2:11" ht="13.5">
      <c r="B48" s="29"/>
      <c r="C48" s="41" t="s">
        <v>176</v>
      </c>
      <c r="D48" s="30"/>
      <c r="E48" s="30"/>
      <c r="F48" s="30"/>
      <c r="G48" s="30"/>
      <c r="H48" s="30"/>
      <c r="I48" s="156"/>
      <c r="J48" s="30"/>
      <c r="K48" s="32"/>
    </row>
    <row r="49" spans="2:11" s="1" customFormat="1" ht="16.5" customHeight="1">
      <c r="B49" s="47"/>
      <c r="C49" s="48"/>
      <c r="D49" s="48"/>
      <c r="E49" s="157" t="s">
        <v>4715</v>
      </c>
      <c r="F49" s="48"/>
      <c r="G49" s="48"/>
      <c r="H49" s="48"/>
      <c r="I49" s="158"/>
      <c r="J49" s="48"/>
      <c r="K49" s="52"/>
    </row>
    <row r="50" spans="2:11" s="1" customFormat="1" ht="14.4" customHeight="1">
      <c r="B50" s="47"/>
      <c r="C50" s="41" t="s">
        <v>182</v>
      </c>
      <c r="D50" s="48"/>
      <c r="E50" s="48"/>
      <c r="F50" s="48"/>
      <c r="G50" s="48"/>
      <c r="H50" s="48"/>
      <c r="I50" s="158"/>
      <c r="J50" s="48"/>
      <c r="K50" s="52"/>
    </row>
    <row r="51" spans="2:11" s="1" customFormat="1" ht="17.25" customHeight="1">
      <c r="B51" s="47"/>
      <c r="C51" s="48"/>
      <c r="D51" s="48"/>
      <c r="E51" s="159" t="str">
        <f>E11</f>
        <v>el - Elektroinstalace</v>
      </c>
      <c r="F51" s="48"/>
      <c r="G51" s="48"/>
      <c r="H51" s="48"/>
      <c r="I51" s="158"/>
      <c r="J51" s="48"/>
      <c r="K51" s="52"/>
    </row>
    <row r="52" spans="2:11" s="1" customFormat="1" ht="6.95" customHeight="1">
      <c r="B52" s="47"/>
      <c r="C52" s="48"/>
      <c r="D52" s="48"/>
      <c r="E52" s="48"/>
      <c r="F52" s="48"/>
      <c r="G52" s="48"/>
      <c r="H52" s="48"/>
      <c r="I52" s="158"/>
      <c r="J52" s="48"/>
      <c r="K52" s="52"/>
    </row>
    <row r="53" spans="2:11" s="1" customFormat="1" ht="18" customHeight="1">
      <c r="B53" s="47"/>
      <c r="C53" s="41" t="s">
        <v>25</v>
      </c>
      <c r="D53" s="48"/>
      <c r="E53" s="48"/>
      <c r="F53" s="36" t="str">
        <f>F14</f>
        <v>Dobrošov</v>
      </c>
      <c r="G53" s="48"/>
      <c r="H53" s="48"/>
      <c r="I53" s="160" t="s">
        <v>27</v>
      </c>
      <c r="J53" s="161" t="str">
        <f>IF(J14="","",J14)</f>
        <v>3. 5. 2017</v>
      </c>
      <c r="K53" s="52"/>
    </row>
    <row r="54" spans="2:11" s="1" customFormat="1" ht="6.95" customHeight="1">
      <c r="B54" s="47"/>
      <c r="C54" s="48"/>
      <c r="D54" s="48"/>
      <c r="E54" s="48"/>
      <c r="F54" s="48"/>
      <c r="G54" s="48"/>
      <c r="H54" s="48"/>
      <c r="I54" s="158"/>
      <c r="J54" s="48"/>
      <c r="K54" s="52"/>
    </row>
    <row r="55" spans="2:11" s="1" customFormat="1" ht="13.5">
      <c r="B55" s="47"/>
      <c r="C55" s="41" t="s">
        <v>29</v>
      </c>
      <c r="D55" s="48"/>
      <c r="E55" s="48"/>
      <c r="F55" s="36" t="str">
        <f>E17</f>
        <v xml:space="preserve"> </v>
      </c>
      <c r="G55" s="48"/>
      <c r="H55" s="48"/>
      <c r="I55" s="160" t="s">
        <v>35</v>
      </c>
      <c r="J55" s="45" t="str">
        <f>E23</f>
        <v xml:space="preserve"> </v>
      </c>
      <c r="K55" s="52"/>
    </row>
    <row r="56" spans="2:11" s="1" customFormat="1" ht="14.4" customHeight="1">
      <c r="B56" s="47"/>
      <c r="C56" s="41" t="s">
        <v>33</v>
      </c>
      <c r="D56" s="48"/>
      <c r="E56" s="48"/>
      <c r="F56" s="36" t="str">
        <f>IF(E20="","",E20)</f>
        <v/>
      </c>
      <c r="G56" s="48"/>
      <c r="H56" s="48"/>
      <c r="I56" s="158"/>
      <c r="J56" s="186"/>
      <c r="K56" s="52"/>
    </row>
    <row r="57" spans="2:11" s="1" customFormat="1" ht="10.3" customHeight="1">
      <c r="B57" s="47"/>
      <c r="C57" s="48"/>
      <c r="D57" s="48"/>
      <c r="E57" s="48"/>
      <c r="F57" s="48"/>
      <c r="G57" s="48"/>
      <c r="H57" s="48"/>
      <c r="I57" s="158"/>
      <c r="J57" s="48"/>
      <c r="K57" s="52"/>
    </row>
    <row r="58" spans="2:11" s="1" customFormat="1" ht="29.25" customHeight="1">
      <c r="B58" s="47"/>
      <c r="C58" s="187" t="s">
        <v>281</v>
      </c>
      <c r="D58" s="174"/>
      <c r="E58" s="174"/>
      <c r="F58" s="174"/>
      <c r="G58" s="174"/>
      <c r="H58" s="174"/>
      <c r="I58" s="188"/>
      <c r="J58" s="189" t="s">
        <v>282</v>
      </c>
      <c r="K58" s="190"/>
    </row>
    <row r="59" spans="2:11" s="1" customFormat="1" ht="10.3" customHeight="1">
      <c r="B59" s="47"/>
      <c r="C59" s="48"/>
      <c r="D59" s="48"/>
      <c r="E59" s="48"/>
      <c r="F59" s="48"/>
      <c r="G59" s="48"/>
      <c r="H59" s="48"/>
      <c r="I59" s="158"/>
      <c r="J59" s="48"/>
      <c r="K59" s="52"/>
    </row>
    <row r="60" spans="2:47" s="1" customFormat="1" ht="29.25" customHeight="1">
      <c r="B60" s="47"/>
      <c r="C60" s="191" t="s">
        <v>287</v>
      </c>
      <c r="D60" s="48"/>
      <c r="E60" s="48"/>
      <c r="F60" s="48"/>
      <c r="G60" s="48"/>
      <c r="H60" s="48"/>
      <c r="I60" s="158"/>
      <c r="J60" s="170">
        <f>J127</f>
        <v>0</v>
      </c>
      <c r="K60" s="52"/>
      <c r="AU60" s="25" t="s">
        <v>288</v>
      </c>
    </row>
    <row r="61" spans="2:11" s="8" customFormat="1" ht="24.95" customHeight="1">
      <c r="B61" s="192"/>
      <c r="C61" s="193"/>
      <c r="D61" s="194" t="s">
        <v>5401</v>
      </c>
      <c r="E61" s="195"/>
      <c r="F61" s="195"/>
      <c r="G61" s="195"/>
      <c r="H61" s="195"/>
      <c r="I61" s="196"/>
      <c r="J61" s="197">
        <f>J128</f>
        <v>0</v>
      </c>
      <c r="K61" s="198"/>
    </row>
    <row r="62" spans="2:11" s="9" customFormat="1" ht="19.9" customHeight="1">
      <c r="B62" s="200"/>
      <c r="C62" s="201"/>
      <c r="D62" s="202" t="s">
        <v>5402</v>
      </c>
      <c r="E62" s="203"/>
      <c r="F62" s="203"/>
      <c r="G62" s="203"/>
      <c r="H62" s="203"/>
      <c r="I62" s="204"/>
      <c r="J62" s="205">
        <f>J129</f>
        <v>0</v>
      </c>
      <c r="K62" s="206"/>
    </row>
    <row r="63" spans="2:11" s="9" customFormat="1" ht="19.9" customHeight="1">
      <c r="B63" s="200"/>
      <c r="C63" s="201"/>
      <c r="D63" s="202" t="s">
        <v>5403</v>
      </c>
      <c r="E63" s="203"/>
      <c r="F63" s="203"/>
      <c r="G63" s="203"/>
      <c r="H63" s="203"/>
      <c r="I63" s="204"/>
      <c r="J63" s="205">
        <f>J132</f>
        <v>0</v>
      </c>
      <c r="K63" s="206"/>
    </row>
    <row r="64" spans="2:11" s="9" customFormat="1" ht="19.9" customHeight="1">
      <c r="B64" s="200"/>
      <c r="C64" s="201"/>
      <c r="D64" s="202" t="s">
        <v>5404</v>
      </c>
      <c r="E64" s="203"/>
      <c r="F64" s="203"/>
      <c r="G64" s="203"/>
      <c r="H64" s="203"/>
      <c r="I64" s="204"/>
      <c r="J64" s="205">
        <f>J135</f>
        <v>0</v>
      </c>
      <c r="K64" s="206"/>
    </row>
    <row r="65" spans="2:11" s="9" customFormat="1" ht="19.9" customHeight="1">
      <c r="B65" s="200"/>
      <c r="C65" s="201"/>
      <c r="D65" s="202" t="s">
        <v>5405</v>
      </c>
      <c r="E65" s="203"/>
      <c r="F65" s="203"/>
      <c r="G65" s="203"/>
      <c r="H65" s="203"/>
      <c r="I65" s="204"/>
      <c r="J65" s="205">
        <f>J138</f>
        <v>0</v>
      </c>
      <c r="K65" s="206"/>
    </row>
    <row r="66" spans="2:11" s="9" customFormat="1" ht="19.9" customHeight="1">
      <c r="B66" s="200"/>
      <c r="C66" s="201"/>
      <c r="D66" s="202" t="s">
        <v>5406</v>
      </c>
      <c r="E66" s="203"/>
      <c r="F66" s="203"/>
      <c r="G66" s="203"/>
      <c r="H66" s="203"/>
      <c r="I66" s="204"/>
      <c r="J66" s="205">
        <f>J141</f>
        <v>0</v>
      </c>
      <c r="K66" s="206"/>
    </row>
    <row r="67" spans="2:11" s="9" customFormat="1" ht="19.9" customHeight="1">
      <c r="B67" s="200"/>
      <c r="C67" s="201"/>
      <c r="D67" s="202" t="s">
        <v>5407</v>
      </c>
      <c r="E67" s="203"/>
      <c r="F67" s="203"/>
      <c r="G67" s="203"/>
      <c r="H67" s="203"/>
      <c r="I67" s="204"/>
      <c r="J67" s="205">
        <f>J146</f>
        <v>0</v>
      </c>
      <c r="K67" s="206"/>
    </row>
    <row r="68" spans="2:11" s="9" customFormat="1" ht="19.9" customHeight="1">
      <c r="B68" s="200"/>
      <c r="C68" s="201"/>
      <c r="D68" s="202" t="s">
        <v>5408</v>
      </c>
      <c r="E68" s="203"/>
      <c r="F68" s="203"/>
      <c r="G68" s="203"/>
      <c r="H68" s="203"/>
      <c r="I68" s="204"/>
      <c r="J68" s="205">
        <f>J147</f>
        <v>0</v>
      </c>
      <c r="K68" s="206"/>
    </row>
    <row r="69" spans="2:11" s="9" customFormat="1" ht="19.9" customHeight="1">
      <c r="B69" s="200"/>
      <c r="C69" s="201"/>
      <c r="D69" s="202" t="s">
        <v>5409</v>
      </c>
      <c r="E69" s="203"/>
      <c r="F69" s="203"/>
      <c r="G69" s="203"/>
      <c r="H69" s="203"/>
      <c r="I69" s="204"/>
      <c r="J69" s="205">
        <f>J150</f>
        <v>0</v>
      </c>
      <c r="K69" s="206"/>
    </row>
    <row r="70" spans="2:11" s="9" customFormat="1" ht="19.9" customHeight="1">
      <c r="B70" s="200"/>
      <c r="C70" s="201"/>
      <c r="D70" s="202" t="s">
        <v>5410</v>
      </c>
      <c r="E70" s="203"/>
      <c r="F70" s="203"/>
      <c r="G70" s="203"/>
      <c r="H70" s="203"/>
      <c r="I70" s="204"/>
      <c r="J70" s="205">
        <f>J151</f>
        <v>0</v>
      </c>
      <c r="K70" s="206"/>
    </row>
    <row r="71" spans="2:11" s="9" customFormat="1" ht="19.9" customHeight="1">
      <c r="B71" s="200"/>
      <c r="C71" s="201"/>
      <c r="D71" s="202" t="s">
        <v>5411</v>
      </c>
      <c r="E71" s="203"/>
      <c r="F71" s="203"/>
      <c r="G71" s="203"/>
      <c r="H71" s="203"/>
      <c r="I71" s="204"/>
      <c r="J71" s="205">
        <f>J154</f>
        <v>0</v>
      </c>
      <c r="K71" s="206"/>
    </row>
    <row r="72" spans="2:11" s="9" customFormat="1" ht="19.9" customHeight="1">
      <c r="B72" s="200"/>
      <c r="C72" s="201"/>
      <c r="D72" s="202" t="s">
        <v>5412</v>
      </c>
      <c r="E72" s="203"/>
      <c r="F72" s="203"/>
      <c r="G72" s="203"/>
      <c r="H72" s="203"/>
      <c r="I72" s="204"/>
      <c r="J72" s="205">
        <f>J157</f>
        <v>0</v>
      </c>
      <c r="K72" s="206"/>
    </row>
    <row r="73" spans="2:11" s="9" customFormat="1" ht="19.9" customHeight="1">
      <c r="B73" s="200"/>
      <c r="C73" s="201"/>
      <c r="D73" s="202" t="s">
        <v>5413</v>
      </c>
      <c r="E73" s="203"/>
      <c r="F73" s="203"/>
      <c r="G73" s="203"/>
      <c r="H73" s="203"/>
      <c r="I73" s="204"/>
      <c r="J73" s="205">
        <f>J160</f>
        <v>0</v>
      </c>
      <c r="K73" s="206"/>
    </row>
    <row r="74" spans="2:11" s="9" customFormat="1" ht="19.9" customHeight="1">
      <c r="B74" s="200"/>
      <c r="C74" s="201"/>
      <c r="D74" s="202" t="s">
        <v>5414</v>
      </c>
      <c r="E74" s="203"/>
      <c r="F74" s="203"/>
      <c r="G74" s="203"/>
      <c r="H74" s="203"/>
      <c r="I74" s="204"/>
      <c r="J74" s="205">
        <f>J163</f>
        <v>0</v>
      </c>
      <c r="K74" s="206"/>
    </row>
    <row r="75" spans="2:11" s="8" customFormat="1" ht="24.95" customHeight="1">
      <c r="B75" s="192"/>
      <c r="C75" s="193"/>
      <c r="D75" s="194" t="s">
        <v>5415</v>
      </c>
      <c r="E75" s="195"/>
      <c r="F75" s="195"/>
      <c r="G75" s="195"/>
      <c r="H75" s="195"/>
      <c r="I75" s="196"/>
      <c r="J75" s="197">
        <f>J166</f>
        <v>0</v>
      </c>
      <c r="K75" s="198"/>
    </row>
    <row r="76" spans="2:11" s="9" customFormat="1" ht="19.9" customHeight="1">
      <c r="B76" s="200"/>
      <c r="C76" s="201"/>
      <c r="D76" s="202" t="s">
        <v>5416</v>
      </c>
      <c r="E76" s="203"/>
      <c r="F76" s="203"/>
      <c r="G76" s="203"/>
      <c r="H76" s="203"/>
      <c r="I76" s="204"/>
      <c r="J76" s="205">
        <f>J167</f>
        <v>0</v>
      </c>
      <c r="K76" s="206"/>
    </row>
    <row r="77" spans="2:11" s="9" customFormat="1" ht="19.9" customHeight="1">
      <c r="B77" s="200"/>
      <c r="C77" s="201"/>
      <c r="D77" s="202" t="s">
        <v>5417</v>
      </c>
      <c r="E77" s="203"/>
      <c r="F77" s="203"/>
      <c r="G77" s="203"/>
      <c r="H77" s="203"/>
      <c r="I77" s="204"/>
      <c r="J77" s="205">
        <f>J170</f>
        <v>0</v>
      </c>
      <c r="K77" s="206"/>
    </row>
    <row r="78" spans="2:11" s="9" customFormat="1" ht="19.9" customHeight="1">
      <c r="B78" s="200"/>
      <c r="C78" s="201"/>
      <c r="D78" s="202" t="s">
        <v>5418</v>
      </c>
      <c r="E78" s="203"/>
      <c r="F78" s="203"/>
      <c r="G78" s="203"/>
      <c r="H78" s="203"/>
      <c r="I78" s="204"/>
      <c r="J78" s="205">
        <f>J173</f>
        <v>0</v>
      </c>
      <c r="K78" s="206"/>
    </row>
    <row r="79" spans="2:11" s="9" customFormat="1" ht="19.9" customHeight="1">
      <c r="B79" s="200"/>
      <c r="C79" s="201"/>
      <c r="D79" s="202" t="s">
        <v>5419</v>
      </c>
      <c r="E79" s="203"/>
      <c r="F79" s="203"/>
      <c r="G79" s="203"/>
      <c r="H79" s="203"/>
      <c r="I79" s="204"/>
      <c r="J79" s="205">
        <f>J176</f>
        <v>0</v>
      </c>
      <c r="K79" s="206"/>
    </row>
    <row r="80" spans="2:11" s="9" customFormat="1" ht="19.9" customHeight="1">
      <c r="B80" s="200"/>
      <c r="C80" s="201"/>
      <c r="D80" s="202" t="s">
        <v>5420</v>
      </c>
      <c r="E80" s="203"/>
      <c r="F80" s="203"/>
      <c r="G80" s="203"/>
      <c r="H80" s="203"/>
      <c r="I80" s="204"/>
      <c r="J80" s="205">
        <f>J183</f>
        <v>0</v>
      </c>
      <c r="K80" s="206"/>
    </row>
    <row r="81" spans="2:11" s="9" customFormat="1" ht="19.9" customHeight="1">
      <c r="B81" s="200"/>
      <c r="C81" s="201"/>
      <c r="D81" s="202" t="s">
        <v>5421</v>
      </c>
      <c r="E81" s="203"/>
      <c r="F81" s="203"/>
      <c r="G81" s="203"/>
      <c r="H81" s="203"/>
      <c r="I81" s="204"/>
      <c r="J81" s="205">
        <f>J186</f>
        <v>0</v>
      </c>
      <c r="K81" s="206"/>
    </row>
    <row r="82" spans="2:11" s="9" customFormat="1" ht="19.9" customHeight="1">
      <c r="B82" s="200"/>
      <c r="C82" s="201"/>
      <c r="D82" s="202" t="s">
        <v>5422</v>
      </c>
      <c r="E82" s="203"/>
      <c r="F82" s="203"/>
      <c r="G82" s="203"/>
      <c r="H82" s="203"/>
      <c r="I82" s="204"/>
      <c r="J82" s="205">
        <f>J191</f>
        <v>0</v>
      </c>
      <c r="K82" s="206"/>
    </row>
    <row r="83" spans="2:11" s="9" customFormat="1" ht="19.9" customHeight="1">
      <c r="B83" s="200"/>
      <c r="C83" s="201"/>
      <c r="D83" s="202" t="s">
        <v>5423</v>
      </c>
      <c r="E83" s="203"/>
      <c r="F83" s="203"/>
      <c r="G83" s="203"/>
      <c r="H83" s="203"/>
      <c r="I83" s="204"/>
      <c r="J83" s="205">
        <f>J194</f>
        <v>0</v>
      </c>
      <c r="K83" s="206"/>
    </row>
    <row r="84" spans="2:11" s="9" customFormat="1" ht="19.9" customHeight="1">
      <c r="B84" s="200"/>
      <c r="C84" s="201"/>
      <c r="D84" s="202" t="s">
        <v>5424</v>
      </c>
      <c r="E84" s="203"/>
      <c r="F84" s="203"/>
      <c r="G84" s="203"/>
      <c r="H84" s="203"/>
      <c r="I84" s="204"/>
      <c r="J84" s="205">
        <f>J197</f>
        <v>0</v>
      </c>
      <c r="K84" s="206"/>
    </row>
    <row r="85" spans="2:11" s="9" customFormat="1" ht="19.9" customHeight="1">
      <c r="B85" s="200"/>
      <c r="C85" s="201"/>
      <c r="D85" s="202" t="s">
        <v>5425</v>
      </c>
      <c r="E85" s="203"/>
      <c r="F85" s="203"/>
      <c r="G85" s="203"/>
      <c r="H85" s="203"/>
      <c r="I85" s="204"/>
      <c r="J85" s="205">
        <f>J200</f>
        <v>0</v>
      </c>
      <c r="K85" s="206"/>
    </row>
    <row r="86" spans="2:11" s="9" customFormat="1" ht="19.9" customHeight="1">
      <c r="B86" s="200"/>
      <c r="C86" s="201"/>
      <c r="D86" s="202" t="s">
        <v>5426</v>
      </c>
      <c r="E86" s="203"/>
      <c r="F86" s="203"/>
      <c r="G86" s="203"/>
      <c r="H86" s="203"/>
      <c r="I86" s="204"/>
      <c r="J86" s="205">
        <f>J203</f>
        <v>0</v>
      </c>
      <c r="K86" s="206"/>
    </row>
    <row r="87" spans="2:11" s="8" customFormat="1" ht="24.95" customHeight="1">
      <c r="B87" s="192"/>
      <c r="C87" s="193"/>
      <c r="D87" s="194" t="s">
        <v>5427</v>
      </c>
      <c r="E87" s="195"/>
      <c r="F87" s="195"/>
      <c r="G87" s="195"/>
      <c r="H87" s="195"/>
      <c r="I87" s="196"/>
      <c r="J87" s="197">
        <f>J210</f>
        <v>0</v>
      </c>
      <c r="K87" s="198"/>
    </row>
    <row r="88" spans="2:11" s="9" customFormat="1" ht="19.9" customHeight="1">
      <c r="B88" s="200"/>
      <c r="C88" s="201"/>
      <c r="D88" s="202" t="s">
        <v>5428</v>
      </c>
      <c r="E88" s="203"/>
      <c r="F88" s="203"/>
      <c r="G88" s="203"/>
      <c r="H88" s="203"/>
      <c r="I88" s="204"/>
      <c r="J88" s="205">
        <f>J211</f>
        <v>0</v>
      </c>
      <c r="K88" s="206"/>
    </row>
    <row r="89" spans="2:11" s="9" customFormat="1" ht="19.9" customHeight="1">
      <c r="B89" s="200"/>
      <c r="C89" s="201"/>
      <c r="D89" s="202" t="s">
        <v>5429</v>
      </c>
      <c r="E89" s="203"/>
      <c r="F89" s="203"/>
      <c r="G89" s="203"/>
      <c r="H89" s="203"/>
      <c r="I89" s="204"/>
      <c r="J89" s="205">
        <f>J214</f>
        <v>0</v>
      </c>
      <c r="K89" s="206"/>
    </row>
    <row r="90" spans="2:11" s="9" customFormat="1" ht="19.9" customHeight="1">
      <c r="B90" s="200"/>
      <c r="C90" s="201"/>
      <c r="D90" s="202" t="s">
        <v>5430</v>
      </c>
      <c r="E90" s="203"/>
      <c r="F90" s="203"/>
      <c r="G90" s="203"/>
      <c r="H90" s="203"/>
      <c r="I90" s="204"/>
      <c r="J90" s="205">
        <f>J217</f>
        <v>0</v>
      </c>
      <c r="K90" s="206"/>
    </row>
    <row r="91" spans="2:11" s="8" customFormat="1" ht="24.95" customHeight="1">
      <c r="B91" s="192"/>
      <c r="C91" s="193"/>
      <c r="D91" s="194" t="s">
        <v>5431</v>
      </c>
      <c r="E91" s="195"/>
      <c r="F91" s="195"/>
      <c r="G91" s="195"/>
      <c r="H91" s="195"/>
      <c r="I91" s="196"/>
      <c r="J91" s="197">
        <f>J222</f>
        <v>0</v>
      </c>
      <c r="K91" s="198"/>
    </row>
    <row r="92" spans="2:11" s="9" customFormat="1" ht="19.9" customHeight="1">
      <c r="B92" s="200"/>
      <c r="C92" s="201"/>
      <c r="D92" s="202" t="s">
        <v>5432</v>
      </c>
      <c r="E92" s="203"/>
      <c r="F92" s="203"/>
      <c r="G92" s="203"/>
      <c r="H92" s="203"/>
      <c r="I92" s="204"/>
      <c r="J92" s="205">
        <f>J223</f>
        <v>0</v>
      </c>
      <c r="K92" s="206"/>
    </row>
    <row r="93" spans="2:11" s="9" customFormat="1" ht="19.9" customHeight="1">
      <c r="B93" s="200"/>
      <c r="C93" s="201"/>
      <c r="D93" s="202" t="s">
        <v>5433</v>
      </c>
      <c r="E93" s="203"/>
      <c r="F93" s="203"/>
      <c r="G93" s="203"/>
      <c r="H93" s="203"/>
      <c r="I93" s="204"/>
      <c r="J93" s="205">
        <f>J226</f>
        <v>0</v>
      </c>
      <c r="K93" s="206"/>
    </row>
    <row r="94" spans="2:11" s="9" customFormat="1" ht="19.9" customHeight="1">
      <c r="B94" s="200"/>
      <c r="C94" s="201"/>
      <c r="D94" s="202" t="s">
        <v>5434</v>
      </c>
      <c r="E94" s="203"/>
      <c r="F94" s="203"/>
      <c r="G94" s="203"/>
      <c r="H94" s="203"/>
      <c r="I94" s="204"/>
      <c r="J94" s="205">
        <f>J229</f>
        <v>0</v>
      </c>
      <c r="K94" s="206"/>
    </row>
    <row r="95" spans="2:11" s="9" customFormat="1" ht="19.9" customHeight="1">
      <c r="B95" s="200"/>
      <c r="C95" s="201"/>
      <c r="D95" s="202" t="s">
        <v>5434</v>
      </c>
      <c r="E95" s="203"/>
      <c r="F95" s="203"/>
      <c r="G95" s="203"/>
      <c r="H95" s="203"/>
      <c r="I95" s="204"/>
      <c r="J95" s="205">
        <f>J232</f>
        <v>0</v>
      </c>
      <c r="K95" s="206"/>
    </row>
    <row r="96" spans="2:11" s="9" customFormat="1" ht="19.9" customHeight="1">
      <c r="B96" s="200"/>
      <c r="C96" s="201"/>
      <c r="D96" s="202" t="s">
        <v>4052</v>
      </c>
      <c r="E96" s="203"/>
      <c r="F96" s="203"/>
      <c r="G96" s="203"/>
      <c r="H96" s="203"/>
      <c r="I96" s="204"/>
      <c r="J96" s="205">
        <f>J237</f>
        <v>0</v>
      </c>
      <c r="K96" s="206"/>
    </row>
    <row r="97" spans="2:11" s="9" customFormat="1" ht="19.9" customHeight="1">
      <c r="B97" s="200"/>
      <c r="C97" s="201"/>
      <c r="D97" s="202" t="s">
        <v>5435</v>
      </c>
      <c r="E97" s="203"/>
      <c r="F97" s="203"/>
      <c r="G97" s="203"/>
      <c r="H97" s="203"/>
      <c r="I97" s="204"/>
      <c r="J97" s="205">
        <f>J242</f>
        <v>0</v>
      </c>
      <c r="K97" s="206"/>
    </row>
    <row r="98" spans="2:11" s="9" customFormat="1" ht="19.9" customHeight="1">
      <c r="B98" s="200"/>
      <c r="C98" s="201"/>
      <c r="D98" s="202" t="s">
        <v>5436</v>
      </c>
      <c r="E98" s="203"/>
      <c r="F98" s="203"/>
      <c r="G98" s="203"/>
      <c r="H98" s="203"/>
      <c r="I98" s="204"/>
      <c r="J98" s="205">
        <f>J245</f>
        <v>0</v>
      </c>
      <c r="K98" s="206"/>
    </row>
    <row r="99" spans="2:11" s="9" customFormat="1" ht="19.9" customHeight="1">
      <c r="B99" s="200"/>
      <c r="C99" s="201"/>
      <c r="D99" s="202" t="s">
        <v>5437</v>
      </c>
      <c r="E99" s="203"/>
      <c r="F99" s="203"/>
      <c r="G99" s="203"/>
      <c r="H99" s="203"/>
      <c r="I99" s="204"/>
      <c r="J99" s="205">
        <f>J250</f>
        <v>0</v>
      </c>
      <c r="K99" s="206"/>
    </row>
    <row r="100" spans="2:11" s="9" customFormat="1" ht="19.9" customHeight="1">
      <c r="B100" s="200"/>
      <c r="C100" s="201"/>
      <c r="D100" s="202" t="s">
        <v>4052</v>
      </c>
      <c r="E100" s="203"/>
      <c r="F100" s="203"/>
      <c r="G100" s="203"/>
      <c r="H100" s="203"/>
      <c r="I100" s="204"/>
      <c r="J100" s="205">
        <f>J253</f>
        <v>0</v>
      </c>
      <c r="K100" s="206"/>
    </row>
    <row r="101" spans="2:11" s="9" customFormat="1" ht="19.9" customHeight="1">
      <c r="B101" s="200"/>
      <c r="C101" s="201"/>
      <c r="D101" s="202" t="s">
        <v>5438</v>
      </c>
      <c r="E101" s="203"/>
      <c r="F101" s="203"/>
      <c r="G101" s="203"/>
      <c r="H101" s="203"/>
      <c r="I101" s="204"/>
      <c r="J101" s="205">
        <f>J256</f>
        <v>0</v>
      </c>
      <c r="K101" s="206"/>
    </row>
    <row r="102" spans="2:11" s="9" customFormat="1" ht="19.9" customHeight="1">
      <c r="B102" s="200"/>
      <c r="C102" s="201"/>
      <c r="D102" s="202" t="s">
        <v>5439</v>
      </c>
      <c r="E102" s="203"/>
      <c r="F102" s="203"/>
      <c r="G102" s="203"/>
      <c r="H102" s="203"/>
      <c r="I102" s="204"/>
      <c r="J102" s="205">
        <f>J261</f>
        <v>0</v>
      </c>
      <c r="K102" s="206"/>
    </row>
    <row r="103" spans="2:11" s="9" customFormat="1" ht="19.9" customHeight="1">
      <c r="B103" s="200"/>
      <c r="C103" s="201"/>
      <c r="D103" s="202" t="s">
        <v>5440</v>
      </c>
      <c r="E103" s="203"/>
      <c r="F103" s="203"/>
      <c r="G103" s="203"/>
      <c r="H103" s="203"/>
      <c r="I103" s="204"/>
      <c r="J103" s="205">
        <f>J266</f>
        <v>0</v>
      </c>
      <c r="K103" s="206"/>
    </row>
    <row r="104" spans="2:11" s="9" customFormat="1" ht="19.9" customHeight="1">
      <c r="B104" s="200"/>
      <c r="C104" s="201"/>
      <c r="D104" s="202" t="s">
        <v>5441</v>
      </c>
      <c r="E104" s="203"/>
      <c r="F104" s="203"/>
      <c r="G104" s="203"/>
      <c r="H104" s="203"/>
      <c r="I104" s="204"/>
      <c r="J104" s="205">
        <f>J271</f>
        <v>0</v>
      </c>
      <c r="K104" s="206"/>
    </row>
    <row r="105" spans="2:11" s="9" customFormat="1" ht="14.85" customHeight="1">
      <c r="B105" s="200"/>
      <c r="C105" s="201"/>
      <c r="D105" s="202" t="s">
        <v>5442</v>
      </c>
      <c r="E105" s="203"/>
      <c r="F105" s="203"/>
      <c r="G105" s="203"/>
      <c r="H105" s="203"/>
      <c r="I105" s="204"/>
      <c r="J105" s="205">
        <f>J275</f>
        <v>0</v>
      </c>
      <c r="K105" s="206"/>
    </row>
    <row r="106" spans="2:11" s="1" customFormat="1" ht="21.8" customHeight="1">
      <c r="B106" s="47"/>
      <c r="C106" s="48"/>
      <c r="D106" s="48"/>
      <c r="E106" s="48"/>
      <c r="F106" s="48"/>
      <c r="G106" s="48"/>
      <c r="H106" s="48"/>
      <c r="I106" s="158"/>
      <c r="J106" s="48"/>
      <c r="K106" s="52"/>
    </row>
    <row r="107" spans="2:11" s="1" customFormat="1" ht="6.95" customHeight="1">
      <c r="B107" s="68"/>
      <c r="C107" s="69"/>
      <c r="D107" s="69"/>
      <c r="E107" s="69"/>
      <c r="F107" s="69"/>
      <c r="G107" s="69"/>
      <c r="H107" s="69"/>
      <c r="I107" s="181"/>
      <c r="J107" s="69"/>
      <c r="K107" s="70"/>
    </row>
    <row r="111" spans="2:12" s="1" customFormat="1" ht="6.95" customHeight="1">
      <c r="B111" s="71"/>
      <c r="C111" s="72"/>
      <c r="D111" s="72"/>
      <c r="E111" s="72"/>
      <c r="F111" s="72"/>
      <c r="G111" s="72"/>
      <c r="H111" s="72"/>
      <c r="I111" s="184"/>
      <c r="J111" s="72"/>
      <c r="K111" s="72"/>
      <c r="L111" s="73"/>
    </row>
    <row r="112" spans="2:12" s="1" customFormat="1" ht="36.95" customHeight="1">
      <c r="B112" s="47"/>
      <c r="C112" s="74" t="s">
        <v>378</v>
      </c>
      <c r="D112" s="75"/>
      <c r="E112" s="75"/>
      <c r="F112" s="75"/>
      <c r="G112" s="75"/>
      <c r="H112" s="75"/>
      <c r="I112" s="208"/>
      <c r="J112" s="75"/>
      <c r="K112" s="75"/>
      <c r="L112" s="73"/>
    </row>
    <row r="113" spans="2:12" s="1" customFormat="1" ht="6.95" customHeight="1">
      <c r="B113" s="47"/>
      <c r="C113" s="75"/>
      <c r="D113" s="75"/>
      <c r="E113" s="75"/>
      <c r="F113" s="75"/>
      <c r="G113" s="75"/>
      <c r="H113" s="75"/>
      <c r="I113" s="208"/>
      <c r="J113" s="75"/>
      <c r="K113" s="75"/>
      <c r="L113" s="73"/>
    </row>
    <row r="114" spans="2:12" s="1" customFormat="1" ht="14.4" customHeight="1">
      <c r="B114" s="47"/>
      <c r="C114" s="77" t="s">
        <v>18</v>
      </c>
      <c r="D114" s="75"/>
      <c r="E114" s="75"/>
      <c r="F114" s="75"/>
      <c r="G114" s="75"/>
      <c r="H114" s="75"/>
      <c r="I114" s="208"/>
      <c r="J114" s="75"/>
      <c r="K114" s="75"/>
      <c r="L114" s="73"/>
    </row>
    <row r="115" spans="2:12" s="1" customFormat="1" ht="16.5" customHeight="1">
      <c r="B115" s="47"/>
      <c r="C115" s="75"/>
      <c r="D115" s="75"/>
      <c r="E115" s="209" t="str">
        <f>E7</f>
        <v>Revitalizace a zatraktivnění pevnosti - Stavební úpravy a přístavba návštěvnického centra</v>
      </c>
      <c r="F115" s="77"/>
      <c r="G115" s="77"/>
      <c r="H115" s="77"/>
      <c r="I115" s="208"/>
      <c r="J115" s="75"/>
      <c r="K115" s="75"/>
      <c r="L115" s="73"/>
    </row>
    <row r="116" spans="2:12" ht="13.5">
      <c r="B116" s="29"/>
      <c r="C116" s="77" t="s">
        <v>176</v>
      </c>
      <c r="D116" s="210"/>
      <c r="E116" s="210"/>
      <c r="F116" s="210"/>
      <c r="G116" s="210"/>
      <c r="H116" s="210"/>
      <c r="I116" s="149"/>
      <c r="J116" s="210"/>
      <c r="K116" s="210"/>
      <c r="L116" s="211"/>
    </row>
    <row r="117" spans="2:12" s="1" customFormat="1" ht="16.5" customHeight="1">
      <c r="B117" s="47"/>
      <c r="C117" s="75"/>
      <c r="D117" s="75"/>
      <c r="E117" s="209" t="s">
        <v>4715</v>
      </c>
      <c r="F117" s="75"/>
      <c r="G117" s="75"/>
      <c r="H117" s="75"/>
      <c r="I117" s="208"/>
      <c r="J117" s="75"/>
      <c r="K117" s="75"/>
      <c r="L117" s="73"/>
    </row>
    <row r="118" spans="2:12" s="1" customFormat="1" ht="14.4" customHeight="1">
      <c r="B118" s="47"/>
      <c r="C118" s="77" t="s">
        <v>182</v>
      </c>
      <c r="D118" s="75"/>
      <c r="E118" s="75"/>
      <c r="F118" s="75"/>
      <c r="G118" s="75"/>
      <c r="H118" s="75"/>
      <c r="I118" s="208"/>
      <c r="J118" s="75"/>
      <c r="K118" s="75"/>
      <c r="L118" s="73"/>
    </row>
    <row r="119" spans="2:12" s="1" customFormat="1" ht="17.25" customHeight="1">
      <c r="B119" s="47"/>
      <c r="C119" s="75"/>
      <c r="D119" s="75"/>
      <c r="E119" s="83" t="str">
        <f>E11</f>
        <v>el - Elektroinstalace</v>
      </c>
      <c r="F119" s="75"/>
      <c r="G119" s="75"/>
      <c r="H119" s="75"/>
      <c r="I119" s="208"/>
      <c r="J119" s="75"/>
      <c r="K119" s="75"/>
      <c r="L119" s="73"/>
    </row>
    <row r="120" spans="2:12" s="1" customFormat="1" ht="6.95" customHeight="1">
      <c r="B120" s="47"/>
      <c r="C120" s="75"/>
      <c r="D120" s="75"/>
      <c r="E120" s="75"/>
      <c r="F120" s="75"/>
      <c r="G120" s="75"/>
      <c r="H120" s="75"/>
      <c r="I120" s="208"/>
      <c r="J120" s="75"/>
      <c r="K120" s="75"/>
      <c r="L120" s="73"/>
    </row>
    <row r="121" spans="2:12" s="1" customFormat="1" ht="18" customHeight="1">
      <c r="B121" s="47"/>
      <c r="C121" s="77" t="s">
        <v>25</v>
      </c>
      <c r="D121" s="75"/>
      <c r="E121" s="75"/>
      <c r="F121" s="212" t="str">
        <f>F14</f>
        <v>Dobrošov</v>
      </c>
      <c r="G121" s="75"/>
      <c r="H121" s="75"/>
      <c r="I121" s="213" t="s">
        <v>27</v>
      </c>
      <c r="J121" s="86" t="str">
        <f>IF(J14="","",J14)</f>
        <v>3. 5. 2017</v>
      </c>
      <c r="K121" s="75"/>
      <c r="L121" s="73"/>
    </row>
    <row r="122" spans="2:12" s="1" customFormat="1" ht="6.95" customHeight="1">
      <c r="B122" s="47"/>
      <c r="C122" s="75"/>
      <c r="D122" s="75"/>
      <c r="E122" s="75"/>
      <c r="F122" s="75"/>
      <c r="G122" s="75"/>
      <c r="H122" s="75"/>
      <c r="I122" s="208"/>
      <c r="J122" s="75"/>
      <c r="K122" s="75"/>
      <c r="L122" s="73"/>
    </row>
    <row r="123" spans="2:12" s="1" customFormat="1" ht="13.5">
      <c r="B123" s="47"/>
      <c r="C123" s="77" t="s">
        <v>29</v>
      </c>
      <c r="D123" s="75"/>
      <c r="E123" s="75"/>
      <c r="F123" s="212" t="str">
        <f>E17</f>
        <v xml:space="preserve"> </v>
      </c>
      <c r="G123" s="75"/>
      <c r="H123" s="75"/>
      <c r="I123" s="213" t="s">
        <v>35</v>
      </c>
      <c r="J123" s="212" t="str">
        <f>E23</f>
        <v xml:space="preserve"> </v>
      </c>
      <c r="K123" s="75"/>
      <c r="L123" s="73"/>
    </row>
    <row r="124" spans="2:12" s="1" customFormat="1" ht="14.4" customHeight="1">
      <c r="B124" s="47"/>
      <c r="C124" s="77" t="s">
        <v>33</v>
      </c>
      <c r="D124" s="75"/>
      <c r="E124" s="75"/>
      <c r="F124" s="212" t="str">
        <f>IF(E20="","",E20)</f>
        <v/>
      </c>
      <c r="G124" s="75"/>
      <c r="H124" s="75"/>
      <c r="I124" s="208"/>
      <c r="J124" s="75"/>
      <c r="K124" s="75"/>
      <c r="L124" s="73"/>
    </row>
    <row r="125" spans="2:12" s="1" customFormat="1" ht="10.3" customHeight="1">
      <c r="B125" s="47"/>
      <c r="C125" s="75"/>
      <c r="D125" s="75"/>
      <c r="E125" s="75"/>
      <c r="F125" s="75"/>
      <c r="G125" s="75"/>
      <c r="H125" s="75"/>
      <c r="I125" s="208"/>
      <c r="J125" s="75"/>
      <c r="K125" s="75"/>
      <c r="L125" s="73"/>
    </row>
    <row r="126" spans="2:20" s="10" customFormat="1" ht="29.25" customHeight="1">
      <c r="B126" s="214"/>
      <c r="C126" s="215" t="s">
        <v>379</v>
      </c>
      <c r="D126" s="216" t="s">
        <v>58</v>
      </c>
      <c r="E126" s="216" t="s">
        <v>54</v>
      </c>
      <c r="F126" s="216" t="s">
        <v>380</v>
      </c>
      <c r="G126" s="216" t="s">
        <v>381</v>
      </c>
      <c r="H126" s="216" t="s">
        <v>382</v>
      </c>
      <c r="I126" s="217" t="s">
        <v>383</v>
      </c>
      <c r="J126" s="216" t="s">
        <v>282</v>
      </c>
      <c r="K126" s="218" t="s">
        <v>384</v>
      </c>
      <c r="L126" s="219"/>
      <c r="M126" s="103" t="s">
        <v>385</v>
      </c>
      <c r="N126" s="104" t="s">
        <v>43</v>
      </c>
      <c r="O126" s="104" t="s">
        <v>386</v>
      </c>
      <c r="P126" s="104" t="s">
        <v>387</v>
      </c>
      <c r="Q126" s="104" t="s">
        <v>388</v>
      </c>
      <c r="R126" s="104" t="s">
        <v>389</v>
      </c>
      <c r="S126" s="104" t="s">
        <v>390</v>
      </c>
      <c r="T126" s="105" t="s">
        <v>391</v>
      </c>
    </row>
    <row r="127" spans="2:63" s="1" customFormat="1" ht="29.25" customHeight="1">
      <c r="B127" s="47"/>
      <c r="C127" s="109" t="s">
        <v>287</v>
      </c>
      <c r="D127" s="75"/>
      <c r="E127" s="75"/>
      <c r="F127" s="75"/>
      <c r="G127" s="75"/>
      <c r="H127" s="75"/>
      <c r="I127" s="208"/>
      <c r="J127" s="220">
        <f>BK127</f>
        <v>0</v>
      </c>
      <c r="K127" s="75"/>
      <c r="L127" s="73"/>
      <c r="M127" s="106"/>
      <c r="N127" s="107"/>
      <c r="O127" s="107"/>
      <c r="P127" s="221">
        <f>P128+P166+P210+P222</f>
        <v>0</v>
      </c>
      <c r="Q127" s="107"/>
      <c r="R127" s="221">
        <f>R128+R166+R210+R222</f>
        <v>0</v>
      </c>
      <c r="S127" s="107"/>
      <c r="T127" s="222">
        <f>T128+T166+T210+T222</f>
        <v>0</v>
      </c>
      <c r="AT127" s="25" t="s">
        <v>72</v>
      </c>
      <c r="AU127" s="25" t="s">
        <v>288</v>
      </c>
      <c r="BK127" s="223">
        <f>BK128+BK166+BK210+BK222</f>
        <v>0</v>
      </c>
    </row>
    <row r="128" spans="2:63" s="11" customFormat="1" ht="37.4" customHeight="1">
      <c r="B128" s="224"/>
      <c r="C128" s="225"/>
      <c r="D128" s="226" t="s">
        <v>72</v>
      </c>
      <c r="E128" s="227" t="s">
        <v>2827</v>
      </c>
      <c r="F128" s="227" t="s">
        <v>5443</v>
      </c>
      <c r="G128" s="225"/>
      <c r="H128" s="225"/>
      <c r="I128" s="228"/>
      <c r="J128" s="229">
        <f>BK128</f>
        <v>0</v>
      </c>
      <c r="K128" s="225"/>
      <c r="L128" s="230"/>
      <c r="M128" s="231"/>
      <c r="N128" s="232"/>
      <c r="O128" s="232"/>
      <c r="P128" s="233">
        <f>P129+P132+P135+P138+P141+P146+P147+P150+P151+P154+P157+P160+P163</f>
        <v>0</v>
      </c>
      <c r="Q128" s="232"/>
      <c r="R128" s="233">
        <f>R129+R132+R135+R138+R141+R146+R147+R150+R151+R154+R157+R160+R163</f>
        <v>0</v>
      </c>
      <c r="S128" s="232"/>
      <c r="T128" s="234">
        <f>T129+T132+T135+T138+T141+T146+T147+T150+T151+T154+T157+T160+T163</f>
        <v>0</v>
      </c>
      <c r="AR128" s="235" t="s">
        <v>24</v>
      </c>
      <c r="AT128" s="236" t="s">
        <v>72</v>
      </c>
      <c r="AU128" s="236" t="s">
        <v>73</v>
      </c>
      <c r="AY128" s="235" t="s">
        <v>394</v>
      </c>
      <c r="BK128" s="237">
        <f>BK129+BK132+BK135+BK138+BK141+BK146+BK147+BK150+BK151+BK154+BK157+BK160+BK163</f>
        <v>0</v>
      </c>
    </row>
    <row r="129" spans="2:63" s="11" customFormat="1" ht="19.9" customHeight="1">
      <c r="B129" s="224"/>
      <c r="C129" s="225"/>
      <c r="D129" s="226" t="s">
        <v>72</v>
      </c>
      <c r="E129" s="238" t="s">
        <v>2852</v>
      </c>
      <c r="F129" s="238" t="s">
        <v>5444</v>
      </c>
      <c r="G129" s="225"/>
      <c r="H129" s="225"/>
      <c r="I129" s="228"/>
      <c r="J129" s="239">
        <f>BK129</f>
        <v>0</v>
      </c>
      <c r="K129" s="225"/>
      <c r="L129" s="230"/>
      <c r="M129" s="231"/>
      <c r="N129" s="232"/>
      <c r="O129" s="232"/>
      <c r="P129" s="233">
        <f>SUM(P130:P131)</f>
        <v>0</v>
      </c>
      <c r="Q129" s="232"/>
      <c r="R129" s="233">
        <f>SUM(R130:R131)</f>
        <v>0</v>
      </c>
      <c r="S129" s="232"/>
      <c r="T129" s="234">
        <f>SUM(T130:T131)</f>
        <v>0</v>
      </c>
      <c r="AR129" s="235" t="s">
        <v>24</v>
      </c>
      <c r="AT129" s="236" t="s">
        <v>72</v>
      </c>
      <c r="AU129" s="236" t="s">
        <v>24</v>
      </c>
      <c r="AY129" s="235" t="s">
        <v>394</v>
      </c>
      <c r="BK129" s="237">
        <f>SUM(BK130:BK131)</f>
        <v>0</v>
      </c>
    </row>
    <row r="130" spans="2:65" s="1" customFormat="1" ht="16.5" customHeight="1">
      <c r="B130" s="47"/>
      <c r="C130" s="240" t="s">
        <v>24</v>
      </c>
      <c r="D130" s="240" t="s">
        <v>396</v>
      </c>
      <c r="E130" s="241" t="s">
        <v>2863</v>
      </c>
      <c r="F130" s="242" t="s">
        <v>5445</v>
      </c>
      <c r="G130" s="243" t="s">
        <v>2831</v>
      </c>
      <c r="H130" s="244">
        <v>1</v>
      </c>
      <c r="I130" s="245"/>
      <c r="J130" s="246">
        <f>ROUND(I130*H130,2)</f>
        <v>0</v>
      </c>
      <c r="K130" s="242" t="s">
        <v>22</v>
      </c>
      <c r="L130" s="73"/>
      <c r="M130" s="247" t="s">
        <v>22</v>
      </c>
      <c r="N130" s="248" t="s">
        <v>44</v>
      </c>
      <c r="O130" s="48"/>
      <c r="P130" s="249">
        <f>O130*H130</f>
        <v>0</v>
      </c>
      <c r="Q130" s="249">
        <v>0</v>
      </c>
      <c r="R130" s="249">
        <f>Q130*H130</f>
        <v>0</v>
      </c>
      <c r="S130" s="249">
        <v>0</v>
      </c>
      <c r="T130" s="250">
        <f>S130*H130</f>
        <v>0</v>
      </c>
      <c r="AR130" s="25" t="s">
        <v>401</v>
      </c>
      <c r="AT130" s="25" t="s">
        <v>396</v>
      </c>
      <c r="AU130" s="25" t="s">
        <v>81</v>
      </c>
      <c r="AY130" s="25" t="s">
        <v>394</v>
      </c>
      <c r="BE130" s="251">
        <f>IF(N130="základní",J130,0)</f>
        <v>0</v>
      </c>
      <c r="BF130" s="251">
        <f>IF(N130="snížená",J130,0)</f>
        <v>0</v>
      </c>
      <c r="BG130" s="251">
        <f>IF(N130="zákl. přenesená",J130,0)</f>
        <v>0</v>
      </c>
      <c r="BH130" s="251">
        <f>IF(N130="sníž. přenesená",J130,0)</f>
        <v>0</v>
      </c>
      <c r="BI130" s="251">
        <f>IF(N130="nulová",J130,0)</f>
        <v>0</v>
      </c>
      <c r="BJ130" s="25" t="s">
        <v>24</v>
      </c>
      <c r="BK130" s="251">
        <f>ROUND(I130*H130,2)</f>
        <v>0</v>
      </c>
      <c r="BL130" s="25" t="s">
        <v>401</v>
      </c>
      <c r="BM130" s="25" t="s">
        <v>81</v>
      </c>
    </row>
    <row r="131" spans="2:47" s="1" customFormat="1" ht="13.5">
      <c r="B131" s="47"/>
      <c r="C131" s="75"/>
      <c r="D131" s="252" t="s">
        <v>403</v>
      </c>
      <c r="E131" s="75"/>
      <c r="F131" s="253" t="s">
        <v>5445</v>
      </c>
      <c r="G131" s="75"/>
      <c r="H131" s="75"/>
      <c r="I131" s="208"/>
      <c r="J131" s="75"/>
      <c r="K131" s="75"/>
      <c r="L131" s="73"/>
      <c r="M131" s="254"/>
      <c r="N131" s="48"/>
      <c r="O131" s="48"/>
      <c r="P131" s="48"/>
      <c r="Q131" s="48"/>
      <c r="R131" s="48"/>
      <c r="S131" s="48"/>
      <c r="T131" s="96"/>
      <c r="AT131" s="25" t="s">
        <v>403</v>
      </c>
      <c r="AU131" s="25" t="s">
        <v>81</v>
      </c>
    </row>
    <row r="132" spans="2:63" s="11" customFormat="1" ht="29.85" customHeight="1">
      <c r="B132" s="224"/>
      <c r="C132" s="225"/>
      <c r="D132" s="226" t="s">
        <v>72</v>
      </c>
      <c r="E132" s="238" t="s">
        <v>2875</v>
      </c>
      <c r="F132" s="238" t="s">
        <v>5446</v>
      </c>
      <c r="G132" s="225"/>
      <c r="H132" s="225"/>
      <c r="I132" s="228"/>
      <c r="J132" s="239">
        <f>BK132</f>
        <v>0</v>
      </c>
      <c r="K132" s="225"/>
      <c r="L132" s="230"/>
      <c r="M132" s="231"/>
      <c r="N132" s="232"/>
      <c r="O132" s="232"/>
      <c r="P132" s="233">
        <f>SUM(P133:P134)</f>
        <v>0</v>
      </c>
      <c r="Q132" s="232"/>
      <c r="R132" s="233">
        <f>SUM(R133:R134)</f>
        <v>0</v>
      </c>
      <c r="S132" s="232"/>
      <c r="T132" s="234">
        <f>SUM(T133:T134)</f>
        <v>0</v>
      </c>
      <c r="AR132" s="235" t="s">
        <v>24</v>
      </c>
      <c r="AT132" s="236" t="s">
        <v>72</v>
      </c>
      <c r="AU132" s="236" t="s">
        <v>24</v>
      </c>
      <c r="AY132" s="235" t="s">
        <v>394</v>
      </c>
      <c r="BK132" s="237">
        <f>SUM(BK133:BK134)</f>
        <v>0</v>
      </c>
    </row>
    <row r="133" spans="2:65" s="1" customFormat="1" ht="16.5" customHeight="1">
      <c r="B133" s="47"/>
      <c r="C133" s="240" t="s">
        <v>81</v>
      </c>
      <c r="D133" s="240" t="s">
        <v>396</v>
      </c>
      <c r="E133" s="241" t="s">
        <v>2866</v>
      </c>
      <c r="F133" s="242" t="s">
        <v>5447</v>
      </c>
      <c r="G133" s="243" t="s">
        <v>399</v>
      </c>
      <c r="H133" s="244">
        <v>0.24</v>
      </c>
      <c r="I133" s="245"/>
      <c r="J133" s="246">
        <f>ROUND(I133*H133,2)</f>
        <v>0</v>
      </c>
      <c r="K133" s="242" t="s">
        <v>22</v>
      </c>
      <c r="L133" s="73"/>
      <c r="M133" s="247" t="s">
        <v>22</v>
      </c>
      <c r="N133" s="248" t="s">
        <v>44</v>
      </c>
      <c r="O133" s="48"/>
      <c r="P133" s="249">
        <f>O133*H133</f>
        <v>0</v>
      </c>
      <c r="Q133" s="249">
        <v>0</v>
      </c>
      <c r="R133" s="249">
        <f>Q133*H133</f>
        <v>0</v>
      </c>
      <c r="S133" s="249">
        <v>0</v>
      </c>
      <c r="T133" s="250">
        <f>S133*H133</f>
        <v>0</v>
      </c>
      <c r="AR133" s="25" t="s">
        <v>401</v>
      </c>
      <c r="AT133" s="25" t="s">
        <v>396</v>
      </c>
      <c r="AU133" s="25" t="s">
        <v>81</v>
      </c>
      <c r="AY133" s="25" t="s">
        <v>394</v>
      </c>
      <c r="BE133" s="251">
        <f>IF(N133="základní",J133,0)</f>
        <v>0</v>
      </c>
      <c r="BF133" s="251">
        <f>IF(N133="snížená",J133,0)</f>
        <v>0</v>
      </c>
      <c r="BG133" s="251">
        <f>IF(N133="zákl. přenesená",J133,0)</f>
        <v>0</v>
      </c>
      <c r="BH133" s="251">
        <f>IF(N133="sníž. přenesená",J133,0)</f>
        <v>0</v>
      </c>
      <c r="BI133" s="251">
        <f>IF(N133="nulová",J133,0)</f>
        <v>0</v>
      </c>
      <c r="BJ133" s="25" t="s">
        <v>24</v>
      </c>
      <c r="BK133" s="251">
        <f>ROUND(I133*H133,2)</f>
        <v>0</v>
      </c>
      <c r="BL133" s="25" t="s">
        <v>401</v>
      </c>
      <c r="BM133" s="25" t="s">
        <v>401</v>
      </c>
    </row>
    <row r="134" spans="2:47" s="1" customFormat="1" ht="13.5">
      <c r="B134" s="47"/>
      <c r="C134" s="75"/>
      <c r="D134" s="252" t="s">
        <v>403</v>
      </c>
      <c r="E134" s="75"/>
      <c r="F134" s="253" t="s">
        <v>5447</v>
      </c>
      <c r="G134" s="75"/>
      <c r="H134" s="75"/>
      <c r="I134" s="208"/>
      <c r="J134" s="75"/>
      <c r="K134" s="75"/>
      <c r="L134" s="73"/>
      <c r="M134" s="254"/>
      <c r="N134" s="48"/>
      <c r="O134" s="48"/>
      <c r="P134" s="48"/>
      <c r="Q134" s="48"/>
      <c r="R134" s="48"/>
      <c r="S134" s="48"/>
      <c r="T134" s="96"/>
      <c r="AT134" s="25" t="s">
        <v>403</v>
      </c>
      <c r="AU134" s="25" t="s">
        <v>81</v>
      </c>
    </row>
    <row r="135" spans="2:63" s="11" customFormat="1" ht="29.85" customHeight="1">
      <c r="B135" s="224"/>
      <c r="C135" s="225"/>
      <c r="D135" s="226" t="s">
        <v>72</v>
      </c>
      <c r="E135" s="238" t="s">
        <v>2932</v>
      </c>
      <c r="F135" s="238" t="s">
        <v>4110</v>
      </c>
      <c r="G135" s="225"/>
      <c r="H135" s="225"/>
      <c r="I135" s="228"/>
      <c r="J135" s="239">
        <f>BK135</f>
        <v>0</v>
      </c>
      <c r="K135" s="225"/>
      <c r="L135" s="230"/>
      <c r="M135" s="231"/>
      <c r="N135" s="232"/>
      <c r="O135" s="232"/>
      <c r="P135" s="233">
        <f>SUM(P136:P137)</f>
        <v>0</v>
      </c>
      <c r="Q135" s="232"/>
      <c r="R135" s="233">
        <f>SUM(R136:R137)</f>
        <v>0</v>
      </c>
      <c r="S135" s="232"/>
      <c r="T135" s="234">
        <f>SUM(T136:T137)</f>
        <v>0</v>
      </c>
      <c r="AR135" s="235" t="s">
        <v>24</v>
      </c>
      <c r="AT135" s="236" t="s">
        <v>72</v>
      </c>
      <c r="AU135" s="236" t="s">
        <v>24</v>
      </c>
      <c r="AY135" s="235" t="s">
        <v>394</v>
      </c>
      <c r="BK135" s="237">
        <f>SUM(BK136:BK137)</f>
        <v>0</v>
      </c>
    </row>
    <row r="136" spans="2:65" s="1" customFormat="1" ht="16.5" customHeight="1">
      <c r="B136" s="47"/>
      <c r="C136" s="240" t="s">
        <v>413</v>
      </c>
      <c r="D136" s="240" t="s">
        <v>396</v>
      </c>
      <c r="E136" s="241" t="s">
        <v>2869</v>
      </c>
      <c r="F136" s="242" t="s">
        <v>4113</v>
      </c>
      <c r="G136" s="243" t="s">
        <v>2831</v>
      </c>
      <c r="H136" s="244">
        <v>12</v>
      </c>
      <c r="I136" s="245"/>
      <c r="J136" s="246">
        <f>ROUND(I136*H136,2)</f>
        <v>0</v>
      </c>
      <c r="K136" s="242" t="s">
        <v>22</v>
      </c>
      <c r="L136" s="73"/>
      <c r="M136" s="247" t="s">
        <v>22</v>
      </c>
      <c r="N136" s="248" t="s">
        <v>44</v>
      </c>
      <c r="O136" s="48"/>
      <c r="P136" s="249">
        <f>O136*H136</f>
        <v>0</v>
      </c>
      <c r="Q136" s="249">
        <v>0</v>
      </c>
      <c r="R136" s="249">
        <f>Q136*H136</f>
        <v>0</v>
      </c>
      <c r="S136" s="249">
        <v>0</v>
      </c>
      <c r="T136" s="250">
        <f>S136*H136</f>
        <v>0</v>
      </c>
      <c r="AR136" s="25" t="s">
        <v>401</v>
      </c>
      <c r="AT136" s="25" t="s">
        <v>396</v>
      </c>
      <c r="AU136" s="25" t="s">
        <v>81</v>
      </c>
      <c r="AY136" s="25" t="s">
        <v>394</v>
      </c>
      <c r="BE136" s="251">
        <f>IF(N136="základní",J136,0)</f>
        <v>0</v>
      </c>
      <c r="BF136" s="251">
        <f>IF(N136="snížená",J136,0)</f>
        <v>0</v>
      </c>
      <c r="BG136" s="251">
        <f>IF(N136="zákl. přenesená",J136,0)</f>
        <v>0</v>
      </c>
      <c r="BH136" s="251">
        <f>IF(N136="sníž. přenesená",J136,0)</f>
        <v>0</v>
      </c>
      <c r="BI136" s="251">
        <f>IF(N136="nulová",J136,0)</f>
        <v>0</v>
      </c>
      <c r="BJ136" s="25" t="s">
        <v>24</v>
      </c>
      <c r="BK136" s="251">
        <f>ROUND(I136*H136,2)</f>
        <v>0</v>
      </c>
      <c r="BL136" s="25" t="s">
        <v>401</v>
      </c>
      <c r="BM136" s="25" t="s">
        <v>432</v>
      </c>
    </row>
    <row r="137" spans="2:47" s="1" customFormat="1" ht="13.5">
      <c r="B137" s="47"/>
      <c r="C137" s="75"/>
      <c r="D137" s="252" t="s">
        <v>403</v>
      </c>
      <c r="E137" s="75"/>
      <c r="F137" s="253" t="s">
        <v>4113</v>
      </c>
      <c r="G137" s="75"/>
      <c r="H137" s="75"/>
      <c r="I137" s="208"/>
      <c r="J137" s="75"/>
      <c r="K137" s="75"/>
      <c r="L137" s="73"/>
      <c r="M137" s="254"/>
      <c r="N137" s="48"/>
      <c r="O137" s="48"/>
      <c r="P137" s="48"/>
      <c r="Q137" s="48"/>
      <c r="R137" s="48"/>
      <c r="S137" s="48"/>
      <c r="T137" s="96"/>
      <c r="AT137" s="25" t="s">
        <v>403</v>
      </c>
      <c r="AU137" s="25" t="s">
        <v>81</v>
      </c>
    </row>
    <row r="138" spans="2:63" s="11" customFormat="1" ht="29.85" customHeight="1">
      <c r="B138" s="224"/>
      <c r="C138" s="225"/>
      <c r="D138" s="226" t="s">
        <v>72</v>
      </c>
      <c r="E138" s="238" t="s">
        <v>4123</v>
      </c>
      <c r="F138" s="238" t="s">
        <v>4176</v>
      </c>
      <c r="G138" s="225"/>
      <c r="H138" s="225"/>
      <c r="I138" s="228"/>
      <c r="J138" s="239">
        <f>BK138</f>
        <v>0</v>
      </c>
      <c r="K138" s="225"/>
      <c r="L138" s="230"/>
      <c r="M138" s="231"/>
      <c r="N138" s="232"/>
      <c r="O138" s="232"/>
      <c r="P138" s="233">
        <f>SUM(P139:P140)</f>
        <v>0</v>
      </c>
      <c r="Q138" s="232"/>
      <c r="R138" s="233">
        <f>SUM(R139:R140)</f>
        <v>0</v>
      </c>
      <c r="S138" s="232"/>
      <c r="T138" s="234">
        <f>SUM(T139:T140)</f>
        <v>0</v>
      </c>
      <c r="AR138" s="235" t="s">
        <v>24</v>
      </c>
      <c r="AT138" s="236" t="s">
        <v>72</v>
      </c>
      <c r="AU138" s="236" t="s">
        <v>24</v>
      </c>
      <c r="AY138" s="235" t="s">
        <v>394</v>
      </c>
      <c r="BK138" s="237">
        <f>SUM(BK139:BK140)</f>
        <v>0</v>
      </c>
    </row>
    <row r="139" spans="2:65" s="1" customFormat="1" ht="16.5" customHeight="1">
      <c r="B139" s="47"/>
      <c r="C139" s="240" t="s">
        <v>401</v>
      </c>
      <c r="D139" s="240" t="s">
        <v>396</v>
      </c>
      <c r="E139" s="241" t="s">
        <v>2872</v>
      </c>
      <c r="F139" s="242" t="s">
        <v>5448</v>
      </c>
      <c r="G139" s="243" t="s">
        <v>2831</v>
      </c>
      <c r="H139" s="244">
        <v>1</v>
      </c>
      <c r="I139" s="245"/>
      <c r="J139" s="246">
        <f>ROUND(I139*H139,2)</f>
        <v>0</v>
      </c>
      <c r="K139" s="242" t="s">
        <v>22</v>
      </c>
      <c r="L139" s="73"/>
      <c r="M139" s="247" t="s">
        <v>22</v>
      </c>
      <c r="N139" s="248" t="s">
        <v>44</v>
      </c>
      <c r="O139" s="48"/>
      <c r="P139" s="249">
        <f>O139*H139</f>
        <v>0</v>
      </c>
      <c r="Q139" s="249">
        <v>0</v>
      </c>
      <c r="R139" s="249">
        <f>Q139*H139</f>
        <v>0</v>
      </c>
      <c r="S139" s="249">
        <v>0</v>
      </c>
      <c r="T139" s="250">
        <f>S139*H139</f>
        <v>0</v>
      </c>
      <c r="AR139" s="25" t="s">
        <v>401</v>
      </c>
      <c r="AT139" s="25" t="s">
        <v>396</v>
      </c>
      <c r="AU139" s="25" t="s">
        <v>81</v>
      </c>
      <c r="AY139" s="25" t="s">
        <v>394</v>
      </c>
      <c r="BE139" s="251">
        <f>IF(N139="základní",J139,0)</f>
        <v>0</v>
      </c>
      <c r="BF139" s="251">
        <f>IF(N139="snížená",J139,0)</f>
        <v>0</v>
      </c>
      <c r="BG139" s="251">
        <f>IF(N139="zákl. přenesená",J139,0)</f>
        <v>0</v>
      </c>
      <c r="BH139" s="251">
        <f>IF(N139="sníž. přenesená",J139,0)</f>
        <v>0</v>
      </c>
      <c r="BI139" s="251">
        <f>IF(N139="nulová",J139,0)</f>
        <v>0</v>
      </c>
      <c r="BJ139" s="25" t="s">
        <v>24</v>
      </c>
      <c r="BK139" s="251">
        <f>ROUND(I139*H139,2)</f>
        <v>0</v>
      </c>
      <c r="BL139" s="25" t="s">
        <v>401</v>
      </c>
      <c r="BM139" s="25" t="s">
        <v>443</v>
      </c>
    </row>
    <row r="140" spans="2:47" s="1" customFormat="1" ht="13.5">
      <c r="B140" s="47"/>
      <c r="C140" s="75"/>
      <c r="D140" s="252" t="s">
        <v>403</v>
      </c>
      <c r="E140" s="75"/>
      <c r="F140" s="253" t="s">
        <v>5448</v>
      </c>
      <c r="G140" s="75"/>
      <c r="H140" s="75"/>
      <c r="I140" s="208"/>
      <c r="J140" s="75"/>
      <c r="K140" s="75"/>
      <c r="L140" s="73"/>
      <c r="M140" s="254"/>
      <c r="N140" s="48"/>
      <c r="O140" s="48"/>
      <c r="P140" s="48"/>
      <c r="Q140" s="48"/>
      <c r="R140" s="48"/>
      <c r="S140" s="48"/>
      <c r="T140" s="96"/>
      <c r="AT140" s="25" t="s">
        <v>403</v>
      </c>
      <c r="AU140" s="25" t="s">
        <v>81</v>
      </c>
    </row>
    <row r="141" spans="2:63" s="11" customFormat="1" ht="29.85" customHeight="1">
      <c r="B141" s="224"/>
      <c r="C141" s="225"/>
      <c r="D141" s="226" t="s">
        <v>72</v>
      </c>
      <c r="E141" s="238" t="s">
        <v>4129</v>
      </c>
      <c r="F141" s="238" t="s">
        <v>4116</v>
      </c>
      <c r="G141" s="225"/>
      <c r="H141" s="225"/>
      <c r="I141" s="228"/>
      <c r="J141" s="239">
        <f>BK141</f>
        <v>0</v>
      </c>
      <c r="K141" s="225"/>
      <c r="L141" s="230"/>
      <c r="M141" s="231"/>
      <c r="N141" s="232"/>
      <c r="O141" s="232"/>
      <c r="P141" s="233">
        <f>SUM(P142:P145)</f>
        <v>0</v>
      </c>
      <c r="Q141" s="232"/>
      <c r="R141" s="233">
        <f>SUM(R142:R145)</f>
        <v>0</v>
      </c>
      <c r="S141" s="232"/>
      <c r="T141" s="234">
        <f>SUM(T142:T145)</f>
        <v>0</v>
      </c>
      <c r="AR141" s="235" t="s">
        <v>24</v>
      </c>
      <c r="AT141" s="236" t="s">
        <v>72</v>
      </c>
      <c r="AU141" s="236" t="s">
        <v>24</v>
      </c>
      <c r="AY141" s="235" t="s">
        <v>394</v>
      </c>
      <c r="BK141" s="237">
        <f>SUM(BK142:BK145)</f>
        <v>0</v>
      </c>
    </row>
    <row r="142" spans="2:65" s="1" customFormat="1" ht="16.5" customHeight="1">
      <c r="B142" s="47"/>
      <c r="C142" s="240" t="s">
        <v>422</v>
      </c>
      <c r="D142" s="240" t="s">
        <v>396</v>
      </c>
      <c r="E142" s="241" t="s">
        <v>2877</v>
      </c>
      <c r="F142" s="242" t="s">
        <v>4119</v>
      </c>
      <c r="G142" s="243" t="s">
        <v>2831</v>
      </c>
      <c r="H142" s="244">
        <v>9</v>
      </c>
      <c r="I142" s="245"/>
      <c r="J142" s="246">
        <f>ROUND(I142*H142,2)</f>
        <v>0</v>
      </c>
      <c r="K142" s="242" t="s">
        <v>22</v>
      </c>
      <c r="L142" s="73"/>
      <c r="M142" s="247" t="s">
        <v>22</v>
      </c>
      <c r="N142" s="248" t="s">
        <v>44</v>
      </c>
      <c r="O142" s="48"/>
      <c r="P142" s="249">
        <f>O142*H142</f>
        <v>0</v>
      </c>
      <c r="Q142" s="249">
        <v>0</v>
      </c>
      <c r="R142" s="249">
        <f>Q142*H142</f>
        <v>0</v>
      </c>
      <c r="S142" s="249">
        <v>0</v>
      </c>
      <c r="T142" s="250">
        <f>S142*H142</f>
        <v>0</v>
      </c>
      <c r="AR142" s="25" t="s">
        <v>401</v>
      </c>
      <c r="AT142" s="25" t="s">
        <v>396</v>
      </c>
      <c r="AU142" s="25" t="s">
        <v>81</v>
      </c>
      <c r="AY142" s="25" t="s">
        <v>394</v>
      </c>
      <c r="BE142" s="251">
        <f>IF(N142="základní",J142,0)</f>
        <v>0</v>
      </c>
      <c r="BF142" s="251">
        <f>IF(N142="snížená",J142,0)</f>
        <v>0</v>
      </c>
      <c r="BG142" s="251">
        <f>IF(N142="zákl. přenesená",J142,0)</f>
        <v>0</v>
      </c>
      <c r="BH142" s="251">
        <f>IF(N142="sníž. přenesená",J142,0)</f>
        <v>0</v>
      </c>
      <c r="BI142" s="251">
        <f>IF(N142="nulová",J142,0)</f>
        <v>0</v>
      </c>
      <c r="BJ142" s="25" t="s">
        <v>24</v>
      </c>
      <c r="BK142" s="251">
        <f>ROUND(I142*H142,2)</f>
        <v>0</v>
      </c>
      <c r="BL142" s="25" t="s">
        <v>401</v>
      </c>
      <c r="BM142" s="25" t="s">
        <v>455</v>
      </c>
    </row>
    <row r="143" spans="2:47" s="1" customFormat="1" ht="13.5">
      <c r="B143" s="47"/>
      <c r="C143" s="75"/>
      <c r="D143" s="252" t="s">
        <v>403</v>
      </c>
      <c r="E143" s="75"/>
      <c r="F143" s="253" t="s">
        <v>4119</v>
      </c>
      <c r="G143" s="75"/>
      <c r="H143" s="75"/>
      <c r="I143" s="208"/>
      <c r="J143" s="75"/>
      <c r="K143" s="75"/>
      <c r="L143" s="73"/>
      <c r="M143" s="254"/>
      <c r="N143" s="48"/>
      <c r="O143" s="48"/>
      <c r="P143" s="48"/>
      <c r="Q143" s="48"/>
      <c r="R143" s="48"/>
      <c r="S143" s="48"/>
      <c r="T143" s="96"/>
      <c r="AT143" s="25" t="s">
        <v>403</v>
      </c>
      <c r="AU143" s="25" t="s">
        <v>81</v>
      </c>
    </row>
    <row r="144" spans="2:65" s="1" customFormat="1" ht="16.5" customHeight="1">
      <c r="B144" s="47"/>
      <c r="C144" s="240" t="s">
        <v>432</v>
      </c>
      <c r="D144" s="240" t="s">
        <v>396</v>
      </c>
      <c r="E144" s="241" t="s">
        <v>2880</v>
      </c>
      <c r="F144" s="242" t="s">
        <v>4120</v>
      </c>
      <c r="G144" s="243" t="s">
        <v>2831</v>
      </c>
      <c r="H144" s="244">
        <v>3</v>
      </c>
      <c r="I144" s="245"/>
      <c r="J144" s="246">
        <f>ROUND(I144*H144,2)</f>
        <v>0</v>
      </c>
      <c r="K144" s="242" t="s">
        <v>22</v>
      </c>
      <c r="L144" s="73"/>
      <c r="M144" s="247" t="s">
        <v>22</v>
      </c>
      <c r="N144" s="248" t="s">
        <v>44</v>
      </c>
      <c r="O144" s="48"/>
      <c r="P144" s="249">
        <f>O144*H144</f>
        <v>0</v>
      </c>
      <c r="Q144" s="249">
        <v>0</v>
      </c>
      <c r="R144" s="249">
        <f>Q144*H144</f>
        <v>0</v>
      </c>
      <c r="S144" s="249">
        <v>0</v>
      </c>
      <c r="T144" s="250">
        <f>S144*H144</f>
        <v>0</v>
      </c>
      <c r="AR144" s="25" t="s">
        <v>401</v>
      </c>
      <c r="AT144" s="25" t="s">
        <v>396</v>
      </c>
      <c r="AU144" s="25" t="s">
        <v>81</v>
      </c>
      <c r="AY144" s="25" t="s">
        <v>394</v>
      </c>
      <c r="BE144" s="251">
        <f>IF(N144="základní",J144,0)</f>
        <v>0</v>
      </c>
      <c r="BF144" s="251">
        <f>IF(N144="snížená",J144,0)</f>
        <v>0</v>
      </c>
      <c r="BG144" s="251">
        <f>IF(N144="zákl. přenesená",J144,0)</f>
        <v>0</v>
      </c>
      <c r="BH144" s="251">
        <f>IF(N144="sníž. přenesená",J144,0)</f>
        <v>0</v>
      </c>
      <c r="BI144" s="251">
        <f>IF(N144="nulová",J144,0)</f>
        <v>0</v>
      </c>
      <c r="BJ144" s="25" t="s">
        <v>24</v>
      </c>
      <c r="BK144" s="251">
        <f>ROUND(I144*H144,2)</f>
        <v>0</v>
      </c>
      <c r="BL144" s="25" t="s">
        <v>401</v>
      </c>
      <c r="BM144" s="25" t="s">
        <v>305</v>
      </c>
    </row>
    <row r="145" spans="2:47" s="1" customFormat="1" ht="13.5">
      <c r="B145" s="47"/>
      <c r="C145" s="75"/>
      <c r="D145" s="252" t="s">
        <v>403</v>
      </c>
      <c r="E145" s="75"/>
      <c r="F145" s="253" t="s">
        <v>4120</v>
      </c>
      <c r="G145" s="75"/>
      <c r="H145" s="75"/>
      <c r="I145" s="208"/>
      <c r="J145" s="75"/>
      <c r="K145" s="75"/>
      <c r="L145" s="73"/>
      <c r="M145" s="254"/>
      <c r="N145" s="48"/>
      <c r="O145" s="48"/>
      <c r="P145" s="48"/>
      <c r="Q145" s="48"/>
      <c r="R145" s="48"/>
      <c r="S145" s="48"/>
      <c r="T145" s="96"/>
      <c r="AT145" s="25" t="s">
        <v>403</v>
      </c>
      <c r="AU145" s="25" t="s">
        <v>81</v>
      </c>
    </row>
    <row r="146" spans="2:63" s="11" customFormat="1" ht="29.85" customHeight="1">
      <c r="B146" s="224"/>
      <c r="C146" s="225"/>
      <c r="D146" s="226" t="s">
        <v>72</v>
      </c>
      <c r="E146" s="238" t="s">
        <v>4137</v>
      </c>
      <c r="F146" s="238" t="s">
        <v>5449</v>
      </c>
      <c r="G146" s="225"/>
      <c r="H146" s="225"/>
      <c r="I146" s="228"/>
      <c r="J146" s="239">
        <f>BK146</f>
        <v>0</v>
      </c>
      <c r="K146" s="225"/>
      <c r="L146" s="230"/>
      <c r="M146" s="231"/>
      <c r="N146" s="232"/>
      <c r="O146" s="232"/>
      <c r="P146" s="233">
        <v>0</v>
      </c>
      <c r="Q146" s="232"/>
      <c r="R146" s="233">
        <v>0</v>
      </c>
      <c r="S146" s="232"/>
      <c r="T146" s="234">
        <v>0</v>
      </c>
      <c r="AR146" s="235" t="s">
        <v>24</v>
      </c>
      <c r="AT146" s="236" t="s">
        <v>72</v>
      </c>
      <c r="AU146" s="236" t="s">
        <v>24</v>
      </c>
      <c r="AY146" s="235" t="s">
        <v>394</v>
      </c>
      <c r="BK146" s="237">
        <v>0</v>
      </c>
    </row>
    <row r="147" spans="2:63" s="11" customFormat="1" ht="19.9" customHeight="1">
      <c r="B147" s="224"/>
      <c r="C147" s="225"/>
      <c r="D147" s="226" t="s">
        <v>72</v>
      </c>
      <c r="E147" s="238" t="s">
        <v>4141</v>
      </c>
      <c r="F147" s="238" t="s">
        <v>5450</v>
      </c>
      <c r="G147" s="225"/>
      <c r="H147" s="225"/>
      <c r="I147" s="228"/>
      <c r="J147" s="239">
        <f>BK147</f>
        <v>0</v>
      </c>
      <c r="K147" s="225"/>
      <c r="L147" s="230"/>
      <c r="M147" s="231"/>
      <c r="N147" s="232"/>
      <c r="O147" s="232"/>
      <c r="P147" s="233">
        <f>SUM(P148:P149)</f>
        <v>0</v>
      </c>
      <c r="Q147" s="232"/>
      <c r="R147" s="233">
        <f>SUM(R148:R149)</f>
        <v>0</v>
      </c>
      <c r="S147" s="232"/>
      <c r="T147" s="234">
        <f>SUM(T148:T149)</f>
        <v>0</v>
      </c>
      <c r="AR147" s="235" t="s">
        <v>24</v>
      </c>
      <c r="AT147" s="236" t="s">
        <v>72</v>
      </c>
      <c r="AU147" s="236" t="s">
        <v>24</v>
      </c>
      <c r="AY147" s="235" t="s">
        <v>394</v>
      </c>
      <c r="BK147" s="237">
        <f>SUM(BK148:BK149)</f>
        <v>0</v>
      </c>
    </row>
    <row r="148" spans="2:65" s="1" customFormat="1" ht="16.5" customHeight="1">
      <c r="B148" s="47"/>
      <c r="C148" s="240" t="s">
        <v>437</v>
      </c>
      <c r="D148" s="240" t="s">
        <v>396</v>
      </c>
      <c r="E148" s="241" t="s">
        <v>2883</v>
      </c>
      <c r="F148" s="242" t="s">
        <v>4194</v>
      </c>
      <c r="G148" s="243" t="s">
        <v>2831</v>
      </c>
      <c r="H148" s="244">
        <v>1</v>
      </c>
      <c r="I148" s="245"/>
      <c r="J148" s="246">
        <f>ROUND(I148*H148,2)</f>
        <v>0</v>
      </c>
      <c r="K148" s="242" t="s">
        <v>22</v>
      </c>
      <c r="L148" s="73"/>
      <c r="M148" s="247" t="s">
        <v>22</v>
      </c>
      <c r="N148" s="248" t="s">
        <v>44</v>
      </c>
      <c r="O148" s="48"/>
      <c r="P148" s="249">
        <f>O148*H148</f>
        <v>0</v>
      </c>
      <c r="Q148" s="249">
        <v>0</v>
      </c>
      <c r="R148" s="249">
        <f>Q148*H148</f>
        <v>0</v>
      </c>
      <c r="S148" s="249">
        <v>0</v>
      </c>
      <c r="T148" s="250">
        <f>S148*H148</f>
        <v>0</v>
      </c>
      <c r="AR148" s="25" t="s">
        <v>401</v>
      </c>
      <c r="AT148" s="25" t="s">
        <v>396</v>
      </c>
      <c r="AU148" s="25" t="s">
        <v>81</v>
      </c>
      <c r="AY148" s="25" t="s">
        <v>394</v>
      </c>
      <c r="BE148" s="251">
        <f>IF(N148="základní",J148,0)</f>
        <v>0</v>
      </c>
      <c r="BF148" s="251">
        <f>IF(N148="snížená",J148,0)</f>
        <v>0</v>
      </c>
      <c r="BG148" s="251">
        <f>IF(N148="zákl. přenesená",J148,0)</f>
        <v>0</v>
      </c>
      <c r="BH148" s="251">
        <f>IF(N148="sníž. přenesená",J148,0)</f>
        <v>0</v>
      </c>
      <c r="BI148" s="251">
        <f>IF(N148="nulová",J148,0)</f>
        <v>0</v>
      </c>
      <c r="BJ148" s="25" t="s">
        <v>24</v>
      </c>
      <c r="BK148" s="251">
        <f>ROUND(I148*H148,2)</f>
        <v>0</v>
      </c>
      <c r="BL148" s="25" t="s">
        <v>401</v>
      </c>
      <c r="BM148" s="25" t="s">
        <v>480</v>
      </c>
    </row>
    <row r="149" spans="2:47" s="1" customFormat="1" ht="13.5">
      <c r="B149" s="47"/>
      <c r="C149" s="75"/>
      <c r="D149" s="252" t="s">
        <v>403</v>
      </c>
      <c r="E149" s="75"/>
      <c r="F149" s="253" t="s">
        <v>4194</v>
      </c>
      <c r="G149" s="75"/>
      <c r="H149" s="75"/>
      <c r="I149" s="208"/>
      <c r="J149" s="75"/>
      <c r="K149" s="75"/>
      <c r="L149" s="73"/>
      <c r="M149" s="254"/>
      <c r="N149" s="48"/>
      <c r="O149" s="48"/>
      <c r="P149" s="48"/>
      <c r="Q149" s="48"/>
      <c r="R149" s="48"/>
      <c r="S149" s="48"/>
      <c r="T149" s="96"/>
      <c r="AT149" s="25" t="s">
        <v>403</v>
      </c>
      <c r="AU149" s="25" t="s">
        <v>81</v>
      </c>
    </row>
    <row r="150" spans="2:63" s="11" customFormat="1" ht="29.85" customHeight="1">
      <c r="B150" s="224"/>
      <c r="C150" s="225"/>
      <c r="D150" s="226" t="s">
        <v>72</v>
      </c>
      <c r="E150" s="238" t="s">
        <v>4145</v>
      </c>
      <c r="F150" s="238" t="s">
        <v>5451</v>
      </c>
      <c r="G150" s="225"/>
      <c r="H150" s="225"/>
      <c r="I150" s="228"/>
      <c r="J150" s="239">
        <f>BK150</f>
        <v>0</v>
      </c>
      <c r="K150" s="225"/>
      <c r="L150" s="230"/>
      <c r="M150" s="231"/>
      <c r="N150" s="232"/>
      <c r="O150" s="232"/>
      <c r="P150" s="233">
        <v>0</v>
      </c>
      <c r="Q150" s="232"/>
      <c r="R150" s="233">
        <v>0</v>
      </c>
      <c r="S150" s="232"/>
      <c r="T150" s="234">
        <v>0</v>
      </c>
      <c r="AR150" s="235" t="s">
        <v>24</v>
      </c>
      <c r="AT150" s="236" t="s">
        <v>72</v>
      </c>
      <c r="AU150" s="236" t="s">
        <v>24</v>
      </c>
      <c r="AY150" s="235" t="s">
        <v>394</v>
      </c>
      <c r="BK150" s="237">
        <v>0</v>
      </c>
    </row>
    <row r="151" spans="2:63" s="11" customFormat="1" ht="19.9" customHeight="1">
      <c r="B151" s="224"/>
      <c r="C151" s="225"/>
      <c r="D151" s="226" t="s">
        <v>72</v>
      </c>
      <c r="E151" s="238" t="s">
        <v>4149</v>
      </c>
      <c r="F151" s="238" t="s">
        <v>5452</v>
      </c>
      <c r="G151" s="225"/>
      <c r="H151" s="225"/>
      <c r="I151" s="228"/>
      <c r="J151" s="239">
        <f>BK151</f>
        <v>0</v>
      </c>
      <c r="K151" s="225"/>
      <c r="L151" s="230"/>
      <c r="M151" s="231"/>
      <c r="N151" s="232"/>
      <c r="O151" s="232"/>
      <c r="P151" s="233">
        <f>SUM(P152:P153)</f>
        <v>0</v>
      </c>
      <c r="Q151" s="232"/>
      <c r="R151" s="233">
        <f>SUM(R152:R153)</f>
        <v>0</v>
      </c>
      <c r="S151" s="232"/>
      <c r="T151" s="234">
        <f>SUM(T152:T153)</f>
        <v>0</v>
      </c>
      <c r="AR151" s="235" t="s">
        <v>24</v>
      </c>
      <c r="AT151" s="236" t="s">
        <v>72</v>
      </c>
      <c r="AU151" s="236" t="s">
        <v>24</v>
      </c>
      <c r="AY151" s="235" t="s">
        <v>394</v>
      </c>
      <c r="BK151" s="237">
        <f>SUM(BK152:BK153)</f>
        <v>0</v>
      </c>
    </row>
    <row r="152" spans="2:65" s="1" customFormat="1" ht="16.5" customHeight="1">
      <c r="B152" s="47"/>
      <c r="C152" s="240" t="s">
        <v>443</v>
      </c>
      <c r="D152" s="240" t="s">
        <v>396</v>
      </c>
      <c r="E152" s="241" t="s">
        <v>2886</v>
      </c>
      <c r="F152" s="242" t="s">
        <v>4201</v>
      </c>
      <c r="G152" s="243" t="s">
        <v>2831</v>
      </c>
      <c r="H152" s="244">
        <v>1</v>
      </c>
      <c r="I152" s="245"/>
      <c r="J152" s="246">
        <f>ROUND(I152*H152,2)</f>
        <v>0</v>
      </c>
      <c r="K152" s="242" t="s">
        <v>22</v>
      </c>
      <c r="L152" s="73"/>
      <c r="M152" s="247" t="s">
        <v>22</v>
      </c>
      <c r="N152" s="248" t="s">
        <v>44</v>
      </c>
      <c r="O152" s="48"/>
      <c r="P152" s="249">
        <f>O152*H152</f>
        <v>0</v>
      </c>
      <c r="Q152" s="249">
        <v>0</v>
      </c>
      <c r="R152" s="249">
        <f>Q152*H152</f>
        <v>0</v>
      </c>
      <c r="S152" s="249">
        <v>0</v>
      </c>
      <c r="T152" s="250">
        <f>S152*H152</f>
        <v>0</v>
      </c>
      <c r="AR152" s="25" t="s">
        <v>401</v>
      </c>
      <c r="AT152" s="25" t="s">
        <v>396</v>
      </c>
      <c r="AU152" s="25" t="s">
        <v>81</v>
      </c>
      <c r="AY152" s="25" t="s">
        <v>394</v>
      </c>
      <c r="BE152" s="251">
        <f>IF(N152="základní",J152,0)</f>
        <v>0</v>
      </c>
      <c r="BF152" s="251">
        <f>IF(N152="snížená",J152,0)</f>
        <v>0</v>
      </c>
      <c r="BG152" s="251">
        <f>IF(N152="zákl. přenesená",J152,0)</f>
        <v>0</v>
      </c>
      <c r="BH152" s="251">
        <f>IF(N152="sníž. přenesená",J152,0)</f>
        <v>0</v>
      </c>
      <c r="BI152" s="251">
        <f>IF(N152="nulová",J152,0)</f>
        <v>0</v>
      </c>
      <c r="BJ152" s="25" t="s">
        <v>24</v>
      </c>
      <c r="BK152" s="251">
        <f>ROUND(I152*H152,2)</f>
        <v>0</v>
      </c>
      <c r="BL152" s="25" t="s">
        <v>401</v>
      </c>
      <c r="BM152" s="25" t="s">
        <v>493</v>
      </c>
    </row>
    <row r="153" spans="2:47" s="1" customFormat="1" ht="13.5">
      <c r="B153" s="47"/>
      <c r="C153" s="75"/>
      <c r="D153" s="252" t="s">
        <v>403</v>
      </c>
      <c r="E153" s="75"/>
      <c r="F153" s="253" t="s">
        <v>4201</v>
      </c>
      <c r="G153" s="75"/>
      <c r="H153" s="75"/>
      <c r="I153" s="208"/>
      <c r="J153" s="75"/>
      <c r="K153" s="75"/>
      <c r="L153" s="73"/>
      <c r="M153" s="254"/>
      <c r="N153" s="48"/>
      <c r="O153" s="48"/>
      <c r="P153" s="48"/>
      <c r="Q153" s="48"/>
      <c r="R153" s="48"/>
      <c r="S153" s="48"/>
      <c r="T153" s="96"/>
      <c r="AT153" s="25" t="s">
        <v>403</v>
      </c>
      <c r="AU153" s="25" t="s">
        <v>81</v>
      </c>
    </row>
    <row r="154" spans="2:63" s="11" customFormat="1" ht="29.85" customHeight="1">
      <c r="B154" s="224"/>
      <c r="C154" s="225"/>
      <c r="D154" s="226" t="s">
        <v>72</v>
      </c>
      <c r="E154" s="238" t="s">
        <v>4153</v>
      </c>
      <c r="F154" s="238" t="s">
        <v>5453</v>
      </c>
      <c r="G154" s="225"/>
      <c r="H154" s="225"/>
      <c r="I154" s="228"/>
      <c r="J154" s="239">
        <f>BK154</f>
        <v>0</v>
      </c>
      <c r="K154" s="225"/>
      <c r="L154" s="230"/>
      <c r="M154" s="231"/>
      <c r="N154" s="232"/>
      <c r="O154" s="232"/>
      <c r="P154" s="233">
        <f>SUM(P155:P156)</f>
        <v>0</v>
      </c>
      <c r="Q154" s="232"/>
      <c r="R154" s="233">
        <f>SUM(R155:R156)</f>
        <v>0</v>
      </c>
      <c r="S154" s="232"/>
      <c r="T154" s="234">
        <f>SUM(T155:T156)</f>
        <v>0</v>
      </c>
      <c r="AR154" s="235" t="s">
        <v>24</v>
      </c>
      <c r="AT154" s="236" t="s">
        <v>72</v>
      </c>
      <c r="AU154" s="236" t="s">
        <v>24</v>
      </c>
      <c r="AY154" s="235" t="s">
        <v>394</v>
      </c>
      <c r="BK154" s="237">
        <f>SUM(BK155:BK156)</f>
        <v>0</v>
      </c>
    </row>
    <row r="155" spans="2:65" s="1" customFormat="1" ht="16.5" customHeight="1">
      <c r="B155" s="47"/>
      <c r="C155" s="240" t="s">
        <v>448</v>
      </c>
      <c r="D155" s="240" t="s">
        <v>396</v>
      </c>
      <c r="E155" s="241" t="s">
        <v>2889</v>
      </c>
      <c r="F155" s="242" t="s">
        <v>5454</v>
      </c>
      <c r="G155" s="243" t="s">
        <v>2831</v>
      </c>
      <c r="H155" s="244">
        <v>1</v>
      </c>
      <c r="I155" s="245"/>
      <c r="J155" s="246">
        <f>ROUND(I155*H155,2)</f>
        <v>0</v>
      </c>
      <c r="K155" s="242" t="s">
        <v>22</v>
      </c>
      <c r="L155" s="73"/>
      <c r="M155" s="247" t="s">
        <v>22</v>
      </c>
      <c r="N155" s="248" t="s">
        <v>44</v>
      </c>
      <c r="O155" s="48"/>
      <c r="P155" s="249">
        <f>O155*H155</f>
        <v>0</v>
      </c>
      <c r="Q155" s="249">
        <v>0</v>
      </c>
      <c r="R155" s="249">
        <f>Q155*H155</f>
        <v>0</v>
      </c>
      <c r="S155" s="249">
        <v>0</v>
      </c>
      <c r="T155" s="250">
        <f>S155*H155</f>
        <v>0</v>
      </c>
      <c r="AR155" s="25" t="s">
        <v>401</v>
      </c>
      <c r="AT155" s="25" t="s">
        <v>396</v>
      </c>
      <c r="AU155" s="25" t="s">
        <v>81</v>
      </c>
      <c r="AY155" s="25" t="s">
        <v>394</v>
      </c>
      <c r="BE155" s="251">
        <f>IF(N155="základní",J155,0)</f>
        <v>0</v>
      </c>
      <c r="BF155" s="251">
        <f>IF(N155="snížená",J155,0)</f>
        <v>0</v>
      </c>
      <c r="BG155" s="251">
        <f>IF(N155="zákl. přenesená",J155,0)</f>
        <v>0</v>
      </c>
      <c r="BH155" s="251">
        <f>IF(N155="sníž. přenesená",J155,0)</f>
        <v>0</v>
      </c>
      <c r="BI155" s="251">
        <f>IF(N155="nulová",J155,0)</f>
        <v>0</v>
      </c>
      <c r="BJ155" s="25" t="s">
        <v>24</v>
      </c>
      <c r="BK155" s="251">
        <f>ROUND(I155*H155,2)</f>
        <v>0</v>
      </c>
      <c r="BL155" s="25" t="s">
        <v>401</v>
      </c>
      <c r="BM155" s="25" t="s">
        <v>505</v>
      </c>
    </row>
    <row r="156" spans="2:47" s="1" customFormat="1" ht="13.5">
      <c r="B156" s="47"/>
      <c r="C156" s="75"/>
      <c r="D156" s="252" t="s">
        <v>403</v>
      </c>
      <c r="E156" s="75"/>
      <c r="F156" s="253" t="s">
        <v>5454</v>
      </c>
      <c r="G156" s="75"/>
      <c r="H156" s="75"/>
      <c r="I156" s="208"/>
      <c r="J156" s="75"/>
      <c r="K156" s="75"/>
      <c r="L156" s="73"/>
      <c r="M156" s="254"/>
      <c r="N156" s="48"/>
      <c r="O156" s="48"/>
      <c r="P156" s="48"/>
      <c r="Q156" s="48"/>
      <c r="R156" s="48"/>
      <c r="S156" s="48"/>
      <c r="T156" s="96"/>
      <c r="AT156" s="25" t="s">
        <v>403</v>
      </c>
      <c r="AU156" s="25" t="s">
        <v>81</v>
      </c>
    </row>
    <row r="157" spans="2:63" s="11" customFormat="1" ht="29.85" customHeight="1">
      <c r="B157" s="224"/>
      <c r="C157" s="225"/>
      <c r="D157" s="226" t="s">
        <v>72</v>
      </c>
      <c r="E157" s="238" t="s">
        <v>4157</v>
      </c>
      <c r="F157" s="238" t="s">
        <v>4124</v>
      </c>
      <c r="G157" s="225"/>
      <c r="H157" s="225"/>
      <c r="I157" s="228"/>
      <c r="J157" s="239">
        <f>BK157</f>
        <v>0</v>
      </c>
      <c r="K157" s="225"/>
      <c r="L157" s="230"/>
      <c r="M157" s="231"/>
      <c r="N157" s="232"/>
      <c r="O157" s="232"/>
      <c r="P157" s="233">
        <f>SUM(P158:P159)</f>
        <v>0</v>
      </c>
      <c r="Q157" s="232"/>
      <c r="R157" s="233">
        <f>SUM(R158:R159)</f>
        <v>0</v>
      </c>
      <c r="S157" s="232"/>
      <c r="T157" s="234">
        <f>SUM(T158:T159)</f>
        <v>0</v>
      </c>
      <c r="AR157" s="235" t="s">
        <v>24</v>
      </c>
      <c r="AT157" s="236" t="s">
        <v>72</v>
      </c>
      <c r="AU157" s="236" t="s">
        <v>24</v>
      </c>
      <c r="AY157" s="235" t="s">
        <v>394</v>
      </c>
      <c r="BK157" s="237">
        <f>SUM(BK158:BK159)</f>
        <v>0</v>
      </c>
    </row>
    <row r="158" spans="2:65" s="1" customFormat="1" ht="16.5" customHeight="1">
      <c r="B158" s="47"/>
      <c r="C158" s="240" t="s">
        <v>455</v>
      </c>
      <c r="D158" s="240" t="s">
        <v>396</v>
      </c>
      <c r="E158" s="241" t="s">
        <v>2892</v>
      </c>
      <c r="F158" s="242" t="s">
        <v>4126</v>
      </c>
      <c r="G158" s="243" t="s">
        <v>2831</v>
      </c>
      <c r="H158" s="244">
        <v>2</v>
      </c>
      <c r="I158" s="245"/>
      <c r="J158" s="246">
        <f>ROUND(I158*H158,2)</f>
        <v>0</v>
      </c>
      <c r="K158" s="242" t="s">
        <v>22</v>
      </c>
      <c r="L158" s="73"/>
      <c r="M158" s="247" t="s">
        <v>22</v>
      </c>
      <c r="N158" s="248" t="s">
        <v>44</v>
      </c>
      <c r="O158" s="48"/>
      <c r="P158" s="249">
        <f>O158*H158</f>
        <v>0</v>
      </c>
      <c r="Q158" s="249">
        <v>0</v>
      </c>
      <c r="R158" s="249">
        <f>Q158*H158</f>
        <v>0</v>
      </c>
      <c r="S158" s="249">
        <v>0</v>
      </c>
      <c r="T158" s="250">
        <f>S158*H158</f>
        <v>0</v>
      </c>
      <c r="AR158" s="25" t="s">
        <v>401</v>
      </c>
      <c r="AT158" s="25" t="s">
        <v>396</v>
      </c>
      <c r="AU158" s="25" t="s">
        <v>81</v>
      </c>
      <c r="AY158" s="25" t="s">
        <v>394</v>
      </c>
      <c r="BE158" s="251">
        <f>IF(N158="základní",J158,0)</f>
        <v>0</v>
      </c>
      <c r="BF158" s="251">
        <f>IF(N158="snížená",J158,0)</f>
        <v>0</v>
      </c>
      <c r="BG158" s="251">
        <f>IF(N158="zákl. přenesená",J158,0)</f>
        <v>0</v>
      </c>
      <c r="BH158" s="251">
        <f>IF(N158="sníž. přenesená",J158,0)</f>
        <v>0</v>
      </c>
      <c r="BI158" s="251">
        <f>IF(N158="nulová",J158,0)</f>
        <v>0</v>
      </c>
      <c r="BJ158" s="25" t="s">
        <v>24</v>
      </c>
      <c r="BK158" s="251">
        <f>ROUND(I158*H158,2)</f>
        <v>0</v>
      </c>
      <c r="BL158" s="25" t="s">
        <v>401</v>
      </c>
      <c r="BM158" s="25" t="s">
        <v>518</v>
      </c>
    </row>
    <row r="159" spans="2:47" s="1" customFormat="1" ht="13.5">
      <c r="B159" s="47"/>
      <c r="C159" s="75"/>
      <c r="D159" s="252" t="s">
        <v>403</v>
      </c>
      <c r="E159" s="75"/>
      <c r="F159" s="253" t="s">
        <v>4126</v>
      </c>
      <c r="G159" s="75"/>
      <c r="H159" s="75"/>
      <c r="I159" s="208"/>
      <c r="J159" s="75"/>
      <c r="K159" s="75"/>
      <c r="L159" s="73"/>
      <c r="M159" s="254"/>
      <c r="N159" s="48"/>
      <c r="O159" s="48"/>
      <c r="P159" s="48"/>
      <c r="Q159" s="48"/>
      <c r="R159" s="48"/>
      <c r="S159" s="48"/>
      <c r="T159" s="96"/>
      <c r="AT159" s="25" t="s">
        <v>403</v>
      </c>
      <c r="AU159" s="25" t="s">
        <v>81</v>
      </c>
    </row>
    <row r="160" spans="2:63" s="11" customFormat="1" ht="29.85" customHeight="1">
      <c r="B160" s="224"/>
      <c r="C160" s="225"/>
      <c r="D160" s="226" t="s">
        <v>72</v>
      </c>
      <c r="E160" s="238" t="s">
        <v>4163</v>
      </c>
      <c r="F160" s="238" t="s">
        <v>4215</v>
      </c>
      <c r="G160" s="225"/>
      <c r="H160" s="225"/>
      <c r="I160" s="228"/>
      <c r="J160" s="239">
        <f>BK160</f>
        <v>0</v>
      </c>
      <c r="K160" s="225"/>
      <c r="L160" s="230"/>
      <c r="M160" s="231"/>
      <c r="N160" s="232"/>
      <c r="O160" s="232"/>
      <c r="P160" s="233">
        <f>SUM(P161:P162)</f>
        <v>0</v>
      </c>
      <c r="Q160" s="232"/>
      <c r="R160" s="233">
        <f>SUM(R161:R162)</f>
        <v>0</v>
      </c>
      <c r="S160" s="232"/>
      <c r="T160" s="234">
        <f>SUM(T161:T162)</f>
        <v>0</v>
      </c>
      <c r="AR160" s="235" t="s">
        <v>24</v>
      </c>
      <c r="AT160" s="236" t="s">
        <v>72</v>
      </c>
      <c r="AU160" s="236" t="s">
        <v>24</v>
      </c>
      <c r="AY160" s="235" t="s">
        <v>394</v>
      </c>
      <c r="BK160" s="237">
        <f>SUM(BK161:BK162)</f>
        <v>0</v>
      </c>
    </row>
    <row r="161" spans="2:65" s="1" customFormat="1" ht="25.5" customHeight="1">
      <c r="B161" s="47"/>
      <c r="C161" s="240" t="s">
        <v>460</v>
      </c>
      <c r="D161" s="240" t="s">
        <v>396</v>
      </c>
      <c r="E161" s="241" t="s">
        <v>2895</v>
      </c>
      <c r="F161" s="242" t="s">
        <v>4219</v>
      </c>
      <c r="G161" s="243" t="s">
        <v>2831</v>
      </c>
      <c r="H161" s="244">
        <v>7</v>
      </c>
      <c r="I161" s="245"/>
      <c r="J161" s="246">
        <f>ROUND(I161*H161,2)</f>
        <v>0</v>
      </c>
      <c r="K161" s="242" t="s">
        <v>22</v>
      </c>
      <c r="L161" s="73"/>
      <c r="M161" s="247" t="s">
        <v>22</v>
      </c>
      <c r="N161" s="248" t="s">
        <v>44</v>
      </c>
      <c r="O161" s="48"/>
      <c r="P161" s="249">
        <f>O161*H161</f>
        <v>0</v>
      </c>
      <c r="Q161" s="249">
        <v>0</v>
      </c>
      <c r="R161" s="249">
        <f>Q161*H161</f>
        <v>0</v>
      </c>
      <c r="S161" s="249">
        <v>0</v>
      </c>
      <c r="T161" s="250">
        <f>S161*H161</f>
        <v>0</v>
      </c>
      <c r="AR161" s="25" t="s">
        <v>401</v>
      </c>
      <c r="AT161" s="25" t="s">
        <v>396</v>
      </c>
      <c r="AU161" s="25" t="s">
        <v>81</v>
      </c>
      <c r="AY161" s="25" t="s">
        <v>394</v>
      </c>
      <c r="BE161" s="251">
        <f>IF(N161="základní",J161,0)</f>
        <v>0</v>
      </c>
      <c r="BF161" s="251">
        <f>IF(N161="snížená",J161,0)</f>
        <v>0</v>
      </c>
      <c r="BG161" s="251">
        <f>IF(N161="zákl. přenesená",J161,0)</f>
        <v>0</v>
      </c>
      <c r="BH161" s="251">
        <f>IF(N161="sníž. přenesená",J161,0)</f>
        <v>0</v>
      </c>
      <c r="BI161" s="251">
        <f>IF(N161="nulová",J161,0)</f>
        <v>0</v>
      </c>
      <c r="BJ161" s="25" t="s">
        <v>24</v>
      </c>
      <c r="BK161" s="251">
        <f>ROUND(I161*H161,2)</f>
        <v>0</v>
      </c>
      <c r="BL161" s="25" t="s">
        <v>401</v>
      </c>
      <c r="BM161" s="25" t="s">
        <v>528</v>
      </c>
    </row>
    <row r="162" spans="2:47" s="1" customFormat="1" ht="13.5">
      <c r="B162" s="47"/>
      <c r="C162" s="75"/>
      <c r="D162" s="252" t="s">
        <v>403</v>
      </c>
      <c r="E162" s="75"/>
      <c r="F162" s="253" t="s">
        <v>4219</v>
      </c>
      <c r="G162" s="75"/>
      <c r="H162" s="75"/>
      <c r="I162" s="208"/>
      <c r="J162" s="75"/>
      <c r="K162" s="75"/>
      <c r="L162" s="73"/>
      <c r="M162" s="254"/>
      <c r="N162" s="48"/>
      <c r="O162" s="48"/>
      <c r="P162" s="48"/>
      <c r="Q162" s="48"/>
      <c r="R162" s="48"/>
      <c r="S162" s="48"/>
      <c r="T162" s="96"/>
      <c r="AT162" s="25" t="s">
        <v>403</v>
      </c>
      <c r="AU162" s="25" t="s">
        <v>81</v>
      </c>
    </row>
    <row r="163" spans="2:63" s="11" customFormat="1" ht="29.85" customHeight="1">
      <c r="B163" s="224"/>
      <c r="C163" s="225"/>
      <c r="D163" s="226" t="s">
        <v>72</v>
      </c>
      <c r="E163" s="238" t="s">
        <v>4167</v>
      </c>
      <c r="F163" s="238" t="s">
        <v>4180</v>
      </c>
      <c r="G163" s="225"/>
      <c r="H163" s="225"/>
      <c r="I163" s="228"/>
      <c r="J163" s="239">
        <f>BK163</f>
        <v>0</v>
      </c>
      <c r="K163" s="225"/>
      <c r="L163" s="230"/>
      <c r="M163" s="231"/>
      <c r="N163" s="232"/>
      <c r="O163" s="232"/>
      <c r="P163" s="233">
        <f>SUM(P164:P165)</f>
        <v>0</v>
      </c>
      <c r="Q163" s="232"/>
      <c r="R163" s="233">
        <f>SUM(R164:R165)</f>
        <v>0</v>
      </c>
      <c r="S163" s="232"/>
      <c r="T163" s="234">
        <f>SUM(T164:T165)</f>
        <v>0</v>
      </c>
      <c r="AR163" s="235" t="s">
        <v>24</v>
      </c>
      <c r="AT163" s="236" t="s">
        <v>72</v>
      </c>
      <c r="AU163" s="236" t="s">
        <v>24</v>
      </c>
      <c r="AY163" s="235" t="s">
        <v>394</v>
      </c>
      <c r="BK163" s="237">
        <f>SUM(BK164:BK165)</f>
        <v>0</v>
      </c>
    </row>
    <row r="164" spans="2:65" s="1" customFormat="1" ht="16.5" customHeight="1">
      <c r="B164" s="47"/>
      <c r="C164" s="240" t="s">
        <v>305</v>
      </c>
      <c r="D164" s="240" t="s">
        <v>396</v>
      </c>
      <c r="E164" s="241" t="s">
        <v>2898</v>
      </c>
      <c r="F164" s="242" t="s">
        <v>5455</v>
      </c>
      <c r="G164" s="243" t="s">
        <v>2831</v>
      </c>
      <c r="H164" s="244">
        <v>1</v>
      </c>
      <c r="I164" s="245"/>
      <c r="J164" s="246">
        <f>ROUND(I164*H164,2)</f>
        <v>0</v>
      </c>
      <c r="K164" s="242" t="s">
        <v>22</v>
      </c>
      <c r="L164" s="73"/>
      <c r="M164" s="247" t="s">
        <v>22</v>
      </c>
      <c r="N164" s="248" t="s">
        <v>44</v>
      </c>
      <c r="O164" s="48"/>
      <c r="P164" s="249">
        <f>O164*H164</f>
        <v>0</v>
      </c>
      <c r="Q164" s="249">
        <v>0</v>
      </c>
      <c r="R164" s="249">
        <f>Q164*H164</f>
        <v>0</v>
      </c>
      <c r="S164" s="249">
        <v>0</v>
      </c>
      <c r="T164" s="250">
        <f>S164*H164</f>
        <v>0</v>
      </c>
      <c r="AR164" s="25" t="s">
        <v>401</v>
      </c>
      <c r="AT164" s="25" t="s">
        <v>396</v>
      </c>
      <c r="AU164" s="25" t="s">
        <v>81</v>
      </c>
      <c r="AY164" s="25" t="s">
        <v>394</v>
      </c>
      <c r="BE164" s="251">
        <f>IF(N164="základní",J164,0)</f>
        <v>0</v>
      </c>
      <c r="BF164" s="251">
        <f>IF(N164="snížená",J164,0)</f>
        <v>0</v>
      </c>
      <c r="BG164" s="251">
        <f>IF(N164="zákl. přenesená",J164,0)</f>
        <v>0</v>
      </c>
      <c r="BH164" s="251">
        <f>IF(N164="sníž. přenesená",J164,0)</f>
        <v>0</v>
      </c>
      <c r="BI164" s="251">
        <f>IF(N164="nulová",J164,0)</f>
        <v>0</v>
      </c>
      <c r="BJ164" s="25" t="s">
        <v>24</v>
      </c>
      <c r="BK164" s="251">
        <f>ROUND(I164*H164,2)</f>
        <v>0</v>
      </c>
      <c r="BL164" s="25" t="s">
        <v>401</v>
      </c>
      <c r="BM164" s="25" t="s">
        <v>540</v>
      </c>
    </row>
    <row r="165" spans="2:47" s="1" customFormat="1" ht="13.5">
      <c r="B165" s="47"/>
      <c r="C165" s="75"/>
      <c r="D165" s="252" t="s">
        <v>403</v>
      </c>
      <c r="E165" s="75"/>
      <c r="F165" s="253" t="s">
        <v>5455</v>
      </c>
      <c r="G165" s="75"/>
      <c r="H165" s="75"/>
      <c r="I165" s="208"/>
      <c r="J165" s="75"/>
      <c r="K165" s="75"/>
      <c r="L165" s="73"/>
      <c r="M165" s="254"/>
      <c r="N165" s="48"/>
      <c r="O165" s="48"/>
      <c r="P165" s="48"/>
      <c r="Q165" s="48"/>
      <c r="R165" s="48"/>
      <c r="S165" s="48"/>
      <c r="T165" s="96"/>
      <c r="AT165" s="25" t="s">
        <v>403</v>
      </c>
      <c r="AU165" s="25" t="s">
        <v>81</v>
      </c>
    </row>
    <row r="166" spans="2:63" s="11" customFormat="1" ht="37.4" customHeight="1">
      <c r="B166" s="224"/>
      <c r="C166" s="225"/>
      <c r="D166" s="226" t="s">
        <v>72</v>
      </c>
      <c r="E166" s="227" t="s">
        <v>4171</v>
      </c>
      <c r="F166" s="227" t="s">
        <v>5456</v>
      </c>
      <c r="G166" s="225"/>
      <c r="H166" s="225"/>
      <c r="I166" s="228"/>
      <c r="J166" s="229">
        <f>BK166</f>
        <v>0</v>
      </c>
      <c r="K166" s="225"/>
      <c r="L166" s="230"/>
      <c r="M166" s="231"/>
      <c r="N166" s="232"/>
      <c r="O166" s="232"/>
      <c r="P166" s="233">
        <f>P167+P170+P173+P176+P183+P186+P191+P194+P197+P200+P203</f>
        <v>0</v>
      </c>
      <c r="Q166" s="232"/>
      <c r="R166" s="233">
        <f>R167+R170+R173+R176+R183+R186+R191+R194+R197+R200+R203</f>
        <v>0</v>
      </c>
      <c r="S166" s="232"/>
      <c r="T166" s="234">
        <f>T167+T170+T173+T176+T183+T186+T191+T194+T197+T200+T203</f>
        <v>0</v>
      </c>
      <c r="AR166" s="235" t="s">
        <v>24</v>
      </c>
      <c r="AT166" s="236" t="s">
        <v>72</v>
      </c>
      <c r="AU166" s="236" t="s">
        <v>73</v>
      </c>
      <c r="AY166" s="235" t="s">
        <v>394</v>
      </c>
      <c r="BK166" s="237">
        <f>BK167+BK170+BK173+BK176+BK183+BK186+BK191+BK194+BK197+BK200+BK203</f>
        <v>0</v>
      </c>
    </row>
    <row r="167" spans="2:63" s="11" customFormat="1" ht="19.9" customHeight="1">
      <c r="B167" s="224"/>
      <c r="C167" s="225"/>
      <c r="D167" s="226" t="s">
        <v>72</v>
      </c>
      <c r="E167" s="238" t="s">
        <v>4175</v>
      </c>
      <c r="F167" s="238" t="s">
        <v>5457</v>
      </c>
      <c r="G167" s="225"/>
      <c r="H167" s="225"/>
      <c r="I167" s="228"/>
      <c r="J167" s="239">
        <f>BK167</f>
        <v>0</v>
      </c>
      <c r="K167" s="225"/>
      <c r="L167" s="230"/>
      <c r="M167" s="231"/>
      <c r="N167" s="232"/>
      <c r="O167" s="232"/>
      <c r="P167" s="233">
        <f>SUM(P168:P169)</f>
        <v>0</v>
      </c>
      <c r="Q167" s="232"/>
      <c r="R167" s="233">
        <f>SUM(R168:R169)</f>
        <v>0</v>
      </c>
      <c r="S167" s="232"/>
      <c r="T167" s="234">
        <f>SUM(T168:T169)</f>
        <v>0</v>
      </c>
      <c r="AR167" s="235" t="s">
        <v>24</v>
      </c>
      <c r="AT167" s="236" t="s">
        <v>72</v>
      </c>
      <c r="AU167" s="236" t="s">
        <v>24</v>
      </c>
      <c r="AY167" s="235" t="s">
        <v>394</v>
      </c>
      <c r="BK167" s="237">
        <f>SUM(BK168:BK169)</f>
        <v>0</v>
      </c>
    </row>
    <row r="168" spans="2:65" s="1" customFormat="1" ht="16.5" customHeight="1">
      <c r="B168" s="47"/>
      <c r="C168" s="240" t="s">
        <v>475</v>
      </c>
      <c r="D168" s="240" t="s">
        <v>396</v>
      </c>
      <c r="E168" s="241" t="s">
        <v>2901</v>
      </c>
      <c r="F168" s="242" t="s">
        <v>5458</v>
      </c>
      <c r="G168" s="243" t="s">
        <v>2831</v>
      </c>
      <c r="H168" s="244">
        <v>5</v>
      </c>
      <c r="I168" s="245"/>
      <c r="J168" s="246">
        <f>ROUND(I168*H168,2)</f>
        <v>0</v>
      </c>
      <c r="K168" s="242" t="s">
        <v>22</v>
      </c>
      <c r="L168" s="73"/>
      <c r="M168" s="247" t="s">
        <v>22</v>
      </c>
      <c r="N168" s="248" t="s">
        <v>44</v>
      </c>
      <c r="O168" s="48"/>
      <c r="P168" s="249">
        <f>O168*H168</f>
        <v>0</v>
      </c>
      <c r="Q168" s="249">
        <v>0</v>
      </c>
      <c r="R168" s="249">
        <f>Q168*H168</f>
        <v>0</v>
      </c>
      <c r="S168" s="249">
        <v>0</v>
      </c>
      <c r="T168" s="250">
        <f>S168*H168</f>
        <v>0</v>
      </c>
      <c r="AR168" s="25" t="s">
        <v>401</v>
      </c>
      <c r="AT168" s="25" t="s">
        <v>396</v>
      </c>
      <c r="AU168" s="25" t="s">
        <v>81</v>
      </c>
      <c r="AY168" s="25" t="s">
        <v>394</v>
      </c>
      <c r="BE168" s="251">
        <f>IF(N168="základní",J168,0)</f>
        <v>0</v>
      </c>
      <c r="BF168" s="251">
        <f>IF(N168="snížená",J168,0)</f>
        <v>0</v>
      </c>
      <c r="BG168" s="251">
        <f>IF(N168="zákl. přenesená",J168,0)</f>
        <v>0</v>
      </c>
      <c r="BH168" s="251">
        <f>IF(N168="sníž. přenesená",J168,0)</f>
        <v>0</v>
      </c>
      <c r="BI168" s="251">
        <f>IF(N168="nulová",J168,0)</f>
        <v>0</v>
      </c>
      <c r="BJ168" s="25" t="s">
        <v>24</v>
      </c>
      <c r="BK168" s="251">
        <f>ROUND(I168*H168,2)</f>
        <v>0</v>
      </c>
      <c r="BL168" s="25" t="s">
        <v>401</v>
      </c>
      <c r="BM168" s="25" t="s">
        <v>549</v>
      </c>
    </row>
    <row r="169" spans="2:47" s="1" customFormat="1" ht="13.5">
      <c r="B169" s="47"/>
      <c r="C169" s="75"/>
      <c r="D169" s="252" t="s">
        <v>403</v>
      </c>
      <c r="E169" s="75"/>
      <c r="F169" s="253" t="s">
        <v>5458</v>
      </c>
      <c r="G169" s="75"/>
      <c r="H169" s="75"/>
      <c r="I169" s="208"/>
      <c r="J169" s="75"/>
      <c r="K169" s="75"/>
      <c r="L169" s="73"/>
      <c r="M169" s="254"/>
      <c r="N169" s="48"/>
      <c r="O169" s="48"/>
      <c r="P169" s="48"/>
      <c r="Q169" s="48"/>
      <c r="R169" s="48"/>
      <c r="S169" s="48"/>
      <c r="T169" s="96"/>
      <c r="AT169" s="25" t="s">
        <v>403</v>
      </c>
      <c r="AU169" s="25" t="s">
        <v>81</v>
      </c>
    </row>
    <row r="170" spans="2:63" s="11" customFormat="1" ht="29.85" customHeight="1">
      <c r="B170" s="224"/>
      <c r="C170" s="225"/>
      <c r="D170" s="226" t="s">
        <v>72</v>
      </c>
      <c r="E170" s="238" t="s">
        <v>4179</v>
      </c>
      <c r="F170" s="238" t="s">
        <v>4302</v>
      </c>
      <c r="G170" s="225"/>
      <c r="H170" s="225"/>
      <c r="I170" s="228"/>
      <c r="J170" s="239">
        <f>BK170</f>
        <v>0</v>
      </c>
      <c r="K170" s="225"/>
      <c r="L170" s="230"/>
      <c r="M170" s="231"/>
      <c r="N170" s="232"/>
      <c r="O170" s="232"/>
      <c r="P170" s="233">
        <f>SUM(P171:P172)</f>
        <v>0</v>
      </c>
      <c r="Q170" s="232"/>
      <c r="R170" s="233">
        <f>SUM(R171:R172)</f>
        <v>0</v>
      </c>
      <c r="S170" s="232"/>
      <c r="T170" s="234">
        <f>SUM(T171:T172)</f>
        <v>0</v>
      </c>
      <c r="AR170" s="235" t="s">
        <v>24</v>
      </c>
      <c r="AT170" s="236" t="s">
        <v>72</v>
      </c>
      <c r="AU170" s="236" t="s">
        <v>24</v>
      </c>
      <c r="AY170" s="235" t="s">
        <v>394</v>
      </c>
      <c r="BK170" s="237">
        <f>SUM(BK171:BK172)</f>
        <v>0</v>
      </c>
    </row>
    <row r="171" spans="2:65" s="1" customFormat="1" ht="16.5" customHeight="1">
      <c r="B171" s="47"/>
      <c r="C171" s="240" t="s">
        <v>480</v>
      </c>
      <c r="D171" s="240" t="s">
        <v>396</v>
      </c>
      <c r="E171" s="241" t="s">
        <v>2904</v>
      </c>
      <c r="F171" s="242" t="s">
        <v>4303</v>
      </c>
      <c r="G171" s="243" t="s">
        <v>2831</v>
      </c>
      <c r="H171" s="244">
        <v>25</v>
      </c>
      <c r="I171" s="245"/>
      <c r="J171" s="246">
        <f>ROUND(I171*H171,2)</f>
        <v>0</v>
      </c>
      <c r="K171" s="242" t="s">
        <v>22</v>
      </c>
      <c r="L171" s="73"/>
      <c r="M171" s="247" t="s">
        <v>22</v>
      </c>
      <c r="N171" s="248" t="s">
        <v>44</v>
      </c>
      <c r="O171" s="48"/>
      <c r="P171" s="249">
        <f>O171*H171</f>
        <v>0</v>
      </c>
      <c r="Q171" s="249">
        <v>0</v>
      </c>
      <c r="R171" s="249">
        <f>Q171*H171</f>
        <v>0</v>
      </c>
      <c r="S171" s="249">
        <v>0</v>
      </c>
      <c r="T171" s="250">
        <f>S171*H171</f>
        <v>0</v>
      </c>
      <c r="AR171" s="25" t="s">
        <v>401</v>
      </c>
      <c r="AT171" s="25" t="s">
        <v>396</v>
      </c>
      <c r="AU171" s="25" t="s">
        <v>81</v>
      </c>
      <c r="AY171" s="25" t="s">
        <v>394</v>
      </c>
      <c r="BE171" s="251">
        <f>IF(N171="základní",J171,0)</f>
        <v>0</v>
      </c>
      <c r="BF171" s="251">
        <f>IF(N171="snížená",J171,0)</f>
        <v>0</v>
      </c>
      <c r="BG171" s="251">
        <f>IF(N171="zákl. přenesená",J171,0)</f>
        <v>0</v>
      </c>
      <c r="BH171" s="251">
        <f>IF(N171="sníž. přenesená",J171,0)</f>
        <v>0</v>
      </c>
      <c r="BI171" s="251">
        <f>IF(N171="nulová",J171,0)</f>
        <v>0</v>
      </c>
      <c r="BJ171" s="25" t="s">
        <v>24</v>
      </c>
      <c r="BK171" s="251">
        <f>ROUND(I171*H171,2)</f>
        <v>0</v>
      </c>
      <c r="BL171" s="25" t="s">
        <v>401</v>
      </c>
      <c r="BM171" s="25" t="s">
        <v>565</v>
      </c>
    </row>
    <row r="172" spans="2:47" s="1" customFormat="1" ht="13.5">
      <c r="B172" s="47"/>
      <c r="C172" s="75"/>
      <c r="D172" s="252" t="s">
        <v>403</v>
      </c>
      <c r="E172" s="75"/>
      <c r="F172" s="253" t="s">
        <v>4303</v>
      </c>
      <c r="G172" s="75"/>
      <c r="H172" s="75"/>
      <c r="I172" s="208"/>
      <c r="J172" s="75"/>
      <c r="K172" s="75"/>
      <c r="L172" s="73"/>
      <c r="M172" s="254"/>
      <c r="N172" s="48"/>
      <c r="O172" s="48"/>
      <c r="P172" s="48"/>
      <c r="Q172" s="48"/>
      <c r="R172" s="48"/>
      <c r="S172" s="48"/>
      <c r="T172" s="96"/>
      <c r="AT172" s="25" t="s">
        <v>403</v>
      </c>
      <c r="AU172" s="25" t="s">
        <v>81</v>
      </c>
    </row>
    <row r="173" spans="2:63" s="11" customFormat="1" ht="29.85" customHeight="1">
      <c r="B173" s="224"/>
      <c r="C173" s="225"/>
      <c r="D173" s="226" t="s">
        <v>72</v>
      </c>
      <c r="E173" s="238" t="s">
        <v>4183</v>
      </c>
      <c r="F173" s="238" t="s">
        <v>4426</v>
      </c>
      <c r="G173" s="225"/>
      <c r="H173" s="225"/>
      <c r="I173" s="228"/>
      <c r="J173" s="239">
        <f>BK173</f>
        <v>0</v>
      </c>
      <c r="K173" s="225"/>
      <c r="L173" s="230"/>
      <c r="M173" s="231"/>
      <c r="N173" s="232"/>
      <c r="O173" s="232"/>
      <c r="P173" s="233">
        <f>SUM(P174:P175)</f>
        <v>0</v>
      </c>
      <c r="Q173" s="232"/>
      <c r="R173" s="233">
        <f>SUM(R174:R175)</f>
        <v>0</v>
      </c>
      <c r="S173" s="232"/>
      <c r="T173" s="234">
        <f>SUM(T174:T175)</f>
        <v>0</v>
      </c>
      <c r="AR173" s="235" t="s">
        <v>24</v>
      </c>
      <c r="AT173" s="236" t="s">
        <v>72</v>
      </c>
      <c r="AU173" s="236" t="s">
        <v>24</v>
      </c>
      <c r="AY173" s="235" t="s">
        <v>394</v>
      </c>
      <c r="BK173" s="237">
        <f>SUM(BK174:BK175)</f>
        <v>0</v>
      </c>
    </row>
    <row r="174" spans="2:65" s="1" customFormat="1" ht="16.5" customHeight="1">
      <c r="B174" s="47"/>
      <c r="C174" s="240" t="s">
        <v>10</v>
      </c>
      <c r="D174" s="240" t="s">
        <v>396</v>
      </c>
      <c r="E174" s="241" t="s">
        <v>2907</v>
      </c>
      <c r="F174" s="242" t="s">
        <v>4428</v>
      </c>
      <c r="G174" s="243" t="s">
        <v>612</v>
      </c>
      <c r="H174" s="244">
        <v>6</v>
      </c>
      <c r="I174" s="245"/>
      <c r="J174" s="246">
        <f>ROUND(I174*H174,2)</f>
        <v>0</v>
      </c>
      <c r="K174" s="242" t="s">
        <v>22</v>
      </c>
      <c r="L174" s="73"/>
      <c r="M174" s="247" t="s">
        <v>22</v>
      </c>
      <c r="N174" s="248" t="s">
        <v>44</v>
      </c>
      <c r="O174" s="48"/>
      <c r="P174" s="249">
        <f>O174*H174</f>
        <v>0</v>
      </c>
      <c r="Q174" s="249">
        <v>0</v>
      </c>
      <c r="R174" s="249">
        <f>Q174*H174</f>
        <v>0</v>
      </c>
      <c r="S174" s="249">
        <v>0</v>
      </c>
      <c r="T174" s="250">
        <f>S174*H174</f>
        <v>0</v>
      </c>
      <c r="AR174" s="25" t="s">
        <v>401</v>
      </c>
      <c r="AT174" s="25" t="s">
        <v>396</v>
      </c>
      <c r="AU174" s="25" t="s">
        <v>81</v>
      </c>
      <c r="AY174" s="25" t="s">
        <v>394</v>
      </c>
      <c r="BE174" s="251">
        <f>IF(N174="základní",J174,0)</f>
        <v>0</v>
      </c>
      <c r="BF174" s="251">
        <f>IF(N174="snížená",J174,0)</f>
        <v>0</v>
      </c>
      <c r="BG174" s="251">
        <f>IF(N174="zákl. přenesená",J174,0)</f>
        <v>0</v>
      </c>
      <c r="BH174" s="251">
        <f>IF(N174="sníž. přenesená",J174,0)</f>
        <v>0</v>
      </c>
      <c r="BI174" s="251">
        <f>IF(N174="nulová",J174,0)</f>
        <v>0</v>
      </c>
      <c r="BJ174" s="25" t="s">
        <v>24</v>
      </c>
      <c r="BK174" s="251">
        <f>ROUND(I174*H174,2)</f>
        <v>0</v>
      </c>
      <c r="BL174" s="25" t="s">
        <v>401</v>
      </c>
      <c r="BM174" s="25" t="s">
        <v>578</v>
      </c>
    </row>
    <row r="175" spans="2:47" s="1" customFormat="1" ht="13.5">
      <c r="B175" s="47"/>
      <c r="C175" s="75"/>
      <c r="D175" s="252" t="s">
        <v>403</v>
      </c>
      <c r="E175" s="75"/>
      <c r="F175" s="253" t="s">
        <v>4428</v>
      </c>
      <c r="G175" s="75"/>
      <c r="H175" s="75"/>
      <c r="I175" s="208"/>
      <c r="J175" s="75"/>
      <c r="K175" s="75"/>
      <c r="L175" s="73"/>
      <c r="M175" s="254"/>
      <c r="N175" s="48"/>
      <c r="O175" s="48"/>
      <c r="P175" s="48"/>
      <c r="Q175" s="48"/>
      <c r="R175" s="48"/>
      <c r="S175" s="48"/>
      <c r="T175" s="96"/>
      <c r="AT175" s="25" t="s">
        <v>403</v>
      </c>
      <c r="AU175" s="25" t="s">
        <v>81</v>
      </c>
    </row>
    <row r="176" spans="2:63" s="11" customFormat="1" ht="29.85" customHeight="1">
      <c r="B176" s="224"/>
      <c r="C176" s="225"/>
      <c r="D176" s="226" t="s">
        <v>72</v>
      </c>
      <c r="E176" s="238" t="s">
        <v>4187</v>
      </c>
      <c r="F176" s="238" t="s">
        <v>4255</v>
      </c>
      <c r="G176" s="225"/>
      <c r="H176" s="225"/>
      <c r="I176" s="228"/>
      <c r="J176" s="239">
        <f>BK176</f>
        <v>0</v>
      </c>
      <c r="K176" s="225"/>
      <c r="L176" s="230"/>
      <c r="M176" s="231"/>
      <c r="N176" s="232"/>
      <c r="O176" s="232"/>
      <c r="P176" s="233">
        <f>SUM(P177:P182)</f>
        <v>0</v>
      </c>
      <c r="Q176" s="232"/>
      <c r="R176" s="233">
        <f>SUM(R177:R182)</f>
        <v>0</v>
      </c>
      <c r="S176" s="232"/>
      <c r="T176" s="234">
        <f>SUM(T177:T182)</f>
        <v>0</v>
      </c>
      <c r="AR176" s="235" t="s">
        <v>24</v>
      </c>
      <c r="AT176" s="236" t="s">
        <v>72</v>
      </c>
      <c r="AU176" s="236" t="s">
        <v>24</v>
      </c>
      <c r="AY176" s="235" t="s">
        <v>394</v>
      </c>
      <c r="BK176" s="237">
        <f>SUM(BK177:BK182)</f>
        <v>0</v>
      </c>
    </row>
    <row r="177" spans="2:65" s="1" customFormat="1" ht="16.5" customHeight="1">
      <c r="B177" s="47"/>
      <c r="C177" s="240" t="s">
        <v>493</v>
      </c>
      <c r="D177" s="240" t="s">
        <v>396</v>
      </c>
      <c r="E177" s="241" t="s">
        <v>2910</v>
      </c>
      <c r="F177" s="242" t="s">
        <v>4328</v>
      </c>
      <c r="G177" s="243" t="s">
        <v>612</v>
      </c>
      <c r="H177" s="244">
        <v>45</v>
      </c>
      <c r="I177" s="245"/>
      <c r="J177" s="246">
        <f>ROUND(I177*H177,2)</f>
        <v>0</v>
      </c>
      <c r="K177" s="242" t="s">
        <v>22</v>
      </c>
      <c r="L177" s="73"/>
      <c r="M177" s="247" t="s">
        <v>22</v>
      </c>
      <c r="N177" s="248" t="s">
        <v>44</v>
      </c>
      <c r="O177" s="48"/>
      <c r="P177" s="249">
        <f>O177*H177</f>
        <v>0</v>
      </c>
      <c r="Q177" s="249">
        <v>0</v>
      </c>
      <c r="R177" s="249">
        <f>Q177*H177</f>
        <v>0</v>
      </c>
      <c r="S177" s="249">
        <v>0</v>
      </c>
      <c r="T177" s="250">
        <f>S177*H177</f>
        <v>0</v>
      </c>
      <c r="AR177" s="25" t="s">
        <v>401</v>
      </c>
      <c r="AT177" s="25" t="s">
        <v>396</v>
      </c>
      <c r="AU177" s="25" t="s">
        <v>81</v>
      </c>
      <c r="AY177" s="25" t="s">
        <v>394</v>
      </c>
      <c r="BE177" s="251">
        <f>IF(N177="základní",J177,0)</f>
        <v>0</v>
      </c>
      <c r="BF177" s="251">
        <f>IF(N177="snížená",J177,0)</f>
        <v>0</v>
      </c>
      <c r="BG177" s="251">
        <f>IF(N177="zákl. přenesená",J177,0)</f>
        <v>0</v>
      </c>
      <c r="BH177" s="251">
        <f>IF(N177="sníž. přenesená",J177,0)</f>
        <v>0</v>
      </c>
      <c r="BI177" s="251">
        <f>IF(N177="nulová",J177,0)</f>
        <v>0</v>
      </c>
      <c r="BJ177" s="25" t="s">
        <v>24</v>
      </c>
      <c r="BK177" s="251">
        <f>ROUND(I177*H177,2)</f>
        <v>0</v>
      </c>
      <c r="BL177" s="25" t="s">
        <v>401</v>
      </c>
      <c r="BM177" s="25" t="s">
        <v>588</v>
      </c>
    </row>
    <row r="178" spans="2:47" s="1" customFormat="1" ht="13.5">
      <c r="B178" s="47"/>
      <c r="C178" s="75"/>
      <c r="D178" s="252" t="s">
        <v>403</v>
      </c>
      <c r="E178" s="75"/>
      <c r="F178" s="253" t="s">
        <v>4328</v>
      </c>
      <c r="G178" s="75"/>
      <c r="H178" s="75"/>
      <c r="I178" s="208"/>
      <c r="J178" s="75"/>
      <c r="K178" s="75"/>
      <c r="L178" s="73"/>
      <c r="M178" s="254"/>
      <c r="N178" s="48"/>
      <c r="O178" s="48"/>
      <c r="P178" s="48"/>
      <c r="Q178" s="48"/>
      <c r="R178" s="48"/>
      <c r="S178" s="48"/>
      <c r="T178" s="96"/>
      <c r="AT178" s="25" t="s">
        <v>403</v>
      </c>
      <c r="AU178" s="25" t="s">
        <v>81</v>
      </c>
    </row>
    <row r="179" spans="2:65" s="1" customFormat="1" ht="16.5" customHeight="1">
      <c r="B179" s="47"/>
      <c r="C179" s="240" t="s">
        <v>499</v>
      </c>
      <c r="D179" s="240" t="s">
        <v>396</v>
      </c>
      <c r="E179" s="241" t="s">
        <v>2913</v>
      </c>
      <c r="F179" s="242" t="s">
        <v>4329</v>
      </c>
      <c r="G179" s="243" t="s">
        <v>612</v>
      </c>
      <c r="H179" s="244">
        <v>70</v>
      </c>
      <c r="I179" s="245"/>
      <c r="J179" s="246">
        <f>ROUND(I179*H179,2)</f>
        <v>0</v>
      </c>
      <c r="K179" s="242" t="s">
        <v>22</v>
      </c>
      <c r="L179" s="73"/>
      <c r="M179" s="247" t="s">
        <v>22</v>
      </c>
      <c r="N179" s="248" t="s">
        <v>44</v>
      </c>
      <c r="O179" s="48"/>
      <c r="P179" s="249">
        <f>O179*H179</f>
        <v>0</v>
      </c>
      <c r="Q179" s="249">
        <v>0</v>
      </c>
      <c r="R179" s="249">
        <f>Q179*H179</f>
        <v>0</v>
      </c>
      <c r="S179" s="249">
        <v>0</v>
      </c>
      <c r="T179" s="250">
        <f>S179*H179</f>
        <v>0</v>
      </c>
      <c r="AR179" s="25" t="s">
        <v>401</v>
      </c>
      <c r="AT179" s="25" t="s">
        <v>396</v>
      </c>
      <c r="AU179" s="25" t="s">
        <v>81</v>
      </c>
      <c r="AY179" s="25" t="s">
        <v>394</v>
      </c>
      <c r="BE179" s="251">
        <f>IF(N179="základní",J179,0)</f>
        <v>0</v>
      </c>
      <c r="BF179" s="251">
        <f>IF(N179="snížená",J179,0)</f>
        <v>0</v>
      </c>
      <c r="BG179" s="251">
        <f>IF(N179="zákl. přenesená",J179,0)</f>
        <v>0</v>
      </c>
      <c r="BH179" s="251">
        <f>IF(N179="sníž. přenesená",J179,0)</f>
        <v>0</v>
      </c>
      <c r="BI179" s="251">
        <f>IF(N179="nulová",J179,0)</f>
        <v>0</v>
      </c>
      <c r="BJ179" s="25" t="s">
        <v>24</v>
      </c>
      <c r="BK179" s="251">
        <f>ROUND(I179*H179,2)</f>
        <v>0</v>
      </c>
      <c r="BL179" s="25" t="s">
        <v>401</v>
      </c>
      <c r="BM179" s="25" t="s">
        <v>598</v>
      </c>
    </row>
    <row r="180" spans="2:47" s="1" customFormat="1" ht="13.5">
      <c r="B180" s="47"/>
      <c r="C180" s="75"/>
      <c r="D180" s="252" t="s">
        <v>403</v>
      </c>
      <c r="E180" s="75"/>
      <c r="F180" s="253" t="s">
        <v>4329</v>
      </c>
      <c r="G180" s="75"/>
      <c r="H180" s="75"/>
      <c r="I180" s="208"/>
      <c r="J180" s="75"/>
      <c r="K180" s="75"/>
      <c r="L180" s="73"/>
      <c r="M180" s="254"/>
      <c r="N180" s="48"/>
      <c r="O180" s="48"/>
      <c r="P180" s="48"/>
      <c r="Q180" s="48"/>
      <c r="R180" s="48"/>
      <c r="S180" s="48"/>
      <c r="T180" s="96"/>
      <c r="AT180" s="25" t="s">
        <v>403</v>
      </c>
      <c r="AU180" s="25" t="s">
        <v>81</v>
      </c>
    </row>
    <row r="181" spans="2:65" s="1" customFormat="1" ht="16.5" customHeight="1">
      <c r="B181" s="47"/>
      <c r="C181" s="240" t="s">
        <v>505</v>
      </c>
      <c r="D181" s="240" t="s">
        <v>396</v>
      </c>
      <c r="E181" s="241" t="s">
        <v>2916</v>
      </c>
      <c r="F181" s="242" t="s">
        <v>5459</v>
      </c>
      <c r="G181" s="243" t="s">
        <v>612</v>
      </c>
      <c r="H181" s="244">
        <v>4</v>
      </c>
      <c r="I181" s="245"/>
      <c r="J181" s="246">
        <f>ROUND(I181*H181,2)</f>
        <v>0</v>
      </c>
      <c r="K181" s="242" t="s">
        <v>22</v>
      </c>
      <c r="L181" s="73"/>
      <c r="M181" s="247" t="s">
        <v>22</v>
      </c>
      <c r="N181" s="248" t="s">
        <v>44</v>
      </c>
      <c r="O181" s="48"/>
      <c r="P181" s="249">
        <f>O181*H181</f>
        <v>0</v>
      </c>
      <c r="Q181" s="249">
        <v>0</v>
      </c>
      <c r="R181" s="249">
        <f>Q181*H181</f>
        <v>0</v>
      </c>
      <c r="S181" s="249">
        <v>0</v>
      </c>
      <c r="T181" s="250">
        <f>S181*H181</f>
        <v>0</v>
      </c>
      <c r="AR181" s="25" t="s">
        <v>401</v>
      </c>
      <c r="AT181" s="25" t="s">
        <v>396</v>
      </c>
      <c r="AU181" s="25" t="s">
        <v>81</v>
      </c>
      <c r="AY181" s="25" t="s">
        <v>394</v>
      </c>
      <c r="BE181" s="251">
        <f>IF(N181="základní",J181,0)</f>
        <v>0</v>
      </c>
      <c r="BF181" s="251">
        <f>IF(N181="snížená",J181,0)</f>
        <v>0</v>
      </c>
      <c r="BG181" s="251">
        <f>IF(N181="zákl. přenesená",J181,0)</f>
        <v>0</v>
      </c>
      <c r="BH181" s="251">
        <f>IF(N181="sníž. přenesená",J181,0)</f>
        <v>0</v>
      </c>
      <c r="BI181" s="251">
        <f>IF(N181="nulová",J181,0)</f>
        <v>0</v>
      </c>
      <c r="BJ181" s="25" t="s">
        <v>24</v>
      </c>
      <c r="BK181" s="251">
        <f>ROUND(I181*H181,2)</f>
        <v>0</v>
      </c>
      <c r="BL181" s="25" t="s">
        <v>401</v>
      </c>
      <c r="BM181" s="25" t="s">
        <v>609</v>
      </c>
    </row>
    <row r="182" spans="2:47" s="1" customFormat="1" ht="13.5">
      <c r="B182" s="47"/>
      <c r="C182" s="75"/>
      <c r="D182" s="252" t="s">
        <v>403</v>
      </c>
      <c r="E182" s="75"/>
      <c r="F182" s="253" t="s">
        <v>5459</v>
      </c>
      <c r="G182" s="75"/>
      <c r="H182" s="75"/>
      <c r="I182" s="208"/>
      <c r="J182" s="75"/>
      <c r="K182" s="75"/>
      <c r="L182" s="73"/>
      <c r="M182" s="254"/>
      <c r="N182" s="48"/>
      <c r="O182" s="48"/>
      <c r="P182" s="48"/>
      <c r="Q182" s="48"/>
      <c r="R182" s="48"/>
      <c r="S182" s="48"/>
      <c r="T182" s="96"/>
      <c r="AT182" s="25" t="s">
        <v>403</v>
      </c>
      <c r="AU182" s="25" t="s">
        <v>81</v>
      </c>
    </row>
    <row r="183" spans="2:63" s="11" customFormat="1" ht="29.85" customHeight="1">
      <c r="B183" s="224"/>
      <c r="C183" s="225"/>
      <c r="D183" s="226" t="s">
        <v>72</v>
      </c>
      <c r="E183" s="238" t="s">
        <v>4191</v>
      </c>
      <c r="F183" s="238" t="s">
        <v>5460</v>
      </c>
      <c r="G183" s="225"/>
      <c r="H183" s="225"/>
      <c r="I183" s="228"/>
      <c r="J183" s="239">
        <f>BK183</f>
        <v>0</v>
      </c>
      <c r="K183" s="225"/>
      <c r="L183" s="230"/>
      <c r="M183" s="231"/>
      <c r="N183" s="232"/>
      <c r="O183" s="232"/>
      <c r="P183" s="233">
        <f>SUM(P184:P185)</f>
        <v>0</v>
      </c>
      <c r="Q183" s="232"/>
      <c r="R183" s="233">
        <f>SUM(R184:R185)</f>
        <v>0</v>
      </c>
      <c r="S183" s="232"/>
      <c r="T183" s="234">
        <f>SUM(T184:T185)</f>
        <v>0</v>
      </c>
      <c r="AR183" s="235" t="s">
        <v>24</v>
      </c>
      <c r="AT183" s="236" t="s">
        <v>72</v>
      </c>
      <c r="AU183" s="236" t="s">
        <v>24</v>
      </c>
      <c r="AY183" s="235" t="s">
        <v>394</v>
      </c>
      <c r="BK183" s="237">
        <f>SUM(BK184:BK185)</f>
        <v>0</v>
      </c>
    </row>
    <row r="184" spans="2:65" s="1" customFormat="1" ht="16.5" customHeight="1">
      <c r="B184" s="47"/>
      <c r="C184" s="240" t="s">
        <v>512</v>
      </c>
      <c r="D184" s="240" t="s">
        <v>396</v>
      </c>
      <c r="E184" s="241" t="s">
        <v>2919</v>
      </c>
      <c r="F184" s="242" t="s">
        <v>5461</v>
      </c>
      <c r="G184" s="243" t="s">
        <v>2831</v>
      </c>
      <c r="H184" s="244">
        <v>350</v>
      </c>
      <c r="I184" s="245"/>
      <c r="J184" s="246">
        <f>ROUND(I184*H184,2)</f>
        <v>0</v>
      </c>
      <c r="K184" s="242" t="s">
        <v>22</v>
      </c>
      <c r="L184" s="73"/>
      <c r="M184" s="247" t="s">
        <v>22</v>
      </c>
      <c r="N184" s="248" t="s">
        <v>44</v>
      </c>
      <c r="O184" s="48"/>
      <c r="P184" s="249">
        <f>O184*H184</f>
        <v>0</v>
      </c>
      <c r="Q184" s="249">
        <v>0</v>
      </c>
      <c r="R184" s="249">
        <f>Q184*H184</f>
        <v>0</v>
      </c>
      <c r="S184" s="249">
        <v>0</v>
      </c>
      <c r="T184" s="250">
        <f>S184*H184</f>
        <v>0</v>
      </c>
      <c r="AR184" s="25" t="s">
        <v>401</v>
      </c>
      <c r="AT184" s="25" t="s">
        <v>396</v>
      </c>
      <c r="AU184" s="25" t="s">
        <v>81</v>
      </c>
      <c r="AY184" s="25" t="s">
        <v>394</v>
      </c>
      <c r="BE184" s="251">
        <f>IF(N184="základní",J184,0)</f>
        <v>0</v>
      </c>
      <c r="BF184" s="251">
        <f>IF(N184="snížená",J184,0)</f>
        <v>0</v>
      </c>
      <c r="BG184" s="251">
        <f>IF(N184="zákl. přenesená",J184,0)</f>
        <v>0</v>
      </c>
      <c r="BH184" s="251">
        <f>IF(N184="sníž. přenesená",J184,0)</f>
        <v>0</v>
      </c>
      <c r="BI184" s="251">
        <f>IF(N184="nulová",J184,0)</f>
        <v>0</v>
      </c>
      <c r="BJ184" s="25" t="s">
        <v>24</v>
      </c>
      <c r="BK184" s="251">
        <f>ROUND(I184*H184,2)</f>
        <v>0</v>
      </c>
      <c r="BL184" s="25" t="s">
        <v>401</v>
      </c>
      <c r="BM184" s="25" t="s">
        <v>622</v>
      </c>
    </row>
    <row r="185" spans="2:47" s="1" customFormat="1" ht="13.5">
      <c r="B185" s="47"/>
      <c r="C185" s="75"/>
      <c r="D185" s="252" t="s">
        <v>403</v>
      </c>
      <c r="E185" s="75"/>
      <c r="F185" s="253" t="s">
        <v>5461</v>
      </c>
      <c r="G185" s="75"/>
      <c r="H185" s="75"/>
      <c r="I185" s="208"/>
      <c r="J185" s="75"/>
      <c r="K185" s="75"/>
      <c r="L185" s="73"/>
      <c r="M185" s="254"/>
      <c r="N185" s="48"/>
      <c r="O185" s="48"/>
      <c r="P185" s="48"/>
      <c r="Q185" s="48"/>
      <c r="R185" s="48"/>
      <c r="S185" s="48"/>
      <c r="T185" s="96"/>
      <c r="AT185" s="25" t="s">
        <v>403</v>
      </c>
      <c r="AU185" s="25" t="s">
        <v>81</v>
      </c>
    </row>
    <row r="186" spans="2:63" s="11" customFormat="1" ht="29.85" customHeight="1">
      <c r="B186" s="224"/>
      <c r="C186" s="225"/>
      <c r="D186" s="226" t="s">
        <v>72</v>
      </c>
      <c r="E186" s="238" t="s">
        <v>4195</v>
      </c>
      <c r="F186" s="238" t="s">
        <v>4275</v>
      </c>
      <c r="G186" s="225"/>
      <c r="H186" s="225"/>
      <c r="I186" s="228"/>
      <c r="J186" s="239">
        <f>BK186</f>
        <v>0</v>
      </c>
      <c r="K186" s="225"/>
      <c r="L186" s="230"/>
      <c r="M186" s="231"/>
      <c r="N186" s="232"/>
      <c r="O186" s="232"/>
      <c r="P186" s="233">
        <f>SUM(P187:P190)</f>
        <v>0</v>
      </c>
      <c r="Q186" s="232"/>
      <c r="R186" s="233">
        <f>SUM(R187:R190)</f>
        <v>0</v>
      </c>
      <c r="S186" s="232"/>
      <c r="T186" s="234">
        <f>SUM(T187:T190)</f>
        <v>0</v>
      </c>
      <c r="AR186" s="235" t="s">
        <v>24</v>
      </c>
      <c r="AT186" s="236" t="s">
        <v>72</v>
      </c>
      <c r="AU186" s="236" t="s">
        <v>24</v>
      </c>
      <c r="AY186" s="235" t="s">
        <v>394</v>
      </c>
      <c r="BK186" s="237">
        <f>SUM(BK187:BK190)</f>
        <v>0</v>
      </c>
    </row>
    <row r="187" spans="2:65" s="1" customFormat="1" ht="16.5" customHeight="1">
      <c r="B187" s="47"/>
      <c r="C187" s="240" t="s">
        <v>518</v>
      </c>
      <c r="D187" s="240" t="s">
        <v>396</v>
      </c>
      <c r="E187" s="241" t="s">
        <v>2922</v>
      </c>
      <c r="F187" s="242" t="s">
        <v>4278</v>
      </c>
      <c r="G187" s="243" t="s">
        <v>2831</v>
      </c>
      <c r="H187" s="244">
        <v>2</v>
      </c>
      <c r="I187" s="245"/>
      <c r="J187" s="246">
        <f>ROUND(I187*H187,2)</f>
        <v>0</v>
      </c>
      <c r="K187" s="242" t="s">
        <v>22</v>
      </c>
      <c r="L187" s="73"/>
      <c r="M187" s="247" t="s">
        <v>22</v>
      </c>
      <c r="N187" s="248" t="s">
        <v>44</v>
      </c>
      <c r="O187" s="48"/>
      <c r="P187" s="249">
        <f>O187*H187</f>
        <v>0</v>
      </c>
      <c r="Q187" s="249">
        <v>0</v>
      </c>
      <c r="R187" s="249">
        <f>Q187*H187</f>
        <v>0</v>
      </c>
      <c r="S187" s="249">
        <v>0</v>
      </c>
      <c r="T187" s="250">
        <f>S187*H187</f>
        <v>0</v>
      </c>
      <c r="AR187" s="25" t="s">
        <v>401</v>
      </c>
      <c r="AT187" s="25" t="s">
        <v>396</v>
      </c>
      <c r="AU187" s="25" t="s">
        <v>81</v>
      </c>
      <c r="AY187" s="25" t="s">
        <v>394</v>
      </c>
      <c r="BE187" s="251">
        <f>IF(N187="základní",J187,0)</f>
        <v>0</v>
      </c>
      <c r="BF187" s="251">
        <f>IF(N187="snížená",J187,0)</f>
        <v>0</v>
      </c>
      <c r="BG187" s="251">
        <f>IF(N187="zákl. přenesená",J187,0)</f>
        <v>0</v>
      </c>
      <c r="BH187" s="251">
        <f>IF(N187="sníž. přenesená",J187,0)</f>
        <v>0</v>
      </c>
      <c r="BI187" s="251">
        <f>IF(N187="nulová",J187,0)</f>
        <v>0</v>
      </c>
      <c r="BJ187" s="25" t="s">
        <v>24</v>
      </c>
      <c r="BK187" s="251">
        <f>ROUND(I187*H187,2)</f>
        <v>0</v>
      </c>
      <c r="BL187" s="25" t="s">
        <v>401</v>
      </c>
      <c r="BM187" s="25" t="s">
        <v>636</v>
      </c>
    </row>
    <row r="188" spans="2:47" s="1" customFormat="1" ht="13.5">
      <c r="B188" s="47"/>
      <c r="C188" s="75"/>
      <c r="D188" s="252" t="s">
        <v>403</v>
      </c>
      <c r="E188" s="75"/>
      <c r="F188" s="253" t="s">
        <v>4278</v>
      </c>
      <c r="G188" s="75"/>
      <c r="H188" s="75"/>
      <c r="I188" s="208"/>
      <c r="J188" s="75"/>
      <c r="K188" s="75"/>
      <c r="L188" s="73"/>
      <c r="M188" s="254"/>
      <c r="N188" s="48"/>
      <c r="O188" s="48"/>
      <c r="P188" s="48"/>
      <c r="Q188" s="48"/>
      <c r="R188" s="48"/>
      <c r="S188" s="48"/>
      <c r="T188" s="96"/>
      <c r="AT188" s="25" t="s">
        <v>403</v>
      </c>
      <c r="AU188" s="25" t="s">
        <v>81</v>
      </c>
    </row>
    <row r="189" spans="2:65" s="1" customFormat="1" ht="16.5" customHeight="1">
      <c r="B189" s="47"/>
      <c r="C189" s="240" t="s">
        <v>9</v>
      </c>
      <c r="D189" s="240" t="s">
        <v>396</v>
      </c>
      <c r="E189" s="241" t="s">
        <v>2925</v>
      </c>
      <c r="F189" s="242" t="s">
        <v>4277</v>
      </c>
      <c r="G189" s="243" t="s">
        <v>2831</v>
      </c>
      <c r="H189" s="244">
        <v>27</v>
      </c>
      <c r="I189" s="245"/>
      <c r="J189" s="246">
        <f>ROUND(I189*H189,2)</f>
        <v>0</v>
      </c>
      <c r="K189" s="242" t="s">
        <v>22</v>
      </c>
      <c r="L189" s="73"/>
      <c r="M189" s="247" t="s">
        <v>22</v>
      </c>
      <c r="N189" s="248" t="s">
        <v>44</v>
      </c>
      <c r="O189" s="48"/>
      <c r="P189" s="249">
        <f>O189*H189</f>
        <v>0</v>
      </c>
      <c r="Q189" s="249">
        <v>0</v>
      </c>
      <c r="R189" s="249">
        <f>Q189*H189</f>
        <v>0</v>
      </c>
      <c r="S189" s="249">
        <v>0</v>
      </c>
      <c r="T189" s="250">
        <f>S189*H189</f>
        <v>0</v>
      </c>
      <c r="AR189" s="25" t="s">
        <v>401</v>
      </c>
      <c r="AT189" s="25" t="s">
        <v>396</v>
      </c>
      <c r="AU189" s="25" t="s">
        <v>81</v>
      </c>
      <c r="AY189" s="25" t="s">
        <v>394</v>
      </c>
      <c r="BE189" s="251">
        <f>IF(N189="základní",J189,0)</f>
        <v>0</v>
      </c>
      <c r="BF189" s="251">
        <f>IF(N189="snížená",J189,0)</f>
        <v>0</v>
      </c>
      <c r="BG189" s="251">
        <f>IF(N189="zákl. přenesená",J189,0)</f>
        <v>0</v>
      </c>
      <c r="BH189" s="251">
        <f>IF(N189="sníž. přenesená",J189,0)</f>
        <v>0</v>
      </c>
      <c r="BI189" s="251">
        <f>IF(N189="nulová",J189,0)</f>
        <v>0</v>
      </c>
      <c r="BJ189" s="25" t="s">
        <v>24</v>
      </c>
      <c r="BK189" s="251">
        <f>ROUND(I189*H189,2)</f>
        <v>0</v>
      </c>
      <c r="BL189" s="25" t="s">
        <v>401</v>
      </c>
      <c r="BM189" s="25" t="s">
        <v>649</v>
      </c>
    </row>
    <row r="190" spans="2:47" s="1" customFormat="1" ht="13.5">
      <c r="B190" s="47"/>
      <c r="C190" s="75"/>
      <c r="D190" s="252" t="s">
        <v>403</v>
      </c>
      <c r="E190" s="75"/>
      <c r="F190" s="253" t="s">
        <v>4277</v>
      </c>
      <c r="G190" s="75"/>
      <c r="H190" s="75"/>
      <c r="I190" s="208"/>
      <c r="J190" s="75"/>
      <c r="K190" s="75"/>
      <c r="L190" s="73"/>
      <c r="M190" s="254"/>
      <c r="N190" s="48"/>
      <c r="O190" s="48"/>
      <c r="P190" s="48"/>
      <c r="Q190" s="48"/>
      <c r="R190" s="48"/>
      <c r="S190" s="48"/>
      <c r="T190" s="96"/>
      <c r="AT190" s="25" t="s">
        <v>403</v>
      </c>
      <c r="AU190" s="25" t="s">
        <v>81</v>
      </c>
    </row>
    <row r="191" spans="2:63" s="11" customFormat="1" ht="29.85" customHeight="1">
      <c r="B191" s="224"/>
      <c r="C191" s="225"/>
      <c r="D191" s="226" t="s">
        <v>72</v>
      </c>
      <c r="E191" s="238" t="s">
        <v>4202</v>
      </c>
      <c r="F191" s="238" t="s">
        <v>5462</v>
      </c>
      <c r="G191" s="225"/>
      <c r="H191" s="225"/>
      <c r="I191" s="228"/>
      <c r="J191" s="239">
        <f>BK191</f>
        <v>0</v>
      </c>
      <c r="K191" s="225"/>
      <c r="L191" s="230"/>
      <c r="M191" s="231"/>
      <c r="N191" s="232"/>
      <c r="O191" s="232"/>
      <c r="P191" s="233">
        <f>SUM(P192:P193)</f>
        <v>0</v>
      </c>
      <c r="Q191" s="232"/>
      <c r="R191" s="233">
        <f>SUM(R192:R193)</f>
        <v>0</v>
      </c>
      <c r="S191" s="232"/>
      <c r="T191" s="234">
        <f>SUM(T192:T193)</f>
        <v>0</v>
      </c>
      <c r="AR191" s="235" t="s">
        <v>24</v>
      </c>
      <c r="AT191" s="236" t="s">
        <v>72</v>
      </c>
      <c r="AU191" s="236" t="s">
        <v>24</v>
      </c>
      <c r="AY191" s="235" t="s">
        <v>394</v>
      </c>
      <c r="BK191" s="237">
        <f>SUM(BK192:BK193)</f>
        <v>0</v>
      </c>
    </row>
    <row r="192" spans="2:65" s="1" customFormat="1" ht="16.5" customHeight="1">
      <c r="B192" s="47"/>
      <c r="C192" s="240" t="s">
        <v>528</v>
      </c>
      <c r="D192" s="240" t="s">
        <v>396</v>
      </c>
      <c r="E192" s="241" t="s">
        <v>2928</v>
      </c>
      <c r="F192" s="242" t="s">
        <v>5463</v>
      </c>
      <c r="G192" s="243" t="s">
        <v>2831</v>
      </c>
      <c r="H192" s="244">
        <v>3</v>
      </c>
      <c r="I192" s="245"/>
      <c r="J192" s="246">
        <f>ROUND(I192*H192,2)</f>
        <v>0</v>
      </c>
      <c r="K192" s="242" t="s">
        <v>22</v>
      </c>
      <c r="L192" s="73"/>
      <c r="M192" s="247" t="s">
        <v>22</v>
      </c>
      <c r="N192" s="248" t="s">
        <v>44</v>
      </c>
      <c r="O192" s="48"/>
      <c r="P192" s="249">
        <f>O192*H192</f>
        <v>0</v>
      </c>
      <c r="Q192" s="249">
        <v>0</v>
      </c>
      <c r="R192" s="249">
        <f>Q192*H192</f>
        <v>0</v>
      </c>
      <c r="S192" s="249">
        <v>0</v>
      </c>
      <c r="T192" s="250">
        <f>S192*H192</f>
        <v>0</v>
      </c>
      <c r="AR192" s="25" t="s">
        <v>401</v>
      </c>
      <c r="AT192" s="25" t="s">
        <v>396</v>
      </c>
      <c r="AU192" s="25" t="s">
        <v>81</v>
      </c>
      <c r="AY192" s="25" t="s">
        <v>394</v>
      </c>
      <c r="BE192" s="251">
        <f>IF(N192="základní",J192,0)</f>
        <v>0</v>
      </c>
      <c r="BF192" s="251">
        <f>IF(N192="snížená",J192,0)</f>
        <v>0</v>
      </c>
      <c r="BG192" s="251">
        <f>IF(N192="zákl. přenesená",J192,0)</f>
        <v>0</v>
      </c>
      <c r="BH192" s="251">
        <f>IF(N192="sníž. přenesená",J192,0)</f>
        <v>0</v>
      </c>
      <c r="BI192" s="251">
        <f>IF(N192="nulová",J192,0)</f>
        <v>0</v>
      </c>
      <c r="BJ192" s="25" t="s">
        <v>24</v>
      </c>
      <c r="BK192" s="251">
        <f>ROUND(I192*H192,2)</f>
        <v>0</v>
      </c>
      <c r="BL192" s="25" t="s">
        <v>401</v>
      </c>
      <c r="BM192" s="25" t="s">
        <v>660</v>
      </c>
    </row>
    <row r="193" spans="2:47" s="1" customFormat="1" ht="13.5">
      <c r="B193" s="47"/>
      <c r="C193" s="75"/>
      <c r="D193" s="252" t="s">
        <v>403</v>
      </c>
      <c r="E193" s="75"/>
      <c r="F193" s="253" t="s">
        <v>5463</v>
      </c>
      <c r="G193" s="75"/>
      <c r="H193" s="75"/>
      <c r="I193" s="208"/>
      <c r="J193" s="75"/>
      <c r="K193" s="75"/>
      <c r="L193" s="73"/>
      <c r="M193" s="254"/>
      <c r="N193" s="48"/>
      <c r="O193" s="48"/>
      <c r="P193" s="48"/>
      <c r="Q193" s="48"/>
      <c r="R193" s="48"/>
      <c r="S193" s="48"/>
      <c r="T193" s="96"/>
      <c r="AT193" s="25" t="s">
        <v>403</v>
      </c>
      <c r="AU193" s="25" t="s">
        <v>81</v>
      </c>
    </row>
    <row r="194" spans="2:63" s="11" customFormat="1" ht="29.85" customHeight="1">
      <c r="B194" s="224"/>
      <c r="C194" s="225"/>
      <c r="D194" s="226" t="s">
        <v>72</v>
      </c>
      <c r="E194" s="238" t="s">
        <v>4208</v>
      </c>
      <c r="F194" s="238" t="s">
        <v>5464</v>
      </c>
      <c r="G194" s="225"/>
      <c r="H194" s="225"/>
      <c r="I194" s="228"/>
      <c r="J194" s="239">
        <f>BK194</f>
        <v>0</v>
      </c>
      <c r="K194" s="225"/>
      <c r="L194" s="230"/>
      <c r="M194" s="231"/>
      <c r="N194" s="232"/>
      <c r="O194" s="232"/>
      <c r="P194" s="233">
        <f>SUM(P195:P196)</f>
        <v>0</v>
      </c>
      <c r="Q194" s="232"/>
      <c r="R194" s="233">
        <f>SUM(R195:R196)</f>
        <v>0</v>
      </c>
      <c r="S194" s="232"/>
      <c r="T194" s="234">
        <f>SUM(T195:T196)</f>
        <v>0</v>
      </c>
      <c r="AR194" s="235" t="s">
        <v>24</v>
      </c>
      <c r="AT194" s="236" t="s">
        <v>72</v>
      </c>
      <c r="AU194" s="236" t="s">
        <v>24</v>
      </c>
      <c r="AY194" s="235" t="s">
        <v>394</v>
      </c>
      <c r="BK194" s="237">
        <f>SUM(BK195:BK196)</f>
        <v>0</v>
      </c>
    </row>
    <row r="195" spans="2:65" s="1" customFormat="1" ht="16.5" customHeight="1">
      <c r="B195" s="47"/>
      <c r="C195" s="240" t="s">
        <v>533</v>
      </c>
      <c r="D195" s="240" t="s">
        <v>396</v>
      </c>
      <c r="E195" s="241" t="s">
        <v>2934</v>
      </c>
      <c r="F195" s="242" t="s">
        <v>5465</v>
      </c>
      <c r="G195" s="243" t="s">
        <v>2831</v>
      </c>
      <c r="H195" s="244">
        <v>7</v>
      </c>
      <c r="I195" s="245"/>
      <c r="J195" s="246">
        <f>ROUND(I195*H195,2)</f>
        <v>0</v>
      </c>
      <c r="K195" s="242" t="s">
        <v>22</v>
      </c>
      <c r="L195" s="73"/>
      <c r="M195" s="247" t="s">
        <v>22</v>
      </c>
      <c r="N195" s="248" t="s">
        <v>44</v>
      </c>
      <c r="O195" s="48"/>
      <c r="P195" s="249">
        <f>O195*H195</f>
        <v>0</v>
      </c>
      <c r="Q195" s="249">
        <v>0</v>
      </c>
      <c r="R195" s="249">
        <f>Q195*H195</f>
        <v>0</v>
      </c>
      <c r="S195" s="249">
        <v>0</v>
      </c>
      <c r="T195" s="250">
        <f>S195*H195</f>
        <v>0</v>
      </c>
      <c r="AR195" s="25" t="s">
        <v>401</v>
      </c>
      <c r="AT195" s="25" t="s">
        <v>396</v>
      </c>
      <c r="AU195" s="25" t="s">
        <v>81</v>
      </c>
      <c r="AY195" s="25" t="s">
        <v>394</v>
      </c>
      <c r="BE195" s="251">
        <f>IF(N195="základní",J195,0)</f>
        <v>0</v>
      </c>
      <c r="BF195" s="251">
        <f>IF(N195="snížená",J195,0)</f>
        <v>0</v>
      </c>
      <c r="BG195" s="251">
        <f>IF(N195="zákl. přenesená",J195,0)</f>
        <v>0</v>
      </c>
      <c r="BH195" s="251">
        <f>IF(N195="sníž. přenesená",J195,0)</f>
        <v>0</v>
      </c>
      <c r="BI195" s="251">
        <f>IF(N195="nulová",J195,0)</f>
        <v>0</v>
      </c>
      <c r="BJ195" s="25" t="s">
        <v>24</v>
      </c>
      <c r="BK195" s="251">
        <f>ROUND(I195*H195,2)</f>
        <v>0</v>
      </c>
      <c r="BL195" s="25" t="s">
        <v>401</v>
      </c>
      <c r="BM195" s="25" t="s">
        <v>672</v>
      </c>
    </row>
    <row r="196" spans="2:47" s="1" customFormat="1" ht="13.5">
      <c r="B196" s="47"/>
      <c r="C196" s="75"/>
      <c r="D196" s="252" t="s">
        <v>403</v>
      </c>
      <c r="E196" s="75"/>
      <c r="F196" s="253" t="s">
        <v>5465</v>
      </c>
      <c r="G196" s="75"/>
      <c r="H196" s="75"/>
      <c r="I196" s="208"/>
      <c r="J196" s="75"/>
      <c r="K196" s="75"/>
      <c r="L196" s="73"/>
      <c r="M196" s="254"/>
      <c r="N196" s="48"/>
      <c r="O196" s="48"/>
      <c r="P196" s="48"/>
      <c r="Q196" s="48"/>
      <c r="R196" s="48"/>
      <c r="S196" s="48"/>
      <c r="T196" s="96"/>
      <c r="AT196" s="25" t="s">
        <v>403</v>
      </c>
      <c r="AU196" s="25" t="s">
        <v>81</v>
      </c>
    </row>
    <row r="197" spans="2:63" s="11" customFormat="1" ht="29.85" customHeight="1">
      <c r="B197" s="224"/>
      <c r="C197" s="225"/>
      <c r="D197" s="226" t="s">
        <v>72</v>
      </c>
      <c r="E197" s="238" t="s">
        <v>4214</v>
      </c>
      <c r="F197" s="238" t="s">
        <v>5466</v>
      </c>
      <c r="G197" s="225"/>
      <c r="H197" s="225"/>
      <c r="I197" s="228"/>
      <c r="J197" s="239">
        <f>BK197</f>
        <v>0</v>
      </c>
      <c r="K197" s="225"/>
      <c r="L197" s="230"/>
      <c r="M197" s="231"/>
      <c r="N197" s="232"/>
      <c r="O197" s="232"/>
      <c r="P197" s="233">
        <f>SUM(P198:P199)</f>
        <v>0</v>
      </c>
      <c r="Q197" s="232"/>
      <c r="R197" s="233">
        <f>SUM(R198:R199)</f>
        <v>0</v>
      </c>
      <c r="S197" s="232"/>
      <c r="T197" s="234">
        <f>SUM(T198:T199)</f>
        <v>0</v>
      </c>
      <c r="AR197" s="235" t="s">
        <v>24</v>
      </c>
      <c r="AT197" s="236" t="s">
        <v>72</v>
      </c>
      <c r="AU197" s="236" t="s">
        <v>24</v>
      </c>
      <c r="AY197" s="235" t="s">
        <v>394</v>
      </c>
      <c r="BK197" s="237">
        <f>SUM(BK198:BK199)</f>
        <v>0</v>
      </c>
    </row>
    <row r="198" spans="2:65" s="1" customFormat="1" ht="16.5" customHeight="1">
      <c r="B198" s="47"/>
      <c r="C198" s="240" t="s">
        <v>540</v>
      </c>
      <c r="D198" s="240" t="s">
        <v>396</v>
      </c>
      <c r="E198" s="241" t="s">
        <v>2938</v>
      </c>
      <c r="F198" s="242" t="s">
        <v>5467</v>
      </c>
      <c r="G198" s="243" t="s">
        <v>2831</v>
      </c>
      <c r="H198" s="244">
        <v>2</v>
      </c>
      <c r="I198" s="245"/>
      <c r="J198" s="246">
        <f>ROUND(I198*H198,2)</f>
        <v>0</v>
      </c>
      <c r="K198" s="242" t="s">
        <v>22</v>
      </c>
      <c r="L198" s="73"/>
      <c r="M198" s="247" t="s">
        <v>22</v>
      </c>
      <c r="N198" s="248" t="s">
        <v>44</v>
      </c>
      <c r="O198" s="48"/>
      <c r="P198" s="249">
        <f>O198*H198</f>
        <v>0</v>
      </c>
      <c r="Q198" s="249">
        <v>0</v>
      </c>
      <c r="R198" s="249">
        <f>Q198*H198</f>
        <v>0</v>
      </c>
      <c r="S198" s="249">
        <v>0</v>
      </c>
      <c r="T198" s="250">
        <f>S198*H198</f>
        <v>0</v>
      </c>
      <c r="AR198" s="25" t="s">
        <v>401</v>
      </c>
      <c r="AT198" s="25" t="s">
        <v>396</v>
      </c>
      <c r="AU198" s="25" t="s">
        <v>81</v>
      </c>
      <c r="AY198" s="25" t="s">
        <v>394</v>
      </c>
      <c r="BE198" s="251">
        <f>IF(N198="základní",J198,0)</f>
        <v>0</v>
      </c>
      <c r="BF198" s="251">
        <f>IF(N198="snížená",J198,0)</f>
        <v>0</v>
      </c>
      <c r="BG198" s="251">
        <f>IF(N198="zákl. přenesená",J198,0)</f>
        <v>0</v>
      </c>
      <c r="BH198" s="251">
        <f>IF(N198="sníž. přenesená",J198,0)</f>
        <v>0</v>
      </c>
      <c r="BI198" s="251">
        <f>IF(N198="nulová",J198,0)</f>
        <v>0</v>
      </c>
      <c r="BJ198" s="25" t="s">
        <v>24</v>
      </c>
      <c r="BK198" s="251">
        <f>ROUND(I198*H198,2)</f>
        <v>0</v>
      </c>
      <c r="BL198" s="25" t="s">
        <v>401</v>
      </c>
      <c r="BM198" s="25" t="s">
        <v>684</v>
      </c>
    </row>
    <row r="199" spans="2:47" s="1" customFormat="1" ht="13.5">
      <c r="B199" s="47"/>
      <c r="C199" s="75"/>
      <c r="D199" s="252" t="s">
        <v>403</v>
      </c>
      <c r="E199" s="75"/>
      <c r="F199" s="253" t="s">
        <v>5467</v>
      </c>
      <c r="G199" s="75"/>
      <c r="H199" s="75"/>
      <c r="I199" s="208"/>
      <c r="J199" s="75"/>
      <c r="K199" s="75"/>
      <c r="L199" s="73"/>
      <c r="M199" s="254"/>
      <c r="N199" s="48"/>
      <c r="O199" s="48"/>
      <c r="P199" s="48"/>
      <c r="Q199" s="48"/>
      <c r="R199" s="48"/>
      <c r="S199" s="48"/>
      <c r="T199" s="96"/>
      <c r="AT199" s="25" t="s">
        <v>403</v>
      </c>
      <c r="AU199" s="25" t="s">
        <v>81</v>
      </c>
    </row>
    <row r="200" spans="2:63" s="11" customFormat="1" ht="29.85" customHeight="1">
      <c r="B200" s="224"/>
      <c r="C200" s="225"/>
      <c r="D200" s="226" t="s">
        <v>72</v>
      </c>
      <c r="E200" s="238" t="s">
        <v>4220</v>
      </c>
      <c r="F200" s="238" t="s">
        <v>5468</v>
      </c>
      <c r="G200" s="225"/>
      <c r="H200" s="225"/>
      <c r="I200" s="228"/>
      <c r="J200" s="239">
        <f>BK200</f>
        <v>0</v>
      </c>
      <c r="K200" s="225"/>
      <c r="L200" s="230"/>
      <c r="M200" s="231"/>
      <c r="N200" s="232"/>
      <c r="O200" s="232"/>
      <c r="P200" s="233">
        <f>SUM(P201:P202)</f>
        <v>0</v>
      </c>
      <c r="Q200" s="232"/>
      <c r="R200" s="233">
        <f>SUM(R201:R202)</f>
        <v>0</v>
      </c>
      <c r="S200" s="232"/>
      <c r="T200" s="234">
        <f>SUM(T201:T202)</f>
        <v>0</v>
      </c>
      <c r="AR200" s="235" t="s">
        <v>24</v>
      </c>
      <c r="AT200" s="236" t="s">
        <v>72</v>
      </c>
      <c r="AU200" s="236" t="s">
        <v>24</v>
      </c>
      <c r="AY200" s="235" t="s">
        <v>394</v>
      </c>
      <c r="BK200" s="237">
        <f>SUM(BK201:BK202)</f>
        <v>0</v>
      </c>
    </row>
    <row r="201" spans="2:65" s="1" customFormat="1" ht="16.5" customHeight="1">
      <c r="B201" s="47"/>
      <c r="C201" s="240" t="s">
        <v>545</v>
      </c>
      <c r="D201" s="240" t="s">
        <v>396</v>
      </c>
      <c r="E201" s="241" t="s">
        <v>2942</v>
      </c>
      <c r="F201" s="242" t="s">
        <v>5469</v>
      </c>
      <c r="G201" s="243" t="s">
        <v>2831</v>
      </c>
      <c r="H201" s="244">
        <v>10</v>
      </c>
      <c r="I201" s="245"/>
      <c r="J201" s="246">
        <f>ROUND(I201*H201,2)</f>
        <v>0</v>
      </c>
      <c r="K201" s="242" t="s">
        <v>22</v>
      </c>
      <c r="L201" s="73"/>
      <c r="M201" s="247" t="s">
        <v>22</v>
      </c>
      <c r="N201" s="248" t="s">
        <v>44</v>
      </c>
      <c r="O201" s="48"/>
      <c r="P201" s="249">
        <f>O201*H201</f>
        <v>0</v>
      </c>
      <c r="Q201" s="249">
        <v>0</v>
      </c>
      <c r="R201" s="249">
        <f>Q201*H201</f>
        <v>0</v>
      </c>
      <c r="S201" s="249">
        <v>0</v>
      </c>
      <c r="T201" s="250">
        <f>S201*H201</f>
        <v>0</v>
      </c>
      <c r="AR201" s="25" t="s">
        <v>401</v>
      </c>
      <c r="AT201" s="25" t="s">
        <v>396</v>
      </c>
      <c r="AU201" s="25" t="s">
        <v>81</v>
      </c>
      <c r="AY201" s="25" t="s">
        <v>394</v>
      </c>
      <c r="BE201" s="251">
        <f>IF(N201="základní",J201,0)</f>
        <v>0</v>
      </c>
      <c r="BF201" s="251">
        <f>IF(N201="snížená",J201,0)</f>
        <v>0</v>
      </c>
      <c r="BG201" s="251">
        <f>IF(N201="zákl. přenesená",J201,0)</f>
        <v>0</v>
      </c>
      <c r="BH201" s="251">
        <f>IF(N201="sníž. přenesená",J201,0)</f>
        <v>0</v>
      </c>
      <c r="BI201" s="251">
        <f>IF(N201="nulová",J201,0)</f>
        <v>0</v>
      </c>
      <c r="BJ201" s="25" t="s">
        <v>24</v>
      </c>
      <c r="BK201" s="251">
        <f>ROUND(I201*H201,2)</f>
        <v>0</v>
      </c>
      <c r="BL201" s="25" t="s">
        <v>401</v>
      </c>
      <c r="BM201" s="25" t="s">
        <v>694</v>
      </c>
    </row>
    <row r="202" spans="2:47" s="1" customFormat="1" ht="13.5">
      <c r="B202" s="47"/>
      <c r="C202" s="75"/>
      <c r="D202" s="252" t="s">
        <v>403</v>
      </c>
      <c r="E202" s="75"/>
      <c r="F202" s="253" t="s">
        <v>5469</v>
      </c>
      <c r="G202" s="75"/>
      <c r="H202" s="75"/>
      <c r="I202" s="208"/>
      <c r="J202" s="75"/>
      <c r="K202" s="75"/>
      <c r="L202" s="73"/>
      <c r="M202" s="254"/>
      <c r="N202" s="48"/>
      <c r="O202" s="48"/>
      <c r="P202" s="48"/>
      <c r="Q202" s="48"/>
      <c r="R202" s="48"/>
      <c r="S202" s="48"/>
      <c r="T202" s="96"/>
      <c r="AT202" s="25" t="s">
        <v>403</v>
      </c>
      <c r="AU202" s="25" t="s">
        <v>81</v>
      </c>
    </row>
    <row r="203" spans="2:63" s="11" customFormat="1" ht="29.85" customHeight="1">
      <c r="B203" s="224"/>
      <c r="C203" s="225"/>
      <c r="D203" s="226" t="s">
        <v>72</v>
      </c>
      <c r="E203" s="238" t="s">
        <v>4232</v>
      </c>
      <c r="F203" s="238" t="s">
        <v>5470</v>
      </c>
      <c r="G203" s="225"/>
      <c r="H203" s="225"/>
      <c r="I203" s="228"/>
      <c r="J203" s="239">
        <f>BK203</f>
        <v>0</v>
      </c>
      <c r="K203" s="225"/>
      <c r="L203" s="230"/>
      <c r="M203" s="231"/>
      <c r="N203" s="232"/>
      <c r="O203" s="232"/>
      <c r="P203" s="233">
        <f>SUM(P204:P209)</f>
        <v>0</v>
      </c>
      <c r="Q203" s="232"/>
      <c r="R203" s="233">
        <f>SUM(R204:R209)</f>
        <v>0</v>
      </c>
      <c r="S203" s="232"/>
      <c r="T203" s="234">
        <f>SUM(T204:T209)</f>
        <v>0</v>
      </c>
      <c r="AR203" s="235" t="s">
        <v>24</v>
      </c>
      <c r="AT203" s="236" t="s">
        <v>72</v>
      </c>
      <c r="AU203" s="236" t="s">
        <v>24</v>
      </c>
      <c r="AY203" s="235" t="s">
        <v>394</v>
      </c>
      <c r="BK203" s="237">
        <f>SUM(BK204:BK209)</f>
        <v>0</v>
      </c>
    </row>
    <row r="204" spans="2:65" s="1" customFormat="1" ht="16.5" customHeight="1">
      <c r="B204" s="47"/>
      <c r="C204" s="240" t="s">
        <v>549</v>
      </c>
      <c r="D204" s="240" t="s">
        <v>396</v>
      </c>
      <c r="E204" s="241" t="s">
        <v>2946</v>
      </c>
      <c r="F204" s="242" t="s">
        <v>5471</v>
      </c>
      <c r="G204" s="243" t="s">
        <v>2831</v>
      </c>
      <c r="H204" s="244">
        <v>3</v>
      </c>
      <c r="I204" s="245"/>
      <c r="J204" s="246">
        <f>ROUND(I204*H204,2)</f>
        <v>0</v>
      </c>
      <c r="K204" s="242" t="s">
        <v>22</v>
      </c>
      <c r="L204" s="73"/>
      <c r="M204" s="247" t="s">
        <v>22</v>
      </c>
      <c r="N204" s="248" t="s">
        <v>44</v>
      </c>
      <c r="O204" s="48"/>
      <c r="P204" s="249">
        <f>O204*H204</f>
        <v>0</v>
      </c>
      <c r="Q204" s="249">
        <v>0</v>
      </c>
      <c r="R204" s="249">
        <f>Q204*H204</f>
        <v>0</v>
      </c>
      <c r="S204" s="249">
        <v>0</v>
      </c>
      <c r="T204" s="250">
        <f>S204*H204</f>
        <v>0</v>
      </c>
      <c r="AR204" s="25" t="s">
        <v>401</v>
      </c>
      <c r="AT204" s="25" t="s">
        <v>396</v>
      </c>
      <c r="AU204" s="25" t="s">
        <v>81</v>
      </c>
      <c r="AY204" s="25" t="s">
        <v>394</v>
      </c>
      <c r="BE204" s="251">
        <f>IF(N204="základní",J204,0)</f>
        <v>0</v>
      </c>
      <c r="BF204" s="251">
        <f>IF(N204="snížená",J204,0)</f>
        <v>0</v>
      </c>
      <c r="BG204" s="251">
        <f>IF(N204="zákl. přenesená",J204,0)</f>
        <v>0</v>
      </c>
      <c r="BH204" s="251">
        <f>IF(N204="sníž. přenesená",J204,0)</f>
        <v>0</v>
      </c>
      <c r="BI204" s="251">
        <f>IF(N204="nulová",J204,0)</f>
        <v>0</v>
      </c>
      <c r="BJ204" s="25" t="s">
        <v>24</v>
      </c>
      <c r="BK204" s="251">
        <f>ROUND(I204*H204,2)</f>
        <v>0</v>
      </c>
      <c r="BL204" s="25" t="s">
        <v>401</v>
      </c>
      <c r="BM204" s="25" t="s">
        <v>709</v>
      </c>
    </row>
    <row r="205" spans="2:47" s="1" customFormat="1" ht="13.5">
      <c r="B205" s="47"/>
      <c r="C205" s="75"/>
      <c r="D205" s="252" t="s">
        <v>403</v>
      </c>
      <c r="E205" s="75"/>
      <c r="F205" s="253" t="s">
        <v>5471</v>
      </c>
      <c r="G205" s="75"/>
      <c r="H205" s="75"/>
      <c r="I205" s="208"/>
      <c r="J205" s="75"/>
      <c r="K205" s="75"/>
      <c r="L205" s="73"/>
      <c r="M205" s="254"/>
      <c r="N205" s="48"/>
      <c r="O205" s="48"/>
      <c r="P205" s="48"/>
      <c r="Q205" s="48"/>
      <c r="R205" s="48"/>
      <c r="S205" s="48"/>
      <c r="T205" s="96"/>
      <c r="AT205" s="25" t="s">
        <v>403</v>
      </c>
      <c r="AU205" s="25" t="s">
        <v>81</v>
      </c>
    </row>
    <row r="206" spans="2:65" s="1" customFormat="1" ht="16.5" customHeight="1">
      <c r="B206" s="47"/>
      <c r="C206" s="240" t="s">
        <v>556</v>
      </c>
      <c r="D206" s="240" t="s">
        <v>396</v>
      </c>
      <c r="E206" s="241" t="s">
        <v>2949</v>
      </c>
      <c r="F206" s="242" t="s">
        <v>5472</v>
      </c>
      <c r="G206" s="243" t="s">
        <v>2831</v>
      </c>
      <c r="H206" s="244">
        <v>1</v>
      </c>
      <c r="I206" s="245"/>
      <c r="J206" s="246">
        <f>ROUND(I206*H206,2)</f>
        <v>0</v>
      </c>
      <c r="K206" s="242" t="s">
        <v>22</v>
      </c>
      <c r="L206" s="73"/>
      <c r="M206" s="247" t="s">
        <v>22</v>
      </c>
      <c r="N206" s="248" t="s">
        <v>44</v>
      </c>
      <c r="O206" s="48"/>
      <c r="P206" s="249">
        <f>O206*H206</f>
        <v>0</v>
      </c>
      <c r="Q206" s="249">
        <v>0</v>
      </c>
      <c r="R206" s="249">
        <f>Q206*H206</f>
        <v>0</v>
      </c>
      <c r="S206" s="249">
        <v>0</v>
      </c>
      <c r="T206" s="250">
        <f>S206*H206</f>
        <v>0</v>
      </c>
      <c r="AR206" s="25" t="s">
        <v>401</v>
      </c>
      <c r="AT206" s="25" t="s">
        <v>396</v>
      </c>
      <c r="AU206" s="25" t="s">
        <v>81</v>
      </c>
      <c r="AY206" s="25" t="s">
        <v>394</v>
      </c>
      <c r="BE206" s="251">
        <f>IF(N206="základní",J206,0)</f>
        <v>0</v>
      </c>
      <c r="BF206" s="251">
        <f>IF(N206="snížená",J206,0)</f>
        <v>0</v>
      </c>
      <c r="BG206" s="251">
        <f>IF(N206="zákl. přenesená",J206,0)</f>
        <v>0</v>
      </c>
      <c r="BH206" s="251">
        <f>IF(N206="sníž. přenesená",J206,0)</f>
        <v>0</v>
      </c>
      <c r="BI206" s="251">
        <f>IF(N206="nulová",J206,0)</f>
        <v>0</v>
      </c>
      <c r="BJ206" s="25" t="s">
        <v>24</v>
      </c>
      <c r="BK206" s="251">
        <f>ROUND(I206*H206,2)</f>
        <v>0</v>
      </c>
      <c r="BL206" s="25" t="s">
        <v>401</v>
      </c>
      <c r="BM206" s="25" t="s">
        <v>723</v>
      </c>
    </row>
    <row r="207" spans="2:47" s="1" customFormat="1" ht="13.5">
      <c r="B207" s="47"/>
      <c r="C207" s="75"/>
      <c r="D207" s="252" t="s">
        <v>403</v>
      </c>
      <c r="E207" s="75"/>
      <c r="F207" s="253" t="s">
        <v>5472</v>
      </c>
      <c r="G207" s="75"/>
      <c r="H207" s="75"/>
      <c r="I207" s="208"/>
      <c r="J207" s="75"/>
      <c r="K207" s="75"/>
      <c r="L207" s="73"/>
      <c r="M207" s="254"/>
      <c r="N207" s="48"/>
      <c r="O207" s="48"/>
      <c r="P207" s="48"/>
      <c r="Q207" s="48"/>
      <c r="R207" s="48"/>
      <c r="S207" s="48"/>
      <c r="T207" s="96"/>
      <c r="AT207" s="25" t="s">
        <v>403</v>
      </c>
      <c r="AU207" s="25" t="s">
        <v>81</v>
      </c>
    </row>
    <row r="208" spans="2:65" s="1" customFormat="1" ht="16.5" customHeight="1">
      <c r="B208" s="47"/>
      <c r="C208" s="240" t="s">
        <v>565</v>
      </c>
      <c r="D208" s="240" t="s">
        <v>396</v>
      </c>
      <c r="E208" s="241" t="s">
        <v>2952</v>
      </c>
      <c r="F208" s="242" t="s">
        <v>5473</v>
      </c>
      <c r="G208" s="243" t="s">
        <v>2831</v>
      </c>
      <c r="H208" s="244">
        <v>1</v>
      </c>
      <c r="I208" s="245"/>
      <c r="J208" s="246">
        <f>ROUND(I208*H208,2)</f>
        <v>0</v>
      </c>
      <c r="K208" s="242" t="s">
        <v>22</v>
      </c>
      <c r="L208" s="73"/>
      <c r="M208" s="247" t="s">
        <v>22</v>
      </c>
      <c r="N208" s="248" t="s">
        <v>44</v>
      </c>
      <c r="O208" s="48"/>
      <c r="P208" s="249">
        <f>O208*H208</f>
        <v>0</v>
      </c>
      <c r="Q208" s="249">
        <v>0</v>
      </c>
      <c r="R208" s="249">
        <f>Q208*H208</f>
        <v>0</v>
      </c>
      <c r="S208" s="249">
        <v>0</v>
      </c>
      <c r="T208" s="250">
        <f>S208*H208</f>
        <v>0</v>
      </c>
      <c r="AR208" s="25" t="s">
        <v>401</v>
      </c>
      <c r="AT208" s="25" t="s">
        <v>396</v>
      </c>
      <c r="AU208" s="25" t="s">
        <v>81</v>
      </c>
      <c r="AY208" s="25" t="s">
        <v>394</v>
      </c>
      <c r="BE208" s="251">
        <f>IF(N208="základní",J208,0)</f>
        <v>0</v>
      </c>
      <c r="BF208" s="251">
        <f>IF(N208="snížená",J208,0)</f>
        <v>0</v>
      </c>
      <c r="BG208" s="251">
        <f>IF(N208="zákl. přenesená",J208,0)</f>
        <v>0</v>
      </c>
      <c r="BH208" s="251">
        <f>IF(N208="sníž. přenesená",J208,0)</f>
        <v>0</v>
      </c>
      <c r="BI208" s="251">
        <f>IF(N208="nulová",J208,0)</f>
        <v>0</v>
      </c>
      <c r="BJ208" s="25" t="s">
        <v>24</v>
      </c>
      <c r="BK208" s="251">
        <f>ROUND(I208*H208,2)</f>
        <v>0</v>
      </c>
      <c r="BL208" s="25" t="s">
        <v>401</v>
      </c>
      <c r="BM208" s="25" t="s">
        <v>735</v>
      </c>
    </row>
    <row r="209" spans="2:47" s="1" customFormat="1" ht="13.5">
      <c r="B209" s="47"/>
      <c r="C209" s="75"/>
      <c r="D209" s="252" t="s">
        <v>403</v>
      </c>
      <c r="E209" s="75"/>
      <c r="F209" s="253" t="s">
        <v>5473</v>
      </c>
      <c r="G209" s="75"/>
      <c r="H209" s="75"/>
      <c r="I209" s="208"/>
      <c r="J209" s="75"/>
      <c r="K209" s="75"/>
      <c r="L209" s="73"/>
      <c r="M209" s="254"/>
      <c r="N209" s="48"/>
      <c r="O209" s="48"/>
      <c r="P209" s="48"/>
      <c r="Q209" s="48"/>
      <c r="R209" s="48"/>
      <c r="S209" s="48"/>
      <c r="T209" s="96"/>
      <c r="AT209" s="25" t="s">
        <v>403</v>
      </c>
      <c r="AU209" s="25" t="s">
        <v>81</v>
      </c>
    </row>
    <row r="210" spans="2:63" s="11" customFormat="1" ht="37.4" customHeight="1">
      <c r="B210" s="224"/>
      <c r="C210" s="225"/>
      <c r="D210" s="226" t="s">
        <v>72</v>
      </c>
      <c r="E210" s="227" t="s">
        <v>4240</v>
      </c>
      <c r="F210" s="227" t="s">
        <v>5474</v>
      </c>
      <c r="G210" s="225"/>
      <c r="H210" s="225"/>
      <c r="I210" s="228"/>
      <c r="J210" s="229">
        <f>BK210</f>
        <v>0</v>
      </c>
      <c r="K210" s="225"/>
      <c r="L210" s="230"/>
      <c r="M210" s="231"/>
      <c r="N210" s="232"/>
      <c r="O210" s="232"/>
      <c r="P210" s="233">
        <f>P211+P214+P217</f>
        <v>0</v>
      </c>
      <c r="Q210" s="232"/>
      <c r="R210" s="233">
        <f>R211+R214+R217</f>
        <v>0</v>
      </c>
      <c r="S210" s="232"/>
      <c r="T210" s="234">
        <f>T211+T214+T217</f>
        <v>0</v>
      </c>
      <c r="AR210" s="235" t="s">
        <v>24</v>
      </c>
      <c r="AT210" s="236" t="s">
        <v>72</v>
      </c>
      <c r="AU210" s="236" t="s">
        <v>73</v>
      </c>
      <c r="AY210" s="235" t="s">
        <v>394</v>
      </c>
      <c r="BK210" s="237">
        <f>BK211+BK214+BK217</f>
        <v>0</v>
      </c>
    </row>
    <row r="211" spans="2:63" s="11" customFormat="1" ht="19.9" customHeight="1">
      <c r="B211" s="224"/>
      <c r="C211" s="225"/>
      <c r="D211" s="226" t="s">
        <v>72</v>
      </c>
      <c r="E211" s="238" t="s">
        <v>4242</v>
      </c>
      <c r="F211" s="238" t="s">
        <v>5475</v>
      </c>
      <c r="G211" s="225"/>
      <c r="H211" s="225"/>
      <c r="I211" s="228"/>
      <c r="J211" s="239">
        <f>BK211</f>
        <v>0</v>
      </c>
      <c r="K211" s="225"/>
      <c r="L211" s="230"/>
      <c r="M211" s="231"/>
      <c r="N211" s="232"/>
      <c r="O211" s="232"/>
      <c r="P211" s="233">
        <f>SUM(P212:P213)</f>
        <v>0</v>
      </c>
      <c r="Q211" s="232"/>
      <c r="R211" s="233">
        <f>SUM(R212:R213)</f>
        <v>0</v>
      </c>
      <c r="S211" s="232"/>
      <c r="T211" s="234">
        <f>SUM(T212:T213)</f>
        <v>0</v>
      </c>
      <c r="AR211" s="235" t="s">
        <v>24</v>
      </c>
      <c r="AT211" s="236" t="s">
        <v>72</v>
      </c>
      <c r="AU211" s="236" t="s">
        <v>24</v>
      </c>
      <c r="AY211" s="235" t="s">
        <v>394</v>
      </c>
      <c r="BK211" s="237">
        <f>SUM(BK212:BK213)</f>
        <v>0</v>
      </c>
    </row>
    <row r="212" spans="2:65" s="1" customFormat="1" ht="16.5" customHeight="1">
      <c r="B212" s="47"/>
      <c r="C212" s="240" t="s">
        <v>571</v>
      </c>
      <c r="D212" s="240" t="s">
        <v>396</v>
      </c>
      <c r="E212" s="241" t="s">
        <v>2955</v>
      </c>
      <c r="F212" s="242" t="s">
        <v>4553</v>
      </c>
      <c r="G212" s="243" t="s">
        <v>612</v>
      </c>
      <c r="H212" s="244">
        <v>20</v>
      </c>
      <c r="I212" s="245"/>
      <c r="J212" s="246">
        <f>ROUND(I212*H212,2)</f>
        <v>0</v>
      </c>
      <c r="K212" s="242" t="s">
        <v>22</v>
      </c>
      <c r="L212" s="73"/>
      <c r="M212" s="247" t="s">
        <v>22</v>
      </c>
      <c r="N212" s="248" t="s">
        <v>44</v>
      </c>
      <c r="O212" s="48"/>
      <c r="P212" s="249">
        <f>O212*H212</f>
        <v>0</v>
      </c>
      <c r="Q212" s="249">
        <v>0</v>
      </c>
      <c r="R212" s="249">
        <f>Q212*H212</f>
        <v>0</v>
      </c>
      <c r="S212" s="249">
        <v>0</v>
      </c>
      <c r="T212" s="250">
        <f>S212*H212</f>
        <v>0</v>
      </c>
      <c r="AR212" s="25" t="s">
        <v>401</v>
      </c>
      <c r="AT212" s="25" t="s">
        <v>396</v>
      </c>
      <c r="AU212" s="25" t="s">
        <v>81</v>
      </c>
      <c r="AY212" s="25" t="s">
        <v>394</v>
      </c>
      <c r="BE212" s="251">
        <f>IF(N212="základní",J212,0)</f>
        <v>0</v>
      </c>
      <c r="BF212" s="251">
        <f>IF(N212="snížená",J212,0)</f>
        <v>0</v>
      </c>
      <c r="BG212" s="251">
        <f>IF(N212="zákl. přenesená",J212,0)</f>
        <v>0</v>
      </c>
      <c r="BH212" s="251">
        <f>IF(N212="sníž. přenesená",J212,0)</f>
        <v>0</v>
      </c>
      <c r="BI212" s="251">
        <f>IF(N212="nulová",J212,0)</f>
        <v>0</v>
      </c>
      <c r="BJ212" s="25" t="s">
        <v>24</v>
      </c>
      <c r="BK212" s="251">
        <f>ROUND(I212*H212,2)</f>
        <v>0</v>
      </c>
      <c r="BL212" s="25" t="s">
        <v>401</v>
      </c>
      <c r="BM212" s="25" t="s">
        <v>751</v>
      </c>
    </row>
    <row r="213" spans="2:47" s="1" customFormat="1" ht="13.5">
      <c r="B213" s="47"/>
      <c r="C213" s="75"/>
      <c r="D213" s="252" t="s">
        <v>403</v>
      </c>
      <c r="E213" s="75"/>
      <c r="F213" s="253" t="s">
        <v>4553</v>
      </c>
      <c r="G213" s="75"/>
      <c r="H213" s="75"/>
      <c r="I213" s="208"/>
      <c r="J213" s="75"/>
      <c r="K213" s="75"/>
      <c r="L213" s="73"/>
      <c r="M213" s="254"/>
      <c r="N213" s="48"/>
      <c r="O213" s="48"/>
      <c r="P213" s="48"/>
      <c r="Q213" s="48"/>
      <c r="R213" s="48"/>
      <c r="S213" s="48"/>
      <c r="T213" s="96"/>
      <c r="AT213" s="25" t="s">
        <v>403</v>
      </c>
      <c r="AU213" s="25" t="s">
        <v>81</v>
      </c>
    </row>
    <row r="214" spans="2:63" s="11" customFormat="1" ht="29.85" customHeight="1">
      <c r="B214" s="224"/>
      <c r="C214" s="225"/>
      <c r="D214" s="226" t="s">
        <v>72</v>
      </c>
      <c r="E214" s="238" t="s">
        <v>4246</v>
      </c>
      <c r="F214" s="238" t="s">
        <v>4555</v>
      </c>
      <c r="G214" s="225"/>
      <c r="H214" s="225"/>
      <c r="I214" s="228"/>
      <c r="J214" s="239">
        <f>BK214</f>
        <v>0</v>
      </c>
      <c r="K214" s="225"/>
      <c r="L214" s="230"/>
      <c r="M214" s="231"/>
      <c r="N214" s="232"/>
      <c r="O214" s="232"/>
      <c r="P214" s="233">
        <f>SUM(P215:P216)</f>
        <v>0</v>
      </c>
      <c r="Q214" s="232"/>
      <c r="R214" s="233">
        <f>SUM(R215:R216)</f>
        <v>0</v>
      </c>
      <c r="S214" s="232"/>
      <c r="T214" s="234">
        <f>SUM(T215:T216)</f>
        <v>0</v>
      </c>
      <c r="AR214" s="235" t="s">
        <v>24</v>
      </c>
      <c r="AT214" s="236" t="s">
        <v>72</v>
      </c>
      <c r="AU214" s="236" t="s">
        <v>24</v>
      </c>
      <c r="AY214" s="235" t="s">
        <v>394</v>
      </c>
      <c r="BK214" s="237">
        <f>SUM(BK215:BK216)</f>
        <v>0</v>
      </c>
    </row>
    <row r="215" spans="2:65" s="1" customFormat="1" ht="16.5" customHeight="1">
      <c r="B215" s="47"/>
      <c r="C215" s="240" t="s">
        <v>578</v>
      </c>
      <c r="D215" s="240" t="s">
        <v>396</v>
      </c>
      <c r="E215" s="241" t="s">
        <v>2958</v>
      </c>
      <c r="F215" s="242" t="s">
        <v>4557</v>
      </c>
      <c r="G215" s="243" t="s">
        <v>612</v>
      </c>
      <c r="H215" s="244">
        <v>30</v>
      </c>
      <c r="I215" s="245"/>
      <c r="J215" s="246">
        <f>ROUND(I215*H215,2)</f>
        <v>0</v>
      </c>
      <c r="K215" s="242" t="s">
        <v>22</v>
      </c>
      <c r="L215" s="73"/>
      <c r="M215" s="247" t="s">
        <v>22</v>
      </c>
      <c r="N215" s="248" t="s">
        <v>44</v>
      </c>
      <c r="O215" s="48"/>
      <c r="P215" s="249">
        <f>O215*H215</f>
        <v>0</v>
      </c>
      <c r="Q215" s="249">
        <v>0</v>
      </c>
      <c r="R215" s="249">
        <f>Q215*H215</f>
        <v>0</v>
      </c>
      <c r="S215" s="249">
        <v>0</v>
      </c>
      <c r="T215" s="250">
        <f>S215*H215</f>
        <v>0</v>
      </c>
      <c r="AR215" s="25" t="s">
        <v>401</v>
      </c>
      <c r="AT215" s="25" t="s">
        <v>396</v>
      </c>
      <c r="AU215" s="25" t="s">
        <v>81</v>
      </c>
      <c r="AY215" s="25" t="s">
        <v>394</v>
      </c>
      <c r="BE215" s="251">
        <f>IF(N215="základní",J215,0)</f>
        <v>0</v>
      </c>
      <c r="BF215" s="251">
        <f>IF(N215="snížená",J215,0)</f>
        <v>0</v>
      </c>
      <c r="BG215" s="251">
        <f>IF(N215="zákl. přenesená",J215,0)</f>
        <v>0</v>
      </c>
      <c r="BH215" s="251">
        <f>IF(N215="sníž. přenesená",J215,0)</f>
        <v>0</v>
      </c>
      <c r="BI215" s="251">
        <f>IF(N215="nulová",J215,0)</f>
        <v>0</v>
      </c>
      <c r="BJ215" s="25" t="s">
        <v>24</v>
      </c>
      <c r="BK215" s="251">
        <f>ROUND(I215*H215,2)</f>
        <v>0</v>
      </c>
      <c r="BL215" s="25" t="s">
        <v>401</v>
      </c>
      <c r="BM215" s="25" t="s">
        <v>765</v>
      </c>
    </row>
    <row r="216" spans="2:47" s="1" customFormat="1" ht="13.5">
      <c r="B216" s="47"/>
      <c r="C216" s="75"/>
      <c r="D216" s="252" t="s">
        <v>403</v>
      </c>
      <c r="E216" s="75"/>
      <c r="F216" s="253" t="s">
        <v>4557</v>
      </c>
      <c r="G216" s="75"/>
      <c r="H216" s="75"/>
      <c r="I216" s="208"/>
      <c r="J216" s="75"/>
      <c r="K216" s="75"/>
      <c r="L216" s="73"/>
      <c r="M216" s="254"/>
      <c r="N216" s="48"/>
      <c r="O216" s="48"/>
      <c r="P216" s="48"/>
      <c r="Q216" s="48"/>
      <c r="R216" s="48"/>
      <c r="S216" s="48"/>
      <c r="T216" s="96"/>
      <c r="AT216" s="25" t="s">
        <v>403</v>
      </c>
      <c r="AU216" s="25" t="s">
        <v>81</v>
      </c>
    </row>
    <row r="217" spans="2:63" s="11" customFormat="1" ht="29.85" customHeight="1">
      <c r="B217" s="224"/>
      <c r="C217" s="225"/>
      <c r="D217" s="226" t="s">
        <v>72</v>
      </c>
      <c r="E217" s="238" t="s">
        <v>4250</v>
      </c>
      <c r="F217" s="238" t="s">
        <v>4559</v>
      </c>
      <c r="G217" s="225"/>
      <c r="H217" s="225"/>
      <c r="I217" s="228"/>
      <c r="J217" s="239">
        <f>BK217</f>
        <v>0</v>
      </c>
      <c r="K217" s="225"/>
      <c r="L217" s="230"/>
      <c r="M217" s="231"/>
      <c r="N217" s="232"/>
      <c r="O217" s="232"/>
      <c r="P217" s="233">
        <f>SUM(P218:P221)</f>
        <v>0</v>
      </c>
      <c r="Q217" s="232"/>
      <c r="R217" s="233">
        <f>SUM(R218:R221)</f>
        <v>0</v>
      </c>
      <c r="S217" s="232"/>
      <c r="T217" s="234">
        <f>SUM(T218:T221)</f>
        <v>0</v>
      </c>
      <c r="AR217" s="235" t="s">
        <v>24</v>
      </c>
      <c r="AT217" s="236" t="s">
        <v>72</v>
      </c>
      <c r="AU217" s="236" t="s">
        <v>24</v>
      </c>
      <c r="AY217" s="235" t="s">
        <v>394</v>
      </c>
      <c r="BK217" s="237">
        <f>SUM(BK218:BK221)</f>
        <v>0</v>
      </c>
    </row>
    <row r="218" spans="2:65" s="1" customFormat="1" ht="16.5" customHeight="1">
      <c r="B218" s="47"/>
      <c r="C218" s="240" t="s">
        <v>584</v>
      </c>
      <c r="D218" s="240" t="s">
        <v>396</v>
      </c>
      <c r="E218" s="241" t="s">
        <v>2961</v>
      </c>
      <c r="F218" s="242" t="s">
        <v>4560</v>
      </c>
      <c r="G218" s="243" t="s">
        <v>2831</v>
      </c>
      <c r="H218" s="244">
        <v>4</v>
      </c>
      <c r="I218" s="245"/>
      <c r="J218" s="246">
        <f>ROUND(I218*H218,2)</f>
        <v>0</v>
      </c>
      <c r="K218" s="242" t="s">
        <v>22</v>
      </c>
      <c r="L218" s="73"/>
      <c r="M218" s="247" t="s">
        <v>22</v>
      </c>
      <c r="N218" s="248" t="s">
        <v>44</v>
      </c>
      <c r="O218" s="48"/>
      <c r="P218" s="249">
        <f>O218*H218</f>
        <v>0</v>
      </c>
      <c r="Q218" s="249">
        <v>0</v>
      </c>
      <c r="R218" s="249">
        <f>Q218*H218</f>
        <v>0</v>
      </c>
      <c r="S218" s="249">
        <v>0</v>
      </c>
      <c r="T218" s="250">
        <f>S218*H218</f>
        <v>0</v>
      </c>
      <c r="AR218" s="25" t="s">
        <v>401</v>
      </c>
      <c r="AT218" s="25" t="s">
        <v>396</v>
      </c>
      <c r="AU218" s="25" t="s">
        <v>81</v>
      </c>
      <c r="AY218" s="25" t="s">
        <v>394</v>
      </c>
      <c r="BE218" s="251">
        <f>IF(N218="základní",J218,0)</f>
        <v>0</v>
      </c>
      <c r="BF218" s="251">
        <f>IF(N218="snížená",J218,0)</f>
        <v>0</v>
      </c>
      <c r="BG218" s="251">
        <f>IF(N218="zákl. přenesená",J218,0)</f>
        <v>0</v>
      </c>
      <c r="BH218" s="251">
        <f>IF(N218="sníž. přenesená",J218,0)</f>
        <v>0</v>
      </c>
      <c r="BI218" s="251">
        <f>IF(N218="nulová",J218,0)</f>
        <v>0</v>
      </c>
      <c r="BJ218" s="25" t="s">
        <v>24</v>
      </c>
      <c r="BK218" s="251">
        <f>ROUND(I218*H218,2)</f>
        <v>0</v>
      </c>
      <c r="BL218" s="25" t="s">
        <v>401</v>
      </c>
      <c r="BM218" s="25" t="s">
        <v>776</v>
      </c>
    </row>
    <row r="219" spans="2:47" s="1" customFormat="1" ht="13.5">
      <c r="B219" s="47"/>
      <c r="C219" s="75"/>
      <c r="D219" s="252" t="s">
        <v>403</v>
      </c>
      <c r="E219" s="75"/>
      <c r="F219" s="253" t="s">
        <v>4560</v>
      </c>
      <c r="G219" s="75"/>
      <c r="H219" s="75"/>
      <c r="I219" s="208"/>
      <c r="J219" s="75"/>
      <c r="K219" s="75"/>
      <c r="L219" s="73"/>
      <c r="M219" s="254"/>
      <c r="N219" s="48"/>
      <c r="O219" s="48"/>
      <c r="P219" s="48"/>
      <c r="Q219" s="48"/>
      <c r="R219" s="48"/>
      <c r="S219" s="48"/>
      <c r="T219" s="96"/>
      <c r="AT219" s="25" t="s">
        <v>403</v>
      </c>
      <c r="AU219" s="25" t="s">
        <v>81</v>
      </c>
    </row>
    <row r="220" spans="2:65" s="1" customFormat="1" ht="16.5" customHeight="1">
      <c r="B220" s="47"/>
      <c r="C220" s="240" t="s">
        <v>588</v>
      </c>
      <c r="D220" s="240" t="s">
        <v>396</v>
      </c>
      <c r="E220" s="241" t="s">
        <v>2964</v>
      </c>
      <c r="F220" s="242" t="s">
        <v>4561</v>
      </c>
      <c r="G220" s="243" t="s">
        <v>2831</v>
      </c>
      <c r="H220" s="244">
        <v>8</v>
      </c>
      <c r="I220" s="245"/>
      <c r="J220" s="246">
        <f>ROUND(I220*H220,2)</f>
        <v>0</v>
      </c>
      <c r="K220" s="242" t="s">
        <v>22</v>
      </c>
      <c r="L220" s="73"/>
      <c r="M220" s="247" t="s">
        <v>22</v>
      </c>
      <c r="N220" s="248" t="s">
        <v>44</v>
      </c>
      <c r="O220" s="48"/>
      <c r="P220" s="249">
        <f>O220*H220</f>
        <v>0</v>
      </c>
      <c r="Q220" s="249">
        <v>0</v>
      </c>
      <c r="R220" s="249">
        <f>Q220*H220</f>
        <v>0</v>
      </c>
      <c r="S220" s="249">
        <v>0</v>
      </c>
      <c r="T220" s="250">
        <f>S220*H220</f>
        <v>0</v>
      </c>
      <c r="AR220" s="25" t="s">
        <v>401</v>
      </c>
      <c r="AT220" s="25" t="s">
        <v>396</v>
      </c>
      <c r="AU220" s="25" t="s">
        <v>81</v>
      </c>
      <c r="AY220" s="25" t="s">
        <v>394</v>
      </c>
      <c r="BE220" s="251">
        <f>IF(N220="základní",J220,0)</f>
        <v>0</v>
      </c>
      <c r="BF220" s="251">
        <f>IF(N220="snížená",J220,0)</f>
        <v>0</v>
      </c>
      <c r="BG220" s="251">
        <f>IF(N220="zákl. přenesená",J220,0)</f>
        <v>0</v>
      </c>
      <c r="BH220" s="251">
        <f>IF(N220="sníž. přenesená",J220,0)</f>
        <v>0</v>
      </c>
      <c r="BI220" s="251">
        <f>IF(N220="nulová",J220,0)</f>
        <v>0</v>
      </c>
      <c r="BJ220" s="25" t="s">
        <v>24</v>
      </c>
      <c r="BK220" s="251">
        <f>ROUND(I220*H220,2)</f>
        <v>0</v>
      </c>
      <c r="BL220" s="25" t="s">
        <v>401</v>
      </c>
      <c r="BM220" s="25" t="s">
        <v>786</v>
      </c>
    </row>
    <row r="221" spans="2:47" s="1" customFormat="1" ht="13.5">
      <c r="B221" s="47"/>
      <c r="C221" s="75"/>
      <c r="D221" s="252" t="s">
        <v>403</v>
      </c>
      <c r="E221" s="75"/>
      <c r="F221" s="253" t="s">
        <v>4561</v>
      </c>
      <c r="G221" s="75"/>
      <c r="H221" s="75"/>
      <c r="I221" s="208"/>
      <c r="J221" s="75"/>
      <c r="K221" s="75"/>
      <c r="L221" s="73"/>
      <c r="M221" s="254"/>
      <c r="N221" s="48"/>
      <c r="O221" s="48"/>
      <c r="P221" s="48"/>
      <c r="Q221" s="48"/>
      <c r="R221" s="48"/>
      <c r="S221" s="48"/>
      <c r="T221" s="96"/>
      <c r="AT221" s="25" t="s">
        <v>403</v>
      </c>
      <c r="AU221" s="25" t="s">
        <v>81</v>
      </c>
    </row>
    <row r="222" spans="2:63" s="11" customFormat="1" ht="37.4" customHeight="1">
      <c r="B222" s="224"/>
      <c r="C222" s="225"/>
      <c r="D222" s="226" t="s">
        <v>72</v>
      </c>
      <c r="E222" s="227" t="s">
        <v>4254</v>
      </c>
      <c r="F222" s="227" t="s">
        <v>4563</v>
      </c>
      <c r="G222" s="225"/>
      <c r="H222" s="225"/>
      <c r="I222" s="228"/>
      <c r="J222" s="229">
        <f>BK222</f>
        <v>0</v>
      </c>
      <c r="K222" s="225"/>
      <c r="L222" s="230"/>
      <c r="M222" s="231"/>
      <c r="N222" s="232"/>
      <c r="O222" s="232"/>
      <c r="P222" s="233">
        <f>P223+P226+P229+P232+P237+P242+P245+P250+P253+P256+P261+P266+P271</f>
        <v>0</v>
      </c>
      <c r="Q222" s="232"/>
      <c r="R222" s="233">
        <f>R223+R226+R229+R232+R237+R242+R245+R250+R253+R256+R261+R266+R271</f>
        <v>0</v>
      </c>
      <c r="S222" s="232"/>
      <c r="T222" s="234">
        <f>T223+T226+T229+T232+T237+T242+T245+T250+T253+T256+T261+T266+T271</f>
        <v>0</v>
      </c>
      <c r="AR222" s="235" t="s">
        <v>24</v>
      </c>
      <c r="AT222" s="236" t="s">
        <v>72</v>
      </c>
      <c r="AU222" s="236" t="s">
        <v>73</v>
      </c>
      <c r="AY222" s="235" t="s">
        <v>394</v>
      </c>
      <c r="BK222" s="237">
        <f>BK223+BK226+BK229+BK232+BK237+BK242+BK245+BK250+BK253+BK256+BK261+BK266+BK271</f>
        <v>0</v>
      </c>
    </row>
    <row r="223" spans="2:63" s="11" customFormat="1" ht="19.9" customHeight="1">
      <c r="B223" s="224"/>
      <c r="C223" s="225"/>
      <c r="D223" s="226" t="s">
        <v>72</v>
      </c>
      <c r="E223" s="238" t="s">
        <v>4266</v>
      </c>
      <c r="F223" s="238" t="s">
        <v>4565</v>
      </c>
      <c r="G223" s="225"/>
      <c r="H223" s="225"/>
      <c r="I223" s="228"/>
      <c r="J223" s="239">
        <f>BK223</f>
        <v>0</v>
      </c>
      <c r="K223" s="225"/>
      <c r="L223" s="230"/>
      <c r="M223" s="231"/>
      <c r="N223" s="232"/>
      <c r="O223" s="232"/>
      <c r="P223" s="233">
        <f>SUM(P224:P225)</f>
        <v>0</v>
      </c>
      <c r="Q223" s="232"/>
      <c r="R223" s="233">
        <f>SUM(R224:R225)</f>
        <v>0</v>
      </c>
      <c r="S223" s="232"/>
      <c r="T223" s="234">
        <f>SUM(T224:T225)</f>
        <v>0</v>
      </c>
      <c r="AR223" s="235" t="s">
        <v>24</v>
      </c>
      <c r="AT223" s="236" t="s">
        <v>72</v>
      </c>
      <c r="AU223" s="236" t="s">
        <v>24</v>
      </c>
      <c r="AY223" s="235" t="s">
        <v>394</v>
      </c>
      <c r="BK223" s="237">
        <f>SUM(BK224:BK225)</f>
        <v>0</v>
      </c>
    </row>
    <row r="224" spans="2:65" s="1" customFormat="1" ht="16.5" customHeight="1">
      <c r="B224" s="47"/>
      <c r="C224" s="240" t="s">
        <v>593</v>
      </c>
      <c r="D224" s="240" t="s">
        <v>396</v>
      </c>
      <c r="E224" s="241" t="s">
        <v>2967</v>
      </c>
      <c r="F224" s="242" t="s">
        <v>5476</v>
      </c>
      <c r="G224" s="243" t="s">
        <v>612</v>
      </c>
      <c r="H224" s="244">
        <v>25</v>
      </c>
      <c r="I224" s="245"/>
      <c r="J224" s="246">
        <f>ROUND(I224*H224,2)</f>
        <v>0</v>
      </c>
      <c r="K224" s="242" t="s">
        <v>22</v>
      </c>
      <c r="L224" s="73"/>
      <c r="M224" s="247" t="s">
        <v>22</v>
      </c>
      <c r="N224" s="248" t="s">
        <v>44</v>
      </c>
      <c r="O224" s="48"/>
      <c r="P224" s="249">
        <f>O224*H224</f>
        <v>0</v>
      </c>
      <c r="Q224" s="249">
        <v>0</v>
      </c>
      <c r="R224" s="249">
        <f>Q224*H224</f>
        <v>0</v>
      </c>
      <c r="S224" s="249">
        <v>0</v>
      </c>
      <c r="T224" s="250">
        <f>S224*H224</f>
        <v>0</v>
      </c>
      <c r="AR224" s="25" t="s">
        <v>401</v>
      </c>
      <c r="AT224" s="25" t="s">
        <v>396</v>
      </c>
      <c r="AU224" s="25" t="s">
        <v>81</v>
      </c>
      <c r="AY224" s="25" t="s">
        <v>394</v>
      </c>
      <c r="BE224" s="251">
        <f>IF(N224="základní",J224,0)</f>
        <v>0</v>
      </c>
      <c r="BF224" s="251">
        <f>IF(N224="snížená",J224,0)</f>
        <v>0</v>
      </c>
      <c r="BG224" s="251">
        <f>IF(N224="zákl. přenesená",J224,0)</f>
        <v>0</v>
      </c>
      <c r="BH224" s="251">
        <f>IF(N224="sníž. přenesená",J224,0)</f>
        <v>0</v>
      </c>
      <c r="BI224" s="251">
        <f>IF(N224="nulová",J224,0)</f>
        <v>0</v>
      </c>
      <c r="BJ224" s="25" t="s">
        <v>24</v>
      </c>
      <c r="BK224" s="251">
        <f>ROUND(I224*H224,2)</f>
        <v>0</v>
      </c>
      <c r="BL224" s="25" t="s">
        <v>401</v>
      </c>
      <c r="BM224" s="25" t="s">
        <v>797</v>
      </c>
    </row>
    <row r="225" spans="2:47" s="1" customFormat="1" ht="13.5">
      <c r="B225" s="47"/>
      <c r="C225" s="75"/>
      <c r="D225" s="252" t="s">
        <v>403</v>
      </c>
      <c r="E225" s="75"/>
      <c r="F225" s="253" t="s">
        <v>5476</v>
      </c>
      <c r="G225" s="75"/>
      <c r="H225" s="75"/>
      <c r="I225" s="208"/>
      <c r="J225" s="75"/>
      <c r="K225" s="75"/>
      <c r="L225" s="73"/>
      <c r="M225" s="254"/>
      <c r="N225" s="48"/>
      <c r="O225" s="48"/>
      <c r="P225" s="48"/>
      <c r="Q225" s="48"/>
      <c r="R225" s="48"/>
      <c r="S225" s="48"/>
      <c r="T225" s="96"/>
      <c r="AT225" s="25" t="s">
        <v>403</v>
      </c>
      <c r="AU225" s="25" t="s">
        <v>81</v>
      </c>
    </row>
    <row r="226" spans="2:63" s="11" customFormat="1" ht="29.85" customHeight="1">
      <c r="B226" s="224"/>
      <c r="C226" s="225"/>
      <c r="D226" s="226" t="s">
        <v>72</v>
      </c>
      <c r="E226" s="238" t="s">
        <v>4274</v>
      </c>
      <c r="F226" s="238" t="s">
        <v>4585</v>
      </c>
      <c r="G226" s="225"/>
      <c r="H226" s="225"/>
      <c r="I226" s="228"/>
      <c r="J226" s="239">
        <f>BK226</f>
        <v>0</v>
      </c>
      <c r="K226" s="225"/>
      <c r="L226" s="230"/>
      <c r="M226" s="231"/>
      <c r="N226" s="232"/>
      <c r="O226" s="232"/>
      <c r="P226" s="233">
        <f>SUM(P227:P228)</f>
        <v>0</v>
      </c>
      <c r="Q226" s="232"/>
      <c r="R226" s="233">
        <f>SUM(R227:R228)</f>
        <v>0</v>
      </c>
      <c r="S226" s="232"/>
      <c r="T226" s="234">
        <f>SUM(T227:T228)</f>
        <v>0</v>
      </c>
      <c r="AR226" s="235" t="s">
        <v>24</v>
      </c>
      <c r="AT226" s="236" t="s">
        <v>72</v>
      </c>
      <c r="AU226" s="236" t="s">
        <v>24</v>
      </c>
      <c r="AY226" s="235" t="s">
        <v>394</v>
      </c>
      <c r="BK226" s="237">
        <f>SUM(BK227:BK228)</f>
        <v>0</v>
      </c>
    </row>
    <row r="227" spans="2:65" s="1" customFormat="1" ht="16.5" customHeight="1">
      <c r="B227" s="47"/>
      <c r="C227" s="240" t="s">
        <v>598</v>
      </c>
      <c r="D227" s="240" t="s">
        <v>396</v>
      </c>
      <c r="E227" s="241" t="s">
        <v>2971</v>
      </c>
      <c r="F227" s="242" t="s">
        <v>4587</v>
      </c>
      <c r="G227" s="243" t="s">
        <v>2831</v>
      </c>
      <c r="H227" s="244">
        <v>2</v>
      </c>
      <c r="I227" s="245"/>
      <c r="J227" s="246">
        <f>ROUND(I227*H227,2)</f>
        <v>0</v>
      </c>
      <c r="K227" s="242" t="s">
        <v>22</v>
      </c>
      <c r="L227" s="73"/>
      <c r="M227" s="247" t="s">
        <v>22</v>
      </c>
      <c r="N227" s="248" t="s">
        <v>44</v>
      </c>
      <c r="O227" s="48"/>
      <c r="P227" s="249">
        <f>O227*H227</f>
        <v>0</v>
      </c>
      <c r="Q227" s="249">
        <v>0</v>
      </c>
      <c r="R227" s="249">
        <f>Q227*H227</f>
        <v>0</v>
      </c>
      <c r="S227" s="249">
        <v>0</v>
      </c>
      <c r="T227" s="250">
        <f>S227*H227</f>
        <v>0</v>
      </c>
      <c r="AR227" s="25" t="s">
        <v>401</v>
      </c>
      <c r="AT227" s="25" t="s">
        <v>396</v>
      </c>
      <c r="AU227" s="25" t="s">
        <v>81</v>
      </c>
      <c r="AY227" s="25" t="s">
        <v>394</v>
      </c>
      <c r="BE227" s="251">
        <f>IF(N227="základní",J227,0)</f>
        <v>0</v>
      </c>
      <c r="BF227" s="251">
        <f>IF(N227="snížená",J227,0)</f>
        <v>0</v>
      </c>
      <c r="BG227" s="251">
        <f>IF(N227="zákl. přenesená",J227,0)</f>
        <v>0</v>
      </c>
      <c r="BH227" s="251">
        <f>IF(N227="sníž. přenesená",J227,0)</f>
        <v>0</v>
      </c>
      <c r="BI227" s="251">
        <f>IF(N227="nulová",J227,0)</f>
        <v>0</v>
      </c>
      <c r="BJ227" s="25" t="s">
        <v>24</v>
      </c>
      <c r="BK227" s="251">
        <f>ROUND(I227*H227,2)</f>
        <v>0</v>
      </c>
      <c r="BL227" s="25" t="s">
        <v>401</v>
      </c>
      <c r="BM227" s="25" t="s">
        <v>807</v>
      </c>
    </row>
    <row r="228" spans="2:47" s="1" customFormat="1" ht="13.5">
      <c r="B228" s="47"/>
      <c r="C228" s="75"/>
      <c r="D228" s="252" t="s">
        <v>403</v>
      </c>
      <c r="E228" s="75"/>
      <c r="F228" s="253" t="s">
        <v>4587</v>
      </c>
      <c r="G228" s="75"/>
      <c r="H228" s="75"/>
      <c r="I228" s="208"/>
      <c r="J228" s="75"/>
      <c r="K228" s="75"/>
      <c r="L228" s="73"/>
      <c r="M228" s="254"/>
      <c r="N228" s="48"/>
      <c r="O228" s="48"/>
      <c r="P228" s="48"/>
      <c r="Q228" s="48"/>
      <c r="R228" s="48"/>
      <c r="S228" s="48"/>
      <c r="T228" s="96"/>
      <c r="AT228" s="25" t="s">
        <v>403</v>
      </c>
      <c r="AU228" s="25" t="s">
        <v>81</v>
      </c>
    </row>
    <row r="229" spans="2:63" s="11" customFormat="1" ht="29.85" customHeight="1">
      <c r="B229" s="224"/>
      <c r="C229" s="225"/>
      <c r="D229" s="226" t="s">
        <v>72</v>
      </c>
      <c r="E229" s="238" t="s">
        <v>4283</v>
      </c>
      <c r="F229" s="238" t="s">
        <v>4569</v>
      </c>
      <c r="G229" s="225"/>
      <c r="H229" s="225"/>
      <c r="I229" s="228"/>
      <c r="J229" s="239">
        <f>BK229</f>
        <v>0</v>
      </c>
      <c r="K229" s="225"/>
      <c r="L229" s="230"/>
      <c r="M229" s="231"/>
      <c r="N229" s="232"/>
      <c r="O229" s="232"/>
      <c r="P229" s="233">
        <f>SUM(P230:P231)</f>
        <v>0</v>
      </c>
      <c r="Q229" s="232"/>
      <c r="R229" s="233">
        <f>SUM(R230:R231)</f>
        <v>0</v>
      </c>
      <c r="S229" s="232"/>
      <c r="T229" s="234">
        <f>SUM(T230:T231)</f>
        <v>0</v>
      </c>
      <c r="AR229" s="235" t="s">
        <v>24</v>
      </c>
      <c r="AT229" s="236" t="s">
        <v>72</v>
      </c>
      <c r="AU229" s="236" t="s">
        <v>24</v>
      </c>
      <c r="AY229" s="235" t="s">
        <v>394</v>
      </c>
      <c r="BK229" s="237">
        <f>SUM(BK230:BK231)</f>
        <v>0</v>
      </c>
    </row>
    <row r="230" spans="2:65" s="1" customFormat="1" ht="16.5" customHeight="1">
      <c r="B230" s="47"/>
      <c r="C230" s="240" t="s">
        <v>604</v>
      </c>
      <c r="D230" s="240" t="s">
        <v>396</v>
      </c>
      <c r="E230" s="241" t="s">
        <v>2974</v>
      </c>
      <c r="F230" s="242" t="s">
        <v>5477</v>
      </c>
      <c r="G230" s="243" t="s">
        <v>2831</v>
      </c>
      <c r="H230" s="244">
        <v>4</v>
      </c>
      <c r="I230" s="245"/>
      <c r="J230" s="246">
        <f>ROUND(I230*H230,2)</f>
        <v>0</v>
      </c>
      <c r="K230" s="242" t="s">
        <v>22</v>
      </c>
      <c r="L230" s="73"/>
      <c r="M230" s="247" t="s">
        <v>22</v>
      </c>
      <c r="N230" s="248" t="s">
        <v>44</v>
      </c>
      <c r="O230" s="48"/>
      <c r="P230" s="249">
        <f>O230*H230</f>
        <v>0</v>
      </c>
      <c r="Q230" s="249">
        <v>0</v>
      </c>
      <c r="R230" s="249">
        <f>Q230*H230</f>
        <v>0</v>
      </c>
      <c r="S230" s="249">
        <v>0</v>
      </c>
      <c r="T230" s="250">
        <f>S230*H230</f>
        <v>0</v>
      </c>
      <c r="AR230" s="25" t="s">
        <v>401</v>
      </c>
      <c r="AT230" s="25" t="s">
        <v>396</v>
      </c>
      <c r="AU230" s="25" t="s">
        <v>81</v>
      </c>
      <c r="AY230" s="25" t="s">
        <v>394</v>
      </c>
      <c r="BE230" s="251">
        <f>IF(N230="základní",J230,0)</f>
        <v>0</v>
      </c>
      <c r="BF230" s="251">
        <f>IF(N230="snížená",J230,0)</f>
        <v>0</v>
      </c>
      <c r="BG230" s="251">
        <f>IF(N230="zákl. přenesená",J230,0)</f>
        <v>0</v>
      </c>
      <c r="BH230" s="251">
        <f>IF(N230="sníž. přenesená",J230,0)</f>
        <v>0</v>
      </c>
      <c r="BI230" s="251">
        <f>IF(N230="nulová",J230,0)</f>
        <v>0</v>
      </c>
      <c r="BJ230" s="25" t="s">
        <v>24</v>
      </c>
      <c r="BK230" s="251">
        <f>ROUND(I230*H230,2)</f>
        <v>0</v>
      </c>
      <c r="BL230" s="25" t="s">
        <v>401</v>
      </c>
      <c r="BM230" s="25" t="s">
        <v>817</v>
      </c>
    </row>
    <row r="231" spans="2:47" s="1" customFormat="1" ht="13.5">
      <c r="B231" s="47"/>
      <c r="C231" s="75"/>
      <c r="D231" s="252" t="s">
        <v>403</v>
      </c>
      <c r="E231" s="75"/>
      <c r="F231" s="253" t="s">
        <v>5477</v>
      </c>
      <c r="G231" s="75"/>
      <c r="H231" s="75"/>
      <c r="I231" s="208"/>
      <c r="J231" s="75"/>
      <c r="K231" s="75"/>
      <c r="L231" s="73"/>
      <c r="M231" s="254"/>
      <c r="N231" s="48"/>
      <c r="O231" s="48"/>
      <c r="P231" s="48"/>
      <c r="Q231" s="48"/>
      <c r="R231" s="48"/>
      <c r="S231" s="48"/>
      <c r="T231" s="96"/>
      <c r="AT231" s="25" t="s">
        <v>403</v>
      </c>
      <c r="AU231" s="25" t="s">
        <v>81</v>
      </c>
    </row>
    <row r="232" spans="2:63" s="11" customFormat="1" ht="29.85" customHeight="1">
      <c r="B232" s="224"/>
      <c r="C232" s="225"/>
      <c r="D232" s="226" t="s">
        <v>72</v>
      </c>
      <c r="E232" s="238" t="s">
        <v>4283</v>
      </c>
      <c r="F232" s="238" t="s">
        <v>4569</v>
      </c>
      <c r="G232" s="225"/>
      <c r="H232" s="225"/>
      <c r="I232" s="228"/>
      <c r="J232" s="239">
        <f>BK232</f>
        <v>0</v>
      </c>
      <c r="K232" s="225"/>
      <c r="L232" s="230"/>
      <c r="M232" s="231"/>
      <c r="N232" s="232"/>
      <c r="O232" s="232"/>
      <c r="P232" s="233">
        <f>SUM(P233:P236)</f>
        <v>0</v>
      </c>
      <c r="Q232" s="232"/>
      <c r="R232" s="233">
        <f>SUM(R233:R236)</f>
        <v>0</v>
      </c>
      <c r="S232" s="232"/>
      <c r="T232" s="234">
        <f>SUM(T233:T236)</f>
        <v>0</v>
      </c>
      <c r="AR232" s="235" t="s">
        <v>24</v>
      </c>
      <c r="AT232" s="236" t="s">
        <v>72</v>
      </c>
      <c r="AU232" s="236" t="s">
        <v>24</v>
      </c>
      <c r="AY232" s="235" t="s">
        <v>394</v>
      </c>
      <c r="BK232" s="237">
        <f>SUM(BK233:BK236)</f>
        <v>0</v>
      </c>
    </row>
    <row r="233" spans="2:65" s="1" customFormat="1" ht="16.5" customHeight="1">
      <c r="B233" s="47"/>
      <c r="C233" s="240" t="s">
        <v>609</v>
      </c>
      <c r="D233" s="240" t="s">
        <v>396</v>
      </c>
      <c r="E233" s="241" t="s">
        <v>2977</v>
      </c>
      <c r="F233" s="242" t="s">
        <v>5478</v>
      </c>
      <c r="G233" s="243" t="s">
        <v>2831</v>
      </c>
      <c r="H233" s="244">
        <v>8</v>
      </c>
      <c r="I233" s="245"/>
      <c r="J233" s="246">
        <f>ROUND(I233*H233,2)</f>
        <v>0</v>
      </c>
      <c r="K233" s="242" t="s">
        <v>22</v>
      </c>
      <c r="L233" s="73"/>
      <c r="M233" s="247" t="s">
        <v>22</v>
      </c>
      <c r="N233" s="248" t="s">
        <v>44</v>
      </c>
      <c r="O233" s="48"/>
      <c r="P233" s="249">
        <f>O233*H233</f>
        <v>0</v>
      </c>
      <c r="Q233" s="249">
        <v>0</v>
      </c>
      <c r="R233" s="249">
        <f>Q233*H233</f>
        <v>0</v>
      </c>
      <c r="S233" s="249">
        <v>0</v>
      </c>
      <c r="T233" s="250">
        <f>S233*H233</f>
        <v>0</v>
      </c>
      <c r="AR233" s="25" t="s">
        <v>401</v>
      </c>
      <c r="AT233" s="25" t="s">
        <v>396</v>
      </c>
      <c r="AU233" s="25" t="s">
        <v>81</v>
      </c>
      <c r="AY233" s="25" t="s">
        <v>394</v>
      </c>
      <c r="BE233" s="251">
        <f>IF(N233="základní",J233,0)</f>
        <v>0</v>
      </c>
      <c r="BF233" s="251">
        <f>IF(N233="snížená",J233,0)</f>
        <v>0</v>
      </c>
      <c r="BG233" s="251">
        <f>IF(N233="zákl. přenesená",J233,0)</f>
        <v>0</v>
      </c>
      <c r="BH233" s="251">
        <f>IF(N233="sníž. přenesená",J233,0)</f>
        <v>0</v>
      </c>
      <c r="BI233" s="251">
        <f>IF(N233="nulová",J233,0)</f>
        <v>0</v>
      </c>
      <c r="BJ233" s="25" t="s">
        <v>24</v>
      </c>
      <c r="BK233" s="251">
        <f>ROUND(I233*H233,2)</f>
        <v>0</v>
      </c>
      <c r="BL233" s="25" t="s">
        <v>401</v>
      </c>
      <c r="BM233" s="25" t="s">
        <v>827</v>
      </c>
    </row>
    <row r="234" spans="2:47" s="1" customFormat="1" ht="13.5">
      <c r="B234" s="47"/>
      <c r="C234" s="75"/>
      <c r="D234" s="252" t="s">
        <v>403</v>
      </c>
      <c r="E234" s="75"/>
      <c r="F234" s="253" t="s">
        <v>5478</v>
      </c>
      <c r="G234" s="75"/>
      <c r="H234" s="75"/>
      <c r="I234" s="208"/>
      <c r="J234" s="75"/>
      <c r="K234" s="75"/>
      <c r="L234" s="73"/>
      <c r="M234" s="254"/>
      <c r="N234" s="48"/>
      <c r="O234" s="48"/>
      <c r="P234" s="48"/>
      <c r="Q234" s="48"/>
      <c r="R234" s="48"/>
      <c r="S234" s="48"/>
      <c r="T234" s="96"/>
      <c r="AT234" s="25" t="s">
        <v>403</v>
      </c>
      <c r="AU234" s="25" t="s">
        <v>81</v>
      </c>
    </row>
    <row r="235" spans="2:65" s="1" customFormat="1" ht="16.5" customHeight="1">
      <c r="B235" s="47"/>
      <c r="C235" s="240" t="s">
        <v>616</v>
      </c>
      <c r="D235" s="240" t="s">
        <v>396</v>
      </c>
      <c r="E235" s="241" t="s">
        <v>2980</v>
      </c>
      <c r="F235" s="242" t="s">
        <v>5479</v>
      </c>
      <c r="G235" s="243" t="s">
        <v>2831</v>
      </c>
      <c r="H235" s="244">
        <v>9</v>
      </c>
      <c r="I235" s="245"/>
      <c r="J235" s="246">
        <f>ROUND(I235*H235,2)</f>
        <v>0</v>
      </c>
      <c r="K235" s="242" t="s">
        <v>22</v>
      </c>
      <c r="L235" s="73"/>
      <c r="M235" s="247" t="s">
        <v>22</v>
      </c>
      <c r="N235" s="248" t="s">
        <v>44</v>
      </c>
      <c r="O235" s="48"/>
      <c r="P235" s="249">
        <f>O235*H235</f>
        <v>0</v>
      </c>
      <c r="Q235" s="249">
        <v>0</v>
      </c>
      <c r="R235" s="249">
        <f>Q235*H235</f>
        <v>0</v>
      </c>
      <c r="S235" s="249">
        <v>0</v>
      </c>
      <c r="T235" s="250">
        <f>S235*H235</f>
        <v>0</v>
      </c>
      <c r="AR235" s="25" t="s">
        <v>401</v>
      </c>
      <c r="AT235" s="25" t="s">
        <v>396</v>
      </c>
      <c r="AU235" s="25" t="s">
        <v>81</v>
      </c>
      <c r="AY235" s="25" t="s">
        <v>394</v>
      </c>
      <c r="BE235" s="251">
        <f>IF(N235="základní",J235,0)</f>
        <v>0</v>
      </c>
      <c r="BF235" s="251">
        <f>IF(N235="snížená",J235,0)</f>
        <v>0</v>
      </c>
      <c r="BG235" s="251">
        <f>IF(N235="zákl. přenesená",J235,0)</f>
        <v>0</v>
      </c>
      <c r="BH235" s="251">
        <f>IF(N235="sníž. přenesená",J235,0)</f>
        <v>0</v>
      </c>
      <c r="BI235" s="251">
        <f>IF(N235="nulová",J235,0)</f>
        <v>0</v>
      </c>
      <c r="BJ235" s="25" t="s">
        <v>24</v>
      </c>
      <c r="BK235" s="251">
        <f>ROUND(I235*H235,2)</f>
        <v>0</v>
      </c>
      <c r="BL235" s="25" t="s">
        <v>401</v>
      </c>
      <c r="BM235" s="25" t="s">
        <v>838</v>
      </c>
    </row>
    <row r="236" spans="2:47" s="1" customFormat="1" ht="13.5">
      <c r="B236" s="47"/>
      <c r="C236" s="75"/>
      <c r="D236" s="252" t="s">
        <v>403</v>
      </c>
      <c r="E236" s="75"/>
      <c r="F236" s="253" t="s">
        <v>5479</v>
      </c>
      <c r="G236" s="75"/>
      <c r="H236" s="75"/>
      <c r="I236" s="208"/>
      <c r="J236" s="75"/>
      <c r="K236" s="75"/>
      <c r="L236" s="73"/>
      <c r="M236" s="254"/>
      <c r="N236" s="48"/>
      <c r="O236" s="48"/>
      <c r="P236" s="48"/>
      <c r="Q236" s="48"/>
      <c r="R236" s="48"/>
      <c r="S236" s="48"/>
      <c r="T236" s="96"/>
      <c r="AT236" s="25" t="s">
        <v>403</v>
      </c>
      <c r="AU236" s="25" t="s">
        <v>81</v>
      </c>
    </row>
    <row r="237" spans="2:63" s="11" customFormat="1" ht="29.85" customHeight="1">
      <c r="B237" s="224"/>
      <c r="C237" s="225"/>
      <c r="D237" s="226" t="s">
        <v>72</v>
      </c>
      <c r="E237" s="238" t="s">
        <v>4287</v>
      </c>
      <c r="F237" s="238" t="s">
        <v>4288</v>
      </c>
      <c r="G237" s="225"/>
      <c r="H237" s="225"/>
      <c r="I237" s="228"/>
      <c r="J237" s="239">
        <f>BK237</f>
        <v>0</v>
      </c>
      <c r="K237" s="225"/>
      <c r="L237" s="230"/>
      <c r="M237" s="231"/>
      <c r="N237" s="232"/>
      <c r="O237" s="232"/>
      <c r="P237" s="233">
        <f>SUM(P238:P241)</f>
        <v>0</v>
      </c>
      <c r="Q237" s="232"/>
      <c r="R237" s="233">
        <f>SUM(R238:R241)</f>
        <v>0</v>
      </c>
      <c r="S237" s="232"/>
      <c r="T237" s="234">
        <f>SUM(T238:T241)</f>
        <v>0</v>
      </c>
      <c r="AR237" s="235" t="s">
        <v>24</v>
      </c>
      <c r="AT237" s="236" t="s">
        <v>72</v>
      </c>
      <c r="AU237" s="236" t="s">
        <v>24</v>
      </c>
      <c r="AY237" s="235" t="s">
        <v>394</v>
      </c>
      <c r="BK237" s="237">
        <f>SUM(BK238:BK241)</f>
        <v>0</v>
      </c>
    </row>
    <row r="238" spans="2:65" s="1" customFormat="1" ht="16.5" customHeight="1">
      <c r="B238" s="47"/>
      <c r="C238" s="240" t="s">
        <v>622</v>
      </c>
      <c r="D238" s="240" t="s">
        <v>396</v>
      </c>
      <c r="E238" s="241" t="s">
        <v>4576</v>
      </c>
      <c r="F238" s="242" t="s">
        <v>4577</v>
      </c>
      <c r="G238" s="243" t="s">
        <v>2831</v>
      </c>
      <c r="H238" s="244">
        <v>1</v>
      </c>
      <c r="I238" s="245"/>
      <c r="J238" s="246">
        <f>ROUND(I238*H238,2)</f>
        <v>0</v>
      </c>
      <c r="K238" s="242" t="s">
        <v>22</v>
      </c>
      <c r="L238" s="73"/>
      <c r="M238" s="247" t="s">
        <v>22</v>
      </c>
      <c r="N238" s="248" t="s">
        <v>44</v>
      </c>
      <c r="O238" s="48"/>
      <c r="P238" s="249">
        <f>O238*H238</f>
        <v>0</v>
      </c>
      <c r="Q238" s="249">
        <v>0</v>
      </c>
      <c r="R238" s="249">
        <f>Q238*H238</f>
        <v>0</v>
      </c>
      <c r="S238" s="249">
        <v>0</v>
      </c>
      <c r="T238" s="250">
        <f>S238*H238</f>
        <v>0</v>
      </c>
      <c r="AR238" s="25" t="s">
        <v>401</v>
      </c>
      <c r="AT238" s="25" t="s">
        <v>396</v>
      </c>
      <c r="AU238" s="25" t="s">
        <v>81</v>
      </c>
      <c r="AY238" s="25" t="s">
        <v>394</v>
      </c>
      <c r="BE238" s="251">
        <f>IF(N238="základní",J238,0)</f>
        <v>0</v>
      </c>
      <c r="BF238" s="251">
        <f>IF(N238="snížená",J238,0)</f>
        <v>0</v>
      </c>
      <c r="BG238" s="251">
        <f>IF(N238="zákl. přenesená",J238,0)</f>
        <v>0</v>
      </c>
      <c r="BH238" s="251">
        <f>IF(N238="sníž. přenesená",J238,0)</f>
        <v>0</v>
      </c>
      <c r="BI238" s="251">
        <f>IF(N238="nulová",J238,0)</f>
        <v>0</v>
      </c>
      <c r="BJ238" s="25" t="s">
        <v>24</v>
      </c>
      <c r="BK238" s="251">
        <f>ROUND(I238*H238,2)</f>
        <v>0</v>
      </c>
      <c r="BL238" s="25" t="s">
        <v>401</v>
      </c>
      <c r="BM238" s="25" t="s">
        <v>851</v>
      </c>
    </row>
    <row r="239" spans="2:47" s="1" customFormat="1" ht="13.5">
      <c r="B239" s="47"/>
      <c r="C239" s="75"/>
      <c r="D239" s="252" t="s">
        <v>403</v>
      </c>
      <c r="E239" s="75"/>
      <c r="F239" s="253" t="s">
        <v>4577</v>
      </c>
      <c r="G239" s="75"/>
      <c r="H239" s="75"/>
      <c r="I239" s="208"/>
      <c r="J239" s="75"/>
      <c r="K239" s="75"/>
      <c r="L239" s="73"/>
      <c r="M239" s="254"/>
      <c r="N239" s="48"/>
      <c r="O239" s="48"/>
      <c r="P239" s="48"/>
      <c r="Q239" s="48"/>
      <c r="R239" s="48"/>
      <c r="S239" s="48"/>
      <c r="T239" s="96"/>
      <c r="AT239" s="25" t="s">
        <v>403</v>
      </c>
      <c r="AU239" s="25" t="s">
        <v>81</v>
      </c>
    </row>
    <row r="240" spans="2:65" s="1" customFormat="1" ht="16.5" customHeight="1">
      <c r="B240" s="47"/>
      <c r="C240" s="240" t="s">
        <v>628</v>
      </c>
      <c r="D240" s="240" t="s">
        <v>396</v>
      </c>
      <c r="E240" s="241" t="s">
        <v>5480</v>
      </c>
      <c r="F240" s="242" t="s">
        <v>5481</v>
      </c>
      <c r="G240" s="243" t="s">
        <v>2831</v>
      </c>
      <c r="H240" s="244">
        <v>2</v>
      </c>
      <c r="I240" s="245"/>
      <c r="J240" s="246">
        <f>ROUND(I240*H240,2)</f>
        <v>0</v>
      </c>
      <c r="K240" s="242" t="s">
        <v>22</v>
      </c>
      <c r="L240" s="73"/>
      <c r="M240" s="247" t="s">
        <v>22</v>
      </c>
      <c r="N240" s="248" t="s">
        <v>44</v>
      </c>
      <c r="O240" s="48"/>
      <c r="P240" s="249">
        <f>O240*H240</f>
        <v>0</v>
      </c>
      <c r="Q240" s="249">
        <v>0</v>
      </c>
      <c r="R240" s="249">
        <f>Q240*H240</f>
        <v>0</v>
      </c>
      <c r="S240" s="249">
        <v>0</v>
      </c>
      <c r="T240" s="250">
        <f>S240*H240</f>
        <v>0</v>
      </c>
      <c r="AR240" s="25" t="s">
        <v>401</v>
      </c>
      <c r="AT240" s="25" t="s">
        <v>396</v>
      </c>
      <c r="AU240" s="25" t="s">
        <v>81</v>
      </c>
      <c r="AY240" s="25" t="s">
        <v>394</v>
      </c>
      <c r="BE240" s="251">
        <f>IF(N240="základní",J240,0)</f>
        <v>0</v>
      </c>
      <c r="BF240" s="251">
        <f>IF(N240="snížená",J240,0)</f>
        <v>0</v>
      </c>
      <c r="BG240" s="251">
        <f>IF(N240="zákl. přenesená",J240,0)</f>
        <v>0</v>
      </c>
      <c r="BH240" s="251">
        <f>IF(N240="sníž. přenesená",J240,0)</f>
        <v>0</v>
      </c>
      <c r="BI240" s="251">
        <f>IF(N240="nulová",J240,0)</f>
        <v>0</v>
      </c>
      <c r="BJ240" s="25" t="s">
        <v>24</v>
      </c>
      <c r="BK240" s="251">
        <f>ROUND(I240*H240,2)</f>
        <v>0</v>
      </c>
      <c r="BL240" s="25" t="s">
        <v>401</v>
      </c>
      <c r="BM240" s="25" t="s">
        <v>867</v>
      </c>
    </row>
    <row r="241" spans="2:47" s="1" customFormat="1" ht="13.5">
      <c r="B241" s="47"/>
      <c r="C241" s="75"/>
      <c r="D241" s="252" t="s">
        <v>403</v>
      </c>
      <c r="E241" s="75"/>
      <c r="F241" s="253" t="s">
        <v>5481</v>
      </c>
      <c r="G241" s="75"/>
      <c r="H241" s="75"/>
      <c r="I241" s="208"/>
      <c r="J241" s="75"/>
      <c r="K241" s="75"/>
      <c r="L241" s="73"/>
      <c r="M241" s="254"/>
      <c r="N241" s="48"/>
      <c r="O241" s="48"/>
      <c r="P241" s="48"/>
      <c r="Q241" s="48"/>
      <c r="R241" s="48"/>
      <c r="S241" s="48"/>
      <c r="T241" s="96"/>
      <c r="AT241" s="25" t="s">
        <v>403</v>
      </c>
      <c r="AU241" s="25" t="s">
        <v>81</v>
      </c>
    </row>
    <row r="242" spans="2:63" s="11" customFormat="1" ht="29.85" customHeight="1">
      <c r="B242" s="224"/>
      <c r="C242" s="225"/>
      <c r="D242" s="226" t="s">
        <v>72</v>
      </c>
      <c r="E242" s="238" t="s">
        <v>4291</v>
      </c>
      <c r="F242" s="238" t="s">
        <v>5482</v>
      </c>
      <c r="G242" s="225"/>
      <c r="H242" s="225"/>
      <c r="I242" s="228"/>
      <c r="J242" s="239">
        <f>BK242</f>
        <v>0</v>
      </c>
      <c r="K242" s="225"/>
      <c r="L242" s="230"/>
      <c r="M242" s="231"/>
      <c r="N242" s="232"/>
      <c r="O242" s="232"/>
      <c r="P242" s="233">
        <f>SUM(P243:P244)</f>
        <v>0</v>
      </c>
      <c r="Q242" s="232"/>
      <c r="R242" s="233">
        <f>SUM(R243:R244)</f>
        <v>0</v>
      </c>
      <c r="S242" s="232"/>
      <c r="T242" s="234">
        <f>SUM(T243:T244)</f>
        <v>0</v>
      </c>
      <c r="AR242" s="235" t="s">
        <v>24</v>
      </c>
      <c r="AT242" s="236" t="s">
        <v>72</v>
      </c>
      <c r="AU242" s="236" t="s">
        <v>24</v>
      </c>
      <c r="AY242" s="235" t="s">
        <v>394</v>
      </c>
      <c r="BK242" s="237">
        <f>SUM(BK243:BK244)</f>
        <v>0</v>
      </c>
    </row>
    <row r="243" spans="2:65" s="1" customFormat="1" ht="16.5" customHeight="1">
      <c r="B243" s="47"/>
      <c r="C243" s="240" t="s">
        <v>636</v>
      </c>
      <c r="D243" s="240" t="s">
        <v>396</v>
      </c>
      <c r="E243" s="241" t="s">
        <v>5483</v>
      </c>
      <c r="F243" s="242" t="s">
        <v>5484</v>
      </c>
      <c r="G243" s="243" t="s">
        <v>2831</v>
      </c>
      <c r="H243" s="244">
        <v>2</v>
      </c>
      <c r="I243" s="245"/>
      <c r="J243" s="246">
        <f>ROUND(I243*H243,2)</f>
        <v>0</v>
      </c>
      <c r="K243" s="242" t="s">
        <v>22</v>
      </c>
      <c r="L243" s="73"/>
      <c r="M243" s="247" t="s">
        <v>22</v>
      </c>
      <c r="N243" s="248" t="s">
        <v>44</v>
      </c>
      <c r="O243" s="48"/>
      <c r="P243" s="249">
        <f>O243*H243</f>
        <v>0</v>
      </c>
      <c r="Q243" s="249">
        <v>0</v>
      </c>
      <c r="R243" s="249">
        <f>Q243*H243</f>
        <v>0</v>
      </c>
      <c r="S243" s="249">
        <v>0</v>
      </c>
      <c r="T243" s="250">
        <f>S243*H243</f>
        <v>0</v>
      </c>
      <c r="AR243" s="25" t="s">
        <v>401</v>
      </c>
      <c r="AT243" s="25" t="s">
        <v>396</v>
      </c>
      <c r="AU243" s="25" t="s">
        <v>81</v>
      </c>
      <c r="AY243" s="25" t="s">
        <v>394</v>
      </c>
      <c r="BE243" s="251">
        <f>IF(N243="základní",J243,0)</f>
        <v>0</v>
      </c>
      <c r="BF243" s="251">
        <f>IF(N243="snížená",J243,0)</f>
        <v>0</v>
      </c>
      <c r="BG243" s="251">
        <f>IF(N243="zákl. přenesená",J243,0)</f>
        <v>0</v>
      </c>
      <c r="BH243" s="251">
        <f>IF(N243="sníž. přenesená",J243,0)</f>
        <v>0</v>
      </c>
      <c r="BI243" s="251">
        <f>IF(N243="nulová",J243,0)</f>
        <v>0</v>
      </c>
      <c r="BJ243" s="25" t="s">
        <v>24</v>
      </c>
      <c r="BK243" s="251">
        <f>ROUND(I243*H243,2)</f>
        <v>0</v>
      </c>
      <c r="BL243" s="25" t="s">
        <v>401</v>
      </c>
      <c r="BM243" s="25" t="s">
        <v>878</v>
      </c>
    </row>
    <row r="244" spans="2:47" s="1" customFormat="1" ht="13.5">
      <c r="B244" s="47"/>
      <c r="C244" s="75"/>
      <c r="D244" s="252" t="s">
        <v>403</v>
      </c>
      <c r="E244" s="75"/>
      <c r="F244" s="253" t="s">
        <v>5484</v>
      </c>
      <c r="G244" s="75"/>
      <c r="H244" s="75"/>
      <c r="I244" s="208"/>
      <c r="J244" s="75"/>
      <c r="K244" s="75"/>
      <c r="L244" s="73"/>
      <c r="M244" s="254"/>
      <c r="N244" s="48"/>
      <c r="O244" s="48"/>
      <c r="P244" s="48"/>
      <c r="Q244" s="48"/>
      <c r="R244" s="48"/>
      <c r="S244" s="48"/>
      <c r="T244" s="96"/>
      <c r="AT244" s="25" t="s">
        <v>403</v>
      </c>
      <c r="AU244" s="25" t="s">
        <v>81</v>
      </c>
    </row>
    <row r="245" spans="2:63" s="11" customFormat="1" ht="29.85" customHeight="1">
      <c r="B245" s="224"/>
      <c r="C245" s="225"/>
      <c r="D245" s="226" t="s">
        <v>72</v>
      </c>
      <c r="E245" s="238" t="s">
        <v>4293</v>
      </c>
      <c r="F245" s="238" t="s">
        <v>5485</v>
      </c>
      <c r="G245" s="225"/>
      <c r="H245" s="225"/>
      <c r="I245" s="228"/>
      <c r="J245" s="239">
        <f>BK245</f>
        <v>0</v>
      </c>
      <c r="K245" s="225"/>
      <c r="L245" s="230"/>
      <c r="M245" s="231"/>
      <c r="N245" s="232"/>
      <c r="O245" s="232"/>
      <c r="P245" s="233">
        <f>SUM(P246:P249)</f>
        <v>0</v>
      </c>
      <c r="Q245" s="232"/>
      <c r="R245" s="233">
        <f>SUM(R246:R249)</f>
        <v>0</v>
      </c>
      <c r="S245" s="232"/>
      <c r="T245" s="234">
        <f>SUM(T246:T249)</f>
        <v>0</v>
      </c>
      <c r="AR245" s="235" t="s">
        <v>24</v>
      </c>
      <c r="AT245" s="236" t="s">
        <v>72</v>
      </c>
      <c r="AU245" s="236" t="s">
        <v>24</v>
      </c>
      <c r="AY245" s="235" t="s">
        <v>394</v>
      </c>
      <c r="BK245" s="237">
        <f>SUM(BK246:BK249)</f>
        <v>0</v>
      </c>
    </row>
    <row r="246" spans="2:65" s="1" customFormat="1" ht="16.5" customHeight="1">
      <c r="B246" s="47"/>
      <c r="C246" s="240" t="s">
        <v>643</v>
      </c>
      <c r="D246" s="240" t="s">
        <v>396</v>
      </c>
      <c r="E246" s="241" t="s">
        <v>5486</v>
      </c>
      <c r="F246" s="242" t="s">
        <v>5487</v>
      </c>
      <c r="G246" s="243" t="s">
        <v>2831</v>
      </c>
      <c r="H246" s="244">
        <v>2</v>
      </c>
      <c r="I246" s="245"/>
      <c r="J246" s="246">
        <f>ROUND(I246*H246,2)</f>
        <v>0</v>
      </c>
      <c r="K246" s="242" t="s">
        <v>22</v>
      </c>
      <c r="L246" s="73"/>
      <c r="M246" s="247" t="s">
        <v>22</v>
      </c>
      <c r="N246" s="248" t="s">
        <v>44</v>
      </c>
      <c r="O246" s="48"/>
      <c r="P246" s="249">
        <f>O246*H246</f>
        <v>0</v>
      </c>
      <c r="Q246" s="249">
        <v>0</v>
      </c>
      <c r="R246" s="249">
        <f>Q246*H246</f>
        <v>0</v>
      </c>
      <c r="S246" s="249">
        <v>0</v>
      </c>
      <c r="T246" s="250">
        <f>S246*H246</f>
        <v>0</v>
      </c>
      <c r="AR246" s="25" t="s">
        <v>401</v>
      </c>
      <c r="AT246" s="25" t="s">
        <v>396</v>
      </c>
      <c r="AU246" s="25" t="s">
        <v>81</v>
      </c>
      <c r="AY246" s="25" t="s">
        <v>394</v>
      </c>
      <c r="BE246" s="251">
        <f>IF(N246="základní",J246,0)</f>
        <v>0</v>
      </c>
      <c r="BF246" s="251">
        <f>IF(N246="snížená",J246,0)</f>
        <v>0</v>
      </c>
      <c r="BG246" s="251">
        <f>IF(N246="zákl. přenesená",J246,0)</f>
        <v>0</v>
      </c>
      <c r="BH246" s="251">
        <f>IF(N246="sníž. přenesená",J246,0)</f>
        <v>0</v>
      </c>
      <c r="BI246" s="251">
        <f>IF(N246="nulová",J246,0)</f>
        <v>0</v>
      </c>
      <c r="BJ246" s="25" t="s">
        <v>24</v>
      </c>
      <c r="BK246" s="251">
        <f>ROUND(I246*H246,2)</f>
        <v>0</v>
      </c>
      <c r="BL246" s="25" t="s">
        <v>401</v>
      </c>
      <c r="BM246" s="25" t="s">
        <v>891</v>
      </c>
    </row>
    <row r="247" spans="2:47" s="1" customFormat="1" ht="13.5">
      <c r="B247" s="47"/>
      <c r="C247" s="75"/>
      <c r="D247" s="252" t="s">
        <v>403</v>
      </c>
      <c r="E247" s="75"/>
      <c r="F247" s="253" t="s">
        <v>5487</v>
      </c>
      <c r="G247" s="75"/>
      <c r="H247" s="75"/>
      <c r="I247" s="208"/>
      <c r="J247" s="75"/>
      <c r="K247" s="75"/>
      <c r="L247" s="73"/>
      <c r="M247" s="254"/>
      <c r="N247" s="48"/>
      <c r="O247" s="48"/>
      <c r="P247" s="48"/>
      <c r="Q247" s="48"/>
      <c r="R247" s="48"/>
      <c r="S247" s="48"/>
      <c r="T247" s="96"/>
      <c r="AT247" s="25" t="s">
        <v>403</v>
      </c>
      <c r="AU247" s="25" t="s">
        <v>81</v>
      </c>
    </row>
    <row r="248" spans="2:65" s="1" customFormat="1" ht="16.5" customHeight="1">
      <c r="B248" s="47"/>
      <c r="C248" s="240" t="s">
        <v>649</v>
      </c>
      <c r="D248" s="240" t="s">
        <v>396</v>
      </c>
      <c r="E248" s="241" t="s">
        <v>5488</v>
      </c>
      <c r="F248" s="242" t="s">
        <v>5489</v>
      </c>
      <c r="G248" s="243" t="s">
        <v>2831</v>
      </c>
      <c r="H248" s="244">
        <v>2</v>
      </c>
      <c r="I248" s="245"/>
      <c r="J248" s="246">
        <f>ROUND(I248*H248,2)</f>
        <v>0</v>
      </c>
      <c r="K248" s="242" t="s">
        <v>22</v>
      </c>
      <c r="L248" s="73"/>
      <c r="M248" s="247" t="s">
        <v>22</v>
      </c>
      <c r="N248" s="248" t="s">
        <v>44</v>
      </c>
      <c r="O248" s="48"/>
      <c r="P248" s="249">
        <f>O248*H248</f>
        <v>0</v>
      </c>
      <c r="Q248" s="249">
        <v>0</v>
      </c>
      <c r="R248" s="249">
        <f>Q248*H248</f>
        <v>0</v>
      </c>
      <c r="S248" s="249">
        <v>0</v>
      </c>
      <c r="T248" s="250">
        <f>S248*H248</f>
        <v>0</v>
      </c>
      <c r="AR248" s="25" t="s">
        <v>401</v>
      </c>
      <c r="AT248" s="25" t="s">
        <v>396</v>
      </c>
      <c r="AU248" s="25" t="s">
        <v>81</v>
      </c>
      <c r="AY248" s="25" t="s">
        <v>394</v>
      </c>
      <c r="BE248" s="251">
        <f>IF(N248="základní",J248,0)</f>
        <v>0</v>
      </c>
      <c r="BF248" s="251">
        <f>IF(N248="snížená",J248,0)</f>
        <v>0</v>
      </c>
      <c r="BG248" s="251">
        <f>IF(N248="zákl. přenesená",J248,0)</f>
        <v>0</v>
      </c>
      <c r="BH248" s="251">
        <f>IF(N248="sníž. přenesená",J248,0)</f>
        <v>0</v>
      </c>
      <c r="BI248" s="251">
        <f>IF(N248="nulová",J248,0)</f>
        <v>0</v>
      </c>
      <c r="BJ248" s="25" t="s">
        <v>24</v>
      </c>
      <c r="BK248" s="251">
        <f>ROUND(I248*H248,2)</f>
        <v>0</v>
      </c>
      <c r="BL248" s="25" t="s">
        <v>401</v>
      </c>
      <c r="BM248" s="25" t="s">
        <v>902</v>
      </c>
    </row>
    <row r="249" spans="2:47" s="1" customFormat="1" ht="13.5">
      <c r="B249" s="47"/>
      <c r="C249" s="75"/>
      <c r="D249" s="252" t="s">
        <v>403</v>
      </c>
      <c r="E249" s="75"/>
      <c r="F249" s="253" t="s">
        <v>5489</v>
      </c>
      <c r="G249" s="75"/>
      <c r="H249" s="75"/>
      <c r="I249" s="208"/>
      <c r="J249" s="75"/>
      <c r="K249" s="75"/>
      <c r="L249" s="73"/>
      <c r="M249" s="254"/>
      <c r="N249" s="48"/>
      <c r="O249" s="48"/>
      <c r="P249" s="48"/>
      <c r="Q249" s="48"/>
      <c r="R249" s="48"/>
      <c r="S249" s="48"/>
      <c r="T249" s="96"/>
      <c r="AT249" s="25" t="s">
        <v>403</v>
      </c>
      <c r="AU249" s="25" t="s">
        <v>81</v>
      </c>
    </row>
    <row r="250" spans="2:63" s="11" customFormat="1" ht="29.85" customHeight="1">
      <c r="B250" s="224"/>
      <c r="C250" s="225"/>
      <c r="D250" s="226" t="s">
        <v>72</v>
      </c>
      <c r="E250" s="238" t="s">
        <v>4301</v>
      </c>
      <c r="F250" s="238" t="s">
        <v>5490</v>
      </c>
      <c r="G250" s="225"/>
      <c r="H250" s="225"/>
      <c r="I250" s="228"/>
      <c r="J250" s="239">
        <f>BK250</f>
        <v>0</v>
      </c>
      <c r="K250" s="225"/>
      <c r="L250" s="230"/>
      <c r="M250" s="231"/>
      <c r="N250" s="232"/>
      <c r="O250" s="232"/>
      <c r="P250" s="233">
        <f>SUM(P251:P252)</f>
        <v>0</v>
      </c>
      <c r="Q250" s="232"/>
      <c r="R250" s="233">
        <f>SUM(R251:R252)</f>
        <v>0</v>
      </c>
      <c r="S250" s="232"/>
      <c r="T250" s="234">
        <f>SUM(T251:T252)</f>
        <v>0</v>
      </c>
      <c r="AR250" s="235" t="s">
        <v>24</v>
      </c>
      <c r="AT250" s="236" t="s">
        <v>72</v>
      </c>
      <c r="AU250" s="236" t="s">
        <v>24</v>
      </c>
      <c r="AY250" s="235" t="s">
        <v>394</v>
      </c>
      <c r="BK250" s="237">
        <f>SUM(BK251:BK252)</f>
        <v>0</v>
      </c>
    </row>
    <row r="251" spans="2:65" s="1" customFormat="1" ht="16.5" customHeight="1">
      <c r="B251" s="47"/>
      <c r="C251" s="240" t="s">
        <v>654</v>
      </c>
      <c r="D251" s="240" t="s">
        <v>396</v>
      </c>
      <c r="E251" s="241" t="s">
        <v>5491</v>
      </c>
      <c r="F251" s="242" t="s">
        <v>5492</v>
      </c>
      <c r="G251" s="243" t="s">
        <v>2831</v>
      </c>
      <c r="H251" s="244">
        <v>2</v>
      </c>
      <c r="I251" s="245"/>
      <c r="J251" s="246">
        <f>ROUND(I251*H251,2)</f>
        <v>0</v>
      </c>
      <c r="K251" s="242" t="s">
        <v>22</v>
      </c>
      <c r="L251" s="73"/>
      <c r="M251" s="247" t="s">
        <v>22</v>
      </c>
      <c r="N251" s="248" t="s">
        <v>44</v>
      </c>
      <c r="O251" s="48"/>
      <c r="P251" s="249">
        <f>O251*H251</f>
        <v>0</v>
      </c>
      <c r="Q251" s="249">
        <v>0</v>
      </c>
      <c r="R251" s="249">
        <f>Q251*H251</f>
        <v>0</v>
      </c>
      <c r="S251" s="249">
        <v>0</v>
      </c>
      <c r="T251" s="250">
        <f>S251*H251</f>
        <v>0</v>
      </c>
      <c r="AR251" s="25" t="s">
        <v>401</v>
      </c>
      <c r="AT251" s="25" t="s">
        <v>396</v>
      </c>
      <c r="AU251" s="25" t="s">
        <v>81</v>
      </c>
      <c r="AY251" s="25" t="s">
        <v>394</v>
      </c>
      <c r="BE251" s="251">
        <f>IF(N251="základní",J251,0)</f>
        <v>0</v>
      </c>
      <c r="BF251" s="251">
        <f>IF(N251="snížená",J251,0)</f>
        <v>0</v>
      </c>
      <c r="BG251" s="251">
        <f>IF(N251="zákl. přenesená",J251,0)</f>
        <v>0</v>
      </c>
      <c r="BH251" s="251">
        <f>IF(N251="sníž. přenesená",J251,0)</f>
        <v>0</v>
      </c>
      <c r="BI251" s="251">
        <f>IF(N251="nulová",J251,0)</f>
        <v>0</v>
      </c>
      <c r="BJ251" s="25" t="s">
        <v>24</v>
      </c>
      <c r="BK251" s="251">
        <f>ROUND(I251*H251,2)</f>
        <v>0</v>
      </c>
      <c r="BL251" s="25" t="s">
        <v>401</v>
      </c>
      <c r="BM251" s="25" t="s">
        <v>910</v>
      </c>
    </row>
    <row r="252" spans="2:47" s="1" customFormat="1" ht="13.5">
      <c r="B252" s="47"/>
      <c r="C252" s="75"/>
      <c r="D252" s="252" t="s">
        <v>403</v>
      </c>
      <c r="E252" s="75"/>
      <c r="F252" s="253" t="s">
        <v>5492</v>
      </c>
      <c r="G252" s="75"/>
      <c r="H252" s="75"/>
      <c r="I252" s="208"/>
      <c r="J252" s="75"/>
      <c r="K252" s="75"/>
      <c r="L252" s="73"/>
      <c r="M252" s="254"/>
      <c r="N252" s="48"/>
      <c r="O252" s="48"/>
      <c r="P252" s="48"/>
      <c r="Q252" s="48"/>
      <c r="R252" s="48"/>
      <c r="S252" s="48"/>
      <c r="T252" s="96"/>
      <c r="AT252" s="25" t="s">
        <v>403</v>
      </c>
      <c r="AU252" s="25" t="s">
        <v>81</v>
      </c>
    </row>
    <row r="253" spans="2:63" s="11" customFormat="1" ht="29.85" customHeight="1">
      <c r="B253" s="224"/>
      <c r="C253" s="225"/>
      <c r="D253" s="226" t="s">
        <v>72</v>
      </c>
      <c r="E253" s="238" t="s">
        <v>4287</v>
      </c>
      <c r="F253" s="238" t="s">
        <v>4288</v>
      </c>
      <c r="G253" s="225"/>
      <c r="H253" s="225"/>
      <c r="I253" s="228"/>
      <c r="J253" s="239">
        <f>BK253</f>
        <v>0</v>
      </c>
      <c r="K253" s="225"/>
      <c r="L253" s="230"/>
      <c r="M253" s="231"/>
      <c r="N253" s="232"/>
      <c r="O253" s="232"/>
      <c r="P253" s="233">
        <f>SUM(P254:P255)</f>
        <v>0</v>
      </c>
      <c r="Q253" s="232"/>
      <c r="R253" s="233">
        <f>SUM(R254:R255)</f>
        <v>0</v>
      </c>
      <c r="S253" s="232"/>
      <c r="T253" s="234">
        <f>SUM(T254:T255)</f>
        <v>0</v>
      </c>
      <c r="AR253" s="235" t="s">
        <v>24</v>
      </c>
      <c r="AT253" s="236" t="s">
        <v>72</v>
      </c>
      <c r="AU253" s="236" t="s">
        <v>24</v>
      </c>
      <c r="AY253" s="235" t="s">
        <v>394</v>
      </c>
      <c r="BK253" s="237">
        <f>SUM(BK254:BK255)</f>
        <v>0</v>
      </c>
    </row>
    <row r="254" spans="2:65" s="1" customFormat="1" ht="16.5" customHeight="1">
      <c r="B254" s="47"/>
      <c r="C254" s="240" t="s">
        <v>660</v>
      </c>
      <c r="D254" s="240" t="s">
        <v>396</v>
      </c>
      <c r="E254" s="241" t="s">
        <v>5493</v>
      </c>
      <c r="F254" s="242" t="s">
        <v>5494</v>
      </c>
      <c r="G254" s="243" t="s">
        <v>2831</v>
      </c>
      <c r="H254" s="244">
        <v>2</v>
      </c>
      <c r="I254" s="245"/>
      <c r="J254" s="246">
        <f>ROUND(I254*H254,2)</f>
        <v>0</v>
      </c>
      <c r="K254" s="242" t="s">
        <v>22</v>
      </c>
      <c r="L254" s="73"/>
      <c r="M254" s="247" t="s">
        <v>22</v>
      </c>
      <c r="N254" s="248" t="s">
        <v>44</v>
      </c>
      <c r="O254" s="48"/>
      <c r="P254" s="249">
        <f>O254*H254</f>
        <v>0</v>
      </c>
      <c r="Q254" s="249">
        <v>0</v>
      </c>
      <c r="R254" s="249">
        <f>Q254*H254</f>
        <v>0</v>
      </c>
      <c r="S254" s="249">
        <v>0</v>
      </c>
      <c r="T254" s="250">
        <f>S254*H254</f>
        <v>0</v>
      </c>
      <c r="AR254" s="25" t="s">
        <v>401</v>
      </c>
      <c r="AT254" s="25" t="s">
        <v>396</v>
      </c>
      <c r="AU254" s="25" t="s">
        <v>81</v>
      </c>
      <c r="AY254" s="25" t="s">
        <v>394</v>
      </c>
      <c r="BE254" s="251">
        <f>IF(N254="základní",J254,0)</f>
        <v>0</v>
      </c>
      <c r="BF254" s="251">
        <f>IF(N254="snížená",J254,0)</f>
        <v>0</v>
      </c>
      <c r="BG254" s="251">
        <f>IF(N254="zákl. přenesená",J254,0)</f>
        <v>0</v>
      </c>
      <c r="BH254" s="251">
        <f>IF(N254="sníž. přenesená",J254,0)</f>
        <v>0</v>
      </c>
      <c r="BI254" s="251">
        <f>IF(N254="nulová",J254,0)</f>
        <v>0</v>
      </c>
      <c r="BJ254" s="25" t="s">
        <v>24</v>
      </c>
      <c r="BK254" s="251">
        <f>ROUND(I254*H254,2)</f>
        <v>0</v>
      </c>
      <c r="BL254" s="25" t="s">
        <v>401</v>
      </c>
      <c r="BM254" s="25" t="s">
        <v>922</v>
      </c>
    </row>
    <row r="255" spans="2:47" s="1" customFormat="1" ht="13.5">
      <c r="B255" s="47"/>
      <c r="C255" s="75"/>
      <c r="D255" s="252" t="s">
        <v>403</v>
      </c>
      <c r="E255" s="75"/>
      <c r="F255" s="253" t="s">
        <v>5494</v>
      </c>
      <c r="G255" s="75"/>
      <c r="H255" s="75"/>
      <c r="I255" s="208"/>
      <c r="J255" s="75"/>
      <c r="K255" s="75"/>
      <c r="L255" s="73"/>
      <c r="M255" s="254"/>
      <c r="N255" s="48"/>
      <c r="O255" s="48"/>
      <c r="P255" s="48"/>
      <c r="Q255" s="48"/>
      <c r="R255" s="48"/>
      <c r="S255" s="48"/>
      <c r="T255" s="96"/>
      <c r="AT255" s="25" t="s">
        <v>403</v>
      </c>
      <c r="AU255" s="25" t="s">
        <v>81</v>
      </c>
    </row>
    <row r="256" spans="2:63" s="11" customFormat="1" ht="29.85" customHeight="1">
      <c r="B256" s="224"/>
      <c r="C256" s="225"/>
      <c r="D256" s="226" t="s">
        <v>72</v>
      </c>
      <c r="E256" s="238" t="s">
        <v>4304</v>
      </c>
      <c r="F256" s="238" t="s">
        <v>4589</v>
      </c>
      <c r="G256" s="225"/>
      <c r="H256" s="225"/>
      <c r="I256" s="228"/>
      <c r="J256" s="239">
        <f>BK256</f>
        <v>0</v>
      </c>
      <c r="K256" s="225"/>
      <c r="L256" s="230"/>
      <c r="M256" s="231"/>
      <c r="N256" s="232"/>
      <c r="O256" s="232"/>
      <c r="P256" s="233">
        <f>SUM(P257:P260)</f>
        <v>0</v>
      </c>
      <c r="Q256" s="232"/>
      <c r="R256" s="233">
        <f>SUM(R257:R260)</f>
        <v>0</v>
      </c>
      <c r="S256" s="232"/>
      <c r="T256" s="234">
        <f>SUM(T257:T260)</f>
        <v>0</v>
      </c>
      <c r="AR256" s="235" t="s">
        <v>24</v>
      </c>
      <c r="AT256" s="236" t="s">
        <v>72</v>
      </c>
      <c r="AU256" s="236" t="s">
        <v>24</v>
      </c>
      <c r="AY256" s="235" t="s">
        <v>394</v>
      </c>
      <c r="BK256" s="237">
        <f>SUM(BK257:BK260)</f>
        <v>0</v>
      </c>
    </row>
    <row r="257" spans="2:65" s="1" customFormat="1" ht="16.5" customHeight="1">
      <c r="B257" s="47"/>
      <c r="C257" s="240" t="s">
        <v>666</v>
      </c>
      <c r="D257" s="240" t="s">
        <v>396</v>
      </c>
      <c r="E257" s="241" t="s">
        <v>4590</v>
      </c>
      <c r="F257" s="242" t="s">
        <v>4591</v>
      </c>
      <c r="G257" s="243" t="s">
        <v>2831</v>
      </c>
      <c r="H257" s="244">
        <v>2</v>
      </c>
      <c r="I257" s="245"/>
      <c r="J257" s="246">
        <f>ROUND(I257*H257,2)</f>
        <v>0</v>
      </c>
      <c r="K257" s="242" t="s">
        <v>22</v>
      </c>
      <c r="L257" s="73"/>
      <c r="M257" s="247" t="s">
        <v>22</v>
      </c>
      <c r="N257" s="248" t="s">
        <v>44</v>
      </c>
      <c r="O257" s="48"/>
      <c r="P257" s="249">
        <f>O257*H257</f>
        <v>0</v>
      </c>
      <c r="Q257" s="249">
        <v>0</v>
      </c>
      <c r="R257" s="249">
        <f>Q257*H257</f>
        <v>0</v>
      </c>
      <c r="S257" s="249">
        <v>0</v>
      </c>
      <c r="T257" s="250">
        <f>S257*H257</f>
        <v>0</v>
      </c>
      <c r="AR257" s="25" t="s">
        <v>401</v>
      </c>
      <c r="AT257" s="25" t="s">
        <v>396</v>
      </c>
      <c r="AU257" s="25" t="s">
        <v>81</v>
      </c>
      <c r="AY257" s="25" t="s">
        <v>394</v>
      </c>
      <c r="BE257" s="251">
        <f>IF(N257="základní",J257,0)</f>
        <v>0</v>
      </c>
      <c r="BF257" s="251">
        <f>IF(N257="snížená",J257,0)</f>
        <v>0</v>
      </c>
      <c r="BG257" s="251">
        <f>IF(N257="zákl. přenesená",J257,0)</f>
        <v>0</v>
      </c>
      <c r="BH257" s="251">
        <f>IF(N257="sníž. přenesená",J257,0)</f>
        <v>0</v>
      </c>
      <c r="BI257" s="251">
        <f>IF(N257="nulová",J257,0)</f>
        <v>0</v>
      </c>
      <c r="BJ257" s="25" t="s">
        <v>24</v>
      </c>
      <c r="BK257" s="251">
        <f>ROUND(I257*H257,2)</f>
        <v>0</v>
      </c>
      <c r="BL257" s="25" t="s">
        <v>401</v>
      </c>
      <c r="BM257" s="25" t="s">
        <v>270</v>
      </c>
    </row>
    <row r="258" spans="2:47" s="1" customFormat="1" ht="13.5">
      <c r="B258" s="47"/>
      <c r="C258" s="75"/>
      <c r="D258" s="252" t="s">
        <v>403</v>
      </c>
      <c r="E258" s="75"/>
      <c r="F258" s="253" t="s">
        <v>4591</v>
      </c>
      <c r="G258" s="75"/>
      <c r="H258" s="75"/>
      <c r="I258" s="208"/>
      <c r="J258" s="75"/>
      <c r="K258" s="75"/>
      <c r="L258" s="73"/>
      <c r="M258" s="254"/>
      <c r="N258" s="48"/>
      <c r="O258" s="48"/>
      <c r="P258" s="48"/>
      <c r="Q258" s="48"/>
      <c r="R258" s="48"/>
      <c r="S258" s="48"/>
      <c r="T258" s="96"/>
      <c r="AT258" s="25" t="s">
        <v>403</v>
      </c>
      <c r="AU258" s="25" t="s">
        <v>81</v>
      </c>
    </row>
    <row r="259" spans="2:65" s="1" customFormat="1" ht="16.5" customHeight="1">
      <c r="B259" s="47"/>
      <c r="C259" s="240" t="s">
        <v>672</v>
      </c>
      <c r="D259" s="240" t="s">
        <v>396</v>
      </c>
      <c r="E259" s="241" t="s">
        <v>5495</v>
      </c>
      <c r="F259" s="242" t="s">
        <v>5496</v>
      </c>
      <c r="G259" s="243" t="s">
        <v>2831</v>
      </c>
      <c r="H259" s="244">
        <v>4</v>
      </c>
      <c r="I259" s="245"/>
      <c r="J259" s="246">
        <f>ROUND(I259*H259,2)</f>
        <v>0</v>
      </c>
      <c r="K259" s="242" t="s">
        <v>22</v>
      </c>
      <c r="L259" s="73"/>
      <c r="M259" s="247" t="s">
        <v>22</v>
      </c>
      <c r="N259" s="248" t="s">
        <v>44</v>
      </c>
      <c r="O259" s="48"/>
      <c r="P259" s="249">
        <f>O259*H259</f>
        <v>0</v>
      </c>
      <c r="Q259" s="249">
        <v>0</v>
      </c>
      <c r="R259" s="249">
        <f>Q259*H259</f>
        <v>0</v>
      </c>
      <c r="S259" s="249">
        <v>0</v>
      </c>
      <c r="T259" s="250">
        <f>S259*H259</f>
        <v>0</v>
      </c>
      <c r="AR259" s="25" t="s">
        <v>401</v>
      </c>
      <c r="AT259" s="25" t="s">
        <v>396</v>
      </c>
      <c r="AU259" s="25" t="s">
        <v>81</v>
      </c>
      <c r="AY259" s="25" t="s">
        <v>394</v>
      </c>
      <c r="BE259" s="251">
        <f>IF(N259="základní",J259,0)</f>
        <v>0</v>
      </c>
      <c r="BF259" s="251">
        <f>IF(N259="snížená",J259,0)</f>
        <v>0</v>
      </c>
      <c r="BG259" s="251">
        <f>IF(N259="zákl. přenesená",J259,0)</f>
        <v>0</v>
      </c>
      <c r="BH259" s="251">
        <f>IF(N259="sníž. přenesená",J259,0)</f>
        <v>0</v>
      </c>
      <c r="BI259" s="251">
        <f>IF(N259="nulová",J259,0)</f>
        <v>0</v>
      </c>
      <c r="BJ259" s="25" t="s">
        <v>24</v>
      </c>
      <c r="BK259" s="251">
        <f>ROUND(I259*H259,2)</f>
        <v>0</v>
      </c>
      <c r="BL259" s="25" t="s">
        <v>401</v>
      </c>
      <c r="BM259" s="25" t="s">
        <v>947</v>
      </c>
    </row>
    <row r="260" spans="2:47" s="1" customFormat="1" ht="13.5">
      <c r="B260" s="47"/>
      <c r="C260" s="75"/>
      <c r="D260" s="252" t="s">
        <v>403</v>
      </c>
      <c r="E260" s="75"/>
      <c r="F260" s="253" t="s">
        <v>5496</v>
      </c>
      <c r="G260" s="75"/>
      <c r="H260" s="75"/>
      <c r="I260" s="208"/>
      <c r="J260" s="75"/>
      <c r="K260" s="75"/>
      <c r="L260" s="73"/>
      <c r="M260" s="254"/>
      <c r="N260" s="48"/>
      <c r="O260" s="48"/>
      <c r="P260" s="48"/>
      <c r="Q260" s="48"/>
      <c r="R260" s="48"/>
      <c r="S260" s="48"/>
      <c r="T260" s="96"/>
      <c r="AT260" s="25" t="s">
        <v>403</v>
      </c>
      <c r="AU260" s="25" t="s">
        <v>81</v>
      </c>
    </row>
    <row r="261" spans="2:63" s="11" customFormat="1" ht="29.85" customHeight="1">
      <c r="B261" s="224"/>
      <c r="C261" s="225"/>
      <c r="D261" s="226" t="s">
        <v>72</v>
      </c>
      <c r="E261" s="238" t="s">
        <v>4308</v>
      </c>
      <c r="F261" s="238" t="s">
        <v>2965</v>
      </c>
      <c r="G261" s="225"/>
      <c r="H261" s="225"/>
      <c r="I261" s="228"/>
      <c r="J261" s="239">
        <f>BK261</f>
        <v>0</v>
      </c>
      <c r="K261" s="225"/>
      <c r="L261" s="230"/>
      <c r="M261" s="231"/>
      <c r="N261" s="232"/>
      <c r="O261" s="232"/>
      <c r="P261" s="233">
        <f>SUM(P262:P265)</f>
        <v>0</v>
      </c>
      <c r="Q261" s="232"/>
      <c r="R261" s="233">
        <f>SUM(R262:R265)</f>
        <v>0</v>
      </c>
      <c r="S261" s="232"/>
      <c r="T261" s="234">
        <f>SUM(T262:T265)</f>
        <v>0</v>
      </c>
      <c r="AR261" s="235" t="s">
        <v>24</v>
      </c>
      <c r="AT261" s="236" t="s">
        <v>72</v>
      </c>
      <c r="AU261" s="236" t="s">
        <v>24</v>
      </c>
      <c r="AY261" s="235" t="s">
        <v>394</v>
      </c>
      <c r="BK261" s="237">
        <f>SUM(BK262:BK265)</f>
        <v>0</v>
      </c>
    </row>
    <row r="262" spans="2:65" s="1" customFormat="1" ht="16.5" customHeight="1">
      <c r="B262" s="47"/>
      <c r="C262" s="240" t="s">
        <v>678</v>
      </c>
      <c r="D262" s="240" t="s">
        <v>396</v>
      </c>
      <c r="E262" s="241" t="s">
        <v>5497</v>
      </c>
      <c r="F262" s="242" t="s">
        <v>4597</v>
      </c>
      <c r="G262" s="243" t="s">
        <v>2831</v>
      </c>
      <c r="H262" s="244">
        <v>2</v>
      </c>
      <c r="I262" s="245"/>
      <c r="J262" s="246">
        <f>ROUND(I262*H262,2)</f>
        <v>0</v>
      </c>
      <c r="K262" s="242" t="s">
        <v>22</v>
      </c>
      <c r="L262" s="73"/>
      <c r="M262" s="247" t="s">
        <v>22</v>
      </c>
      <c r="N262" s="248" t="s">
        <v>44</v>
      </c>
      <c r="O262" s="48"/>
      <c r="P262" s="249">
        <f>O262*H262</f>
        <v>0</v>
      </c>
      <c r="Q262" s="249">
        <v>0</v>
      </c>
      <c r="R262" s="249">
        <f>Q262*H262</f>
        <v>0</v>
      </c>
      <c r="S262" s="249">
        <v>0</v>
      </c>
      <c r="T262" s="250">
        <f>S262*H262</f>
        <v>0</v>
      </c>
      <c r="AR262" s="25" t="s">
        <v>401</v>
      </c>
      <c r="AT262" s="25" t="s">
        <v>396</v>
      </c>
      <c r="AU262" s="25" t="s">
        <v>81</v>
      </c>
      <c r="AY262" s="25" t="s">
        <v>394</v>
      </c>
      <c r="BE262" s="251">
        <f>IF(N262="základní",J262,0)</f>
        <v>0</v>
      </c>
      <c r="BF262" s="251">
        <f>IF(N262="snížená",J262,0)</f>
        <v>0</v>
      </c>
      <c r="BG262" s="251">
        <f>IF(N262="zákl. přenesená",J262,0)</f>
        <v>0</v>
      </c>
      <c r="BH262" s="251">
        <f>IF(N262="sníž. přenesená",J262,0)</f>
        <v>0</v>
      </c>
      <c r="BI262" s="251">
        <f>IF(N262="nulová",J262,0)</f>
        <v>0</v>
      </c>
      <c r="BJ262" s="25" t="s">
        <v>24</v>
      </c>
      <c r="BK262" s="251">
        <f>ROUND(I262*H262,2)</f>
        <v>0</v>
      </c>
      <c r="BL262" s="25" t="s">
        <v>401</v>
      </c>
      <c r="BM262" s="25" t="s">
        <v>960</v>
      </c>
    </row>
    <row r="263" spans="2:47" s="1" customFormat="1" ht="13.5">
      <c r="B263" s="47"/>
      <c r="C263" s="75"/>
      <c r="D263" s="252" t="s">
        <v>403</v>
      </c>
      <c r="E263" s="75"/>
      <c r="F263" s="253" t="s">
        <v>4597</v>
      </c>
      <c r="G263" s="75"/>
      <c r="H263" s="75"/>
      <c r="I263" s="208"/>
      <c r="J263" s="75"/>
      <c r="K263" s="75"/>
      <c r="L263" s="73"/>
      <c r="M263" s="254"/>
      <c r="N263" s="48"/>
      <c r="O263" s="48"/>
      <c r="P263" s="48"/>
      <c r="Q263" s="48"/>
      <c r="R263" s="48"/>
      <c r="S263" s="48"/>
      <c r="T263" s="96"/>
      <c r="AT263" s="25" t="s">
        <v>403</v>
      </c>
      <c r="AU263" s="25" t="s">
        <v>81</v>
      </c>
    </row>
    <row r="264" spans="2:65" s="1" customFormat="1" ht="16.5" customHeight="1">
      <c r="B264" s="47"/>
      <c r="C264" s="240" t="s">
        <v>684</v>
      </c>
      <c r="D264" s="240" t="s">
        <v>396</v>
      </c>
      <c r="E264" s="241" t="s">
        <v>5498</v>
      </c>
      <c r="F264" s="242" t="s">
        <v>5499</v>
      </c>
      <c r="G264" s="243" t="s">
        <v>2831</v>
      </c>
      <c r="H264" s="244">
        <v>2</v>
      </c>
      <c r="I264" s="245"/>
      <c r="J264" s="246">
        <f>ROUND(I264*H264,2)</f>
        <v>0</v>
      </c>
      <c r="K264" s="242" t="s">
        <v>22</v>
      </c>
      <c r="L264" s="73"/>
      <c r="M264" s="247" t="s">
        <v>22</v>
      </c>
      <c r="N264" s="248" t="s">
        <v>44</v>
      </c>
      <c r="O264" s="48"/>
      <c r="P264" s="249">
        <f>O264*H264</f>
        <v>0</v>
      </c>
      <c r="Q264" s="249">
        <v>0</v>
      </c>
      <c r="R264" s="249">
        <f>Q264*H264</f>
        <v>0</v>
      </c>
      <c r="S264" s="249">
        <v>0</v>
      </c>
      <c r="T264" s="250">
        <f>S264*H264</f>
        <v>0</v>
      </c>
      <c r="AR264" s="25" t="s">
        <v>401</v>
      </c>
      <c r="AT264" s="25" t="s">
        <v>396</v>
      </c>
      <c r="AU264" s="25" t="s">
        <v>81</v>
      </c>
      <c r="AY264" s="25" t="s">
        <v>394</v>
      </c>
      <c r="BE264" s="251">
        <f>IF(N264="základní",J264,0)</f>
        <v>0</v>
      </c>
      <c r="BF264" s="251">
        <f>IF(N264="snížená",J264,0)</f>
        <v>0</v>
      </c>
      <c r="BG264" s="251">
        <f>IF(N264="zákl. přenesená",J264,0)</f>
        <v>0</v>
      </c>
      <c r="BH264" s="251">
        <f>IF(N264="sníž. přenesená",J264,0)</f>
        <v>0</v>
      </c>
      <c r="BI264" s="251">
        <f>IF(N264="nulová",J264,0)</f>
        <v>0</v>
      </c>
      <c r="BJ264" s="25" t="s">
        <v>24</v>
      </c>
      <c r="BK264" s="251">
        <f>ROUND(I264*H264,2)</f>
        <v>0</v>
      </c>
      <c r="BL264" s="25" t="s">
        <v>401</v>
      </c>
      <c r="BM264" s="25" t="s">
        <v>972</v>
      </c>
    </row>
    <row r="265" spans="2:47" s="1" customFormat="1" ht="13.5">
      <c r="B265" s="47"/>
      <c r="C265" s="75"/>
      <c r="D265" s="252" t="s">
        <v>403</v>
      </c>
      <c r="E265" s="75"/>
      <c r="F265" s="253" t="s">
        <v>5499</v>
      </c>
      <c r="G265" s="75"/>
      <c r="H265" s="75"/>
      <c r="I265" s="208"/>
      <c r="J265" s="75"/>
      <c r="K265" s="75"/>
      <c r="L265" s="73"/>
      <c r="M265" s="254"/>
      <c r="N265" s="48"/>
      <c r="O265" s="48"/>
      <c r="P265" s="48"/>
      <c r="Q265" s="48"/>
      <c r="R265" s="48"/>
      <c r="S265" s="48"/>
      <c r="T265" s="96"/>
      <c r="AT265" s="25" t="s">
        <v>403</v>
      </c>
      <c r="AU265" s="25" t="s">
        <v>81</v>
      </c>
    </row>
    <row r="266" spans="2:63" s="11" customFormat="1" ht="29.85" customHeight="1">
      <c r="B266" s="224"/>
      <c r="C266" s="225"/>
      <c r="D266" s="226" t="s">
        <v>72</v>
      </c>
      <c r="E266" s="238" t="s">
        <v>4314</v>
      </c>
      <c r="F266" s="238" t="s">
        <v>4600</v>
      </c>
      <c r="G266" s="225"/>
      <c r="H266" s="225"/>
      <c r="I266" s="228"/>
      <c r="J266" s="239">
        <f>BK266</f>
        <v>0</v>
      </c>
      <c r="K266" s="225"/>
      <c r="L266" s="230"/>
      <c r="M266" s="231"/>
      <c r="N266" s="232"/>
      <c r="O266" s="232"/>
      <c r="P266" s="233">
        <f>SUM(P267:P270)</f>
        <v>0</v>
      </c>
      <c r="Q266" s="232"/>
      <c r="R266" s="233">
        <f>SUM(R267:R270)</f>
        <v>0</v>
      </c>
      <c r="S266" s="232"/>
      <c r="T266" s="234">
        <f>SUM(T267:T270)</f>
        <v>0</v>
      </c>
      <c r="AR266" s="235" t="s">
        <v>24</v>
      </c>
      <c r="AT266" s="236" t="s">
        <v>72</v>
      </c>
      <c r="AU266" s="236" t="s">
        <v>24</v>
      </c>
      <c r="AY266" s="235" t="s">
        <v>394</v>
      </c>
      <c r="BK266" s="237">
        <f>SUM(BK267:BK270)</f>
        <v>0</v>
      </c>
    </row>
    <row r="267" spans="2:65" s="1" customFormat="1" ht="16.5" customHeight="1">
      <c r="B267" s="47"/>
      <c r="C267" s="240" t="s">
        <v>689</v>
      </c>
      <c r="D267" s="240" t="s">
        <v>396</v>
      </c>
      <c r="E267" s="241" t="s">
        <v>4607</v>
      </c>
      <c r="F267" s="242" t="s">
        <v>4608</v>
      </c>
      <c r="G267" s="243" t="s">
        <v>3086</v>
      </c>
      <c r="H267" s="244">
        <v>5</v>
      </c>
      <c r="I267" s="245"/>
      <c r="J267" s="246">
        <f>ROUND(I267*H267,2)</f>
        <v>0</v>
      </c>
      <c r="K267" s="242" t="s">
        <v>22</v>
      </c>
      <c r="L267" s="73"/>
      <c r="M267" s="247" t="s">
        <v>22</v>
      </c>
      <c r="N267" s="248" t="s">
        <v>44</v>
      </c>
      <c r="O267" s="48"/>
      <c r="P267" s="249">
        <f>O267*H267</f>
        <v>0</v>
      </c>
      <c r="Q267" s="249">
        <v>0</v>
      </c>
      <c r="R267" s="249">
        <f>Q267*H267</f>
        <v>0</v>
      </c>
      <c r="S267" s="249">
        <v>0</v>
      </c>
      <c r="T267" s="250">
        <f>S267*H267</f>
        <v>0</v>
      </c>
      <c r="AR267" s="25" t="s">
        <v>401</v>
      </c>
      <c r="AT267" s="25" t="s">
        <v>396</v>
      </c>
      <c r="AU267" s="25" t="s">
        <v>81</v>
      </c>
      <c r="AY267" s="25" t="s">
        <v>394</v>
      </c>
      <c r="BE267" s="251">
        <f>IF(N267="základní",J267,0)</f>
        <v>0</v>
      </c>
      <c r="BF267" s="251">
        <f>IF(N267="snížená",J267,0)</f>
        <v>0</v>
      </c>
      <c r="BG267" s="251">
        <f>IF(N267="zákl. přenesená",J267,0)</f>
        <v>0</v>
      </c>
      <c r="BH267" s="251">
        <f>IF(N267="sníž. přenesená",J267,0)</f>
        <v>0</v>
      </c>
      <c r="BI267" s="251">
        <f>IF(N267="nulová",J267,0)</f>
        <v>0</v>
      </c>
      <c r="BJ267" s="25" t="s">
        <v>24</v>
      </c>
      <c r="BK267" s="251">
        <f>ROUND(I267*H267,2)</f>
        <v>0</v>
      </c>
      <c r="BL267" s="25" t="s">
        <v>401</v>
      </c>
      <c r="BM267" s="25" t="s">
        <v>983</v>
      </c>
    </row>
    <row r="268" spans="2:47" s="1" customFormat="1" ht="13.5">
      <c r="B268" s="47"/>
      <c r="C268" s="75"/>
      <c r="D268" s="252" t="s">
        <v>403</v>
      </c>
      <c r="E268" s="75"/>
      <c r="F268" s="253" t="s">
        <v>4608</v>
      </c>
      <c r="G268" s="75"/>
      <c r="H268" s="75"/>
      <c r="I268" s="208"/>
      <c r="J268" s="75"/>
      <c r="K268" s="75"/>
      <c r="L268" s="73"/>
      <c r="M268" s="254"/>
      <c r="N268" s="48"/>
      <c r="O268" s="48"/>
      <c r="P268" s="48"/>
      <c r="Q268" s="48"/>
      <c r="R268" s="48"/>
      <c r="S268" s="48"/>
      <c r="T268" s="96"/>
      <c r="AT268" s="25" t="s">
        <v>403</v>
      </c>
      <c r="AU268" s="25" t="s">
        <v>81</v>
      </c>
    </row>
    <row r="269" spans="2:65" s="1" customFormat="1" ht="16.5" customHeight="1">
      <c r="B269" s="47"/>
      <c r="C269" s="240" t="s">
        <v>694</v>
      </c>
      <c r="D269" s="240" t="s">
        <v>396</v>
      </c>
      <c r="E269" s="241" t="s">
        <v>4610</v>
      </c>
      <c r="F269" s="242" t="s">
        <v>4611</v>
      </c>
      <c r="G269" s="243" t="s">
        <v>3086</v>
      </c>
      <c r="H269" s="244">
        <v>5</v>
      </c>
      <c r="I269" s="245"/>
      <c r="J269" s="246">
        <f>ROUND(I269*H269,2)</f>
        <v>0</v>
      </c>
      <c r="K269" s="242" t="s">
        <v>22</v>
      </c>
      <c r="L269" s="73"/>
      <c r="M269" s="247" t="s">
        <v>22</v>
      </c>
      <c r="N269" s="248" t="s">
        <v>44</v>
      </c>
      <c r="O269" s="48"/>
      <c r="P269" s="249">
        <f>O269*H269</f>
        <v>0</v>
      </c>
      <c r="Q269" s="249">
        <v>0</v>
      </c>
      <c r="R269" s="249">
        <f>Q269*H269</f>
        <v>0</v>
      </c>
      <c r="S269" s="249">
        <v>0</v>
      </c>
      <c r="T269" s="250">
        <f>S269*H269</f>
        <v>0</v>
      </c>
      <c r="AR269" s="25" t="s">
        <v>401</v>
      </c>
      <c r="AT269" s="25" t="s">
        <v>396</v>
      </c>
      <c r="AU269" s="25" t="s">
        <v>81</v>
      </c>
      <c r="AY269" s="25" t="s">
        <v>394</v>
      </c>
      <c r="BE269" s="251">
        <f>IF(N269="základní",J269,0)</f>
        <v>0</v>
      </c>
      <c r="BF269" s="251">
        <f>IF(N269="snížená",J269,0)</f>
        <v>0</v>
      </c>
      <c r="BG269" s="251">
        <f>IF(N269="zákl. přenesená",J269,0)</f>
        <v>0</v>
      </c>
      <c r="BH269" s="251">
        <f>IF(N269="sníž. přenesená",J269,0)</f>
        <v>0</v>
      </c>
      <c r="BI269" s="251">
        <f>IF(N269="nulová",J269,0)</f>
        <v>0</v>
      </c>
      <c r="BJ269" s="25" t="s">
        <v>24</v>
      </c>
      <c r="BK269" s="251">
        <f>ROUND(I269*H269,2)</f>
        <v>0</v>
      </c>
      <c r="BL269" s="25" t="s">
        <v>401</v>
      </c>
      <c r="BM269" s="25" t="s">
        <v>996</v>
      </c>
    </row>
    <row r="270" spans="2:47" s="1" customFormat="1" ht="13.5">
      <c r="B270" s="47"/>
      <c r="C270" s="75"/>
      <c r="D270" s="252" t="s">
        <v>403</v>
      </c>
      <c r="E270" s="75"/>
      <c r="F270" s="253" t="s">
        <v>4611</v>
      </c>
      <c r="G270" s="75"/>
      <c r="H270" s="75"/>
      <c r="I270" s="208"/>
      <c r="J270" s="75"/>
      <c r="K270" s="75"/>
      <c r="L270" s="73"/>
      <c r="M270" s="254"/>
      <c r="N270" s="48"/>
      <c r="O270" s="48"/>
      <c r="P270" s="48"/>
      <c r="Q270" s="48"/>
      <c r="R270" s="48"/>
      <c r="S270" s="48"/>
      <c r="T270" s="96"/>
      <c r="AT270" s="25" t="s">
        <v>403</v>
      </c>
      <c r="AU270" s="25" t="s">
        <v>81</v>
      </c>
    </row>
    <row r="271" spans="2:63" s="11" customFormat="1" ht="29.85" customHeight="1">
      <c r="B271" s="224"/>
      <c r="C271" s="225"/>
      <c r="D271" s="226" t="s">
        <v>72</v>
      </c>
      <c r="E271" s="238" t="s">
        <v>4320</v>
      </c>
      <c r="F271" s="238" t="s">
        <v>4624</v>
      </c>
      <c r="G271" s="225"/>
      <c r="H271" s="225"/>
      <c r="I271" s="228"/>
      <c r="J271" s="239">
        <f>BK271</f>
        <v>0</v>
      </c>
      <c r="K271" s="225"/>
      <c r="L271" s="230"/>
      <c r="M271" s="231"/>
      <c r="N271" s="232"/>
      <c r="O271" s="232"/>
      <c r="P271" s="233">
        <f>P272+SUM(P273:P275)</f>
        <v>0</v>
      </c>
      <c r="Q271" s="232"/>
      <c r="R271" s="233">
        <f>R272+SUM(R273:R275)</f>
        <v>0</v>
      </c>
      <c r="S271" s="232"/>
      <c r="T271" s="234">
        <f>T272+SUM(T273:T275)</f>
        <v>0</v>
      </c>
      <c r="AR271" s="235" t="s">
        <v>24</v>
      </c>
      <c r="AT271" s="236" t="s">
        <v>72</v>
      </c>
      <c r="AU271" s="236" t="s">
        <v>24</v>
      </c>
      <c r="AY271" s="235" t="s">
        <v>394</v>
      </c>
      <c r="BK271" s="237">
        <f>BK272+SUM(BK273:BK275)</f>
        <v>0</v>
      </c>
    </row>
    <row r="272" spans="2:65" s="1" customFormat="1" ht="16.5" customHeight="1">
      <c r="B272" s="47"/>
      <c r="C272" s="240" t="s">
        <v>700</v>
      </c>
      <c r="D272" s="240" t="s">
        <v>396</v>
      </c>
      <c r="E272" s="241" t="s">
        <v>4625</v>
      </c>
      <c r="F272" s="242" t="s">
        <v>4626</v>
      </c>
      <c r="G272" s="243" t="s">
        <v>3086</v>
      </c>
      <c r="H272" s="244">
        <v>15</v>
      </c>
      <c r="I272" s="245"/>
      <c r="J272" s="246">
        <f>ROUND(I272*H272,2)</f>
        <v>0</v>
      </c>
      <c r="K272" s="242" t="s">
        <v>22</v>
      </c>
      <c r="L272" s="73"/>
      <c r="M272" s="247" t="s">
        <v>22</v>
      </c>
      <c r="N272" s="248" t="s">
        <v>44</v>
      </c>
      <c r="O272" s="48"/>
      <c r="P272" s="249">
        <f>O272*H272</f>
        <v>0</v>
      </c>
      <c r="Q272" s="249">
        <v>0</v>
      </c>
      <c r="R272" s="249">
        <f>Q272*H272</f>
        <v>0</v>
      </c>
      <c r="S272" s="249">
        <v>0</v>
      </c>
      <c r="T272" s="250">
        <f>S272*H272</f>
        <v>0</v>
      </c>
      <c r="AR272" s="25" t="s">
        <v>401</v>
      </c>
      <c r="AT272" s="25" t="s">
        <v>396</v>
      </c>
      <c r="AU272" s="25" t="s">
        <v>81</v>
      </c>
      <c r="AY272" s="25" t="s">
        <v>394</v>
      </c>
      <c r="BE272" s="251">
        <f>IF(N272="základní",J272,0)</f>
        <v>0</v>
      </c>
      <c r="BF272" s="251">
        <f>IF(N272="snížená",J272,0)</f>
        <v>0</v>
      </c>
      <c r="BG272" s="251">
        <f>IF(N272="zákl. přenesená",J272,0)</f>
        <v>0</v>
      </c>
      <c r="BH272" s="251">
        <f>IF(N272="sníž. přenesená",J272,0)</f>
        <v>0</v>
      </c>
      <c r="BI272" s="251">
        <f>IF(N272="nulová",J272,0)</f>
        <v>0</v>
      </c>
      <c r="BJ272" s="25" t="s">
        <v>24</v>
      </c>
      <c r="BK272" s="251">
        <f>ROUND(I272*H272,2)</f>
        <v>0</v>
      </c>
      <c r="BL272" s="25" t="s">
        <v>401</v>
      </c>
      <c r="BM272" s="25" t="s">
        <v>1008</v>
      </c>
    </row>
    <row r="273" spans="2:47" s="1" customFormat="1" ht="13.5">
      <c r="B273" s="47"/>
      <c r="C273" s="75"/>
      <c r="D273" s="252" t="s">
        <v>403</v>
      </c>
      <c r="E273" s="75"/>
      <c r="F273" s="253" t="s">
        <v>4626</v>
      </c>
      <c r="G273" s="75"/>
      <c r="H273" s="75"/>
      <c r="I273" s="208"/>
      <c r="J273" s="75"/>
      <c r="K273" s="75"/>
      <c r="L273" s="73"/>
      <c r="M273" s="254"/>
      <c r="N273" s="48"/>
      <c r="O273" s="48"/>
      <c r="P273" s="48"/>
      <c r="Q273" s="48"/>
      <c r="R273" s="48"/>
      <c r="S273" s="48"/>
      <c r="T273" s="96"/>
      <c r="AT273" s="25" t="s">
        <v>403</v>
      </c>
      <c r="AU273" s="25" t="s">
        <v>81</v>
      </c>
    </row>
    <row r="274" spans="2:47" s="1" customFormat="1" ht="13.5">
      <c r="B274" s="47"/>
      <c r="C274" s="75"/>
      <c r="D274" s="252" t="s">
        <v>842</v>
      </c>
      <c r="E274" s="75"/>
      <c r="F274" s="308" t="s">
        <v>4628</v>
      </c>
      <c r="G274" s="75"/>
      <c r="H274" s="75"/>
      <c r="I274" s="208"/>
      <c r="J274" s="75"/>
      <c r="K274" s="75"/>
      <c r="L274" s="73"/>
      <c r="M274" s="254"/>
      <c r="N274" s="48"/>
      <c r="O274" s="48"/>
      <c r="P274" s="48"/>
      <c r="Q274" s="48"/>
      <c r="R274" s="48"/>
      <c r="S274" s="48"/>
      <c r="T274" s="96"/>
      <c r="AT274" s="25" t="s">
        <v>842</v>
      </c>
      <c r="AU274" s="25" t="s">
        <v>81</v>
      </c>
    </row>
    <row r="275" spans="2:63" s="11" customFormat="1" ht="22.3" customHeight="1">
      <c r="B275" s="224"/>
      <c r="C275" s="225"/>
      <c r="D275" s="226" t="s">
        <v>72</v>
      </c>
      <c r="E275" s="238" t="s">
        <v>4224</v>
      </c>
      <c r="F275" s="238" t="s">
        <v>3990</v>
      </c>
      <c r="G275" s="225"/>
      <c r="H275" s="225"/>
      <c r="I275" s="228"/>
      <c r="J275" s="239">
        <f>BK275</f>
        <v>0</v>
      </c>
      <c r="K275" s="225"/>
      <c r="L275" s="230"/>
      <c r="M275" s="231"/>
      <c r="N275" s="232"/>
      <c r="O275" s="232"/>
      <c r="P275" s="233">
        <f>SUM(P276:P283)</f>
        <v>0</v>
      </c>
      <c r="Q275" s="232"/>
      <c r="R275" s="233">
        <f>SUM(R276:R283)</f>
        <v>0</v>
      </c>
      <c r="S275" s="232"/>
      <c r="T275" s="234">
        <f>SUM(T276:T283)</f>
        <v>0</v>
      </c>
      <c r="AR275" s="235" t="s">
        <v>24</v>
      </c>
      <c r="AT275" s="236" t="s">
        <v>72</v>
      </c>
      <c r="AU275" s="236" t="s">
        <v>81</v>
      </c>
      <c r="AY275" s="235" t="s">
        <v>394</v>
      </c>
      <c r="BK275" s="237">
        <f>SUM(BK276:BK283)</f>
        <v>0</v>
      </c>
    </row>
    <row r="276" spans="2:65" s="1" customFormat="1" ht="16.5" customHeight="1">
      <c r="B276" s="47"/>
      <c r="C276" s="240" t="s">
        <v>709</v>
      </c>
      <c r="D276" s="240" t="s">
        <v>396</v>
      </c>
      <c r="E276" s="241" t="s">
        <v>5500</v>
      </c>
      <c r="F276" s="242" t="s">
        <v>4697</v>
      </c>
      <c r="G276" s="243" t="s">
        <v>3993</v>
      </c>
      <c r="H276" s="244">
        <v>1</v>
      </c>
      <c r="I276" s="245"/>
      <c r="J276" s="246">
        <f>ROUND(I276*H276,2)</f>
        <v>0</v>
      </c>
      <c r="K276" s="242" t="s">
        <v>22</v>
      </c>
      <c r="L276" s="73"/>
      <c r="M276" s="247" t="s">
        <v>22</v>
      </c>
      <c r="N276" s="248" t="s">
        <v>44</v>
      </c>
      <c r="O276" s="48"/>
      <c r="P276" s="249">
        <f>O276*H276</f>
        <v>0</v>
      </c>
      <c r="Q276" s="249">
        <v>0</v>
      </c>
      <c r="R276" s="249">
        <f>Q276*H276</f>
        <v>0</v>
      </c>
      <c r="S276" s="249">
        <v>0</v>
      </c>
      <c r="T276" s="250">
        <f>S276*H276</f>
        <v>0</v>
      </c>
      <c r="AR276" s="25" t="s">
        <v>786</v>
      </c>
      <c r="AT276" s="25" t="s">
        <v>396</v>
      </c>
      <c r="AU276" s="25" t="s">
        <v>413</v>
      </c>
      <c r="AY276" s="25" t="s">
        <v>394</v>
      </c>
      <c r="BE276" s="251">
        <f>IF(N276="základní",J276,0)</f>
        <v>0</v>
      </c>
      <c r="BF276" s="251">
        <f>IF(N276="snížená",J276,0)</f>
        <v>0</v>
      </c>
      <c r="BG276" s="251">
        <f>IF(N276="zákl. přenesená",J276,0)</f>
        <v>0</v>
      </c>
      <c r="BH276" s="251">
        <f>IF(N276="sníž. přenesená",J276,0)</f>
        <v>0</v>
      </c>
      <c r="BI276" s="251">
        <f>IF(N276="nulová",J276,0)</f>
        <v>0</v>
      </c>
      <c r="BJ276" s="25" t="s">
        <v>24</v>
      </c>
      <c r="BK276" s="251">
        <f>ROUND(I276*H276,2)</f>
        <v>0</v>
      </c>
      <c r="BL276" s="25" t="s">
        <v>786</v>
      </c>
      <c r="BM276" s="25" t="s">
        <v>5501</v>
      </c>
    </row>
    <row r="277" spans="2:47" s="1" customFormat="1" ht="13.5">
      <c r="B277" s="47"/>
      <c r="C277" s="75"/>
      <c r="D277" s="252" t="s">
        <v>403</v>
      </c>
      <c r="E277" s="75"/>
      <c r="F277" s="253" t="s">
        <v>4697</v>
      </c>
      <c r="G277" s="75"/>
      <c r="H277" s="75"/>
      <c r="I277" s="208"/>
      <c r="J277" s="75"/>
      <c r="K277" s="75"/>
      <c r="L277" s="73"/>
      <c r="M277" s="254"/>
      <c r="N277" s="48"/>
      <c r="O277" s="48"/>
      <c r="P277" s="48"/>
      <c r="Q277" s="48"/>
      <c r="R277" s="48"/>
      <c r="S277" s="48"/>
      <c r="T277" s="96"/>
      <c r="AT277" s="25" t="s">
        <v>403</v>
      </c>
      <c r="AU277" s="25" t="s">
        <v>413</v>
      </c>
    </row>
    <row r="278" spans="2:65" s="1" customFormat="1" ht="16.5" customHeight="1">
      <c r="B278" s="47"/>
      <c r="C278" s="240" t="s">
        <v>718</v>
      </c>
      <c r="D278" s="240" t="s">
        <v>396</v>
      </c>
      <c r="E278" s="241" t="s">
        <v>5502</v>
      </c>
      <c r="F278" s="242" t="s">
        <v>4699</v>
      </c>
      <c r="G278" s="243" t="s">
        <v>3993</v>
      </c>
      <c r="H278" s="244">
        <v>1</v>
      </c>
      <c r="I278" s="245"/>
      <c r="J278" s="246">
        <f>ROUND(I278*H278,2)</f>
        <v>0</v>
      </c>
      <c r="K278" s="242" t="s">
        <v>22</v>
      </c>
      <c r="L278" s="73"/>
      <c r="M278" s="247" t="s">
        <v>22</v>
      </c>
      <c r="N278" s="248" t="s">
        <v>44</v>
      </c>
      <c r="O278" s="48"/>
      <c r="P278" s="249">
        <f>O278*H278</f>
        <v>0</v>
      </c>
      <c r="Q278" s="249">
        <v>0</v>
      </c>
      <c r="R278" s="249">
        <f>Q278*H278</f>
        <v>0</v>
      </c>
      <c r="S278" s="249">
        <v>0</v>
      </c>
      <c r="T278" s="250">
        <f>S278*H278</f>
        <v>0</v>
      </c>
      <c r="AR278" s="25" t="s">
        <v>786</v>
      </c>
      <c r="AT278" s="25" t="s">
        <v>396</v>
      </c>
      <c r="AU278" s="25" t="s">
        <v>413</v>
      </c>
      <c r="AY278" s="25" t="s">
        <v>394</v>
      </c>
      <c r="BE278" s="251">
        <f>IF(N278="základní",J278,0)</f>
        <v>0</v>
      </c>
      <c r="BF278" s="251">
        <f>IF(N278="snížená",J278,0)</f>
        <v>0</v>
      </c>
      <c r="BG278" s="251">
        <f>IF(N278="zákl. přenesená",J278,0)</f>
        <v>0</v>
      </c>
      <c r="BH278" s="251">
        <f>IF(N278="sníž. přenesená",J278,0)</f>
        <v>0</v>
      </c>
      <c r="BI278" s="251">
        <f>IF(N278="nulová",J278,0)</f>
        <v>0</v>
      </c>
      <c r="BJ278" s="25" t="s">
        <v>24</v>
      </c>
      <c r="BK278" s="251">
        <f>ROUND(I278*H278,2)</f>
        <v>0</v>
      </c>
      <c r="BL278" s="25" t="s">
        <v>786</v>
      </c>
      <c r="BM278" s="25" t="s">
        <v>5503</v>
      </c>
    </row>
    <row r="279" spans="2:47" s="1" customFormat="1" ht="13.5">
      <c r="B279" s="47"/>
      <c r="C279" s="75"/>
      <c r="D279" s="252" t="s">
        <v>403</v>
      </c>
      <c r="E279" s="75"/>
      <c r="F279" s="253" t="s">
        <v>4699</v>
      </c>
      <c r="G279" s="75"/>
      <c r="H279" s="75"/>
      <c r="I279" s="208"/>
      <c r="J279" s="75"/>
      <c r="K279" s="75"/>
      <c r="L279" s="73"/>
      <c r="M279" s="254"/>
      <c r="N279" s="48"/>
      <c r="O279" s="48"/>
      <c r="P279" s="48"/>
      <c r="Q279" s="48"/>
      <c r="R279" s="48"/>
      <c r="S279" s="48"/>
      <c r="T279" s="96"/>
      <c r="AT279" s="25" t="s">
        <v>403</v>
      </c>
      <c r="AU279" s="25" t="s">
        <v>413</v>
      </c>
    </row>
    <row r="280" spans="2:65" s="1" customFormat="1" ht="16.5" customHeight="1">
      <c r="B280" s="47"/>
      <c r="C280" s="240" t="s">
        <v>723</v>
      </c>
      <c r="D280" s="240" t="s">
        <v>396</v>
      </c>
      <c r="E280" s="241" t="s">
        <v>5504</v>
      </c>
      <c r="F280" s="242" t="s">
        <v>4703</v>
      </c>
      <c r="G280" s="243" t="s">
        <v>3993</v>
      </c>
      <c r="H280" s="244">
        <v>1</v>
      </c>
      <c r="I280" s="245"/>
      <c r="J280" s="246">
        <f>ROUND(I280*H280,2)</f>
        <v>0</v>
      </c>
      <c r="K280" s="242" t="s">
        <v>22</v>
      </c>
      <c r="L280" s="73"/>
      <c r="M280" s="247" t="s">
        <v>22</v>
      </c>
      <c r="N280" s="248" t="s">
        <v>44</v>
      </c>
      <c r="O280" s="48"/>
      <c r="P280" s="249">
        <f>O280*H280</f>
        <v>0</v>
      </c>
      <c r="Q280" s="249">
        <v>0</v>
      </c>
      <c r="R280" s="249">
        <f>Q280*H280</f>
        <v>0</v>
      </c>
      <c r="S280" s="249">
        <v>0</v>
      </c>
      <c r="T280" s="250">
        <f>S280*H280</f>
        <v>0</v>
      </c>
      <c r="AR280" s="25" t="s">
        <v>786</v>
      </c>
      <c r="AT280" s="25" t="s">
        <v>396</v>
      </c>
      <c r="AU280" s="25" t="s">
        <v>413</v>
      </c>
      <c r="AY280" s="25" t="s">
        <v>394</v>
      </c>
      <c r="BE280" s="251">
        <f>IF(N280="základní",J280,0)</f>
        <v>0</v>
      </c>
      <c r="BF280" s="251">
        <f>IF(N280="snížená",J280,0)</f>
        <v>0</v>
      </c>
      <c r="BG280" s="251">
        <f>IF(N280="zákl. přenesená",J280,0)</f>
        <v>0</v>
      </c>
      <c r="BH280" s="251">
        <f>IF(N280="sníž. přenesená",J280,0)</f>
        <v>0</v>
      </c>
      <c r="BI280" s="251">
        <f>IF(N280="nulová",J280,0)</f>
        <v>0</v>
      </c>
      <c r="BJ280" s="25" t="s">
        <v>24</v>
      </c>
      <c r="BK280" s="251">
        <f>ROUND(I280*H280,2)</f>
        <v>0</v>
      </c>
      <c r="BL280" s="25" t="s">
        <v>786</v>
      </c>
      <c r="BM280" s="25" t="s">
        <v>5505</v>
      </c>
    </row>
    <row r="281" spans="2:47" s="1" customFormat="1" ht="13.5">
      <c r="B281" s="47"/>
      <c r="C281" s="75"/>
      <c r="D281" s="252" t="s">
        <v>403</v>
      </c>
      <c r="E281" s="75"/>
      <c r="F281" s="253" t="s">
        <v>4703</v>
      </c>
      <c r="G281" s="75"/>
      <c r="H281" s="75"/>
      <c r="I281" s="208"/>
      <c r="J281" s="75"/>
      <c r="K281" s="75"/>
      <c r="L281" s="73"/>
      <c r="M281" s="254"/>
      <c r="N281" s="48"/>
      <c r="O281" s="48"/>
      <c r="P281" s="48"/>
      <c r="Q281" s="48"/>
      <c r="R281" s="48"/>
      <c r="S281" s="48"/>
      <c r="T281" s="96"/>
      <c r="AT281" s="25" t="s">
        <v>403</v>
      </c>
      <c r="AU281" s="25" t="s">
        <v>413</v>
      </c>
    </row>
    <row r="282" spans="2:65" s="1" customFormat="1" ht="16.5" customHeight="1">
      <c r="B282" s="47"/>
      <c r="C282" s="240" t="s">
        <v>728</v>
      </c>
      <c r="D282" s="240" t="s">
        <v>396</v>
      </c>
      <c r="E282" s="241" t="s">
        <v>5506</v>
      </c>
      <c r="F282" s="242" t="s">
        <v>4706</v>
      </c>
      <c r="G282" s="243" t="s">
        <v>3993</v>
      </c>
      <c r="H282" s="244">
        <v>1</v>
      </c>
      <c r="I282" s="245"/>
      <c r="J282" s="246">
        <f>ROUND(I282*H282,2)</f>
        <v>0</v>
      </c>
      <c r="K282" s="242" t="s">
        <v>22</v>
      </c>
      <c r="L282" s="73"/>
      <c r="M282" s="247" t="s">
        <v>22</v>
      </c>
      <c r="N282" s="248" t="s">
        <v>44</v>
      </c>
      <c r="O282" s="48"/>
      <c r="P282" s="249">
        <f>O282*H282</f>
        <v>0</v>
      </c>
      <c r="Q282" s="249">
        <v>0</v>
      </c>
      <c r="R282" s="249">
        <f>Q282*H282</f>
        <v>0</v>
      </c>
      <c r="S282" s="249">
        <v>0</v>
      </c>
      <c r="T282" s="250">
        <f>S282*H282</f>
        <v>0</v>
      </c>
      <c r="AR282" s="25" t="s">
        <v>786</v>
      </c>
      <c r="AT282" s="25" t="s">
        <v>396</v>
      </c>
      <c r="AU282" s="25" t="s">
        <v>413</v>
      </c>
      <c r="AY282" s="25" t="s">
        <v>394</v>
      </c>
      <c r="BE282" s="251">
        <f>IF(N282="základní",J282,0)</f>
        <v>0</v>
      </c>
      <c r="BF282" s="251">
        <f>IF(N282="snížená",J282,0)</f>
        <v>0</v>
      </c>
      <c r="BG282" s="251">
        <f>IF(N282="zákl. přenesená",J282,0)</f>
        <v>0</v>
      </c>
      <c r="BH282" s="251">
        <f>IF(N282="sníž. přenesená",J282,0)</f>
        <v>0</v>
      </c>
      <c r="BI282" s="251">
        <f>IF(N282="nulová",J282,0)</f>
        <v>0</v>
      </c>
      <c r="BJ282" s="25" t="s">
        <v>24</v>
      </c>
      <c r="BK282" s="251">
        <f>ROUND(I282*H282,2)</f>
        <v>0</v>
      </c>
      <c r="BL282" s="25" t="s">
        <v>786</v>
      </c>
      <c r="BM282" s="25" t="s">
        <v>5507</v>
      </c>
    </row>
    <row r="283" spans="2:47" s="1" customFormat="1" ht="13.5">
      <c r="B283" s="47"/>
      <c r="C283" s="75"/>
      <c r="D283" s="252" t="s">
        <v>403</v>
      </c>
      <c r="E283" s="75"/>
      <c r="F283" s="253" t="s">
        <v>4706</v>
      </c>
      <c r="G283" s="75"/>
      <c r="H283" s="75"/>
      <c r="I283" s="208"/>
      <c r="J283" s="75"/>
      <c r="K283" s="75"/>
      <c r="L283" s="73"/>
      <c r="M283" s="309"/>
      <c r="N283" s="310"/>
      <c r="O283" s="310"/>
      <c r="P283" s="310"/>
      <c r="Q283" s="310"/>
      <c r="R283" s="310"/>
      <c r="S283" s="310"/>
      <c r="T283" s="311"/>
      <c r="AT283" s="25" t="s">
        <v>403</v>
      </c>
      <c r="AU283" s="25" t="s">
        <v>413</v>
      </c>
    </row>
    <row r="284" spans="2:12" s="1" customFormat="1" ht="6.95" customHeight="1">
      <c r="B284" s="68"/>
      <c r="C284" s="69"/>
      <c r="D284" s="69"/>
      <c r="E284" s="69"/>
      <c r="F284" s="69"/>
      <c r="G284" s="69"/>
      <c r="H284" s="69"/>
      <c r="I284" s="181"/>
      <c r="J284" s="69"/>
      <c r="K284" s="69"/>
      <c r="L284" s="73"/>
    </row>
  </sheetData>
  <sheetProtection password="CC35" sheet="1" objects="1" scenarios="1" formatColumns="0" formatRows="0" autoFilter="0"/>
  <autoFilter ref="C126:K283"/>
  <mergeCells count="13">
    <mergeCell ref="E7:H7"/>
    <mergeCell ref="E9:H9"/>
    <mergeCell ref="E11:H11"/>
    <mergeCell ref="E26:H26"/>
    <mergeCell ref="E47:H47"/>
    <mergeCell ref="E49:H49"/>
    <mergeCell ref="E51:H51"/>
    <mergeCell ref="J55:J56"/>
    <mergeCell ref="E115:H115"/>
    <mergeCell ref="E117:H117"/>
    <mergeCell ref="E119:H119"/>
    <mergeCell ref="G1:H1"/>
    <mergeCell ref="L2:V2"/>
  </mergeCells>
  <hyperlinks>
    <hyperlink ref="F1:G1" location="C2" display="1) Krycí list soupisu"/>
    <hyperlink ref="G1:H1" location="C58" display="2) Rekapitulace"/>
    <hyperlink ref="J1" location="C12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BR36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0"/>
      <c r="C1" s="150"/>
      <c r="D1" s="151" t="s">
        <v>1</v>
      </c>
      <c r="E1" s="150"/>
      <c r="F1" s="152" t="s">
        <v>158</v>
      </c>
      <c r="G1" s="152" t="s">
        <v>159</v>
      </c>
      <c r="H1" s="152"/>
      <c r="I1" s="153"/>
      <c r="J1" s="152" t="s">
        <v>160</v>
      </c>
      <c r="K1" s="151" t="s">
        <v>161</v>
      </c>
      <c r="L1" s="152" t="s">
        <v>162</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118</v>
      </c>
    </row>
    <row r="3" spans="2:46" ht="6.95" customHeight="1">
      <c r="B3" s="26"/>
      <c r="C3" s="27"/>
      <c r="D3" s="27"/>
      <c r="E3" s="27"/>
      <c r="F3" s="27"/>
      <c r="G3" s="27"/>
      <c r="H3" s="27"/>
      <c r="I3" s="155"/>
      <c r="J3" s="27"/>
      <c r="K3" s="28"/>
      <c r="AT3" s="25" t="s">
        <v>81</v>
      </c>
    </row>
    <row r="4" spans="2:46" ht="36.95" customHeight="1">
      <c r="B4" s="29"/>
      <c r="C4" s="30"/>
      <c r="D4" s="31" t="s">
        <v>167</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18</v>
      </c>
      <c r="E6" s="30"/>
      <c r="F6" s="30"/>
      <c r="G6" s="30"/>
      <c r="H6" s="30"/>
      <c r="I6" s="156"/>
      <c r="J6" s="30"/>
      <c r="K6" s="32"/>
    </row>
    <row r="7" spans="2:11" ht="16.5" customHeight="1">
      <c r="B7" s="29"/>
      <c r="C7" s="30"/>
      <c r="D7" s="30"/>
      <c r="E7" s="157" t="str">
        <f>'Rekapitulace stavby'!K6</f>
        <v>Revitalizace a zatraktivnění pevnosti - Stavební úpravy a přístavba návštěvnického centra</v>
      </c>
      <c r="F7" s="41"/>
      <c r="G7" s="41"/>
      <c r="H7" s="41"/>
      <c r="I7" s="156"/>
      <c r="J7" s="30"/>
      <c r="K7" s="32"/>
    </row>
    <row r="8" spans="2:11" ht="13.5">
      <c r="B8" s="29"/>
      <c r="C8" s="30"/>
      <c r="D8" s="41" t="s">
        <v>176</v>
      </c>
      <c r="E8" s="30"/>
      <c r="F8" s="30"/>
      <c r="G8" s="30"/>
      <c r="H8" s="30"/>
      <c r="I8" s="156"/>
      <c r="J8" s="30"/>
      <c r="K8" s="32"/>
    </row>
    <row r="9" spans="2:11" s="1" customFormat="1" ht="16.5" customHeight="1">
      <c r="B9" s="47"/>
      <c r="C9" s="48"/>
      <c r="D9" s="48"/>
      <c r="E9" s="157" t="s">
        <v>5508</v>
      </c>
      <c r="F9" s="48"/>
      <c r="G9" s="48"/>
      <c r="H9" s="48"/>
      <c r="I9" s="158"/>
      <c r="J9" s="48"/>
      <c r="K9" s="52"/>
    </row>
    <row r="10" spans="2:11" s="1" customFormat="1" ht="13.5">
      <c r="B10" s="47"/>
      <c r="C10" s="48"/>
      <c r="D10" s="41" t="s">
        <v>182</v>
      </c>
      <c r="E10" s="48"/>
      <c r="F10" s="48"/>
      <c r="G10" s="48"/>
      <c r="H10" s="48"/>
      <c r="I10" s="158"/>
      <c r="J10" s="48"/>
      <c r="K10" s="52"/>
    </row>
    <row r="11" spans="2:11" s="1" customFormat="1" ht="36.95" customHeight="1">
      <c r="B11" s="47"/>
      <c r="C11" s="48"/>
      <c r="D11" s="48"/>
      <c r="E11" s="159" t="s">
        <v>5509</v>
      </c>
      <c r="F11" s="48"/>
      <c r="G11" s="48"/>
      <c r="H11" s="48"/>
      <c r="I11" s="158"/>
      <c r="J11" s="48"/>
      <c r="K11" s="52"/>
    </row>
    <row r="12" spans="2:11" s="1" customFormat="1" ht="13.5">
      <c r="B12" s="47"/>
      <c r="C12" s="48"/>
      <c r="D12" s="48"/>
      <c r="E12" s="48"/>
      <c r="F12" s="48"/>
      <c r="G12" s="48"/>
      <c r="H12" s="48"/>
      <c r="I12" s="158"/>
      <c r="J12" s="48"/>
      <c r="K12" s="52"/>
    </row>
    <row r="13" spans="2:11" s="1" customFormat="1" ht="14.4" customHeight="1">
      <c r="B13" s="47"/>
      <c r="C13" s="48"/>
      <c r="D13" s="41" t="s">
        <v>21</v>
      </c>
      <c r="E13" s="48"/>
      <c r="F13" s="36" t="s">
        <v>22</v>
      </c>
      <c r="G13" s="48"/>
      <c r="H13" s="48"/>
      <c r="I13" s="160" t="s">
        <v>23</v>
      </c>
      <c r="J13" s="36" t="s">
        <v>22</v>
      </c>
      <c r="K13" s="52"/>
    </row>
    <row r="14" spans="2:11" s="1" customFormat="1" ht="14.4" customHeight="1">
      <c r="B14" s="47"/>
      <c r="C14" s="48"/>
      <c r="D14" s="41" t="s">
        <v>25</v>
      </c>
      <c r="E14" s="48"/>
      <c r="F14" s="36" t="s">
        <v>26</v>
      </c>
      <c r="G14" s="48"/>
      <c r="H14" s="48"/>
      <c r="I14" s="160" t="s">
        <v>27</v>
      </c>
      <c r="J14" s="161" t="str">
        <f>'Rekapitulace stavby'!AN8</f>
        <v>3. 5. 2017</v>
      </c>
      <c r="K14" s="52"/>
    </row>
    <row r="15" spans="2:11" s="1" customFormat="1" ht="10.8" customHeight="1">
      <c r="B15" s="47"/>
      <c r="C15" s="48"/>
      <c r="D15" s="48"/>
      <c r="E15" s="48"/>
      <c r="F15" s="48"/>
      <c r="G15" s="48"/>
      <c r="H15" s="48"/>
      <c r="I15" s="158"/>
      <c r="J15" s="48"/>
      <c r="K15" s="52"/>
    </row>
    <row r="16" spans="2:11" s="1" customFormat="1" ht="14.4" customHeight="1">
      <c r="B16" s="47"/>
      <c r="C16" s="48"/>
      <c r="D16" s="41" t="s">
        <v>29</v>
      </c>
      <c r="E16" s="48"/>
      <c r="F16" s="48"/>
      <c r="G16" s="48"/>
      <c r="H16" s="48"/>
      <c r="I16" s="160" t="s">
        <v>30</v>
      </c>
      <c r="J16" s="36" t="str">
        <f>IF('Rekapitulace stavby'!AN10="","",'Rekapitulace stavby'!AN10)</f>
        <v/>
      </c>
      <c r="K16" s="52"/>
    </row>
    <row r="17" spans="2:11" s="1" customFormat="1" ht="18" customHeight="1">
      <c r="B17" s="47"/>
      <c r="C17" s="48"/>
      <c r="D17" s="48"/>
      <c r="E17" s="36" t="str">
        <f>IF('Rekapitulace stavby'!E11="","",'Rekapitulace stavby'!E11)</f>
        <v xml:space="preserve"> </v>
      </c>
      <c r="F17" s="48"/>
      <c r="G17" s="48"/>
      <c r="H17" s="48"/>
      <c r="I17" s="160" t="s">
        <v>32</v>
      </c>
      <c r="J17" s="36" t="str">
        <f>IF('Rekapitulace stavby'!AN11="","",'Rekapitulace stavby'!AN11)</f>
        <v/>
      </c>
      <c r="K17" s="52"/>
    </row>
    <row r="18" spans="2:11" s="1" customFormat="1" ht="6.95" customHeight="1">
      <c r="B18" s="47"/>
      <c r="C18" s="48"/>
      <c r="D18" s="48"/>
      <c r="E18" s="48"/>
      <c r="F18" s="48"/>
      <c r="G18" s="48"/>
      <c r="H18" s="48"/>
      <c r="I18" s="158"/>
      <c r="J18" s="48"/>
      <c r="K18" s="52"/>
    </row>
    <row r="19" spans="2:11" s="1" customFormat="1" ht="14.4" customHeight="1">
      <c r="B19" s="47"/>
      <c r="C19" s="48"/>
      <c r="D19" s="41" t="s">
        <v>33</v>
      </c>
      <c r="E19" s="48"/>
      <c r="F19" s="48"/>
      <c r="G19" s="48"/>
      <c r="H19" s="48"/>
      <c r="I19" s="160" t="s">
        <v>30</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60" t="s">
        <v>32</v>
      </c>
      <c r="J20" s="36" t="str">
        <f>IF('Rekapitulace stavby'!AN14="Vyplň údaj","",IF('Rekapitulace stavby'!AN14="","",'Rekapitulace stavby'!AN14))</f>
        <v/>
      </c>
      <c r="K20" s="52"/>
    </row>
    <row r="21" spans="2:11" s="1" customFormat="1" ht="6.95" customHeight="1">
      <c r="B21" s="47"/>
      <c r="C21" s="48"/>
      <c r="D21" s="48"/>
      <c r="E21" s="48"/>
      <c r="F21" s="48"/>
      <c r="G21" s="48"/>
      <c r="H21" s="48"/>
      <c r="I21" s="158"/>
      <c r="J21" s="48"/>
      <c r="K21" s="52"/>
    </row>
    <row r="22" spans="2:11" s="1" customFormat="1" ht="14.4" customHeight="1">
      <c r="B22" s="47"/>
      <c r="C22" s="48"/>
      <c r="D22" s="41" t="s">
        <v>35</v>
      </c>
      <c r="E22" s="48"/>
      <c r="F22" s="48"/>
      <c r="G22" s="48"/>
      <c r="H22" s="48"/>
      <c r="I22" s="160" t="s">
        <v>30</v>
      </c>
      <c r="J22" s="36" t="str">
        <f>IF('Rekapitulace stavby'!AN16="","",'Rekapitulace stavby'!AN16)</f>
        <v/>
      </c>
      <c r="K22" s="52"/>
    </row>
    <row r="23" spans="2:11" s="1" customFormat="1" ht="18" customHeight="1">
      <c r="B23" s="47"/>
      <c r="C23" s="48"/>
      <c r="D23" s="48"/>
      <c r="E23" s="36" t="str">
        <f>IF('Rekapitulace stavby'!E17="","",'Rekapitulace stavby'!E17)</f>
        <v xml:space="preserve"> </v>
      </c>
      <c r="F23" s="48"/>
      <c r="G23" s="48"/>
      <c r="H23" s="48"/>
      <c r="I23" s="160" t="s">
        <v>32</v>
      </c>
      <c r="J23" s="36" t="str">
        <f>IF('Rekapitulace stavby'!AN17="","",'Rekapitulace stavby'!AN17)</f>
        <v/>
      </c>
      <c r="K23" s="52"/>
    </row>
    <row r="24" spans="2:11" s="1" customFormat="1" ht="6.95" customHeight="1">
      <c r="B24" s="47"/>
      <c r="C24" s="48"/>
      <c r="D24" s="48"/>
      <c r="E24" s="48"/>
      <c r="F24" s="48"/>
      <c r="G24" s="48"/>
      <c r="H24" s="48"/>
      <c r="I24" s="158"/>
      <c r="J24" s="48"/>
      <c r="K24" s="52"/>
    </row>
    <row r="25" spans="2:11" s="1" customFormat="1" ht="14.4" customHeight="1">
      <c r="B25" s="47"/>
      <c r="C25" s="48"/>
      <c r="D25" s="41" t="s">
        <v>37</v>
      </c>
      <c r="E25" s="48"/>
      <c r="F25" s="48"/>
      <c r="G25" s="48"/>
      <c r="H25" s="48"/>
      <c r="I25" s="158"/>
      <c r="J25" s="48"/>
      <c r="K25" s="52"/>
    </row>
    <row r="26" spans="2:11" s="7" customFormat="1" ht="16.5" customHeight="1">
      <c r="B26" s="162"/>
      <c r="C26" s="163"/>
      <c r="D26" s="163"/>
      <c r="E26" s="45" t="s">
        <v>22</v>
      </c>
      <c r="F26" s="45"/>
      <c r="G26" s="45"/>
      <c r="H26" s="45"/>
      <c r="I26" s="164"/>
      <c r="J26" s="163"/>
      <c r="K26" s="165"/>
    </row>
    <row r="27" spans="2:11" s="1" customFormat="1" ht="6.95" customHeight="1">
      <c r="B27" s="47"/>
      <c r="C27" s="48"/>
      <c r="D27" s="48"/>
      <c r="E27" s="48"/>
      <c r="F27" s="48"/>
      <c r="G27" s="48"/>
      <c r="H27" s="48"/>
      <c r="I27" s="158"/>
      <c r="J27" s="48"/>
      <c r="K27" s="52"/>
    </row>
    <row r="28" spans="2:11" s="1" customFormat="1" ht="6.95" customHeight="1">
      <c r="B28" s="47"/>
      <c r="C28" s="48"/>
      <c r="D28" s="107"/>
      <c r="E28" s="107"/>
      <c r="F28" s="107"/>
      <c r="G28" s="107"/>
      <c r="H28" s="107"/>
      <c r="I28" s="167"/>
      <c r="J28" s="107"/>
      <c r="K28" s="168"/>
    </row>
    <row r="29" spans="2:11" s="1" customFormat="1" ht="25.4" customHeight="1">
      <c r="B29" s="47"/>
      <c r="C29" s="48"/>
      <c r="D29" s="169" t="s">
        <v>39</v>
      </c>
      <c r="E29" s="48"/>
      <c r="F29" s="48"/>
      <c r="G29" s="48"/>
      <c r="H29" s="48"/>
      <c r="I29" s="158"/>
      <c r="J29" s="170">
        <f>ROUND(J89,2)</f>
        <v>0</v>
      </c>
      <c r="K29" s="52"/>
    </row>
    <row r="30" spans="2:11" s="1" customFormat="1" ht="6.95" customHeight="1">
      <c r="B30" s="47"/>
      <c r="C30" s="48"/>
      <c r="D30" s="107"/>
      <c r="E30" s="107"/>
      <c r="F30" s="107"/>
      <c r="G30" s="107"/>
      <c r="H30" s="107"/>
      <c r="I30" s="167"/>
      <c r="J30" s="107"/>
      <c r="K30" s="168"/>
    </row>
    <row r="31" spans="2:11" s="1" customFormat="1" ht="14.4" customHeight="1">
      <c r="B31" s="47"/>
      <c r="C31" s="48"/>
      <c r="D31" s="48"/>
      <c r="E31" s="48"/>
      <c r="F31" s="53" t="s">
        <v>41</v>
      </c>
      <c r="G31" s="48"/>
      <c r="H31" s="48"/>
      <c r="I31" s="171" t="s">
        <v>40</v>
      </c>
      <c r="J31" s="53" t="s">
        <v>42</v>
      </c>
      <c r="K31" s="52"/>
    </row>
    <row r="32" spans="2:11" s="1" customFormat="1" ht="14.4" customHeight="1">
      <c r="B32" s="47"/>
      <c r="C32" s="48"/>
      <c r="D32" s="56" t="s">
        <v>43</v>
      </c>
      <c r="E32" s="56" t="s">
        <v>44</v>
      </c>
      <c r="F32" s="172">
        <f>ROUND(SUM(BE89:BE362),2)</f>
        <v>0</v>
      </c>
      <c r="G32" s="48"/>
      <c r="H32" s="48"/>
      <c r="I32" s="173">
        <v>0.21</v>
      </c>
      <c r="J32" s="172">
        <f>ROUND(ROUND((SUM(BE89:BE362)),2)*I32,2)</f>
        <v>0</v>
      </c>
      <c r="K32" s="52"/>
    </row>
    <row r="33" spans="2:11" s="1" customFormat="1" ht="14.4" customHeight="1">
      <c r="B33" s="47"/>
      <c r="C33" s="48"/>
      <c r="D33" s="48"/>
      <c r="E33" s="56" t="s">
        <v>45</v>
      </c>
      <c r="F33" s="172">
        <f>ROUND(SUM(BF89:BF362),2)</f>
        <v>0</v>
      </c>
      <c r="G33" s="48"/>
      <c r="H33" s="48"/>
      <c r="I33" s="173">
        <v>0.15</v>
      </c>
      <c r="J33" s="172">
        <f>ROUND(ROUND((SUM(BF89:BF362)),2)*I33,2)</f>
        <v>0</v>
      </c>
      <c r="K33" s="52"/>
    </row>
    <row r="34" spans="2:11" s="1" customFormat="1" ht="14.4" customHeight="1" hidden="1">
      <c r="B34" s="47"/>
      <c r="C34" s="48"/>
      <c r="D34" s="48"/>
      <c r="E34" s="56" t="s">
        <v>46</v>
      </c>
      <c r="F34" s="172">
        <f>ROUND(SUM(BG89:BG362),2)</f>
        <v>0</v>
      </c>
      <c r="G34" s="48"/>
      <c r="H34" s="48"/>
      <c r="I34" s="173">
        <v>0.21</v>
      </c>
      <c r="J34" s="172">
        <v>0</v>
      </c>
      <c r="K34" s="52"/>
    </row>
    <row r="35" spans="2:11" s="1" customFormat="1" ht="14.4" customHeight="1" hidden="1">
      <c r="B35" s="47"/>
      <c r="C35" s="48"/>
      <c r="D35" s="48"/>
      <c r="E35" s="56" t="s">
        <v>47</v>
      </c>
      <c r="F35" s="172">
        <f>ROUND(SUM(BH89:BH362),2)</f>
        <v>0</v>
      </c>
      <c r="G35" s="48"/>
      <c r="H35" s="48"/>
      <c r="I35" s="173">
        <v>0.15</v>
      </c>
      <c r="J35" s="172">
        <v>0</v>
      </c>
      <c r="K35" s="52"/>
    </row>
    <row r="36" spans="2:11" s="1" customFormat="1" ht="14.4" customHeight="1" hidden="1">
      <c r="B36" s="47"/>
      <c r="C36" s="48"/>
      <c r="D36" s="48"/>
      <c r="E36" s="56" t="s">
        <v>48</v>
      </c>
      <c r="F36" s="172">
        <f>ROUND(SUM(BI89:BI362),2)</f>
        <v>0</v>
      </c>
      <c r="G36" s="48"/>
      <c r="H36" s="48"/>
      <c r="I36" s="173">
        <v>0</v>
      </c>
      <c r="J36" s="172">
        <v>0</v>
      </c>
      <c r="K36" s="52"/>
    </row>
    <row r="37" spans="2:11" s="1" customFormat="1" ht="6.95" customHeight="1">
      <c r="B37" s="47"/>
      <c r="C37" s="48"/>
      <c r="D37" s="48"/>
      <c r="E37" s="48"/>
      <c r="F37" s="48"/>
      <c r="G37" s="48"/>
      <c r="H37" s="48"/>
      <c r="I37" s="158"/>
      <c r="J37" s="48"/>
      <c r="K37" s="52"/>
    </row>
    <row r="38" spans="2:11" s="1" customFormat="1" ht="25.4" customHeight="1">
      <c r="B38" s="47"/>
      <c r="C38" s="174"/>
      <c r="D38" s="175" t="s">
        <v>49</v>
      </c>
      <c r="E38" s="99"/>
      <c r="F38" s="99"/>
      <c r="G38" s="176" t="s">
        <v>50</v>
      </c>
      <c r="H38" s="177" t="s">
        <v>51</v>
      </c>
      <c r="I38" s="178"/>
      <c r="J38" s="179">
        <f>SUM(J29:J36)</f>
        <v>0</v>
      </c>
      <c r="K38" s="180"/>
    </row>
    <row r="39" spans="2:11" s="1" customFormat="1" ht="14.4" customHeight="1">
      <c r="B39" s="68"/>
      <c r="C39" s="69"/>
      <c r="D39" s="69"/>
      <c r="E39" s="69"/>
      <c r="F39" s="69"/>
      <c r="G39" s="69"/>
      <c r="H39" s="69"/>
      <c r="I39" s="181"/>
      <c r="J39" s="69"/>
      <c r="K39" s="70"/>
    </row>
    <row r="43" spans="2:11" s="1" customFormat="1" ht="6.95" customHeight="1">
      <c r="B43" s="182"/>
      <c r="C43" s="183"/>
      <c r="D43" s="183"/>
      <c r="E43" s="183"/>
      <c r="F43" s="183"/>
      <c r="G43" s="183"/>
      <c r="H43" s="183"/>
      <c r="I43" s="184"/>
      <c r="J43" s="183"/>
      <c r="K43" s="185"/>
    </row>
    <row r="44" spans="2:11" s="1" customFormat="1" ht="36.95" customHeight="1">
      <c r="B44" s="47"/>
      <c r="C44" s="31" t="s">
        <v>252</v>
      </c>
      <c r="D44" s="48"/>
      <c r="E44" s="48"/>
      <c r="F44" s="48"/>
      <c r="G44" s="48"/>
      <c r="H44" s="48"/>
      <c r="I44" s="158"/>
      <c r="J44" s="48"/>
      <c r="K44" s="52"/>
    </row>
    <row r="45" spans="2:11" s="1" customFormat="1" ht="6.95" customHeight="1">
      <c r="B45" s="47"/>
      <c r="C45" s="48"/>
      <c r="D45" s="48"/>
      <c r="E45" s="48"/>
      <c r="F45" s="48"/>
      <c r="G45" s="48"/>
      <c r="H45" s="48"/>
      <c r="I45" s="158"/>
      <c r="J45" s="48"/>
      <c r="K45" s="52"/>
    </row>
    <row r="46" spans="2:11" s="1" customFormat="1" ht="14.4" customHeight="1">
      <c r="B46" s="47"/>
      <c r="C46" s="41" t="s">
        <v>18</v>
      </c>
      <c r="D46" s="48"/>
      <c r="E46" s="48"/>
      <c r="F46" s="48"/>
      <c r="G46" s="48"/>
      <c r="H46" s="48"/>
      <c r="I46" s="158"/>
      <c r="J46" s="48"/>
      <c r="K46" s="52"/>
    </row>
    <row r="47" spans="2:11" s="1" customFormat="1" ht="16.5" customHeight="1">
      <c r="B47" s="47"/>
      <c r="C47" s="48"/>
      <c r="D47" s="48"/>
      <c r="E47" s="157" t="str">
        <f>E7</f>
        <v>Revitalizace a zatraktivnění pevnosti - Stavební úpravy a přístavba návštěvnického centra</v>
      </c>
      <c r="F47" s="41"/>
      <c r="G47" s="41"/>
      <c r="H47" s="41"/>
      <c r="I47" s="158"/>
      <c r="J47" s="48"/>
      <c r="K47" s="52"/>
    </row>
    <row r="48" spans="2:11" ht="13.5">
      <c r="B48" s="29"/>
      <c r="C48" s="41" t="s">
        <v>176</v>
      </c>
      <c r="D48" s="30"/>
      <c r="E48" s="30"/>
      <c r="F48" s="30"/>
      <c r="G48" s="30"/>
      <c r="H48" s="30"/>
      <c r="I48" s="156"/>
      <c r="J48" s="30"/>
      <c r="K48" s="32"/>
    </row>
    <row r="49" spans="2:11" s="1" customFormat="1" ht="16.5" customHeight="1">
      <c r="B49" s="47"/>
      <c r="C49" s="48"/>
      <c r="D49" s="48"/>
      <c r="E49" s="157" t="s">
        <v>5508</v>
      </c>
      <c r="F49" s="48"/>
      <c r="G49" s="48"/>
      <c r="H49" s="48"/>
      <c r="I49" s="158"/>
      <c r="J49" s="48"/>
      <c r="K49" s="52"/>
    </row>
    <row r="50" spans="2:11" s="1" customFormat="1" ht="14.4" customHeight="1">
      <c r="B50" s="47"/>
      <c r="C50" s="41" t="s">
        <v>182</v>
      </c>
      <c r="D50" s="48"/>
      <c r="E50" s="48"/>
      <c r="F50" s="48"/>
      <c r="G50" s="48"/>
      <c r="H50" s="48"/>
      <c r="I50" s="158"/>
      <c r="J50" s="48"/>
      <c r="K50" s="52"/>
    </row>
    <row r="51" spans="2:11" s="1" customFormat="1" ht="17.25" customHeight="1">
      <c r="B51" s="47"/>
      <c r="C51" s="48"/>
      <c r="D51" s="48"/>
      <c r="E51" s="159" t="str">
        <f>E11</f>
        <v xml:space="preserve">neuzna - Venkovní kanalizace - neuznatelné náklady </v>
      </c>
      <c r="F51" s="48"/>
      <c r="G51" s="48"/>
      <c r="H51" s="48"/>
      <c r="I51" s="158"/>
      <c r="J51" s="48"/>
      <c r="K51" s="52"/>
    </row>
    <row r="52" spans="2:11" s="1" customFormat="1" ht="6.95" customHeight="1">
      <c r="B52" s="47"/>
      <c r="C52" s="48"/>
      <c r="D52" s="48"/>
      <c r="E52" s="48"/>
      <c r="F52" s="48"/>
      <c r="G52" s="48"/>
      <c r="H52" s="48"/>
      <c r="I52" s="158"/>
      <c r="J52" s="48"/>
      <c r="K52" s="52"/>
    </row>
    <row r="53" spans="2:11" s="1" customFormat="1" ht="18" customHeight="1">
      <c r="B53" s="47"/>
      <c r="C53" s="41" t="s">
        <v>25</v>
      </c>
      <c r="D53" s="48"/>
      <c r="E53" s="48"/>
      <c r="F53" s="36" t="str">
        <f>F14</f>
        <v>Dobrošov</v>
      </c>
      <c r="G53" s="48"/>
      <c r="H53" s="48"/>
      <c r="I53" s="160" t="s">
        <v>27</v>
      </c>
      <c r="J53" s="161" t="str">
        <f>IF(J14="","",J14)</f>
        <v>3. 5. 2017</v>
      </c>
      <c r="K53" s="52"/>
    </row>
    <row r="54" spans="2:11" s="1" customFormat="1" ht="6.95" customHeight="1">
      <c r="B54" s="47"/>
      <c r="C54" s="48"/>
      <c r="D54" s="48"/>
      <c r="E54" s="48"/>
      <c r="F54" s="48"/>
      <c r="G54" s="48"/>
      <c r="H54" s="48"/>
      <c r="I54" s="158"/>
      <c r="J54" s="48"/>
      <c r="K54" s="52"/>
    </row>
    <row r="55" spans="2:11" s="1" customFormat="1" ht="13.5">
      <c r="B55" s="47"/>
      <c r="C55" s="41" t="s">
        <v>29</v>
      </c>
      <c r="D55" s="48"/>
      <c r="E55" s="48"/>
      <c r="F55" s="36" t="str">
        <f>E17</f>
        <v xml:space="preserve"> </v>
      </c>
      <c r="G55" s="48"/>
      <c r="H55" s="48"/>
      <c r="I55" s="160" t="s">
        <v>35</v>
      </c>
      <c r="J55" s="45" t="str">
        <f>E23</f>
        <v xml:space="preserve"> </v>
      </c>
      <c r="K55" s="52"/>
    </row>
    <row r="56" spans="2:11" s="1" customFormat="1" ht="14.4" customHeight="1">
      <c r="B56" s="47"/>
      <c r="C56" s="41" t="s">
        <v>33</v>
      </c>
      <c r="D56" s="48"/>
      <c r="E56" s="48"/>
      <c r="F56" s="36" t="str">
        <f>IF(E20="","",E20)</f>
        <v/>
      </c>
      <c r="G56" s="48"/>
      <c r="H56" s="48"/>
      <c r="I56" s="158"/>
      <c r="J56" s="186"/>
      <c r="K56" s="52"/>
    </row>
    <row r="57" spans="2:11" s="1" customFormat="1" ht="10.3" customHeight="1">
      <c r="B57" s="47"/>
      <c r="C57" s="48"/>
      <c r="D57" s="48"/>
      <c r="E57" s="48"/>
      <c r="F57" s="48"/>
      <c r="G57" s="48"/>
      <c r="H57" s="48"/>
      <c r="I57" s="158"/>
      <c r="J57" s="48"/>
      <c r="K57" s="52"/>
    </row>
    <row r="58" spans="2:11" s="1" customFormat="1" ht="29.25" customHeight="1">
      <c r="B58" s="47"/>
      <c r="C58" s="187" t="s">
        <v>281</v>
      </c>
      <c r="D58" s="174"/>
      <c r="E58" s="174"/>
      <c r="F58" s="174"/>
      <c r="G58" s="174"/>
      <c r="H58" s="174"/>
      <c r="I58" s="188"/>
      <c r="J58" s="189" t="s">
        <v>282</v>
      </c>
      <c r="K58" s="190"/>
    </row>
    <row r="59" spans="2:11" s="1" customFormat="1" ht="10.3" customHeight="1">
      <c r="B59" s="47"/>
      <c r="C59" s="48"/>
      <c r="D59" s="48"/>
      <c r="E59" s="48"/>
      <c r="F59" s="48"/>
      <c r="G59" s="48"/>
      <c r="H59" s="48"/>
      <c r="I59" s="158"/>
      <c r="J59" s="48"/>
      <c r="K59" s="52"/>
    </row>
    <row r="60" spans="2:47" s="1" customFormat="1" ht="29.25" customHeight="1">
      <c r="B60" s="47"/>
      <c r="C60" s="191" t="s">
        <v>287</v>
      </c>
      <c r="D60" s="48"/>
      <c r="E60" s="48"/>
      <c r="F60" s="48"/>
      <c r="G60" s="48"/>
      <c r="H60" s="48"/>
      <c r="I60" s="158"/>
      <c r="J60" s="170">
        <f>J89</f>
        <v>0</v>
      </c>
      <c r="K60" s="52"/>
      <c r="AU60" s="25" t="s">
        <v>288</v>
      </c>
    </row>
    <row r="61" spans="2:11" s="8" customFormat="1" ht="24.95" customHeight="1">
      <c r="B61" s="192"/>
      <c r="C61" s="193"/>
      <c r="D61" s="194" t="s">
        <v>291</v>
      </c>
      <c r="E61" s="195"/>
      <c r="F61" s="195"/>
      <c r="G61" s="195"/>
      <c r="H61" s="195"/>
      <c r="I61" s="196"/>
      <c r="J61" s="197">
        <f>J90</f>
        <v>0</v>
      </c>
      <c r="K61" s="198"/>
    </row>
    <row r="62" spans="2:11" s="9" customFormat="1" ht="19.9" customHeight="1">
      <c r="B62" s="200"/>
      <c r="C62" s="201"/>
      <c r="D62" s="202" t="s">
        <v>294</v>
      </c>
      <c r="E62" s="203"/>
      <c r="F62" s="203"/>
      <c r="G62" s="203"/>
      <c r="H62" s="203"/>
      <c r="I62" s="204"/>
      <c r="J62" s="205">
        <f>J91</f>
        <v>0</v>
      </c>
      <c r="K62" s="206"/>
    </row>
    <row r="63" spans="2:11" s="9" customFormat="1" ht="19.9" customHeight="1">
      <c r="B63" s="200"/>
      <c r="C63" s="201"/>
      <c r="D63" s="202" t="s">
        <v>300</v>
      </c>
      <c r="E63" s="203"/>
      <c r="F63" s="203"/>
      <c r="G63" s="203"/>
      <c r="H63" s="203"/>
      <c r="I63" s="204"/>
      <c r="J63" s="205">
        <f>J183</f>
        <v>0</v>
      </c>
      <c r="K63" s="206"/>
    </row>
    <row r="64" spans="2:11" s="9" customFormat="1" ht="19.9" customHeight="1">
      <c r="B64" s="200"/>
      <c r="C64" s="201"/>
      <c r="D64" s="202" t="s">
        <v>303</v>
      </c>
      <c r="E64" s="203"/>
      <c r="F64" s="203"/>
      <c r="G64" s="203"/>
      <c r="H64" s="203"/>
      <c r="I64" s="204"/>
      <c r="J64" s="205">
        <f>J201</f>
        <v>0</v>
      </c>
      <c r="K64" s="206"/>
    </row>
    <row r="65" spans="2:11" s="9" customFormat="1" ht="19.9" customHeight="1">
      <c r="B65" s="200"/>
      <c r="C65" s="201"/>
      <c r="D65" s="202" t="s">
        <v>312</v>
      </c>
      <c r="E65" s="203"/>
      <c r="F65" s="203"/>
      <c r="G65" s="203"/>
      <c r="H65" s="203"/>
      <c r="I65" s="204"/>
      <c r="J65" s="205">
        <f>J210</f>
        <v>0</v>
      </c>
      <c r="K65" s="206"/>
    </row>
    <row r="66" spans="2:11" s="9" customFormat="1" ht="19.9" customHeight="1">
      <c r="B66" s="200"/>
      <c r="C66" s="201"/>
      <c r="D66" s="202" t="s">
        <v>318</v>
      </c>
      <c r="E66" s="203"/>
      <c r="F66" s="203"/>
      <c r="G66" s="203"/>
      <c r="H66" s="203"/>
      <c r="I66" s="204"/>
      <c r="J66" s="205">
        <f>J341</f>
        <v>0</v>
      </c>
      <c r="K66" s="206"/>
    </row>
    <row r="67" spans="2:11" s="9" customFormat="1" ht="19.9" customHeight="1">
      <c r="B67" s="200"/>
      <c r="C67" s="201"/>
      <c r="D67" s="202" t="s">
        <v>321</v>
      </c>
      <c r="E67" s="203"/>
      <c r="F67" s="203"/>
      <c r="G67" s="203"/>
      <c r="H67" s="203"/>
      <c r="I67" s="204"/>
      <c r="J67" s="205">
        <f>J358</f>
        <v>0</v>
      </c>
      <c r="K67" s="206"/>
    </row>
    <row r="68" spans="2:11" s="1" customFormat="1" ht="21.8" customHeight="1">
      <c r="B68" s="47"/>
      <c r="C68" s="48"/>
      <c r="D68" s="48"/>
      <c r="E68" s="48"/>
      <c r="F68" s="48"/>
      <c r="G68" s="48"/>
      <c r="H68" s="48"/>
      <c r="I68" s="158"/>
      <c r="J68" s="48"/>
      <c r="K68" s="52"/>
    </row>
    <row r="69" spans="2:11" s="1" customFormat="1" ht="6.95" customHeight="1">
      <c r="B69" s="68"/>
      <c r="C69" s="69"/>
      <c r="D69" s="69"/>
      <c r="E69" s="69"/>
      <c r="F69" s="69"/>
      <c r="G69" s="69"/>
      <c r="H69" s="69"/>
      <c r="I69" s="181"/>
      <c r="J69" s="69"/>
      <c r="K69" s="70"/>
    </row>
    <row r="73" spans="2:12" s="1" customFormat="1" ht="6.95" customHeight="1">
      <c r="B73" s="71"/>
      <c r="C73" s="72"/>
      <c r="D73" s="72"/>
      <c r="E73" s="72"/>
      <c r="F73" s="72"/>
      <c r="G73" s="72"/>
      <c r="H73" s="72"/>
      <c r="I73" s="184"/>
      <c r="J73" s="72"/>
      <c r="K73" s="72"/>
      <c r="L73" s="73"/>
    </row>
    <row r="74" spans="2:12" s="1" customFormat="1" ht="36.95" customHeight="1">
      <c r="B74" s="47"/>
      <c r="C74" s="74" t="s">
        <v>378</v>
      </c>
      <c r="D74" s="75"/>
      <c r="E74" s="75"/>
      <c r="F74" s="75"/>
      <c r="G74" s="75"/>
      <c r="H74" s="75"/>
      <c r="I74" s="208"/>
      <c r="J74" s="75"/>
      <c r="K74" s="75"/>
      <c r="L74" s="73"/>
    </row>
    <row r="75" spans="2:12" s="1" customFormat="1" ht="6.95" customHeight="1">
      <c r="B75" s="47"/>
      <c r="C75" s="75"/>
      <c r="D75" s="75"/>
      <c r="E75" s="75"/>
      <c r="F75" s="75"/>
      <c r="G75" s="75"/>
      <c r="H75" s="75"/>
      <c r="I75" s="208"/>
      <c r="J75" s="75"/>
      <c r="K75" s="75"/>
      <c r="L75" s="73"/>
    </row>
    <row r="76" spans="2:12" s="1" customFormat="1" ht="14.4" customHeight="1">
      <c r="B76" s="47"/>
      <c r="C76" s="77" t="s">
        <v>18</v>
      </c>
      <c r="D76" s="75"/>
      <c r="E76" s="75"/>
      <c r="F76" s="75"/>
      <c r="G76" s="75"/>
      <c r="H76" s="75"/>
      <c r="I76" s="208"/>
      <c r="J76" s="75"/>
      <c r="K76" s="75"/>
      <c r="L76" s="73"/>
    </row>
    <row r="77" spans="2:12" s="1" customFormat="1" ht="16.5" customHeight="1">
      <c r="B77" s="47"/>
      <c r="C77" s="75"/>
      <c r="D77" s="75"/>
      <c r="E77" s="209" t="str">
        <f>E7</f>
        <v>Revitalizace a zatraktivnění pevnosti - Stavební úpravy a přístavba návštěvnického centra</v>
      </c>
      <c r="F77" s="77"/>
      <c r="G77" s="77"/>
      <c r="H77" s="77"/>
      <c r="I77" s="208"/>
      <c r="J77" s="75"/>
      <c r="K77" s="75"/>
      <c r="L77" s="73"/>
    </row>
    <row r="78" spans="2:12" ht="13.5">
      <c r="B78" s="29"/>
      <c r="C78" s="77" t="s">
        <v>176</v>
      </c>
      <c r="D78" s="210"/>
      <c r="E78" s="210"/>
      <c r="F78" s="210"/>
      <c r="G78" s="210"/>
      <c r="H78" s="210"/>
      <c r="I78" s="149"/>
      <c r="J78" s="210"/>
      <c r="K78" s="210"/>
      <c r="L78" s="211"/>
    </row>
    <row r="79" spans="2:12" s="1" customFormat="1" ht="16.5" customHeight="1">
      <c r="B79" s="47"/>
      <c r="C79" s="75"/>
      <c r="D79" s="75"/>
      <c r="E79" s="209" t="s">
        <v>5508</v>
      </c>
      <c r="F79" s="75"/>
      <c r="G79" s="75"/>
      <c r="H79" s="75"/>
      <c r="I79" s="208"/>
      <c r="J79" s="75"/>
      <c r="K79" s="75"/>
      <c r="L79" s="73"/>
    </row>
    <row r="80" spans="2:12" s="1" customFormat="1" ht="14.4" customHeight="1">
      <c r="B80" s="47"/>
      <c r="C80" s="77" t="s">
        <v>182</v>
      </c>
      <c r="D80" s="75"/>
      <c r="E80" s="75"/>
      <c r="F80" s="75"/>
      <c r="G80" s="75"/>
      <c r="H80" s="75"/>
      <c r="I80" s="208"/>
      <c r="J80" s="75"/>
      <c r="K80" s="75"/>
      <c r="L80" s="73"/>
    </row>
    <row r="81" spans="2:12" s="1" customFormat="1" ht="17.25" customHeight="1">
      <c r="B81" s="47"/>
      <c r="C81" s="75"/>
      <c r="D81" s="75"/>
      <c r="E81" s="83" t="str">
        <f>E11</f>
        <v xml:space="preserve">neuzna - Venkovní kanalizace - neuznatelné náklady </v>
      </c>
      <c r="F81" s="75"/>
      <c r="G81" s="75"/>
      <c r="H81" s="75"/>
      <c r="I81" s="208"/>
      <c r="J81" s="75"/>
      <c r="K81" s="75"/>
      <c r="L81" s="73"/>
    </row>
    <row r="82" spans="2:12" s="1" customFormat="1" ht="6.95" customHeight="1">
      <c r="B82" s="47"/>
      <c r="C82" s="75"/>
      <c r="D82" s="75"/>
      <c r="E82" s="75"/>
      <c r="F82" s="75"/>
      <c r="G82" s="75"/>
      <c r="H82" s="75"/>
      <c r="I82" s="208"/>
      <c r="J82" s="75"/>
      <c r="K82" s="75"/>
      <c r="L82" s="73"/>
    </row>
    <row r="83" spans="2:12" s="1" customFormat="1" ht="18" customHeight="1">
      <c r="B83" s="47"/>
      <c r="C83" s="77" t="s">
        <v>25</v>
      </c>
      <c r="D83" s="75"/>
      <c r="E83" s="75"/>
      <c r="F83" s="212" t="str">
        <f>F14</f>
        <v>Dobrošov</v>
      </c>
      <c r="G83" s="75"/>
      <c r="H83" s="75"/>
      <c r="I83" s="213" t="s">
        <v>27</v>
      </c>
      <c r="J83" s="86" t="str">
        <f>IF(J14="","",J14)</f>
        <v>3. 5. 2017</v>
      </c>
      <c r="K83" s="75"/>
      <c r="L83" s="73"/>
    </row>
    <row r="84" spans="2:12" s="1" customFormat="1" ht="6.95" customHeight="1">
      <c r="B84" s="47"/>
      <c r="C84" s="75"/>
      <c r="D84" s="75"/>
      <c r="E84" s="75"/>
      <c r="F84" s="75"/>
      <c r="G84" s="75"/>
      <c r="H84" s="75"/>
      <c r="I84" s="208"/>
      <c r="J84" s="75"/>
      <c r="K84" s="75"/>
      <c r="L84" s="73"/>
    </row>
    <row r="85" spans="2:12" s="1" customFormat="1" ht="13.5">
      <c r="B85" s="47"/>
      <c r="C85" s="77" t="s">
        <v>29</v>
      </c>
      <c r="D85" s="75"/>
      <c r="E85" s="75"/>
      <c r="F85" s="212" t="str">
        <f>E17</f>
        <v xml:space="preserve"> </v>
      </c>
      <c r="G85" s="75"/>
      <c r="H85" s="75"/>
      <c r="I85" s="213" t="s">
        <v>35</v>
      </c>
      <c r="J85" s="212" t="str">
        <f>E23</f>
        <v xml:space="preserve"> </v>
      </c>
      <c r="K85" s="75"/>
      <c r="L85" s="73"/>
    </row>
    <row r="86" spans="2:12" s="1" customFormat="1" ht="14.4" customHeight="1">
      <c r="B86" s="47"/>
      <c r="C86" s="77" t="s">
        <v>33</v>
      </c>
      <c r="D86" s="75"/>
      <c r="E86" s="75"/>
      <c r="F86" s="212" t="str">
        <f>IF(E20="","",E20)</f>
        <v/>
      </c>
      <c r="G86" s="75"/>
      <c r="H86" s="75"/>
      <c r="I86" s="208"/>
      <c r="J86" s="75"/>
      <c r="K86" s="75"/>
      <c r="L86" s="73"/>
    </row>
    <row r="87" spans="2:12" s="1" customFormat="1" ht="10.3" customHeight="1">
      <c r="B87" s="47"/>
      <c r="C87" s="75"/>
      <c r="D87" s="75"/>
      <c r="E87" s="75"/>
      <c r="F87" s="75"/>
      <c r="G87" s="75"/>
      <c r="H87" s="75"/>
      <c r="I87" s="208"/>
      <c r="J87" s="75"/>
      <c r="K87" s="75"/>
      <c r="L87" s="73"/>
    </row>
    <row r="88" spans="2:20" s="10" customFormat="1" ht="29.25" customHeight="1">
      <c r="B88" s="214"/>
      <c r="C88" s="215" t="s">
        <v>379</v>
      </c>
      <c r="D88" s="216" t="s">
        <v>58</v>
      </c>
      <c r="E88" s="216" t="s">
        <v>54</v>
      </c>
      <c r="F88" s="216" t="s">
        <v>380</v>
      </c>
      <c r="G88" s="216" t="s">
        <v>381</v>
      </c>
      <c r="H88" s="216" t="s">
        <v>382</v>
      </c>
      <c r="I88" s="217" t="s">
        <v>383</v>
      </c>
      <c r="J88" s="216" t="s">
        <v>282</v>
      </c>
      <c r="K88" s="218" t="s">
        <v>384</v>
      </c>
      <c r="L88" s="219"/>
      <c r="M88" s="103" t="s">
        <v>385</v>
      </c>
      <c r="N88" s="104" t="s">
        <v>43</v>
      </c>
      <c r="O88" s="104" t="s">
        <v>386</v>
      </c>
      <c r="P88" s="104" t="s">
        <v>387</v>
      </c>
      <c r="Q88" s="104" t="s">
        <v>388</v>
      </c>
      <c r="R88" s="104" t="s">
        <v>389</v>
      </c>
      <c r="S88" s="104" t="s">
        <v>390</v>
      </c>
      <c r="T88" s="105" t="s">
        <v>391</v>
      </c>
    </row>
    <row r="89" spans="2:63" s="1" customFormat="1" ht="29.25" customHeight="1">
      <c r="B89" s="47"/>
      <c r="C89" s="109" t="s">
        <v>287</v>
      </c>
      <c r="D89" s="75"/>
      <c r="E89" s="75"/>
      <c r="F89" s="75"/>
      <c r="G89" s="75"/>
      <c r="H89" s="75"/>
      <c r="I89" s="208"/>
      <c r="J89" s="220">
        <f>BK89</f>
        <v>0</v>
      </c>
      <c r="K89" s="75"/>
      <c r="L89" s="73"/>
      <c r="M89" s="106"/>
      <c r="N89" s="107"/>
      <c r="O89" s="107"/>
      <c r="P89" s="221">
        <f>P90</f>
        <v>0</v>
      </c>
      <c r="Q89" s="107"/>
      <c r="R89" s="221">
        <f>R90</f>
        <v>156.56852862</v>
      </c>
      <c r="S89" s="107"/>
      <c r="T89" s="222">
        <f>T90</f>
        <v>38.5344</v>
      </c>
      <c r="AT89" s="25" t="s">
        <v>72</v>
      </c>
      <c r="AU89" s="25" t="s">
        <v>288</v>
      </c>
      <c r="BK89" s="223">
        <f>BK90</f>
        <v>0</v>
      </c>
    </row>
    <row r="90" spans="2:63" s="11" customFormat="1" ht="37.4" customHeight="1">
      <c r="B90" s="224"/>
      <c r="C90" s="225"/>
      <c r="D90" s="226" t="s">
        <v>72</v>
      </c>
      <c r="E90" s="227" t="s">
        <v>392</v>
      </c>
      <c r="F90" s="227" t="s">
        <v>393</v>
      </c>
      <c r="G90" s="225"/>
      <c r="H90" s="225"/>
      <c r="I90" s="228"/>
      <c r="J90" s="229">
        <f>BK90</f>
        <v>0</v>
      </c>
      <c r="K90" s="225"/>
      <c r="L90" s="230"/>
      <c r="M90" s="231"/>
      <c r="N90" s="232"/>
      <c r="O90" s="232"/>
      <c r="P90" s="233">
        <f>P91+P183+P201+P210+P341+P358</f>
        <v>0</v>
      </c>
      <c r="Q90" s="232"/>
      <c r="R90" s="233">
        <f>R91+R183+R201+R210+R341+R358</f>
        <v>156.56852862</v>
      </c>
      <c r="S90" s="232"/>
      <c r="T90" s="234">
        <f>T91+T183+T201+T210+T341+T358</f>
        <v>38.5344</v>
      </c>
      <c r="AR90" s="235" t="s">
        <v>24</v>
      </c>
      <c r="AT90" s="236" t="s">
        <v>72</v>
      </c>
      <c r="AU90" s="236" t="s">
        <v>73</v>
      </c>
      <c r="AY90" s="235" t="s">
        <v>394</v>
      </c>
      <c r="BK90" s="237">
        <f>BK91+BK183+BK201+BK210+BK341+BK358</f>
        <v>0</v>
      </c>
    </row>
    <row r="91" spans="2:63" s="11" customFormat="1" ht="19.9" customHeight="1">
      <c r="B91" s="224"/>
      <c r="C91" s="225"/>
      <c r="D91" s="226" t="s">
        <v>72</v>
      </c>
      <c r="E91" s="238" t="s">
        <v>24</v>
      </c>
      <c r="F91" s="238" t="s">
        <v>395</v>
      </c>
      <c r="G91" s="225"/>
      <c r="H91" s="225"/>
      <c r="I91" s="228"/>
      <c r="J91" s="239">
        <f>BK91</f>
        <v>0</v>
      </c>
      <c r="K91" s="225"/>
      <c r="L91" s="230"/>
      <c r="M91" s="231"/>
      <c r="N91" s="232"/>
      <c r="O91" s="232"/>
      <c r="P91" s="233">
        <f>SUM(P92:P182)</f>
        <v>0</v>
      </c>
      <c r="Q91" s="232"/>
      <c r="R91" s="233">
        <f>SUM(R92:R182)</f>
        <v>93.6138488</v>
      </c>
      <c r="S91" s="232"/>
      <c r="T91" s="234">
        <f>SUM(T92:T182)</f>
        <v>0</v>
      </c>
      <c r="AR91" s="235" t="s">
        <v>24</v>
      </c>
      <c r="AT91" s="236" t="s">
        <v>72</v>
      </c>
      <c r="AU91" s="236" t="s">
        <v>24</v>
      </c>
      <c r="AY91" s="235" t="s">
        <v>394</v>
      </c>
      <c r="BK91" s="237">
        <f>SUM(BK92:BK182)</f>
        <v>0</v>
      </c>
    </row>
    <row r="92" spans="2:65" s="1" customFormat="1" ht="16.5" customHeight="1">
      <c r="B92" s="47"/>
      <c r="C92" s="240" t="s">
        <v>24</v>
      </c>
      <c r="D92" s="240" t="s">
        <v>396</v>
      </c>
      <c r="E92" s="241" t="s">
        <v>5510</v>
      </c>
      <c r="F92" s="242" t="s">
        <v>5511</v>
      </c>
      <c r="G92" s="243" t="s">
        <v>612</v>
      </c>
      <c r="H92" s="244">
        <v>4</v>
      </c>
      <c r="I92" s="245"/>
      <c r="J92" s="246">
        <f>ROUND(I92*H92,2)</f>
        <v>0</v>
      </c>
      <c r="K92" s="242" t="s">
        <v>400</v>
      </c>
      <c r="L92" s="73"/>
      <c r="M92" s="247" t="s">
        <v>22</v>
      </c>
      <c r="N92" s="248" t="s">
        <v>44</v>
      </c>
      <c r="O92" s="48"/>
      <c r="P92" s="249">
        <f>O92*H92</f>
        <v>0</v>
      </c>
      <c r="Q92" s="249">
        <v>0.00868</v>
      </c>
      <c r="R92" s="249">
        <f>Q92*H92</f>
        <v>0.03472</v>
      </c>
      <c r="S92" s="249">
        <v>0</v>
      </c>
      <c r="T92" s="250">
        <f>S92*H92</f>
        <v>0</v>
      </c>
      <c r="AR92" s="25" t="s">
        <v>401</v>
      </c>
      <c r="AT92" s="25" t="s">
        <v>396</v>
      </c>
      <c r="AU92" s="25" t="s">
        <v>81</v>
      </c>
      <c r="AY92" s="25" t="s">
        <v>394</v>
      </c>
      <c r="BE92" s="251">
        <f>IF(N92="základní",J92,0)</f>
        <v>0</v>
      </c>
      <c r="BF92" s="251">
        <f>IF(N92="snížená",J92,0)</f>
        <v>0</v>
      </c>
      <c r="BG92" s="251">
        <f>IF(N92="zákl. přenesená",J92,0)</f>
        <v>0</v>
      </c>
      <c r="BH92" s="251">
        <f>IF(N92="sníž. přenesená",J92,0)</f>
        <v>0</v>
      </c>
      <c r="BI92" s="251">
        <f>IF(N92="nulová",J92,0)</f>
        <v>0</v>
      </c>
      <c r="BJ92" s="25" t="s">
        <v>24</v>
      </c>
      <c r="BK92" s="251">
        <f>ROUND(I92*H92,2)</f>
        <v>0</v>
      </c>
      <c r="BL92" s="25" t="s">
        <v>401</v>
      </c>
      <c r="BM92" s="25" t="s">
        <v>5512</v>
      </c>
    </row>
    <row r="93" spans="2:47" s="1" customFormat="1" ht="13.5">
      <c r="B93" s="47"/>
      <c r="C93" s="75"/>
      <c r="D93" s="252" t="s">
        <v>403</v>
      </c>
      <c r="E93" s="75"/>
      <c r="F93" s="253" t="s">
        <v>5513</v>
      </c>
      <c r="G93" s="75"/>
      <c r="H93" s="75"/>
      <c r="I93" s="208"/>
      <c r="J93" s="75"/>
      <c r="K93" s="75"/>
      <c r="L93" s="73"/>
      <c r="M93" s="254"/>
      <c r="N93" s="48"/>
      <c r="O93" s="48"/>
      <c r="P93" s="48"/>
      <c r="Q93" s="48"/>
      <c r="R93" s="48"/>
      <c r="S93" s="48"/>
      <c r="T93" s="96"/>
      <c r="AT93" s="25" t="s">
        <v>403</v>
      </c>
      <c r="AU93" s="25" t="s">
        <v>81</v>
      </c>
    </row>
    <row r="94" spans="2:51" s="12" customFormat="1" ht="13.5">
      <c r="B94" s="255"/>
      <c r="C94" s="256"/>
      <c r="D94" s="252" t="s">
        <v>405</v>
      </c>
      <c r="E94" s="257" t="s">
        <v>22</v>
      </c>
      <c r="F94" s="258" t="s">
        <v>5514</v>
      </c>
      <c r="G94" s="256"/>
      <c r="H94" s="259">
        <v>4</v>
      </c>
      <c r="I94" s="260"/>
      <c r="J94" s="256"/>
      <c r="K94" s="256"/>
      <c r="L94" s="261"/>
      <c r="M94" s="262"/>
      <c r="N94" s="263"/>
      <c r="O94" s="263"/>
      <c r="P94" s="263"/>
      <c r="Q94" s="263"/>
      <c r="R94" s="263"/>
      <c r="S94" s="263"/>
      <c r="T94" s="264"/>
      <c r="AT94" s="265" t="s">
        <v>405</v>
      </c>
      <c r="AU94" s="265" t="s">
        <v>81</v>
      </c>
      <c r="AV94" s="12" t="s">
        <v>81</v>
      </c>
      <c r="AW94" s="12" t="s">
        <v>36</v>
      </c>
      <c r="AX94" s="12" t="s">
        <v>73</v>
      </c>
      <c r="AY94" s="265" t="s">
        <v>394</v>
      </c>
    </row>
    <row r="95" spans="2:51" s="14" customFormat="1" ht="13.5">
      <c r="B95" s="277"/>
      <c r="C95" s="278"/>
      <c r="D95" s="252" t="s">
        <v>405</v>
      </c>
      <c r="E95" s="279" t="s">
        <v>22</v>
      </c>
      <c r="F95" s="280" t="s">
        <v>473</v>
      </c>
      <c r="G95" s="278"/>
      <c r="H95" s="281">
        <v>4</v>
      </c>
      <c r="I95" s="282"/>
      <c r="J95" s="278"/>
      <c r="K95" s="278"/>
      <c r="L95" s="283"/>
      <c r="M95" s="284"/>
      <c r="N95" s="285"/>
      <c r="O95" s="285"/>
      <c r="P95" s="285"/>
      <c r="Q95" s="285"/>
      <c r="R95" s="285"/>
      <c r="S95" s="285"/>
      <c r="T95" s="286"/>
      <c r="AT95" s="287" t="s">
        <v>405</v>
      </c>
      <c r="AU95" s="287" t="s">
        <v>81</v>
      </c>
      <c r="AV95" s="14" t="s">
        <v>401</v>
      </c>
      <c r="AW95" s="14" t="s">
        <v>36</v>
      </c>
      <c r="AX95" s="14" t="s">
        <v>24</v>
      </c>
      <c r="AY95" s="287" t="s">
        <v>394</v>
      </c>
    </row>
    <row r="96" spans="2:65" s="1" customFormat="1" ht="16.5" customHeight="1">
      <c r="B96" s="47"/>
      <c r="C96" s="240" t="s">
        <v>81</v>
      </c>
      <c r="D96" s="240" t="s">
        <v>396</v>
      </c>
      <c r="E96" s="241" t="s">
        <v>5515</v>
      </c>
      <c r="F96" s="242" t="s">
        <v>5516</v>
      </c>
      <c r="G96" s="243" t="s">
        <v>612</v>
      </c>
      <c r="H96" s="244">
        <v>6</v>
      </c>
      <c r="I96" s="245"/>
      <c r="J96" s="246">
        <f>ROUND(I96*H96,2)</f>
        <v>0</v>
      </c>
      <c r="K96" s="242" t="s">
        <v>400</v>
      </c>
      <c r="L96" s="73"/>
      <c r="M96" s="247" t="s">
        <v>22</v>
      </c>
      <c r="N96" s="248" t="s">
        <v>44</v>
      </c>
      <c r="O96" s="48"/>
      <c r="P96" s="249">
        <f>O96*H96</f>
        <v>0</v>
      </c>
      <c r="Q96" s="249">
        <v>0.0369</v>
      </c>
      <c r="R96" s="249">
        <f>Q96*H96</f>
        <v>0.2214</v>
      </c>
      <c r="S96" s="249">
        <v>0</v>
      </c>
      <c r="T96" s="250">
        <f>S96*H96</f>
        <v>0</v>
      </c>
      <c r="AR96" s="25" t="s">
        <v>401</v>
      </c>
      <c r="AT96" s="25" t="s">
        <v>396</v>
      </c>
      <c r="AU96" s="25" t="s">
        <v>81</v>
      </c>
      <c r="AY96" s="25" t="s">
        <v>394</v>
      </c>
      <c r="BE96" s="251">
        <f>IF(N96="základní",J96,0)</f>
        <v>0</v>
      </c>
      <c r="BF96" s="251">
        <f>IF(N96="snížená",J96,0)</f>
        <v>0</v>
      </c>
      <c r="BG96" s="251">
        <f>IF(N96="zákl. přenesená",J96,0)</f>
        <v>0</v>
      </c>
      <c r="BH96" s="251">
        <f>IF(N96="sníž. přenesená",J96,0)</f>
        <v>0</v>
      </c>
      <c r="BI96" s="251">
        <f>IF(N96="nulová",J96,0)</f>
        <v>0</v>
      </c>
      <c r="BJ96" s="25" t="s">
        <v>24</v>
      </c>
      <c r="BK96" s="251">
        <f>ROUND(I96*H96,2)</f>
        <v>0</v>
      </c>
      <c r="BL96" s="25" t="s">
        <v>401</v>
      </c>
      <c r="BM96" s="25" t="s">
        <v>5517</v>
      </c>
    </row>
    <row r="97" spans="2:47" s="1" customFormat="1" ht="13.5">
      <c r="B97" s="47"/>
      <c r="C97" s="75"/>
      <c r="D97" s="252" t="s">
        <v>403</v>
      </c>
      <c r="E97" s="75"/>
      <c r="F97" s="253" t="s">
        <v>5518</v>
      </c>
      <c r="G97" s="75"/>
      <c r="H97" s="75"/>
      <c r="I97" s="208"/>
      <c r="J97" s="75"/>
      <c r="K97" s="75"/>
      <c r="L97" s="73"/>
      <c r="M97" s="254"/>
      <c r="N97" s="48"/>
      <c r="O97" s="48"/>
      <c r="P97" s="48"/>
      <c r="Q97" s="48"/>
      <c r="R97" s="48"/>
      <c r="S97" s="48"/>
      <c r="T97" s="96"/>
      <c r="AT97" s="25" t="s">
        <v>403</v>
      </c>
      <c r="AU97" s="25" t="s">
        <v>81</v>
      </c>
    </row>
    <row r="98" spans="2:51" s="12" customFormat="1" ht="13.5">
      <c r="B98" s="255"/>
      <c r="C98" s="256"/>
      <c r="D98" s="252" t="s">
        <v>405</v>
      </c>
      <c r="E98" s="257" t="s">
        <v>22</v>
      </c>
      <c r="F98" s="258" t="s">
        <v>5519</v>
      </c>
      <c r="G98" s="256"/>
      <c r="H98" s="259">
        <v>6</v>
      </c>
      <c r="I98" s="260"/>
      <c r="J98" s="256"/>
      <c r="K98" s="256"/>
      <c r="L98" s="261"/>
      <c r="M98" s="262"/>
      <c r="N98" s="263"/>
      <c r="O98" s="263"/>
      <c r="P98" s="263"/>
      <c r="Q98" s="263"/>
      <c r="R98" s="263"/>
      <c r="S98" s="263"/>
      <c r="T98" s="264"/>
      <c r="AT98" s="265" t="s">
        <v>405</v>
      </c>
      <c r="AU98" s="265" t="s">
        <v>81</v>
      </c>
      <c r="AV98" s="12" t="s">
        <v>81</v>
      </c>
      <c r="AW98" s="12" t="s">
        <v>36</v>
      </c>
      <c r="AX98" s="12" t="s">
        <v>73</v>
      </c>
      <c r="AY98" s="265" t="s">
        <v>394</v>
      </c>
    </row>
    <row r="99" spans="2:51" s="14" customFormat="1" ht="13.5">
      <c r="B99" s="277"/>
      <c r="C99" s="278"/>
      <c r="D99" s="252" t="s">
        <v>405</v>
      </c>
      <c r="E99" s="279" t="s">
        <v>22</v>
      </c>
      <c r="F99" s="280" t="s">
        <v>473</v>
      </c>
      <c r="G99" s="278"/>
      <c r="H99" s="281">
        <v>6</v>
      </c>
      <c r="I99" s="282"/>
      <c r="J99" s="278"/>
      <c r="K99" s="278"/>
      <c r="L99" s="283"/>
      <c r="M99" s="284"/>
      <c r="N99" s="285"/>
      <c r="O99" s="285"/>
      <c r="P99" s="285"/>
      <c r="Q99" s="285"/>
      <c r="R99" s="285"/>
      <c r="S99" s="285"/>
      <c r="T99" s="286"/>
      <c r="AT99" s="287" t="s">
        <v>405</v>
      </c>
      <c r="AU99" s="287" t="s">
        <v>81</v>
      </c>
      <c r="AV99" s="14" t="s">
        <v>401</v>
      </c>
      <c r="AW99" s="14" t="s">
        <v>36</v>
      </c>
      <c r="AX99" s="14" t="s">
        <v>24</v>
      </c>
      <c r="AY99" s="287" t="s">
        <v>394</v>
      </c>
    </row>
    <row r="100" spans="2:65" s="1" customFormat="1" ht="16.5" customHeight="1">
      <c r="B100" s="47"/>
      <c r="C100" s="240" t="s">
        <v>413</v>
      </c>
      <c r="D100" s="240" t="s">
        <v>396</v>
      </c>
      <c r="E100" s="241" t="s">
        <v>5520</v>
      </c>
      <c r="F100" s="242" t="s">
        <v>5521</v>
      </c>
      <c r="G100" s="243" t="s">
        <v>425</v>
      </c>
      <c r="H100" s="244">
        <v>2.64</v>
      </c>
      <c r="I100" s="245"/>
      <c r="J100" s="246">
        <f>ROUND(I100*H100,2)</f>
        <v>0</v>
      </c>
      <c r="K100" s="242" t="s">
        <v>400</v>
      </c>
      <c r="L100" s="73"/>
      <c r="M100" s="247" t="s">
        <v>22</v>
      </c>
      <c r="N100" s="248" t="s">
        <v>44</v>
      </c>
      <c r="O100" s="48"/>
      <c r="P100" s="249">
        <f>O100*H100</f>
        <v>0</v>
      </c>
      <c r="Q100" s="249">
        <v>0</v>
      </c>
      <c r="R100" s="249">
        <f>Q100*H100</f>
        <v>0</v>
      </c>
      <c r="S100" s="249">
        <v>0</v>
      </c>
      <c r="T100" s="250">
        <f>S100*H100</f>
        <v>0</v>
      </c>
      <c r="AR100" s="25" t="s">
        <v>401</v>
      </c>
      <c r="AT100" s="25" t="s">
        <v>396</v>
      </c>
      <c r="AU100" s="25" t="s">
        <v>81</v>
      </c>
      <c r="AY100" s="25" t="s">
        <v>394</v>
      </c>
      <c r="BE100" s="251">
        <f>IF(N100="základní",J100,0)</f>
        <v>0</v>
      </c>
      <c r="BF100" s="251">
        <f>IF(N100="snížená",J100,0)</f>
        <v>0</v>
      </c>
      <c r="BG100" s="251">
        <f>IF(N100="zákl. přenesená",J100,0)</f>
        <v>0</v>
      </c>
      <c r="BH100" s="251">
        <f>IF(N100="sníž. přenesená",J100,0)</f>
        <v>0</v>
      </c>
      <c r="BI100" s="251">
        <f>IF(N100="nulová",J100,0)</f>
        <v>0</v>
      </c>
      <c r="BJ100" s="25" t="s">
        <v>24</v>
      </c>
      <c r="BK100" s="251">
        <f>ROUND(I100*H100,2)</f>
        <v>0</v>
      </c>
      <c r="BL100" s="25" t="s">
        <v>401</v>
      </c>
      <c r="BM100" s="25" t="s">
        <v>5522</v>
      </c>
    </row>
    <row r="101" spans="2:47" s="1" customFormat="1" ht="13.5">
      <c r="B101" s="47"/>
      <c r="C101" s="75"/>
      <c r="D101" s="252" t="s">
        <v>403</v>
      </c>
      <c r="E101" s="75"/>
      <c r="F101" s="253" t="s">
        <v>5523</v>
      </c>
      <c r="G101" s="75"/>
      <c r="H101" s="75"/>
      <c r="I101" s="208"/>
      <c r="J101" s="75"/>
      <c r="K101" s="75"/>
      <c r="L101" s="73"/>
      <c r="M101" s="254"/>
      <c r="N101" s="48"/>
      <c r="O101" s="48"/>
      <c r="P101" s="48"/>
      <c r="Q101" s="48"/>
      <c r="R101" s="48"/>
      <c r="S101" s="48"/>
      <c r="T101" s="96"/>
      <c r="AT101" s="25" t="s">
        <v>403</v>
      </c>
      <c r="AU101" s="25" t="s">
        <v>81</v>
      </c>
    </row>
    <row r="102" spans="2:51" s="12" customFormat="1" ht="13.5">
      <c r="B102" s="255"/>
      <c r="C102" s="256"/>
      <c r="D102" s="252" t="s">
        <v>405</v>
      </c>
      <c r="E102" s="257" t="s">
        <v>22</v>
      </c>
      <c r="F102" s="258" t="s">
        <v>5524</v>
      </c>
      <c r="G102" s="256"/>
      <c r="H102" s="259">
        <v>2.64</v>
      </c>
      <c r="I102" s="260"/>
      <c r="J102" s="256"/>
      <c r="K102" s="256"/>
      <c r="L102" s="261"/>
      <c r="M102" s="262"/>
      <c r="N102" s="263"/>
      <c r="O102" s="263"/>
      <c r="P102" s="263"/>
      <c r="Q102" s="263"/>
      <c r="R102" s="263"/>
      <c r="S102" s="263"/>
      <c r="T102" s="264"/>
      <c r="AT102" s="265" t="s">
        <v>405</v>
      </c>
      <c r="AU102" s="265" t="s">
        <v>81</v>
      </c>
      <c r="AV102" s="12" t="s">
        <v>81</v>
      </c>
      <c r="AW102" s="12" t="s">
        <v>36</v>
      </c>
      <c r="AX102" s="12" t="s">
        <v>73</v>
      </c>
      <c r="AY102" s="265" t="s">
        <v>394</v>
      </c>
    </row>
    <row r="103" spans="2:51" s="14" customFormat="1" ht="13.5">
      <c r="B103" s="277"/>
      <c r="C103" s="278"/>
      <c r="D103" s="252" t="s">
        <v>405</v>
      </c>
      <c r="E103" s="279" t="s">
        <v>22</v>
      </c>
      <c r="F103" s="280" t="s">
        <v>473</v>
      </c>
      <c r="G103" s="278"/>
      <c r="H103" s="281">
        <v>2.64</v>
      </c>
      <c r="I103" s="282"/>
      <c r="J103" s="278"/>
      <c r="K103" s="278"/>
      <c r="L103" s="283"/>
      <c r="M103" s="284"/>
      <c r="N103" s="285"/>
      <c r="O103" s="285"/>
      <c r="P103" s="285"/>
      <c r="Q103" s="285"/>
      <c r="R103" s="285"/>
      <c r="S103" s="285"/>
      <c r="T103" s="286"/>
      <c r="AT103" s="287" t="s">
        <v>405</v>
      </c>
      <c r="AU103" s="287" t="s">
        <v>81</v>
      </c>
      <c r="AV103" s="14" t="s">
        <v>401</v>
      </c>
      <c r="AW103" s="14" t="s">
        <v>36</v>
      </c>
      <c r="AX103" s="14" t="s">
        <v>24</v>
      </c>
      <c r="AY103" s="287" t="s">
        <v>394</v>
      </c>
    </row>
    <row r="104" spans="2:65" s="1" customFormat="1" ht="16.5" customHeight="1">
      <c r="B104" s="47"/>
      <c r="C104" s="240" t="s">
        <v>401</v>
      </c>
      <c r="D104" s="240" t="s">
        <v>396</v>
      </c>
      <c r="E104" s="241" t="s">
        <v>481</v>
      </c>
      <c r="F104" s="242" t="s">
        <v>482</v>
      </c>
      <c r="G104" s="243" t="s">
        <v>425</v>
      </c>
      <c r="H104" s="244">
        <v>74.151</v>
      </c>
      <c r="I104" s="245"/>
      <c r="J104" s="246">
        <f>ROUND(I104*H104,2)</f>
        <v>0</v>
      </c>
      <c r="K104" s="242" t="s">
        <v>400</v>
      </c>
      <c r="L104" s="73"/>
      <c r="M104" s="247" t="s">
        <v>22</v>
      </c>
      <c r="N104" s="248" t="s">
        <v>44</v>
      </c>
      <c r="O104" s="48"/>
      <c r="P104" s="249">
        <f>O104*H104</f>
        <v>0</v>
      </c>
      <c r="Q104" s="249">
        <v>0</v>
      </c>
      <c r="R104" s="249">
        <f>Q104*H104</f>
        <v>0</v>
      </c>
      <c r="S104" s="249">
        <v>0</v>
      </c>
      <c r="T104" s="250">
        <f>S104*H104</f>
        <v>0</v>
      </c>
      <c r="AR104" s="25" t="s">
        <v>401</v>
      </c>
      <c r="AT104" s="25" t="s">
        <v>396</v>
      </c>
      <c r="AU104" s="25" t="s">
        <v>81</v>
      </c>
      <c r="AY104" s="25" t="s">
        <v>394</v>
      </c>
      <c r="BE104" s="251">
        <f>IF(N104="základní",J104,0)</f>
        <v>0</v>
      </c>
      <c r="BF104" s="251">
        <f>IF(N104="snížená",J104,0)</f>
        <v>0</v>
      </c>
      <c r="BG104" s="251">
        <f>IF(N104="zákl. přenesená",J104,0)</f>
        <v>0</v>
      </c>
      <c r="BH104" s="251">
        <f>IF(N104="sníž. přenesená",J104,0)</f>
        <v>0</v>
      </c>
      <c r="BI104" s="251">
        <f>IF(N104="nulová",J104,0)</f>
        <v>0</v>
      </c>
      <c r="BJ104" s="25" t="s">
        <v>24</v>
      </c>
      <c r="BK104" s="251">
        <f>ROUND(I104*H104,2)</f>
        <v>0</v>
      </c>
      <c r="BL104" s="25" t="s">
        <v>401</v>
      </c>
      <c r="BM104" s="25" t="s">
        <v>5525</v>
      </c>
    </row>
    <row r="105" spans="2:47" s="1" customFormat="1" ht="13.5">
      <c r="B105" s="47"/>
      <c r="C105" s="75"/>
      <c r="D105" s="252" t="s">
        <v>403</v>
      </c>
      <c r="E105" s="75"/>
      <c r="F105" s="253" t="s">
        <v>484</v>
      </c>
      <c r="G105" s="75"/>
      <c r="H105" s="75"/>
      <c r="I105" s="208"/>
      <c r="J105" s="75"/>
      <c r="K105" s="75"/>
      <c r="L105" s="73"/>
      <c r="M105" s="254"/>
      <c r="N105" s="48"/>
      <c r="O105" s="48"/>
      <c r="P105" s="48"/>
      <c r="Q105" s="48"/>
      <c r="R105" s="48"/>
      <c r="S105" s="48"/>
      <c r="T105" s="96"/>
      <c r="AT105" s="25" t="s">
        <v>403</v>
      </c>
      <c r="AU105" s="25" t="s">
        <v>81</v>
      </c>
    </row>
    <row r="106" spans="2:51" s="12" customFormat="1" ht="13.5">
      <c r="B106" s="255"/>
      <c r="C106" s="256"/>
      <c r="D106" s="252" t="s">
        <v>405</v>
      </c>
      <c r="E106" s="257" t="s">
        <v>22</v>
      </c>
      <c r="F106" s="258" t="s">
        <v>5526</v>
      </c>
      <c r="G106" s="256"/>
      <c r="H106" s="259">
        <v>74.151</v>
      </c>
      <c r="I106" s="260"/>
      <c r="J106" s="256"/>
      <c r="K106" s="256"/>
      <c r="L106" s="261"/>
      <c r="M106" s="262"/>
      <c r="N106" s="263"/>
      <c r="O106" s="263"/>
      <c r="P106" s="263"/>
      <c r="Q106" s="263"/>
      <c r="R106" s="263"/>
      <c r="S106" s="263"/>
      <c r="T106" s="264"/>
      <c r="AT106" s="265" t="s">
        <v>405</v>
      </c>
      <c r="AU106" s="265" t="s">
        <v>81</v>
      </c>
      <c r="AV106" s="12" t="s">
        <v>81</v>
      </c>
      <c r="AW106" s="12" t="s">
        <v>36</v>
      </c>
      <c r="AX106" s="12" t="s">
        <v>73</v>
      </c>
      <c r="AY106" s="265" t="s">
        <v>394</v>
      </c>
    </row>
    <row r="107" spans="2:51" s="14" customFormat="1" ht="13.5">
      <c r="B107" s="277"/>
      <c r="C107" s="278"/>
      <c r="D107" s="252" t="s">
        <v>405</v>
      </c>
      <c r="E107" s="279" t="s">
        <v>22</v>
      </c>
      <c r="F107" s="280" t="s">
        <v>473</v>
      </c>
      <c r="G107" s="278"/>
      <c r="H107" s="281">
        <v>74.151</v>
      </c>
      <c r="I107" s="282"/>
      <c r="J107" s="278"/>
      <c r="K107" s="278"/>
      <c r="L107" s="283"/>
      <c r="M107" s="284"/>
      <c r="N107" s="285"/>
      <c r="O107" s="285"/>
      <c r="P107" s="285"/>
      <c r="Q107" s="285"/>
      <c r="R107" s="285"/>
      <c r="S107" s="285"/>
      <c r="T107" s="286"/>
      <c r="AT107" s="287" t="s">
        <v>405</v>
      </c>
      <c r="AU107" s="287" t="s">
        <v>81</v>
      </c>
      <c r="AV107" s="14" t="s">
        <v>401</v>
      </c>
      <c r="AW107" s="14" t="s">
        <v>36</v>
      </c>
      <c r="AX107" s="14" t="s">
        <v>24</v>
      </c>
      <c r="AY107" s="287" t="s">
        <v>394</v>
      </c>
    </row>
    <row r="108" spans="2:65" s="1" customFormat="1" ht="16.5" customHeight="1">
      <c r="B108" s="47"/>
      <c r="C108" s="240" t="s">
        <v>422</v>
      </c>
      <c r="D108" s="240" t="s">
        <v>396</v>
      </c>
      <c r="E108" s="241" t="s">
        <v>489</v>
      </c>
      <c r="F108" s="242" t="s">
        <v>490</v>
      </c>
      <c r="G108" s="243" t="s">
        <v>425</v>
      </c>
      <c r="H108" s="244">
        <v>37.076</v>
      </c>
      <c r="I108" s="245"/>
      <c r="J108" s="246">
        <f>ROUND(I108*H108,2)</f>
        <v>0</v>
      </c>
      <c r="K108" s="242" t="s">
        <v>400</v>
      </c>
      <c r="L108" s="73"/>
      <c r="M108" s="247" t="s">
        <v>22</v>
      </c>
      <c r="N108" s="248" t="s">
        <v>44</v>
      </c>
      <c r="O108" s="48"/>
      <c r="P108" s="249">
        <f>O108*H108</f>
        <v>0</v>
      </c>
      <c r="Q108" s="249">
        <v>0</v>
      </c>
      <c r="R108" s="249">
        <f>Q108*H108</f>
        <v>0</v>
      </c>
      <c r="S108" s="249">
        <v>0</v>
      </c>
      <c r="T108" s="250">
        <f>S108*H108</f>
        <v>0</v>
      </c>
      <c r="AR108" s="25" t="s">
        <v>401</v>
      </c>
      <c r="AT108" s="25" t="s">
        <v>396</v>
      </c>
      <c r="AU108" s="25" t="s">
        <v>81</v>
      </c>
      <c r="AY108" s="25" t="s">
        <v>394</v>
      </c>
      <c r="BE108" s="251">
        <f>IF(N108="základní",J108,0)</f>
        <v>0</v>
      </c>
      <c r="BF108" s="251">
        <f>IF(N108="snížená",J108,0)</f>
        <v>0</v>
      </c>
      <c r="BG108" s="251">
        <f>IF(N108="zákl. přenesená",J108,0)</f>
        <v>0</v>
      </c>
      <c r="BH108" s="251">
        <f>IF(N108="sníž. přenesená",J108,0)</f>
        <v>0</v>
      </c>
      <c r="BI108" s="251">
        <f>IF(N108="nulová",J108,0)</f>
        <v>0</v>
      </c>
      <c r="BJ108" s="25" t="s">
        <v>24</v>
      </c>
      <c r="BK108" s="251">
        <f>ROUND(I108*H108,2)</f>
        <v>0</v>
      </c>
      <c r="BL108" s="25" t="s">
        <v>401</v>
      </c>
      <c r="BM108" s="25" t="s">
        <v>5527</v>
      </c>
    </row>
    <row r="109" spans="2:47" s="1" customFormat="1" ht="13.5">
      <c r="B109" s="47"/>
      <c r="C109" s="75"/>
      <c r="D109" s="252" t="s">
        <v>403</v>
      </c>
      <c r="E109" s="75"/>
      <c r="F109" s="253" t="s">
        <v>492</v>
      </c>
      <c r="G109" s="75"/>
      <c r="H109" s="75"/>
      <c r="I109" s="208"/>
      <c r="J109" s="75"/>
      <c r="K109" s="75"/>
      <c r="L109" s="73"/>
      <c r="M109" s="254"/>
      <c r="N109" s="48"/>
      <c r="O109" s="48"/>
      <c r="P109" s="48"/>
      <c r="Q109" s="48"/>
      <c r="R109" s="48"/>
      <c r="S109" s="48"/>
      <c r="T109" s="96"/>
      <c r="AT109" s="25" t="s">
        <v>403</v>
      </c>
      <c r="AU109" s="25" t="s">
        <v>81</v>
      </c>
    </row>
    <row r="110" spans="2:51" s="12" customFormat="1" ht="13.5">
      <c r="B110" s="255"/>
      <c r="C110" s="256"/>
      <c r="D110" s="252" t="s">
        <v>405</v>
      </c>
      <c r="E110" s="257" t="s">
        <v>22</v>
      </c>
      <c r="F110" s="258" t="s">
        <v>5528</v>
      </c>
      <c r="G110" s="256"/>
      <c r="H110" s="259">
        <v>37.076</v>
      </c>
      <c r="I110" s="260"/>
      <c r="J110" s="256"/>
      <c r="K110" s="256"/>
      <c r="L110" s="261"/>
      <c r="M110" s="262"/>
      <c r="N110" s="263"/>
      <c r="O110" s="263"/>
      <c r="P110" s="263"/>
      <c r="Q110" s="263"/>
      <c r="R110" s="263"/>
      <c r="S110" s="263"/>
      <c r="T110" s="264"/>
      <c r="AT110" s="265" t="s">
        <v>405</v>
      </c>
      <c r="AU110" s="265" t="s">
        <v>81</v>
      </c>
      <c r="AV110" s="12" t="s">
        <v>81</v>
      </c>
      <c r="AW110" s="12" t="s">
        <v>36</v>
      </c>
      <c r="AX110" s="12" t="s">
        <v>73</v>
      </c>
      <c r="AY110" s="265" t="s">
        <v>394</v>
      </c>
    </row>
    <row r="111" spans="2:51" s="14" customFormat="1" ht="13.5">
      <c r="B111" s="277"/>
      <c r="C111" s="278"/>
      <c r="D111" s="252" t="s">
        <v>405</v>
      </c>
      <c r="E111" s="279" t="s">
        <v>22</v>
      </c>
      <c r="F111" s="280" t="s">
        <v>473</v>
      </c>
      <c r="G111" s="278"/>
      <c r="H111" s="281">
        <v>37.076</v>
      </c>
      <c r="I111" s="282"/>
      <c r="J111" s="278"/>
      <c r="K111" s="278"/>
      <c r="L111" s="283"/>
      <c r="M111" s="284"/>
      <c r="N111" s="285"/>
      <c r="O111" s="285"/>
      <c r="P111" s="285"/>
      <c r="Q111" s="285"/>
      <c r="R111" s="285"/>
      <c r="S111" s="285"/>
      <c r="T111" s="286"/>
      <c r="AT111" s="287" t="s">
        <v>405</v>
      </c>
      <c r="AU111" s="287" t="s">
        <v>81</v>
      </c>
      <c r="AV111" s="14" t="s">
        <v>401</v>
      </c>
      <c r="AW111" s="14" t="s">
        <v>36</v>
      </c>
      <c r="AX111" s="14" t="s">
        <v>24</v>
      </c>
      <c r="AY111" s="287" t="s">
        <v>394</v>
      </c>
    </row>
    <row r="112" spans="2:65" s="1" customFormat="1" ht="16.5" customHeight="1">
      <c r="B112" s="47"/>
      <c r="C112" s="240" t="s">
        <v>432</v>
      </c>
      <c r="D112" s="240" t="s">
        <v>396</v>
      </c>
      <c r="E112" s="241" t="s">
        <v>481</v>
      </c>
      <c r="F112" s="242" t="s">
        <v>482</v>
      </c>
      <c r="G112" s="243" t="s">
        <v>425</v>
      </c>
      <c r="H112" s="244">
        <v>38.61</v>
      </c>
      <c r="I112" s="245"/>
      <c r="J112" s="246">
        <f>ROUND(I112*H112,2)</f>
        <v>0</v>
      </c>
      <c r="K112" s="242" t="s">
        <v>400</v>
      </c>
      <c r="L112" s="73"/>
      <c r="M112" s="247" t="s">
        <v>22</v>
      </c>
      <c r="N112" s="248" t="s">
        <v>44</v>
      </c>
      <c r="O112" s="48"/>
      <c r="P112" s="249">
        <f>O112*H112</f>
        <v>0</v>
      </c>
      <c r="Q112" s="249">
        <v>0</v>
      </c>
      <c r="R112" s="249">
        <f>Q112*H112</f>
        <v>0</v>
      </c>
      <c r="S112" s="249">
        <v>0</v>
      </c>
      <c r="T112" s="250">
        <f>S112*H112</f>
        <v>0</v>
      </c>
      <c r="AR112" s="25" t="s">
        <v>401</v>
      </c>
      <c r="AT112" s="25" t="s">
        <v>396</v>
      </c>
      <c r="AU112" s="25" t="s">
        <v>81</v>
      </c>
      <c r="AY112" s="25" t="s">
        <v>394</v>
      </c>
      <c r="BE112" s="251">
        <f>IF(N112="základní",J112,0)</f>
        <v>0</v>
      </c>
      <c r="BF112" s="251">
        <f>IF(N112="snížená",J112,0)</f>
        <v>0</v>
      </c>
      <c r="BG112" s="251">
        <f>IF(N112="zákl. přenesená",J112,0)</f>
        <v>0</v>
      </c>
      <c r="BH112" s="251">
        <f>IF(N112="sníž. přenesená",J112,0)</f>
        <v>0</v>
      </c>
      <c r="BI112" s="251">
        <f>IF(N112="nulová",J112,0)</f>
        <v>0</v>
      </c>
      <c r="BJ112" s="25" t="s">
        <v>24</v>
      </c>
      <c r="BK112" s="251">
        <f>ROUND(I112*H112,2)</f>
        <v>0</v>
      </c>
      <c r="BL112" s="25" t="s">
        <v>401</v>
      </c>
      <c r="BM112" s="25" t="s">
        <v>5529</v>
      </c>
    </row>
    <row r="113" spans="2:47" s="1" customFormat="1" ht="13.5">
      <c r="B113" s="47"/>
      <c r="C113" s="75"/>
      <c r="D113" s="252" t="s">
        <v>403</v>
      </c>
      <c r="E113" s="75"/>
      <c r="F113" s="253" t="s">
        <v>484</v>
      </c>
      <c r="G113" s="75"/>
      <c r="H113" s="75"/>
      <c r="I113" s="208"/>
      <c r="J113" s="75"/>
      <c r="K113" s="75"/>
      <c r="L113" s="73"/>
      <c r="M113" s="254"/>
      <c r="N113" s="48"/>
      <c r="O113" s="48"/>
      <c r="P113" s="48"/>
      <c r="Q113" s="48"/>
      <c r="R113" s="48"/>
      <c r="S113" s="48"/>
      <c r="T113" s="96"/>
      <c r="AT113" s="25" t="s">
        <v>403</v>
      </c>
      <c r="AU113" s="25" t="s">
        <v>81</v>
      </c>
    </row>
    <row r="114" spans="2:51" s="12" customFormat="1" ht="13.5">
      <c r="B114" s="255"/>
      <c r="C114" s="256"/>
      <c r="D114" s="252" t="s">
        <v>405</v>
      </c>
      <c r="E114" s="257" t="s">
        <v>22</v>
      </c>
      <c r="F114" s="258" t="s">
        <v>5530</v>
      </c>
      <c r="G114" s="256"/>
      <c r="H114" s="259">
        <v>27.126</v>
      </c>
      <c r="I114" s="260"/>
      <c r="J114" s="256"/>
      <c r="K114" s="256"/>
      <c r="L114" s="261"/>
      <c r="M114" s="262"/>
      <c r="N114" s="263"/>
      <c r="O114" s="263"/>
      <c r="P114" s="263"/>
      <c r="Q114" s="263"/>
      <c r="R114" s="263"/>
      <c r="S114" s="263"/>
      <c r="T114" s="264"/>
      <c r="AT114" s="265" t="s">
        <v>405</v>
      </c>
      <c r="AU114" s="265" t="s">
        <v>81</v>
      </c>
      <c r="AV114" s="12" t="s">
        <v>81</v>
      </c>
      <c r="AW114" s="12" t="s">
        <v>36</v>
      </c>
      <c r="AX114" s="12" t="s">
        <v>73</v>
      </c>
      <c r="AY114" s="265" t="s">
        <v>394</v>
      </c>
    </row>
    <row r="115" spans="2:51" s="12" customFormat="1" ht="13.5">
      <c r="B115" s="255"/>
      <c r="C115" s="256"/>
      <c r="D115" s="252" t="s">
        <v>405</v>
      </c>
      <c r="E115" s="257" t="s">
        <v>22</v>
      </c>
      <c r="F115" s="258" t="s">
        <v>5531</v>
      </c>
      <c r="G115" s="256"/>
      <c r="H115" s="259">
        <v>11.484</v>
      </c>
      <c r="I115" s="260"/>
      <c r="J115" s="256"/>
      <c r="K115" s="256"/>
      <c r="L115" s="261"/>
      <c r="M115" s="262"/>
      <c r="N115" s="263"/>
      <c r="O115" s="263"/>
      <c r="P115" s="263"/>
      <c r="Q115" s="263"/>
      <c r="R115" s="263"/>
      <c r="S115" s="263"/>
      <c r="T115" s="264"/>
      <c r="AT115" s="265" t="s">
        <v>405</v>
      </c>
      <c r="AU115" s="265" t="s">
        <v>81</v>
      </c>
      <c r="AV115" s="12" t="s">
        <v>81</v>
      </c>
      <c r="AW115" s="12" t="s">
        <v>36</v>
      </c>
      <c r="AX115" s="12" t="s">
        <v>73</v>
      </c>
      <c r="AY115" s="265" t="s">
        <v>394</v>
      </c>
    </row>
    <row r="116" spans="2:51" s="14" customFormat="1" ht="13.5">
      <c r="B116" s="277"/>
      <c r="C116" s="278"/>
      <c r="D116" s="252" t="s">
        <v>405</v>
      </c>
      <c r="E116" s="279" t="s">
        <v>22</v>
      </c>
      <c r="F116" s="280" t="s">
        <v>473</v>
      </c>
      <c r="G116" s="278"/>
      <c r="H116" s="281">
        <v>38.61</v>
      </c>
      <c r="I116" s="282"/>
      <c r="J116" s="278"/>
      <c r="K116" s="278"/>
      <c r="L116" s="283"/>
      <c r="M116" s="284"/>
      <c r="N116" s="285"/>
      <c r="O116" s="285"/>
      <c r="P116" s="285"/>
      <c r="Q116" s="285"/>
      <c r="R116" s="285"/>
      <c r="S116" s="285"/>
      <c r="T116" s="286"/>
      <c r="AT116" s="287" t="s">
        <v>405</v>
      </c>
      <c r="AU116" s="287" t="s">
        <v>81</v>
      </c>
      <c r="AV116" s="14" t="s">
        <v>401</v>
      </c>
      <c r="AW116" s="14" t="s">
        <v>36</v>
      </c>
      <c r="AX116" s="14" t="s">
        <v>24</v>
      </c>
      <c r="AY116" s="287" t="s">
        <v>394</v>
      </c>
    </row>
    <row r="117" spans="2:65" s="1" customFormat="1" ht="16.5" customHeight="1">
      <c r="B117" s="47"/>
      <c r="C117" s="240" t="s">
        <v>437</v>
      </c>
      <c r="D117" s="240" t="s">
        <v>396</v>
      </c>
      <c r="E117" s="241" t="s">
        <v>5532</v>
      </c>
      <c r="F117" s="242" t="s">
        <v>5533</v>
      </c>
      <c r="G117" s="243" t="s">
        <v>399</v>
      </c>
      <c r="H117" s="244">
        <v>206.82</v>
      </c>
      <c r="I117" s="245"/>
      <c r="J117" s="246">
        <f>ROUND(I117*H117,2)</f>
        <v>0</v>
      </c>
      <c r="K117" s="242" t="s">
        <v>400</v>
      </c>
      <c r="L117" s="73"/>
      <c r="M117" s="247" t="s">
        <v>22</v>
      </c>
      <c r="N117" s="248" t="s">
        <v>44</v>
      </c>
      <c r="O117" s="48"/>
      <c r="P117" s="249">
        <f>O117*H117</f>
        <v>0</v>
      </c>
      <c r="Q117" s="249">
        <v>0.00084</v>
      </c>
      <c r="R117" s="249">
        <f>Q117*H117</f>
        <v>0.1737288</v>
      </c>
      <c r="S117" s="249">
        <v>0</v>
      </c>
      <c r="T117" s="250">
        <f>S117*H117</f>
        <v>0</v>
      </c>
      <c r="AR117" s="25" t="s">
        <v>401</v>
      </c>
      <c r="AT117" s="25" t="s">
        <v>396</v>
      </c>
      <c r="AU117" s="25" t="s">
        <v>81</v>
      </c>
      <c r="AY117" s="25" t="s">
        <v>394</v>
      </c>
      <c r="BE117" s="251">
        <f>IF(N117="základní",J117,0)</f>
        <v>0</v>
      </c>
      <c r="BF117" s="251">
        <f>IF(N117="snížená",J117,0)</f>
        <v>0</v>
      </c>
      <c r="BG117" s="251">
        <f>IF(N117="zákl. přenesená",J117,0)</f>
        <v>0</v>
      </c>
      <c r="BH117" s="251">
        <f>IF(N117="sníž. přenesená",J117,0)</f>
        <v>0</v>
      </c>
      <c r="BI117" s="251">
        <f>IF(N117="nulová",J117,0)</f>
        <v>0</v>
      </c>
      <c r="BJ117" s="25" t="s">
        <v>24</v>
      </c>
      <c r="BK117" s="251">
        <f>ROUND(I117*H117,2)</f>
        <v>0</v>
      </c>
      <c r="BL117" s="25" t="s">
        <v>401</v>
      </c>
      <c r="BM117" s="25" t="s">
        <v>5534</v>
      </c>
    </row>
    <row r="118" spans="2:47" s="1" customFormat="1" ht="13.5">
      <c r="B118" s="47"/>
      <c r="C118" s="75"/>
      <c r="D118" s="252" t="s">
        <v>403</v>
      </c>
      <c r="E118" s="75"/>
      <c r="F118" s="253" t="s">
        <v>5535</v>
      </c>
      <c r="G118" s="75"/>
      <c r="H118" s="75"/>
      <c r="I118" s="208"/>
      <c r="J118" s="75"/>
      <c r="K118" s="75"/>
      <c r="L118" s="73"/>
      <c r="M118" s="254"/>
      <c r="N118" s="48"/>
      <c r="O118" s="48"/>
      <c r="P118" s="48"/>
      <c r="Q118" s="48"/>
      <c r="R118" s="48"/>
      <c r="S118" s="48"/>
      <c r="T118" s="96"/>
      <c r="AT118" s="25" t="s">
        <v>403</v>
      </c>
      <c r="AU118" s="25" t="s">
        <v>81</v>
      </c>
    </row>
    <row r="119" spans="2:51" s="12" customFormat="1" ht="13.5">
      <c r="B119" s="255"/>
      <c r="C119" s="256"/>
      <c r="D119" s="252" t="s">
        <v>405</v>
      </c>
      <c r="E119" s="257" t="s">
        <v>22</v>
      </c>
      <c r="F119" s="258" t="s">
        <v>5536</v>
      </c>
      <c r="G119" s="256"/>
      <c r="H119" s="259">
        <v>123.3</v>
      </c>
      <c r="I119" s="260"/>
      <c r="J119" s="256"/>
      <c r="K119" s="256"/>
      <c r="L119" s="261"/>
      <c r="M119" s="262"/>
      <c r="N119" s="263"/>
      <c r="O119" s="263"/>
      <c r="P119" s="263"/>
      <c r="Q119" s="263"/>
      <c r="R119" s="263"/>
      <c r="S119" s="263"/>
      <c r="T119" s="264"/>
      <c r="AT119" s="265" t="s">
        <v>405</v>
      </c>
      <c r="AU119" s="265" t="s">
        <v>81</v>
      </c>
      <c r="AV119" s="12" t="s">
        <v>81</v>
      </c>
      <c r="AW119" s="12" t="s">
        <v>36</v>
      </c>
      <c r="AX119" s="12" t="s">
        <v>73</v>
      </c>
      <c r="AY119" s="265" t="s">
        <v>394</v>
      </c>
    </row>
    <row r="120" spans="2:51" s="12" customFormat="1" ht="13.5">
      <c r="B120" s="255"/>
      <c r="C120" s="256"/>
      <c r="D120" s="252" t="s">
        <v>405</v>
      </c>
      <c r="E120" s="257" t="s">
        <v>22</v>
      </c>
      <c r="F120" s="258" t="s">
        <v>5537</v>
      </c>
      <c r="G120" s="256"/>
      <c r="H120" s="259">
        <v>83.52</v>
      </c>
      <c r="I120" s="260"/>
      <c r="J120" s="256"/>
      <c r="K120" s="256"/>
      <c r="L120" s="261"/>
      <c r="M120" s="262"/>
      <c r="N120" s="263"/>
      <c r="O120" s="263"/>
      <c r="P120" s="263"/>
      <c r="Q120" s="263"/>
      <c r="R120" s="263"/>
      <c r="S120" s="263"/>
      <c r="T120" s="264"/>
      <c r="AT120" s="265" t="s">
        <v>405</v>
      </c>
      <c r="AU120" s="265" t="s">
        <v>81</v>
      </c>
      <c r="AV120" s="12" t="s">
        <v>81</v>
      </c>
      <c r="AW120" s="12" t="s">
        <v>36</v>
      </c>
      <c r="AX120" s="12" t="s">
        <v>73</v>
      </c>
      <c r="AY120" s="265" t="s">
        <v>394</v>
      </c>
    </row>
    <row r="121" spans="2:51" s="14" customFormat="1" ht="13.5">
      <c r="B121" s="277"/>
      <c r="C121" s="278"/>
      <c r="D121" s="252" t="s">
        <v>405</v>
      </c>
      <c r="E121" s="279" t="s">
        <v>22</v>
      </c>
      <c r="F121" s="280" t="s">
        <v>473</v>
      </c>
      <c r="G121" s="278"/>
      <c r="H121" s="281">
        <v>206.82</v>
      </c>
      <c r="I121" s="282"/>
      <c r="J121" s="278"/>
      <c r="K121" s="278"/>
      <c r="L121" s="283"/>
      <c r="M121" s="284"/>
      <c r="N121" s="285"/>
      <c r="O121" s="285"/>
      <c r="P121" s="285"/>
      <c r="Q121" s="285"/>
      <c r="R121" s="285"/>
      <c r="S121" s="285"/>
      <c r="T121" s="286"/>
      <c r="AT121" s="287" t="s">
        <v>405</v>
      </c>
      <c r="AU121" s="287" t="s">
        <v>81</v>
      </c>
      <c r="AV121" s="14" t="s">
        <v>401</v>
      </c>
      <c r="AW121" s="14" t="s">
        <v>36</v>
      </c>
      <c r="AX121" s="14" t="s">
        <v>24</v>
      </c>
      <c r="AY121" s="287" t="s">
        <v>394</v>
      </c>
    </row>
    <row r="122" spans="2:65" s="1" customFormat="1" ht="16.5" customHeight="1">
      <c r="B122" s="47"/>
      <c r="C122" s="240" t="s">
        <v>443</v>
      </c>
      <c r="D122" s="240" t="s">
        <v>396</v>
      </c>
      <c r="E122" s="241" t="s">
        <v>5538</v>
      </c>
      <c r="F122" s="242" t="s">
        <v>5539</v>
      </c>
      <c r="G122" s="243" t="s">
        <v>399</v>
      </c>
      <c r="H122" s="244">
        <v>206.82</v>
      </c>
      <c r="I122" s="245"/>
      <c r="J122" s="246">
        <f>ROUND(I122*H122,2)</f>
        <v>0</v>
      </c>
      <c r="K122" s="242" t="s">
        <v>400</v>
      </c>
      <c r="L122" s="73"/>
      <c r="M122" s="247" t="s">
        <v>22</v>
      </c>
      <c r="N122" s="248" t="s">
        <v>44</v>
      </c>
      <c r="O122" s="48"/>
      <c r="P122" s="249">
        <f>O122*H122</f>
        <v>0</v>
      </c>
      <c r="Q122" s="249">
        <v>0</v>
      </c>
      <c r="R122" s="249">
        <f>Q122*H122</f>
        <v>0</v>
      </c>
      <c r="S122" s="249">
        <v>0</v>
      </c>
      <c r="T122" s="250">
        <f>S122*H122</f>
        <v>0</v>
      </c>
      <c r="AR122" s="25" t="s">
        <v>401</v>
      </c>
      <c r="AT122" s="25" t="s">
        <v>396</v>
      </c>
      <c r="AU122" s="25" t="s">
        <v>81</v>
      </c>
      <c r="AY122" s="25" t="s">
        <v>394</v>
      </c>
      <c r="BE122" s="251">
        <f>IF(N122="základní",J122,0)</f>
        <v>0</v>
      </c>
      <c r="BF122" s="251">
        <f>IF(N122="snížená",J122,0)</f>
        <v>0</v>
      </c>
      <c r="BG122" s="251">
        <f>IF(N122="zákl. přenesená",J122,0)</f>
        <v>0</v>
      </c>
      <c r="BH122" s="251">
        <f>IF(N122="sníž. přenesená",J122,0)</f>
        <v>0</v>
      </c>
      <c r="BI122" s="251">
        <f>IF(N122="nulová",J122,0)</f>
        <v>0</v>
      </c>
      <c r="BJ122" s="25" t="s">
        <v>24</v>
      </c>
      <c r="BK122" s="251">
        <f>ROUND(I122*H122,2)</f>
        <v>0</v>
      </c>
      <c r="BL122" s="25" t="s">
        <v>401</v>
      </c>
      <c r="BM122" s="25" t="s">
        <v>5540</v>
      </c>
    </row>
    <row r="123" spans="2:47" s="1" customFormat="1" ht="13.5">
      <c r="B123" s="47"/>
      <c r="C123" s="75"/>
      <c r="D123" s="252" t="s">
        <v>403</v>
      </c>
      <c r="E123" s="75"/>
      <c r="F123" s="253" t="s">
        <v>5541</v>
      </c>
      <c r="G123" s="75"/>
      <c r="H123" s="75"/>
      <c r="I123" s="208"/>
      <c r="J123" s="75"/>
      <c r="K123" s="75"/>
      <c r="L123" s="73"/>
      <c r="M123" s="254"/>
      <c r="N123" s="48"/>
      <c r="O123" s="48"/>
      <c r="P123" s="48"/>
      <c r="Q123" s="48"/>
      <c r="R123" s="48"/>
      <c r="S123" s="48"/>
      <c r="T123" s="96"/>
      <c r="AT123" s="25" t="s">
        <v>403</v>
      </c>
      <c r="AU123" s="25" t="s">
        <v>81</v>
      </c>
    </row>
    <row r="124" spans="2:51" s="12" customFormat="1" ht="13.5">
      <c r="B124" s="255"/>
      <c r="C124" s="256"/>
      <c r="D124" s="252" t="s">
        <v>405</v>
      </c>
      <c r="E124" s="257" t="s">
        <v>22</v>
      </c>
      <c r="F124" s="258" t="s">
        <v>5536</v>
      </c>
      <c r="G124" s="256"/>
      <c r="H124" s="259">
        <v>123.3</v>
      </c>
      <c r="I124" s="260"/>
      <c r="J124" s="256"/>
      <c r="K124" s="256"/>
      <c r="L124" s="261"/>
      <c r="M124" s="262"/>
      <c r="N124" s="263"/>
      <c r="O124" s="263"/>
      <c r="P124" s="263"/>
      <c r="Q124" s="263"/>
      <c r="R124" s="263"/>
      <c r="S124" s="263"/>
      <c r="T124" s="264"/>
      <c r="AT124" s="265" t="s">
        <v>405</v>
      </c>
      <c r="AU124" s="265" t="s">
        <v>81</v>
      </c>
      <c r="AV124" s="12" t="s">
        <v>81</v>
      </c>
      <c r="AW124" s="12" t="s">
        <v>36</v>
      </c>
      <c r="AX124" s="12" t="s">
        <v>73</v>
      </c>
      <c r="AY124" s="265" t="s">
        <v>394</v>
      </c>
    </row>
    <row r="125" spans="2:51" s="12" customFormat="1" ht="13.5">
      <c r="B125" s="255"/>
      <c r="C125" s="256"/>
      <c r="D125" s="252" t="s">
        <v>405</v>
      </c>
      <c r="E125" s="257" t="s">
        <v>22</v>
      </c>
      <c r="F125" s="258" t="s">
        <v>5537</v>
      </c>
      <c r="G125" s="256"/>
      <c r="H125" s="259">
        <v>83.52</v>
      </c>
      <c r="I125" s="260"/>
      <c r="J125" s="256"/>
      <c r="K125" s="256"/>
      <c r="L125" s="261"/>
      <c r="M125" s="262"/>
      <c r="N125" s="263"/>
      <c r="O125" s="263"/>
      <c r="P125" s="263"/>
      <c r="Q125" s="263"/>
      <c r="R125" s="263"/>
      <c r="S125" s="263"/>
      <c r="T125" s="264"/>
      <c r="AT125" s="265" t="s">
        <v>405</v>
      </c>
      <c r="AU125" s="265" t="s">
        <v>81</v>
      </c>
      <c r="AV125" s="12" t="s">
        <v>81</v>
      </c>
      <c r="AW125" s="12" t="s">
        <v>36</v>
      </c>
      <c r="AX125" s="12" t="s">
        <v>73</v>
      </c>
      <c r="AY125" s="265" t="s">
        <v>394</v>
      </c>
    </row>
    <row r="126" spans="2:51" s="14" customFormat="1" ht="13.5">
      <c r="B126" s="277"/>
      <c r="C126" s="278"/>
      <c r="D126" s="252" t="s">
        <v>405</v>
      </c>
      <c r="E126" s="279" t="s">
        <v>22</v>
      </c>
      <c r="F126" s="280" t="s">
        <v>473</v>
      </c>
      <c r="G126" s="278"/>
      <c r="H126" s="281">
        <v>206.82</v>
      </c>
      <c r="I126" s="282"/>
      <c r="J126" s="278"/>
      <c r="K126" s="278"/>
      <c r="L126" s="283"/>
      <c r="M126" s="284"/>
      <c r="N126" s="285"/>
      <c r="O126" s="285"/>
      <c r="P126" s="285"/>
      <c r="Q126" s="285"/>
      <c r="R126" s="285"/>
      <c r="S126" s="285"/>
      <c r="T126" s="286"/>
      <c r="AT126" s="287" t="s">
        <v>405</v>
      </c>
      <c r="AU126" s="287" t="s">
        <v>81</v>
      </c>
      <c r="AV126" s="14" t="s">
        <v>401</v>
      </c>
      <c r="AW126" s="14" t="s">
        <v>36</v>
      </c>
      <c r="AX126" s="14" t="s">
        <v>24</v>
      </c>
      <c r="AY126" s="287" t="s">
        <v>394</v>
      </c>
    </row>
    <row r="127" spans="2:65" s="1" customFormat="1" ht="16.5" customHeight="1">
      <c r="B127" s="47"/>
      <c r="C127" s="240" t="s">
        <v>448</v>
      </c>
      <c r="D127" s="240" t="s">
        <v>396</v>
      </c>
      <c r="E127" s="241" t="s">
        <v>5542</v>
      </c>
      <c r="F127" s="242" t="s">
        <v>5543</v>
      </c>
      <c r="G127" s="243" t="s">
        <v>425</v>
      </c>
      <c r="H127" s="244">
        <v>74.151</v>
      </c>
      <c r="I127" s="245"/>
      <c r="J127" s="246">
        <f>ROUND(I127*H127,2)</f>
        <v>0</v>
      </c>
      <c r="K127" s="242" t="s">
        <v>400</v>
      </c>
      <c r="L127" s="73"/>
      <c r="M127" s="247" t="s">
        <v>22</v>
      </c>
      <c r="N127" s="248" t="s">
        <v>44</v>
      </c>
      <c r="O127" s="48"/>
      <c r="P127" s="249">
        <f>O127*H127</f>
        <v>0</v>
      </c>
      <c r="Q127" s="249">
        <v>0</v>
      </c>
      <c r="R127" s="249">
        <f>Q127*H127</f>
        <v>0</v>
      </c>
      <c r="S127" s="249">
        <v>0</v>
      </c>
      <c r="T127" s="250">
        <f>S127*H127</f>
        <v>0</v>
      </c>
      <c r="AR127" s="25" t="s">
        <v>401</v>
      </c>
      <c r="AT127" s="25" t="s">
        <v>396</v>
      </c>
      <c r="AU127" s="25" t="s">
        <v>81</v>
      </c>
      <c r="AY127" s="25" t="s">
        <v>394</v>
      </c>
      <c r="BE127" s="251">
        <f>IF(N127="základní",J127,0)</f>
        <v>0</v>
      </c>
      <c r="BF127" s="251">
        <f>IF(N127="snížená",J127,0)</f>
        <v>0</v>
      </c>
      <c r="BG127" s="251">
        <f>IF(N127="zákl. přenesená",J127,0)</f>
        <v>0</v>
      </c>
      <c r="BH127" s="251">
        <f>IF(N127="sníž. přenesená",J127,0)</f>
        <v>0</v>
      </c>
      <c r="BI127" s="251">
        <f>IF(N127="nulová",J127,0)</f>
        <v>0</v>
      </c>
      <c r="BJ127" s="25" t="s">
        <v>24</v>
      </c>
      <c r="BK127" s="251">
        <f>ROUND(I127*H127,2)</f>
        <v>0</v>
      </c>
      <c r="BL127" s="25" t="s">
        <v>401</v>
      </c>
      <c r="BM127" s="25" t="s">
        <v>5544</v>
      </c>
    </row>
    <row r="128" spans="2:47" s="1" customFormat="1" ht="13.5">
      <c r="B128" s="47"/>
      <c r="C128" s="75"/>
      <c r="D128" s="252" t="s">
        <v>403</v>
      </c>
      <c r="E128" s="75"/>
      <c r="F128" s="253" t="s">
        <v>5545</v>
      </c>
      <c r="G128" s="75"/>
      <c r="H128" s="75"/>
      <c r="I128" s="208"/>
      <c r="J128" s="75"/>
      <c r="K128" s="75"/>
      <c r="L128" s="73"/>
      <c r="M128" s="254"/>
      <c r="N128" s="48"/>
      <c r="O128" s="48"/>
      <c r="P128" s="48"/>
      <c r="Q128" s="48"/>
      <c r="R128" s="48"/>
      <c r="S128" s="48"/>
      <c r="T128" s="96"/>
      <c r="AT128" s="25" t="s">
        <v>403</v>
      </c>
      <c r="AU128" s="25" t="s">
        <v>81</v>
      </c>
    </row>
    <row r="129" spans="2:51" s="12" customFormat="1" ht="13.5">
      <c r="B129" s="255"/>
      <c r="C129" s="256"/>
      <c r="D129" s="252" t="s">
        <v>405</v>
      </c>
      <c r="E129" s="257" t="s">
        <v>22</v>
      </c>
      <c r="F129" s="258" t="s">
        <v>5526</v>
      </c>
      <c r="G129" s="256"/>
      <c r="H129" s="259">
        <v>74.151</v>
      </c>
      <c r="I129" s="260"/>
      <c r="J129" s="256"/>
      <c r="K129" s="256"/>
      <c r="L129" s="261"/>
      <c r="M129" s="262"/>
      <c r="N129" s="263"/>
      <c r="O129" s="263"/>
      <c r="P129" s="263"/>
      <c r="Q129" s="263"/>
      <c r="R129" s="263"/>
      <c r="S129" s="263"/>
      <c r="T129" s="264"/>
      <c r="AT129" s="265" t="s">
        <v>405</v>
      </c>
      <c r="AU129" s="265" t="s">
        <v>81</v>
      </c>
      <c r="AV129" s="12" t="s">
        <v>81</v>
      </c>
      <c r="AW129" s="12" t="s">
        <v>36</v>
      </c>
      <c r="AX129" s="12" t="s">
        <v>73</v>
      </c>
      <c r="AY129" s="265" t="s">
        <v>394</v>
      </c>
    </row>
    <row r="130" spans="2:51" s="14" customFormat="1" ht="13.5">
      <c r="B130" s="277"/>
      <c r="C130" s="278"/>
      <c r="D130" s="252" t="s">
        <v>405</v>
      </c>
      <c r="E130" s="279" t="s">
        <v>22</v>
      </c>
      <c r="F130" s="280" t="s">
        <v>473</v>
      </c>
      <c r="G130" s="278"/>
      <c r="H130" s="281">
        <v>74.151</v>
      </c>
      <c r="I130" s="282"/>
      <c r="J130" s="278"/>
      <c r="K130" s="278"/>
      <c r="L130" s="283"/>
      <c r="M130" s="284"/>
      <c r="N130" s="285"/>
      <c r="O130" s="285"/>
      <c r="P130" s="285"/>
      <c r="Q130" s="285"/>
      <c r="R130" s="285"/>
      <c r="S130" s="285"/>
      <c r="T130" s="286"/>
      <c r="AT130" s="287" t="s">
        <v>405</v>
      </c>
      <c r="AU130" s="287" t="s">
        <v>81</v>
      </c>
      <c r="AV130" s="14" t="s">
        <v>401</v>
      </c>
      <c r="AW130" s="14" t="s">
        <v>36</v>
      </c>
      <c r="AX130" s="14" t="s">
        <v>24</v>
      </c>
      <c r="AY130" s="287" t="s">
        <v>394</v>
      </c>
    </row>
    <row r="131" spans="2:65" s="1" customFormat="1" ht="16.5" customHeight="1">
      <c r="B131" s="47"/>
      <c r="C131" s="240" t="s">
        <v>455</v>
      </c>
      <c r="D131" s="240" t="s">
        <v>396</v>
      </c>
      <c r="E131" s="241" t="s">
        <v>3441</v>
      </c>
      <c r="F131" s="242" t="s">
        <v>3442</v>
      </c>
      <c r="G131" s="243" t="s">
        <v>425</v>
      </c>
      <c r="H131" s="244">
        <v>38.61</v>
      </c>
      <c r="I131" s="245"/>
      <c r="J131" s="246">
        <f>ROUND(I131*H131,2)</f>
        <v>0</v>
      </c>
      <c r="K131" s="242" t="s">
        <v>400</v>
      </c>
      <c r="L131" s="73"/>
      <c r="M131" s="247" t="s">
        <v>22</v>
      </c>
      <c r="N131" s="248" t="s">
        <v>44</v>
      </c>
      <c r="O131" s="48"/>
      <c r="P131" s="249">
        <f>O131*H131</f>
        <v>0</v>
      </c>
      <c r="Q131" s="249">
        <v>0</v>
      </c>
      <c r="R131" s="249">
        <f>Q131*H131</f>
        <v>0</v>
      </c>
      <c r="S131" s="249">
        <v>0</v>
      </c>
      <c r="T131" s="250">
        <f>S131*H131</f>
        <v>0</v>
      </c>
      <c r="AR131" s="25" t="s">
        <v>401</v>
      </c>
      <c r="AT131" s="25" t="s">
        <v>396</v>
      </c>
      <c r="AU131" s="25" t="s">
        <v>81</v>
      </c>
      <c r="AY131" s="25" t="s">
        <v>394</v>
      </c>
      <c r="BE131" s="251">
        <f>IF(N131="základní",J131,0)</f>
        <v>0</v>
      </c>
      <c r="BF131" s="251">
        <f>IF(N131="snížená",J131,0)</f>
        <v>0</v>
      </c>
      <c r="BG131" s="251">
        <f>IF(N131="zákl. přenesená",J131,0)</f>
        <v>0</v>
      </c>
      <c r="BH131" s="251">
        <f>IF(N131="sníž. přenesená",J131,0)</f>
        <v>0</v>
      </c>
      <c r="BI131" s="251">
        <f>IF(N131="nulová",J131,0)</f>
        <v>0</v>
      </c>
      <c r="BJ131" s="25" t="s">
        <v>24</v>
      </c>
      <c r="BK131" s="251">
        <f>ROUND(I131*H131,2)</f>
        <v>0</v>
      </c>
      <c r="BL131" s="25" t="s">
        <v>401</v>
      </c>
      <c r="BM131" s="25" t="s">
        <v>5546</v>
      </c>
    </row>
    <row r="132" spans="2:47" s="1" customFormat="1" ht="13.5">
      <c r="B132" s="47"/>
      <c r="C132" s="75"/>
      <c r="D132" s="252" t="s">
        <v>403</v>
      </c>
      <c r="E132" s="75"/>
      <c r="F132" s="253" t="s">
        <v>5547</v>
      </c>
      <c r="G132" s="75"/>
      <c r="H132" s="75"/>
      <c r="I132" s="208"/>
      <c r="J132" s="75"/>
      <c r="K132" s="75"/>
      <c r="L132" s="73"/>
      <c r="M132" s="254"/>
      <c r="N132" s="48"/>
      <c r="O132" s="48"/>
      <c r="P132" s="48"/>
      <c r="Q132" s="48"/>
      <c r="R132" s="48"/>
      <c r="S132" s="48"/>
      <c r="T132" s="96"/>
      <c r="AT132" s="25" t="s">
        <v>403</v>
      </c>
      <c r="AU132" s="25" t="s">
        <v>81</v>
      </c>
    </row>
    <row r="133" spans="2:51" s="12" customFormat="1" ht="13.5">
      <c r="B133" s="255"/>
      <c r="C133" s="256"/>
      <c r="D133" s="252" t="s">
        <v>405</v>
      </c>
      <c r="E133" s="257" t="s">
        <v>22</v>
      </c>
      <c r="F133" s="258" t="s">
        <v>5530</v>
      </c>
      <c r="G133" s="256"/>
      <c r="H133" s="259">
        <v>27.126</v>
      </c>
      <c r="I133" s="260"/>
      <c r="J133" s="256"/>
      <c r="K133" s="256"/>
      <c r="L133" s="261"/>
      <c r="M133" s="262"/>
      <c r="N133" s="263"/>
      <c r="O133" s="263"/>
      <c r="P133" s="263"/>
      <c r="Q133" s="263"/>
      <c r="R133" s="263"/>
      <c r="S133" s="263"/>
      <c r="T133" s="264"/>
      <c r="AT133" s="265" t="s">
        <v>405</v>
      </c>
      <c r="AU133" s="265" t="s">
        <v>81</v>
      </c>
      <c r="AV133" s="12" t="s">
        <v>81</v>
      </c>
      <c r="AW133" s="12" t="s">
        <v>36</v>
      </c>
      <c r="AX133" s="12" t="s">
        <v>73</v>
      </c>
      <c r="AY133" s="265" t="s">
        <v>394</v>
      </c>
    </row>
    <row r="134" spans="2:51" s="12" customFormat="1" ht="13.5">
      <c r="B134" s="255"/>
      <c r="C134" s="256"/>
      <c r="D134" s="252" t="s">
        <v>405</v>
      </c>
      <c r="E134" s="257" t="s">
        <v>22</v>
      </c>
      <c r="F134" s="258" t="s">
        <v>5531</v>
      </c>
      <c r="G134" s="256"/>
      <c r="H134" s="259">
        <v>11.484</v>
      </c>
      <c r="I134" s="260"/>
      <c r="J134" s="256"/>
      <c r="K134" s="256"/>
      <c r="L134" s="261"/>
      <c r="M134" s="262"/>
      <c r="N134" s="263"/>
      <c r="O134" s="263"/>
      <c r="P134" s="263"/>
      <c r="Q134" s="263"/>
      <c r="R134" s="263"/>
      <c r="S134" s="263"/>
      <c r="T134" s="264"/>
      <c r="AT134" s="265" t="s">
        <v>405</v>
      </c>
      <c r="AU134" s="265" t="s">
        <v>81</v>
      </c>
      <c r="AV134" s="12" t="s">
        <v>81</v>
      </c>
      <c r="AW134" s="12" t="s">
        <v>36</v>
      </c>
      <c r="AX134" s="12" t="s">
        <v>73</v>
      </c>
      <c r="AY134" s="265" t="s">
        <v>394</v>
      </c>
    </row>
    <row r="135" spans="2:51" s="14" customFormat="1" ht="13.5">
      <c r="B135" s="277"/>
      <c r="C135" s="278"/>
      <c r="D135" s="252" t="s">
        <v>405</v>
      </c>
      <c r="E135" s="279" t="s">
        <v>22</v>
      </c>
      <c r="F135" s="280" t="s">
        <v>473</v>
      </c>
      <c r="G135" s="278"/>
      <c r="H135" s="281">
        <v>38.61</v>
      </c>
      <c r="I135" s="282"/>
      <c r="J135" s="278"/>
      <c r="K135" s="278"/>
      <c r="L135" s="283"/>
      <c r="M135" s="284"/>
      <c r="N135" s="285"/>
      <c r="O135" s="285"/>
      <c r="P135" s="285"/>
      <c r="Q135" s="285"/>
      <c r="R135" s="285"/>
      <c r="S135" s="285"/>
      <c r="T135" s="286"/>
      <c r="AT135" s="287" t="s">
        <v>405</v>
      </c>
      <c r="AU135" s="287" t="s">
        <v>81</v>
      </c>
      <c r="AV135" s="14" t="s">
        <v>401</v>
      </c>
      <c r="AW135" s="14" t="s">
        <v>36</v>
      </c>
      <c r="AX135" s="14" t="s">
        <v>24</v>
      </c>
      <c r="AY135" s="287" t="s">
        <v>394</v>
      </c>
    </row>
    <row r="136" spans="2:65" s="1" customFormat="1" ht="16.5" customHeight="1">
      <c r="B136" s="47"/>
      <c r="C136" s="240" t="s">
        <v>460</v>
      </c>
      <c r="D136" s="240" t="s">
        <v>396</v>
      </c>
      <c r="E136" s="241" t="s">
        <v>519</v>
      </c>
      <c r="F136" s="242" t="s">
        <v>520</v>
      </c>
      <c r="G136" s="243" t="s">
        <v>425</v>
      </c>
      <c r="H136" s="244">
        <v>71.566</v>
      </c>
      <c r="I136" s="245"/>
      <c r="J136" s="246">
        <f>ROUND(I136*H136,2)</f>
        <v>0</v>
      </c>
      <c r="K136" s="242" t="s">
        <v>400</v>
      </c>
      <c r="L136" s="73"/>
      <c r="M136" s="247" t="s">
        <v>22</v>
      </c>
      <c r="N136" s="248" t="s">
        <v>44</v>
      </c>
      <c r="O136" s="48"/>
      <c r="P136" s="249">
        <f>O136*H136</f>
        <v>0</v>
      </c>
      <c r="Q136" s="249">
        <v>0</v>
      </c>
      <c r="R136" s="249">
        <f>Q136*H136</f>
        <v>0</v>
      </c>
      <c r="S136" s="249">
        <v>0</v>
      </c>
      <c r="T136" s="250">
        <f>S136*H136</f>
        <v>0</v>
      </c>
      <c r="AR136" s="25" t="s">
        <v>401</v>
      </c>
      <c r="AT136" s="25" t="s">
        <v>396</v>
      </c>
      <c r="AU136" s="25" t="s">
        <v>81</v>
      </c>
      <c r="AY136" s="25" t="s">
        <v>394</v>
      </c>
      <c r="BE136" s="251">
        <f>IF(N136="základní",J136,0)</f>
        <v>0</v>
      </c>
      <c r="BF136" s="251">
        <f>IF(N136="snížená",J136,0)</f>
        <v>0</v>
      </c>
      <c r="BG136" s="251">
        <f>IF(N136="zákl. přenesená",J136,0)</f>
        <v>0</v>
      </c>
      <c r="BH136" s="251">
        <f>IF(N136="sníž. přenesená",J136,0)</f>
        <v>0</v>
      </c>
      <c r="BI136" s="251">
        <f>IF(N136="nulová",J136,0)</f>
        <v>0</v>
      </c>
      <c r="BJ136" s="25" t="s">
        <v>24</v>
      </c>
      <c r="BK136" s="251">
        <f>ROUND(I136*H136,2)</f>
        <v>0</v>
      </c>
      <c r="BL136" s="25" t="s">
        <v>401</v>
      </c>
      <c r="BM136" s="25" t="s">
        <v>5548</v>
      </c>
    </row>
    <row r="137" spans="2:47" s="1" customFormat="1" ht="13.5">
      <c r="B137" s="47"/>
      <c r="C137" s="75"/>
      <c r="D137" s="252" t="s">
        <v>403</v>
      </c>
      <c r="E137" s="75"/>
      <c r="F137" s="253" t="s">
        <v>522</v>
      </c>
      <c r="G137" s="75"/>
      <c r="H137" s="75"/>
      <c r="I137" s="208"/>
      <c r="J137" s="75"/>
      <c r="K137" s="75"/>
      <c r="L137" s="73"/>
      <c r="M137" s="254"/>
      <c r="N137" s="48"/>
      <c r="O137" s="48"/>
      <c r="P137" s="48"/>
      <c r="Q137" s="48"/>
      <c r="R137" s="48"/>
      <c r="S137" s="48"/>
      <c r="T137" s="96"/>
      <c r="AT137" s="25" t="s">
        <v>403</v>
      </c>
      <c r="AU137" s="25" t="s">
        <v>81</v>
      </c>
    </row>
    <row r="138" spans="2:51" s="12" customFormat="1" ht="13.5">
      <c r="B138" s="255"/>
      <c r="C138" s="256"/>
      <c r="D138" s="252" t="s">
        <v>405</v>
      </c>
      <c r="E138" s="257" t="s">
        <v>22</v>
      </c>
      <c r="F138" s="258" t="s">
        <v>5549</v>
      </c>
      <c r="G138" s="256"/>
      <c r="H138" s="259">
        <v>71.566</v>
      </c>
      <c r="I138" s="260"/>
      <c r="J138" s="256"/>
      <c r="K138" s="256"/>
      <c r="L138" s="261"/>
      <c r="M138" s="262"/>
      <c r="N138" s="263"/>
      <c r="O138" s="263"/>
      <c r="P138" s="263"/>
      <c r="Q138" s="263"/>
      <c r="R138" s="263"/>
      <c r="S138" s="263"/>
      <c r="T138" s="264"/>
      <c r="AT138" s="265" t="s">
        <v>405</v>
      </c>
      <c r="AU138" s="265" t="s">
        <v>81</v>
      </c>
      <c r="AV138" s="12" t="s">
        <v>81</v>
      </c>
      <c r="AW138" s="12" t="s">
        <v>36</v>
      </c>
      <c r="AX138" s="12" t="s">
        <v>73</v>
      </c>
      <c r="AY138" s="265" t="s">
        <v>394</v>
      </c>
    </row>
    <row r="139" spans="2:51" s="14" customFormat="1" ht="13.5">
      <c r="B139" s="277"/>
      <c r="C139" s="278"/>
      <c r="D139" s="252" t="s">
        <v>405</v>
      </c>
      <c r="E139" s="279" t="s">
        <v>22</v>
      </c>
      <c r="F139" s="280" t="s">
        <v>473</v>
      </c>
      <c r="G139" s="278"/>
      <c r="H139" s="281">
        <v>71.566</v>
      </c>
      <c r="I139" s="282"/>
      <c r="J139" s="278"/>
      <c r="K139" s="278"/>
      <c r="L139" s="283"/>
      <c r="M139" s="284"/>
      <c r="N139" s="285"/>
      <c r="O139" s="285"/>
      <c r="P139" s="285"/>
      <c r="Q139" s="285"/>
      <c r="R139" s="285"/>
      <c r="S139" s="285"/>
      <c r="T139" s="286"/>
      <c r="AT139" s="287" t="s">
        <v>405</v>
      </c>
      <c r="AU139" s="287" t="s">
        <v>81</v>
      </c>
      <c r="AV139" s="14" t="s">
        <v>401</v>
      </c>
      <c r="AW139" s="14" t="s">
        <v>36</v>
      </c>
      <c r="AX139" s="14" t="s">
        <v>24</v>
      </c>
      <c r="AY139" s="287" t="s">
        <v>394</v>
      </c>
    </row>
    <row r="140" spans="2:65" s="1" customFormat="1" ht="16.5" customHeight="1">
      <c r="B140" s="47"/>
      <c r="C140" s="240" t="s">
        <v>305</v>
      </c>
      <c r="D140" s="240" t="s">
        <v>396</v>
      </c>
      <c r="E140" s="241" t="s">
        <v>534</v>
      </c>
      <c r="F140" s="242" t="s">
        <v>535</v>
      </c>
      <c r="G140" s="243" t="s">
        <v>425</v>
      </c>
      <c r="H140" s="244">
        <v>2.585</v>
      </c>
      <c r="I140" s="245"/>
      <c r="J140" s="246">
        <f>ROUND(I140*H140,2)</f>
        <v>0</v>
      </c>
      <c r="K140" s="242" t="s">
        <v>400</v>
      </c>
      <c r="L140" s="73"/>
      <c r="M140" s="247" t="s">
        <v>22</v>
      </c>
      <c r="N140" s="248" t="s">
        <v>44</v>
      </c>
      <c r="O140" s="48"/>
      <c r="P140" s="249">
        <f>O140*H140</f>
        <v>0</v>
      </c>
      <c r="Q140" s="249">
        <v>0</v>
      </c>
      <c r="R140" s="249">
        <f>Q140*H140</f>
        <v>0</v>
      </c>
      <c r="S140" s="249">
        <v>0</v>
      </c>
      <c r="T140" s="250">
        <f>S140*H140</f>
        <v>0</v>
      </c>
      <c r="AR140" s="25" t="s">
        <v>401</v>
      </c>
      <c r="AT140" s="25" t="s">
        <v>396</v>
      </c>
      <c r="AU140" s="25" t="s">
        <v>81</v>
      </c>
      <c r="AY140" s="25" t="s">
        <v>394</v>
      </c>
      <c r="BE140" s="251">
        <f>IF(N140="základní",J140,0)</f>
        <v>0</v>
      </c>
      <c r="BF140" s="251">
        <f>IF(N140="snížená",J140,0)</f>
        <v>0</v>
      </c>
      <c r="BG140" s="251">
        <f>IF(N140="zákl. přenesená",J140,0)</f>
        <v>0</v>
      </c>
      <c r="BH140" s="251">
        <f>IF(N140="sníž. přenesená",J140,0)</f>
        <v>0</v>
      </c>
      <c r="BI140" s="251">
        <f>IF(N140="nulová",J140,0)</f>
        <v>0</v>
      </c>
      <c r="BJ140" s="25" t="s">
        <v>24</v>
      </c>
      <c r="BK140" s="251">
        <f>ROUND(I140*H140,2)</f>
        <v>0</v>
      </c>
      <c r="BL140" s="25" t="s">
        <v>401</v>
      </c>
      <c r="BM140" s="25" t="s">
        <v>5550</v>
      </c>
    </row>
    <row r="141" spans="2:47" s="1" customFormat="1" ht="13.5">
      <c r="B141" s="47"/>
      <c r="C141" s="75"/>
      <c r="D141" s="252" t="s">
        <v>403</v>
      </c>
      <c r="E141" s="75"/>
      <c r="F141" s="253" t="s">
        <v>537</v>
      </c>
      <c r="G141" s="75"/>
      <c r="H141" s="75"/>
      <c r="I141" s="208"/>
      <c r="J141" s="75"/>
      <c r="K141" s="75"/>
      <c r="L141" s="73"/>
      <c r="M141" s="254"/>
      <c r="N141" s="48"/>
      <c r="O141" s="48"/>
      <c r="P141" s="48"/>
      <c r="Q141" s="48"/>
      <c r="R141" s="48"/>
      <c r="S141" s="48"/>
      <c r="T141" s="96"/>
      <c r="AT141" s="25" t="s">
        <v>403</v>
      </c>
      <c r="AU141" s="25" t="s">
        <v>81</v>
      </c>
    </row>
    <row r="142" spans="2:51" s="12" customFormat="1" ht="13.5">
      <c r="B142" s="255"/>
      <c r="C142" s="256"/>
      <c r="D142" s="252" t="s">
        <v>405</v>
      </c>
      <c r="E142" s="257" t="s">
        <v>22</v>
      </c>
      <c r="F142" s="258" t="s">
        <v>5551</v>
      </c>
      <c r="G142" s="256"/>
      <c r="H142" s="259">
        <v>2.585</v>
      </c>
      <c r="I142" s="260"/>
      <c r="J142" s="256"/>
      <c r="K142" s="256"/>
      <c r="L142" s="261"/>
      <c r="M142" s="262"/>
      <c r="N142" s="263"/>
      <c r="O142" s="263"/>
      <c r="P142" s="263"/>
      <c r="Q142" s="263"/>
      <c r="R142" s="263"/>
      <c r="S142" s="263"/>
      <c r="T142" s="264"/>
      <c r="AT142" s="265" t="s">
        <v>405</v>
      </c>
      <c r="AU142" s="265" t="s">
        <v>81</v>
      </c>
      <c r="AV142" s="12" t="s">
        <v>81</v>
      </c>
      <c r="AW142" s="12" t="s">
        <v>36</v>
      </c>
      <c r="AX142" s="12" t="s">
        <v>73</v>
      </c>
      <c r="AY142" s="265" t="s">
        <v>394</v>
      </c>
    </row>
    <row r="143" spans="2:51" s="14" customFormat="1" ht="13.5">
      <c r="B143" s="277"/>
      <c r="C143" s="278"/>
      <c r="D143" s="252" t="s">
        <v>405</v>
      </c>
      <c r="E143" s="279" t="s">
        <v>22</v>
      </c>
      <c r="F143" s="280" t="s">
        <v>473</v>
      </c>
      <c r="G143" s="278"/>
      <c r="H143" s="281">
        <v>2.585</v>
      </c>
      <c r="I143" s="282"/>
      <c r="J143" s="278"/>
      <c r="K143" s="278"/>
      <c r="L143" s="283"/>
      <c r="M143" s="284"/>
      <c r="N143" s="285"/>
      <c r="O143" s="285"/>
      <c r="P143" s="285"/>
      <c r="Q143" s="285"/>
      <c r="R143" s="285"/>
      <c r="S143" s="285"/>
      <c r="T143" s="286"/>
      <c r="AT143" s="287" t="s">
        <v>405</v>
      </c>
      <c r="AU143" s="287" t="s">
        <v>81</v>
      </c>
      <c r="AV143" s="14" t="s">
        <v>401</v>
      </c>
      <c r="AW143" s="14" t="s">
        <v>36</v>
      </c>
      <c r="AX143" s="14" t="s">
        <v>24</v>
      </c>
      <c r="AY143" s="287" t="s">
        <v>394</v>
      </c>
    </row>
    <row r="144" spans="2:65" s="1" customFormat="1" ht="16.5" customHeight="1">
      <c r="B144" s="47"/>
      <c r="C144" s="240" t="s">
        <v>475</v>
      </c>
      <c r="D144" s="240" t="s">
        <v>396</v>
      </c>
      <c r="E144" s="241" t="s">
        <v>513</v>
      </c>
      <c r="F144" s="242" t="s">
        <v>514</v>
      </c>
      <c r="G144" s="243" t="s">
        <v>425</v>
      </c>
      <c r="H144" s="244">
        <v>38.61</v>
      </c>
      <c r="I144" s="245"/>
      <c r="J144" s="246">
        <f>ROUND(I144*H144,2)</f>
        <v>0</v>
      </c>
      <c r="K144" s="242" t="s">
        <v>400</v>
      </c>
      <c r="L144" s="73"/>
      <c r="M144" s="247" t="s">
        <v>22</v>
      </c>
      <c r="N144" s="248" t="s">
        <v>44</v>
      </c>
      <c r="O144" s="48"/>
      <c r="P144" s="249">
        <f>O144*H144</f>
        <v>0</v>
      </c>
      <c r="Q144" s="249">
        <v>0</v>
      </c>
      <c r="R144" s="249">
        <f>Q144*H144</f>
        <v>0</v>
      </c>
      <c r="S144" s="249">
        <v>0</v>
      </c>
      <c r="T144" s="250">
        <f>S144*H144</f>
        <v>0</v>
      </c>
      <c r="AR144" s="25" t="s">
        <v>401</v>
      </c>
      <c r="AT144" s="25" t="s">
        <v>396</v>
      </c>
      <c r="AU144" s="25" t="s">
        <v>81</v>
      </c>
      <c r="AY144" s="25" t="s">
        <v>394</v>
      </c>
      <c r="BE144" s="251">
        <f>IF(N144="základní",J144,0)</f>
        <v>0</v>
      </c>
      <c r="BF144" s="251">
        <f>IF(N144="snížená",J144,0)</f>
        <v>0</v>
      </c>
      <c r="BG144" s="251">
        <f>IF(N144="zákl. přenesená",J144,0)</f>
        <v>0</v>
      </c>
      <c r="BH144" s="251">
        <f>IF(N144="sníž. přenesená",J144,0)</f>
        <v>0</v>
      </c>
      <c r="BI144" s="251">
        <f>IF(N144="nulová",J144,0)</f>
        <v>0</v>
      </c>
      <c r="BJ144" s="25" t="s">
        <v>24</v>
      </c>
      <c r="BK144" s="251">
        <f>ROUND(I144*H144,2)</f>
        <v>0</v>
      </c>
      <c r="BL144" s="25" t="s">
        <v>401</v>
      </c>
      <c r="BM144" s="25" t="s">
        <v>5552</v>
      </c>
    </row>
    <row r="145" spans="2:47" s="1" customFormat="1" ht="13.5">
      <c r="B145" s="47"/>
      <c r="C145" s="75"/>
      <c r="D145" s="252" t="s">
        <v>403</v>
      </c>
      <c r="E145" s="75"/>
      <c r="F145" s="253" t="s">
        <v>516</v>
      </c>
      <c r="G145" s="75"/>
      <c r="H145" s="75"/>
      <c r="I145" s="208"/>
      <c r="J145" s="75"/>
      <c r="K145" s="75"/>
      <c r="L145" s="73"/>
      <c r="M145" s="254"/>
      <c r="N145" s="48"/>
      <c r="O145" s="48"/>
      <c r="P145" s="48"/>
      <c r="Q145" s="48"/>
      <c r="R145" s="48"/>
      <c r="S145" s="48"/>
      <c r="T145" s="96"/>
      <c r="AT145" s="25" t="s">
        <v>403</v>
      </c>
      <c r="AU145" s="25" t="s">
        <v>81</v>
      </c>
    </row>
    <row r="146" spans="2:51" s="12" customFormat="1" ht="13.5">
      <c r="B146" s="255"/>
      <c r="C146" s="256"/>
      <c r="D146" s="252" t="s">
        <v>405</v>
      </c>
      <c r="E146" s="257" t="s">
        <v>22</v>
      </c>
      <c r="F146" s="258" t="s">
        <v>5530</v>
      </c>
      <c r="G146" s="256"/>
      <c r="H146" s="259">
        <v>27.126</v>
      </c>
      <c r="I146" s="260"/>
      <c r="J146" s="256"/>
      <c r="K146" s="256"/>
      <c r="L146" s="261"/>
      <c r="M146" s="262"/>
      <c r="N146" s="263"/>
      <c r="O146" s="263"/>
      <c r="P146" s="263"/>
      <c r="Q146" s="263"/>
      <c r="R146" s="263"/>
      <c r="S146" s="263"/>
      <c r="T146" s="264"/>
      <c r="AT146" s="265" t="s">
        <v>405</v>
      </c>
      <c r="AU146" s="265" t="s">
        <v>81</v>
      </c>
      <c r="AV146" s="12" t="s">
        <v>81</v>
      </c>
      <c r="AW146" s="12" t="s">
        <v>36</v>
      </c>
      <c r="AX146" s="12" t="s">
        <v>73</v>
      </c>
      <c r="AY146" s="265" t="s">
        <v>394</v>
      </c>
    </row>
    <row r="147" spans="2:51" s="12" customFormat="1" ht="13.5">
      <c r="B147" s="255"/>
      <c r="C147" s="256"/>
      <c r="D147" s="252" t="s">
        <v>405</v>
      </c>
      <c r="E147" s="257" t="s">
        <v>22</v>
      </c>
      <c r="F147" s="258" t="s">
        <v>5531</v>
      </c>
      <c r="G147" s="256"/>
      <c r="H147" s="259">
        <v>11.484</v>
      </c>
      <c r="I147" s="260"/>
      <c r="J147" s="256"/>
      <c r="K147" s="256"/>
      <c r="L147" s="261"/>
      <c r="M147" s="262"/>
      <c r="N147" s="263"/>
      <c r="O147" s="263"/>
      <c r="P147" s="263"/>
      <c r="Q147" s="263"/>
      <c r="R147" s="263"/>
      <c r="S147" s="263"/>
      <c r="T147" s="264"/>
      <c r="AT147" s="265" t="s">
        <v>405</v>
      </c>
      <c r="AU147" s="265" t="s">
        <v>81</v>
      </c>
      <c r="AV147" s="12" t="s">
        <v>81</v>
      </c>
      <c r="AW147" s="12" t="s">
        <v>36</v>
      </c>
      <c r="AX147" s="12" t="s">
        <v>73</v>
      </c>
      <c r="AY147" s="265" t="s">
        <v>394</v>
      </c>
    </row>
    <row r="148" spans="2:51" s="14" customFormat="1" ht="13.5">
      <c r="B148" s="277"/>
      <c r="C148" s="278"/>
      <c r="D148" s="252" t="s">
        <v>405</v>
      </c>
      <c r="E148" s="279" t="s">
        <v>22</v>
      </c>
      <c r="F148" s="280" t="s">
        <v>473</v>
      </c>
      <c r="G148" s="278"/>
      <c r="H148" s="281">
        <v>38.61</v>
      </c>
      <c r="I148" s="282"/>
      <c r="J148" s="278"/>
      <c r="K148" s="278"/>
      <c r="L148" s="283"/>
      <c r="M148" s="284"/>
      <c r="N148" s="285"/>
      <c r="O148" s="285"/>
      <c r="P148" s="285"/>
      <c r="Q148" s="285"/>
      <c r="R148" s="285"/>
      <c r="S148" s="285"/>
      <c r="T148" s="286"/>
      <c r="AT148" s="287" t="s">
        <v>405</v>
      </c>
      <c r="AU148" s="287" t="s">
        <v>81</v>
      </c>
      <c r="AV148" s="14" t="s">
        <v>401</v>
      </c>
      <c r="AW148" s="14" t="s">
        <v>36</v>
      </c>
      <c r="AX148" s="14" t="s">
        <v>24</v>
      </c>
      <c r="AY148" s="287" t="s">
        <v>394</v>
      </c>
    </row>
    <row r="149" spans="2:65" s="1" customFormat="1" ht="16.5" customHeight="1">
      <c r="B149" s="47"/>
      <c r="C149" s="240" t="s">
        <v>480</v>
      </c>
      <c r="D149" s="240" t="s">
        <v>396</v>
      </c>
      <c r="E149" s="241" t="s">
        <v>4741</v>
      </c>
      <c r="F149" s="242" t="s">
        <v>4742</v>
      </c>
      <c r="G149" s="243" t="s">
        <v>425</v>
      </c>
      <c r="H149" s="244">
        <v>2.585</v>
      </c>
      <c r="I149" s="245"/>
      <c r="J149" s="246">
        <f>ROUND(I149*H149,2)</f>
        <v>0</v>
      </c>
      <c r="K149" s="242" t="s">
        <v>400</v>
      </c>
      <c r="L149" s="73"/>
      <c r="M149" s="247" t="s">
        <v>22</v>
      </c>
      <c r="N149" s="248" t="s">
        <v>44</v>
      </c>
      <c r="O149" s="48"/>
      <c r="P149" s="249">
        <f>O149*H149</f>
        <v>0</v>
      </c>
      <c r="Q149" s="249">
        <v>0</v>
      </c>
      <c r="R149" s="249">
        <f>Q149*H149</f>
        <v>0</v>
      </c>
      <c r="S149" s="249">
        <v>0</v>
      </c>
      <c r="T149" s="250">
        <f>S149*H149</f>
        <v>0</v>
      </c>
      <c r="AR149" s="25" t="s">
        <v>401</v>
      </c>
      <c r="AT149" s="25" t="s">
        <v>396</v>
      </c>
      <c r="AU149" s="25" t="s">
        <v>81</v>
      </c>
      <c r="AY149" s="25" t="s">
        <v>394</v>
      </c>
      <c r="BE149" s="251">
        <f>IF(N149="základní",J149,0)</f>
        <v>0</v>
      </c>
      <c r="BF149" s="251">
        <f>IF(N149="snížená",J149,0)</f>
        <v>0</v>
      </c>
      <c r="BG149" s="251">
        <f>IF(N149="zákl. přenesená",J149,0)</f>
        <v>0</v>
      </c>
      <c r="BH149" s="251">
        <f>IF(N149="sníž. přenesená",J149,0)</f>
        <v>0</v>
      </c>
      <c r="BI149" s="251">
        <f>IF(N149="nulová",J149,0)</f>
        <v>0</v>
      </c>
      <c r="BJ149" s="25" t="s">
        <v>24</v>
      </c>
      <c r="BK149" s="251">
        <f>ROUND(I149*H149,2)</f>
        <v>0</v>
      </c>
      <c r="BL149" s="25" t="s">
        <v>401</v>
      </c>
      <c r="BM149" s="25" t="s">
        <v>5553</v>
      </c>
    </row>
    <row r="150" spans="2:47" s="1" customFormat="1" ht="13.5">
      <c r="B150" s="47"/>
      <c r="C150" s="75"/>
      <c r="D150" s="252" t="s">
        <v>403</v>
      </c>
      <c r="E150" s="75"/>
      <c r="F150" s="253" t="s">
        <v>4744</v>
      </c>
      <c r="G150" s="75"/>
      <c r="H150" s="75"/>
      <c r="I150" s="208"/>
      <c r="J150" s="75"/>
      <c r="K150" s="75"/>
      <c r="L150" s="73"/>
      <c r="M150" s="254"/>
      <c r="N150" s="48"/>
      <c r="O150" s="48"/>
      <c r="P150" s="48"/>
      <c r="Q150" s="48"/>
      <c r="R150" s="48"/>
      <c r="S150" s="48"/>
      <c r="T150" s="96"/>
      <c r="AT150" s="25" t="s">
        <v>403</v>
      </c>
      <c r="AU150" s="25" t="s">
        <v>81</v>
      </c>
    </row>
    <row r="151" spans="2:51" s="12" customFormat="1" ht="13.5">
      <c r="B151" s="255"/>
      <c r="C151" s="256"/>
      <c r="D151" s="252" t="s">
        <v>405</v>
      </c>
      <c r="E151" s="257" t="s">
        <v>22</v>
      </c>
      <c r="F151" s="258" t="s">
        <v>5551</v>
      </c>
      <c r="G151" s="256"/>
      <c r="H151" s="259">
        <v>2.585</v>
      </c>
      <c r="I151" s="260"/>
      <c r="J151" s="256"/>
      <c r="K151" s="256"/>
      <c r="L151" s="261"/>
      <c r="M151" s="262"/>
      <c r="N151" s="263"/>
      <c r="O151" s="263"/>
      <c r="P151" s="263"/>
      <c r="Q151" s="263"/>
      <c r="R151" s="263"/>
      <c r="S151" s="263"/>
      <c r="T151" s="264"/>
      <c r="AT151" s="265" t="s">
        <v>405</v>
      </c>
      <c r="AU151" s="265" t="s">
        <v>81</v>
      </c>
      <c r="AV151" s="12" t="s">
        <v>81</v>
      </c>
      <c r="AW151" s="12" t="s">
        <v>36</v>
      </c>
      <c r="AX151" s="12" t="s">
        <v>73</v>
      </c>
      <c r="AY151" s="265" t="s">
        <v>394</v>
      </c>
    </row>
    <row r="152" spans="2:51" s="14" customFormat="1" ht="13.5">
      <c r="B152" s="277"/>
      <c r="C152" s="278"/>
      <c r="D152" s="252" t="s">
        <v>405</v>
      </c>
      <c r="E152" s="279" t="s">
        <v>22</v>
      </c>
      <c r="F152" s="280" t="s">
        <v>473</v>
      </c>
      <c r="G152" s="278"/>
      <c r="H152" s="281">
        <v>2.585</v>
      </c>
      <c r="I152" s="282"/>
      <c r="J152" s="278"/>
      <c r="K152" s="278"/>
      <c r="L152" s="283"/>
      <c r="M152" s="284"/>
      <c r="N152" s="285"/>
      <c r="O152" s="285"/>
      <c r="P152" s="285"/>
      <c r="Q152" s="285"/>
      <c r="R152" s="285"/>
      <c r="S152" s="285"/>
      <c r="T152" s="286"/>
      <c r="AT152" s="287" t="s">
        <v>405</v>
      </c>
      <c r="AU152" s="287" t="s">
        <v>81</v>
      </c>
      <c r="AV152" s="14" t="s">
        <v>401</v>
      </c>
      <c r="AW152" s="14" t="s">
        <v>36</v>
      </c>
      <c r="AX152" s="14" t="s">
        <v>24</v>
      </c>
      <c r="AY152" s="287" t="s">
        <v>394</v>
      </c>
    </row>
    <row r="153" spans="2:65" s="1" customFormat="1" ht="16.5" customHeight="1">
      <c r="B153" s="47"/>
      <c r="C153" s="240" t="s">
        <v>10</v>
      </c>
      <c r="D153" s="240" t="s">
        <v>396</v>
      </c>
      <c r="E153" s="241" t="s">
        <v>3445</v>
      </c>
      <c r="F153" s="242" t="s">
        <v>3446</v>
      </c>
      <c r="G153" s="243" t="s">
        <v>425</v>
      </c>
      <c r="H153" s="244">
        <v>38.61</v>
      </c>
      <c r="I153" s="245"/>
      <c r="J153" s="246">
        <f>ROUND(I153*H153,2)</f>
        <v>0</v>
      </c>
      <c r="K153" s="242" t="s">
        <v>400</v>
      </c>
      <c r="L153" s="73"/>
      <c r="M153" s="247" t="s">
        <v>22</v>
      </c>
      <c r="N153" s="248" t="s">
        <v>44</v>
      </c>
      <c r="O153" s="48"/>
      <c r="P153" s="249">
        <f>O153*H153</f>
        <v>0</v>
      </c>
      <c r="Q153" s="249">
        <v>0</v>
      </c>
      <c r="R153" s="249">
        <f>Q153*H153</f>
        <v>0</v>
      </c>
      <c r="S153" s="249">
        <v>0</v>
      </c>
      <c r="T153" s="250">
        <f>S153*H153</f>
        <v>0</v>
      </c>
      <c r="AR153" s="25" t="s">
        <v>401</v>
      </c>
      <c r="AT153" s="25" t="s">
        <v>396</v>
      </c>
      <c r="AU153" s="25" t="s">
        <v>81</v>
      </c>
      <c r="AY153" s="25" t="s">
        <v>394</v>
      </c>
      <c r="BE153" s="251">
        <f>IF(N153="základní",J153,0)</f>
        <v>0</v>
      </c>
      <c r="BF153" s="251">
        <f>IF(N153="snížená",J153,0)</f>
        <v>0</v>
      </c>
      <c r="BG153" s="251">
        <f>IF(N153="zákl. přenesená",J153,0)</f>
        <v>0</v>
      </c>
      <c r="BH153" s="251">
        <f>IF(N153="sníž. přenesená",J153,0)</f>
        <v>0</v>
      </c>
      <c r="BI153" s="251">
        <f>IF(N153="nulová",J153,0)</f>
        <v>0</v>
      </c>
      <c r="BJ153" s="25" t="s">
        <v>24</v>
      </c>
      <c r="BK153" s="251">
        <f>ROUND(I153*H153,2)</f>
        <v>0</v>
      </c>
      <c r="BL153" s="25" t="s">
        <v>401</v>
      </c>
      <c r="BM153" s="25" t="s">
        <v>5554</v>
      </c>
    </row>
    <row r="154" spans="2:47" s="1" customFormat="1" ht="13.5">
      <c r="B154" s="47"/>
      <c r="C154" s="75"/>
      <c r="D154" s="252" t="s">
        <v>403</v>
      </c>
      <c r="E154" s="75"/>
      <c r="F154" s="253" t="s">
        <v>5555</v>
      </c>
      <c r="G154" s="75"/>
      <c r="H154" s="75"/>
      <c r="I154" s="208"/>
      <c r="J154" s="75"/>
      <c r="K154" s="75"/>
      <c r="L154" s="73"/>
      <c r="M154" s="254"/>
      <c r="N154" s="48"/>
      <c r="O154" s="48"/>
      <c r="P154" s="48"/>
      <c r="Q154" s="48"/>
      <c r="R154" s="48"/>
      <c r="S154" s="48"/>
      <c r="T154" s="96"/>
      <c r="AT154" s="25" t="s">
        <v>403</v>
      </c>
      <c r="AU154" s="25" t="s">
        <v>81</v>
      </c>
    </row>
    <row r="155" spans="2:51" s="12" customFormat="1" ht="13.5">
      <c r="B155" s="255"/>
      <c r="C155" s="256"/>
      <c r="D155" s="252" t="s">
        <v>405</v>
      </c>
      <c r="E155" s="257" t="s">
        <v>22</v>
      </c>
      <c r="F155" s="258" t="s">
        <v>5530</v>
      </c>
      <c r="G155" s="256"/>
      <c r="H155" s="259">
        <v>27.126</v>
      </c>
      <c r="I155" s="260"/>
      <c r="J155" s="256"/>
      <c r="K155" s="256"/>
      <c r="L155" s="261"/>
      <c r="M155" s="262"/>
      <c r="N155" s="263"/>
      <c r="O155" s="263"/>
      <c r="P155" s="263"/>
      <c r="Q155" s="263"/>
      <c r="R155" s="263"/>
      <c r="S155" s="263"/>
      <c r="T155" s="264"/>
      <c r="AT155" s="265" t="s">
        <v>405</v>
      </c>
      <c r="AU155" s="265" t="s">
        <v>81</v>
      </c>
      <c r="AV155" s="12" t="s">
        <v>81</v>
      </c>
      <c r="AW155" s="12" t="s">
        <v>36</v>
      </c>
      <c r="AX155" s="12" t="s">
        <v>73</v>
      </c>
      <c r="AY155" s="265" t="s">
        <v>394</v>
      </c>
    </row>
    <row r="156" spans="2:51" s="12" customFormat="1" ht="13.5">
      <c r="B156" s="255"/>
      <c r="C156" s="256"/>
      <c r="D156" s="252" t="s">
        <v>405</v>
      </c>
      <c r="E156" s="257" t="s">
        <v>22</v>
      </c>
      <c r="F156" s="258" t="s">
        <v>5531</v>
      </c>
      <c r="G156" s="256"/>
      <c r="H156" s="259">
        <v>11.484</v>
      </c>
      <c r="I156" s="260"/>
      <c r="J156" s="256"/>
      <c r="K156" s="256"/>
      <c r="L156" s="261"/>
      <c r="M156" s="262"/>
      <c r="N156" s="263"/>
      <c r="O156" s="263"/>
      <c r="P156" s="263"/>
      <c r="Q156" s="263"/>
      <c r="R156" s="263"/>
      <c r="S156" s="263"/>
      <c r="T156" s="264"/>
      <c r="AT156" s="265" t="s">
        <v>405</v>
      </c>
      <c r="AU156" s="265" t="s">
        <v>81</v>
      </c>
      <c r="AV156" s="12" t="s">
        <v>81</v>
      </c>
      <c r="AW156" s="12" t="s">
        <v>36</v>
      </c>
      <c r="AX156" s="12" t="s">
        <v>73</v>
      </c>
      <c r="AY156" s="265" t="s">
        <v>394</v>
      </c>
    </row>
    <row r="157" spans="2:51" s="14" customFormat="1" ht="13.5">
      <c r="B157" s="277"/>
      <c r="C157" s="278"/>
      <c r="D157" s="252" t="s">
        <v>405</v>
      </c>
      <c r="E157" s="279" t="s">
        <v>22</v>
      </c>
      <c r="F157" s="280" t="s">
        <v>473</v>
      </c>
      <c r="G157" s="278"/>
      <c r="H157" s="281">
        <v>38.61</v>
      </c>
      <c r="I157" s="282"/>
      <c r="J157" s="278"/>
      <c r="K157" s="278"/>
      <c r="L157" s="283"/>
      <c r="M157" s="284"/>
      <c r="N157" s="285"/>
      <c r="O157" s="285"/>
      <c r="P157" s="285"/>
      <c r="Q157" s="285"/>
      <c r="R157" s="285"/>
      <c r="S157" s="285"/>
      <c r="T157" s="286"/>
      <c r="AT157" s="287" t="s">
        <v>405</v>
      </c>
      <c r="AU157" s="287" t="s">
        <v>81</v>
      </c>
      <c r="AV157" s="14" t="s">
        <v>401</v>
      </c>
      <c r="AW157" s="14" t="s">
        <v>36</v>
      </c>
      <c r="AX157" s="14" t="s">
        <v>24</v>
      </c>
      <c r="AY157" s="287" t="s">
        <v>394</v>
      </c>
    </row>
    <row r="158" spans="2:65" s="1" customFormat="1" ht="16.5" customHeight="1">
      <c r="B158" s="47"/>
      <c r="C158" s="240" t="s">
        <v>493</v>
      </c>
      <c r="D158" s="240" t="s">
        <v>396</v>
      </c>
      <c r="E158" s="241" t="s">
        <v>546</v>
      </c>
      <c r="F158" s="242" t="s">
        <v>547</v>
      </c>
      <c r="G158" s="243" t="s">
        <v>425</v>
      </c>
      <c r="H158" s="244">
        <v>41.195</v>
      </c>
      <c r="I158" s="245"/>
      <c r="J158" s="246">
        <f>ROUND(I158*H158,2)</f>
        <v>0</v>
      </c>
      <c r="K158" s="242" t="s">
        <v>400</v>
      </c>
      <c r="L158" s="73"/>
      <c r="M158" s="247" t="s">
        <v>22</v>
      </c>
      <c r="N158" s="248" t="s">
        <v>44</v>
      </c>
      <c r="O158" s="48"/>
      <c r="P158" s="249">
        <f>O158*H158</f>
        <v>0</v>
      </c>
      <c r="Q158" s="249">
        <v>0</v>
      </c>
      <c r="R158" s="249">
        <f>Q158*H158</f>
        <v>0</v>
      </c>
      <c r="S158" s="249">
        <v>0</v>
      </c>
      <c r="T158" s="250">
        <f>S158*H158</f>
        <v>0</v>
      </c>
      <c r="AR158" s="25" t="s">
        <v>401</v>
      </c>
      <c r="AT158" s="25" t="s">
        <v>396</v>
      </c>
      <c r="AU158" s="25" t="s">
        <v>81</v>
      </c>
      <c r="AY158" s="25" t="s">
        <v>394</v>
      </c>
      <c r="BE158" s="251">
        <f>IF(N158="základní",J158,0)</f>
        <v>0</v>
      </c>
      <c r="BF158" s="251">
        <f>IF(N158="snížená",J158,0)</f>
        <v>0</v>
      </c>
      <c r="BG158" s="251">
        <f>IF(N158="zákl. přenesená",J158,0)</f>
        <v>0</v>
      </c>
      <c r="BH158" s="251">
        <f>IF(N158="sníž. přenesená",J158,0)</f>
        <v>0</v>
      </c>
      <c r="BI158" s="251">
        <f>IF(N158="nulová",J158,0)</f>
        <v>0</v>
      </c>
      <c r="BJ158" s="25" t="s">
        <v>24</v>
      </c>
      <c r="BK158" s="251">
        <f>ROUND(I158*H158,2)</f>
        <v>0</v>
      </c>
      <c r="BL158" s="25" t="s">
        <v>401</v>
      </c>
      <c r="BM158" s="25" t="s">
        <v>5556</v>
      </c>
    </row>
    <row r="159" spans="2:47" s="1" customFormat="1" ht="13.5">
      <c r="B159" s="47"/>
      <c r="C159" s="75"/>
      <c r="D159" s="252" t="s">
        <v>403</v>
      </c>
      <c r="E159" s="75"/>
      <c r="F159" s="253" t="s">
        <v>547</v>
      </c>
      <c r="G159" s="75"/>
      <c r="H159" s="75"/>
      <c r="I159" s="208"/>
      <c r="J159" s="75"/>
      <c r="K159" s="75"/>
      <c r="L159" s="73"/>
      <c r="M159" s="254"/>
      <c r="N159" s="48"/>
      <c r="O159" s="48"/>
      <c r="P159" s="48"/>
      <c r="Q159" s="48"/>
      <c r="R159" s="48"/>
      <c r="S159" s="48"/>
      <c r="T159" s="96"/>
      <c r="AT159" s="25" t="s">
        <v>403</v>
      </c>
      <c r="AU159" s="25" t="s">
        <v>81</v>
      </c>
    </row>
    <row r="160" spans="2:51" s="12" customFormat="1" ht="13.5">
      <c r="B160" s="255"/>
      <c r="C160" s="256"/>
      <c r="D160" s="252" t="s">
        <v>405</v>
      </c>
      <c r="E160" s="257" t="s">
        <v>22</v>
      </c>
      <c r="F160" s="258" t="s">
        <v>5530</v>
      </c>
      <c r="G160" s="256"/>
      <c r="H160" s="259">
        <v>27.126</v>
      </c>
      <c r="I160" s="260"/>
      <c r="J160" s="256"/>
      <c r="K160" s="256"/>
      <c r="L160" s="261"/>
      <c r="M160" s="262"/>
      <c r="N160" s="263"/>
      <c r="O160" s="263"/>
      <c r="P160" s="263"/>
      <c r="Q160" s="263"/>
      <c r="R160" s="263"/>
      <c r="S160" s="263"/>
      <c r="T160" s="264"/>
      <c r="AT160" s="265" t="s">
        <v>405</v>
      </c>
      <c r="AU160" s="265" t="s">
        <v>81</v>
      </c>
      <c r="AV160" s="12" t="s">
        <v>81</v>
      </c>
      <c r="AW160" s="12" t="s">
        <v>36</v>
      </c>
      <c r="AX160" s="12" t="s">
        <v>73</v>
      </c>
      <c r="AY160" s="265" t="s">
        <v>394</v>
      </c>
    </row>
    <row r="161" spans="2:51" s="12" customFormat="1" ht="13.5">
      <c r="B161" s="255"/>
      <c r="C161" s="256"/>
      <c r="D161" s="252" t="s">
        <v>405</v>
      </c>
      <c r="E161" s="257" t="s">
        <v>22</v>
      </c>
      <c r="F161" s="258" t="s">
        <v>5531</v>
      </c>
      <c r="G161" s="256"/>
      <c r="H161" s="259">
        <v>11.484</v>
      </c>
      <c r="I161" s="260"/>
      <c r="J161" s="256"/>
      <c r="K161" s="256"/>
      <c r="L161" s="261"/>
      <c r="M161" s="262"/>
      <c r="N161" s="263"/>
      <c r="O161" s="263"/>
      <c r="P161" s="263"/>
      <c r="Q161" s="263"/>
      <c r="R161" s="263"/>
      <c r="S161" s="263"/>
      <c r="T161" s="264"/>
      <c r="AT161" s="265" t="s">
        <v>405</v>
      </c>
      <c r="AU161" s="265" t="s">
        <v>81</v>
      </c>
      <c r="AV161" s="12" t="s">
        <v>81</v>
      </c>
      <c r="AW161" s="12" t="s">
        <v>36</v>
      </c>
      <c r="AX161" s="12" t="s">
        <v>73</v>
      </c>
      <c r="AY161" s="265" t="s">
        <v>394</v>
      </c>
    </row>
    <row r="162" spans="2:51" s="12" customFormat="1" ht="13.5">
      <c r="B162" s="255"/>
      <c r="C162" s="256"/>
      <c r="D162" s="252" t="s">
        <v>405</v>
      </c>
      <c r="E162" s="257" t="s">
        <v>22</v>
      </c>
      <c r="F162" s="258" t="s">
        <v>5551</v>
      </c>
      <c r="G162" s="256"/>
      <c r="H162" s="259">
        <v>2.585</v>
      </c>
      <c r="I162" s="260"/>
      <c r="J162" s="256"/>
      <c r="K162" s="256"/>
      <c r="L162" s="261"/>
      <c r="M162" s="262"/>
      <c r="N162" s="263"/>
      <c r="O162" s="263"/>
      <c r="P162" s="263"/>
      <c r="Q162" s="263"/>
      <c r="R162" s="263"/>
      <c r="S162" s="263"/>
      <c r="T162" s="264"/>
      <c r="AT162" s="265" t="s">
        <v>405</v>
      </c>
      <c r="AU162" s="265" t="s">
        <v>81</v>
      </c>
      <c r="AV162" s="12" t="s">
        <v>81</v>
      </c>
      <c r="AW162" s="12" t="s">
        <v>36</v>
      </c>
      <c r="AX162" s="12" t="s">
        <v>73</v>
      </c>
      <c r="AY162" s="265" t="s">
        <v>394</v>
      </c>
    </row>
    <row r="163" spans="2:51" s="14" customFormat="1" ht="13.5">
      <c r="B163" s="277"/>
      <c r="C163" s="278"/>
      <c r="D163" s="252" t="s">
        <v>405</v>
      </c>
      <c r="E163" s="279" t="s">
        <v>22</v>
      </c>
      <c r="F163" s="280" t="s">
        <v>473</v>
      </c>
      <c r="G163" s="278"/>
      <c r="H163" s="281">
        <v>41.195</v>
      </c>
      <c r="I163" s="282"/>
      <c r="J163" s="278"/>
      <c r="K163" s="278"/>
      <c r="L163" s="283"/>
      <c r="M163" s="284"/>
      <c r="N163" s="285"/>
      <c r="O163" s="285"/>
      <c r="P163" s="285"/>
      <c r="Q163" s="285"/>
      <c r="R163" s="285"/>
      <c r="S163" s="285"/>
      <c r="T163" s="286"/>
      <c r="AT163" s="287" t="s">
        <v>405</v>
      </c>
      <c r="AU163" s="287" t="s">
        <v>81</v>
      </c>
      <c r="AV163" s="14" t="s">
        <v>401</v>
      </c>
      <c r="AW163" s="14" t="s">
        <v>36</v>
      </c>
      <c r="AX163" s="14" t="s">
        <v>24</v>
      </c>
      <c r="AY163" s="287" t="s">
        <v>394</v>
      </c>
    </row>
    <row r="164" spans="2:65" s="1" customFormat="1" ht="16.5" customHeight="1">
      <c r="B164" s="47"/>
      <c r="C164" s="240" t="s">
        <v>499</v>
      </c>
      <c r="D164" s="240" t="s">
        <v>396</v>
      </c>
      <c r="E164" s="241" t="s">
        <v>550</v>
      </c>
      <c r="F164" s="242" t="s">
        <v>551</v>
      </c>
      <c r="G164" s="243" t="s">
        <v>552</v>
      </c>
      <c r="H164" s="244">
        <v>72.799</v>
      </c>
      <c r="I164" s="245"/>
      <c r="J164" s="246">
        <f>ROUND(I164*H164,2)</f>
        <v>0</v>
      </c>
      <c r="K164" s="242" t="s">
        <v>400</v>
      </c>
      <c r="L164" s="73"/>
      <c r="M164" s="247" t="s">
        <v>22</v>
      </c>
      <c r="N164" s="248" t="s">
        <v>44</v>
      </c>
      <c r="O164" s="48"/>
      <c r="P164" s="249">
        <f>O164*H164</f>
        <v>0</v>
      </c>
      <c r="Q164" s="249">
        <v>0</v>
      </c>
      <c r="R164" s="249">
        <f>Q164*H164</f>
        <v>0</v>
      </c>
      <c r="S164" s="249">
        <v>0</v>
      </c>
      <c r="T164" s="250">
        <f>S164*H164</f>
        <v>0</v>
      </c>
      <c r="AR164" s="25" t="s">
        <v>401</v>
      </c>
      <c r="AT164" s="25" t="s">
        <v>396</v>
      </c>
      <c r="AU164" s="25" t="s">
        <v>81</v>
      </c>
      <c r="AY164" s="25" t="s">
        <v>394</v>
      </c>
      <c r="BE164" s="251">
        <f>IF(N164="základní",J164,0)</f>
        <v>0</v>
      </c>
      <c r="BF164" s="251">
        <f>IF(N164="snížená",J164,0)</f>
        <v>0</v>
      </c>
      <c r="BG164" s="251">
        <f>IF(N164="zákl. přenesená",J164,0)</f>
        <v>0</v>
      </c>
      <c r="BH164" s="251">
        <f>IF(N164="sníž. přenesená",J164,0)</f>
        <v>0</v>
      </c>
      <c r="BI164" s="251">
        <f>IF(N164="nulová",J164,0)</f>
        <v>0</v>
      </c>
      <c r="BJ164" s="25" t="s">
        <v>24</v>
      </c>
      <c r="BK164" s="251">
        <f>ROUND(I164*H164,2)</f>
        <v>0</v>
      </c>
      <c r="BL164" s="25" t="s">
        <v>401</v>
      </c>
      <c r="BM164" s="25" t="s">
        <v>5557</v>
      </c>
    </row>
    <row r="165" spans="2:47" s="1" customFormat="1" ht="13.5">
      <c r="B165" s="47"/>
      <c r="C165" s="75"/>
      <c r="D165" s="252" t="s">
        <v>403</v>
      </c>
      <c r="E165" s="75"/>
      <c r="F165" s="253" t="s">
        <v>554</v>
      </c>
      <c r="G165" s="75"/>
      <c r="H165" s="75"/>
      <c r="I165" s="208"/>
      <c r="J165" s="75"/>
      <c r="K165" s="75"/>
      <c r="L165" s="73"/>
      <c r="M165" s="254"/>
      <c r="N165" s="48"/>
      <c r="O165" s="48"/>
      <c r="P165" s="48"/>
      <c r="Q165" s="48"/>
      <c r="R165" s="48"/>
      <c r="S165" s="48"/>
      <c r="T165" s="96"/>
      <c r="AT165" s="25" t="s">
        <v>403</v>
      </c>
      <c r="AU165" s="25" t="s">
        <v>81</v>
      </c>
    </row>
    <row r="166" spans="2:51" s="12" customFormat="1" ht="13.5">
      <c r="B166" s="255"/>
      <c r="C166" s="256"/>
      <c r="D166" s="252" t="s">
        <v>405</v>
      </c>
      <c r="E166" s="257" t="s">
        <v>22</v>
      </c>
      <c r="F166" s="258" t="s">
        <v>5558</v>
      </c>
      <c r="G166" s="256"/>
      <c r="H166" s="259">
        <v>48.122</v>
      </c>
      <c r="I166" s="260"/>
      <c r="J166" s="256"/>
      <c r="K166" s="256"/>
      <c r="L166" s="261"/>
      <c r="M166" s="262"/>
      <c r="N166" s="263"/>
      <c r="O166" s="263"/>
      <c r="P166" s="263"/>
      <c r="Q166" s="263"/>
      <c r="R166" s="263"/>
      <c r="S166" s="263"/>
      <c r="T166" s="264"/>
      <c r="AT166" s="265" t="s">
        <v>405</v>
      </c>
      <c r="AU166" s="265" t="s">
        <v>81</v>
      </c>
      <c r="AV166" s="12" t="s">
        <v>81</v>
      </c>
      <c r="AW166" s="12" t="s">
        <v>36</v>
      </c>
      <c r="AX166" s="12" t="s">
        <v>73</v>
      </c>
      <c r="AY166" s="265" t="s">
        <v>394</v>
      </c>
    </row>
    <row r="167" spans="2:51" s="12" customFormat="1" ht="13.5">
      <c r="B167" s="255"/>
      <c r="C167" s="256"/>
      <c r="D167" s="252" t="s">
        <v>405</v>
      </c>
      <c r="E167" s="257" t="s">
        <v>22</v>
      </c>
      <c r="F167" s="258" t="s">
        <v>5559</v>
      </c>
      <c r="G167" s="256"/>
      <c r="H167" s="259">
        <v>20.373</v>
      </c>
      <c r="I167" s="260"/>
      <c r="J167" s="256"/>
      <c r="K167" s="256"/>
      <c r="L167" s="261"/>
      <c r="M167" s="262"/>
      <c r="N167" s="263"/>
      <c r="O167" s="263"/>
      <c r="P167" s="263"/>
      <c r="Q167" s="263"/>
      <c r="R167" s="263"/>
      <c r="S167" s="263"/>
      <c r="T167" s="264"/>
      <c r="AT167" s="265" t="s">
        <v>405</v>
      </c>
      <c r="AU167" s="265" t="s">
        <v>81</v>
      </c>
      <c r="AV167" s="12" t="s">
        <v>81</v>
      </c>
      <c r="AW167" s="12" t="s">
        <v>36</v>
      </c>
      <c r="AX167" s="12" t="s">
        <v>73</v>
      </c>
      <c r="AY167" s="265" t="s">
        <v>394</v>
      </c>
    </row>
    <row r="168" spans="2:51" s="12" customFormat="1" ht="13.5">
      <c r="B168" s="255"/>
      <c r="C168" s="256"/>
      <c r="D168" s="252" t="s">
        <v>405</v>
      </c>
      <c r="E168" s="257" t="s">
        <v>22</v>
      </c>
      <c r="F168" s="258" t="s">
        <v>5560</v>
      </c>
      <c r="G168" s="256"/>
      <c r="H168" s="259">
        <v>4.304</v>
      </c>
      <c r="I168" s="260"/>
      <c r="J168" s="256"/>
      <c r="K168" s="256"/>
      <c r="L168" s="261"/>
      <c r="M168" s="262"/>
      <c r="N168" s="263"/>
      <c r="O168" s="263"/>
      <c r="P168" s="263"/>
      <c r="Q168" s="263"/>
      <c r="R168" s="263"/>
      <c r="S168" s="263"/>
      <c r="T168" s="264"/>
      <c r="AT168" s="265" t="s">
        <v>405</v>
      </c>
      <c r="AU168" s="265" t="s">
        <v>81</v>
      </c>
      <c r="AV168" s="12" t="s">
        <v>81</v>
      </c>
      <c r="AW168" s="12" t="s">
        <v>36</v>
      </c>
      <c r="AX168" s="12" t="s">
        <v>73</v>
      </c>
      <c r="AY168" s="265" t="s">
        <v>394</v>
      </c>
    </row>
    <row r="169" spans="2:51" s="14" customFormat="1" ht="13.5">
      <c r="B169" s="277"/>
      <c r="C169" s="278"/>
      <c r="D169" s="252" t="s">
        <v>405</v>
      </c>
      <c r="E169" s="279" t="s">
        <v>22</v>
      </c>
      <c r="F169" s="280" t="s">
        <v>473</v>
      </c>
      <c r="G169" s="278"/>
      <c r="H169" s="281">
        <v>72.799</v>
      </c>
      <c r="I169" s="282"/>
      <c r="J169" s="278"/>
      <c r="K169" s="278"/>
      <c r="L169" s="283"/>
      <c r="M169" s="284"/>
      <c r="N169" s="285"/>
      <c r="O169" s="285"/>
      <c r="P169" s="285"/>
      <c r="Q169" s="285"/>
      <c r="R169" s="285"/>
      <c r="S169" s="285"/>
      <c r="T169" s="286"/>
      <c r="AT169" s="287" t="s">
        <v>405</v>
      </c>
      <c r="AU169" s="287" t="s">
        <v>81</v>
      </c>
      <c r="AV169" s="14" t="s">
        <v>401</v>
      </c>
      <c r="AW169" s="14" t="s">
        <v>36</v>
      </c>
      <c r="AX169" s="14" t="s">
        <v>24</v>
      </c>
      <c r="AY169" s="287" t="s">
        <v>394</v>
      </c>
    </row>
    <row r="170" spans="2:65" s="1" customFormat="1" ht="16.5" customHeight="1">
      <c r="B170" s="47"/>
      <c r="C170" s="240" t="s">
        <v>505</v>
      </c>
      <c r="D170" s="240" t="s">
        <v>396</v>
      </c>
      <c r="E170" s="241" t="s">
        <v>557</v>
      </c>
      <c r="F170" s="242" t="s">
        <v>558</v>
      </c>
      <c r="G170" s="243" t="s">
        <v>425</v>
      </c>
      <c r="H170" s="244">
        <v>71.566</v>
      </c>
      <c r="I170" s="245"/>
      <c r="J170" s="246">
        <f>ROUND(I170*H170,2)</f>
        <v>0</v>
      </c>
      <c r="K170" s="242" t="s">
        <v>400</v>
      </c>
      <c r="L170" s="73"/>
      <c r="M170" s="247" t="s">
        <v>22</v>
      </c>
      <c r="N170" s="248" t="s">
        <v>44</v>
      </c>
      <c r="O170" s="48"/>
      <c r="P170" s="249">
        <f>O170*H170</f>
        <v>0</v>
      </c>
      <c r="Q170" s="249">
        <v>0</v>
      </c>
      <c r="R170" s="249">
        <f>Q170*H170</f>
        <v>0</v>
      </c>
      <c r="S170" s="249">
        <v>0</v>
      </c>
      <c r="T170" s="250">
        <f>S170*H170</f>
        <v>0</v>
      </c>
      <c r="AR170" s="25" t="s">
        <v>401</v>
      </c>
      <c r="AT170" s="25" t="s">
        <v>396</v>
      </c>
      <c r="AU170" s="25" t="s">
        <v>81</v>
      </c>
      <c r="AY170" s="25" t="s">
        <v>394</v>
      </c>
      <c r="BE170" s="251">
        <f>IF(N170="základní",J170,0)</f>
        <v>0</v>
      </c>
      <c r="BF170" s="251">
        <f>IF(N170="snížená",J170,0)</f>
        <v>0</v>
      </c>
      <c r="BG170" s="251">
        <f>IF(N170="zákl. přenesená",J170,0)</f>
        <v>0</v>
      </c>
      <c r="BH170" s="251">
        <f>IF(N170="sníž. přenesená",J170,0)</f>
        <v>0</v>
      </c>
      <c r="BI170" s="251">
        <f>IF(N170="nulová",J170,0)</f>
        <v>0</v>
      </c>
      <c r="BJ170" s="25" t="s">
        <v>24</v>
      </c>
      <c r="BK170" s="251">
        <f>ROUND(I170*H170,2)</f>
        <v>0</v>
      </c>
      <c r="BL170" s="25" t="s">
        <v>401</v>
      </c>
      <c r="BM170" s="25" t="s">
        <v>5561</v>
      </c>
    </row>
    <row r="171" spans="2:47" s="1" customFormat="1" ht="13.5">
      <c r="B171" s="47"/>
      <c r="C171" s="75"/>
      <c r="D171" s="252" t="s">
        <v>403</v>
      </c>
      <c r="E171" s="75"/>
      <c r="F171" s="253" t="s">
        <v>560</v>
      </c>
      <c r="G171" s="75"/>
      <c r="H171" s="75"/>
      <c r="I171" s="208"/>
      <c r="J171" s="75"/>
      <c r="K171" s="75"/>
      <c r="L171" s="73"/>
      <c r="M171" s="254"/>
      <c r="N171" s="48"/>
      <c r="O171" s="48"/>
      <c r="P171" s="48"/>
      <c r="Q171" s="48"/>
      <c r="R171" s="48"/>
      <c r="S171" s="48"/>
      <c r="T171" s="96"/>
      <c r="AT171" s="25" t="s">
        <v>403</v>
      </c>
      <c r="AU171" s="25" t="s">
        <v>81</v>
      </c>
    </row>
    <row r="172" spans="2:51" s="12" customFormat="1" ht="13.5">
      <c r="B172" s="255"/>
      <c r="C172" s="256"/>
      <c r="D172" s="252" t="s">
        <v>405</v>
      </c>
      <c r="E172" s="257" t="s">
        <v>22</v>
      </c>
      <c r="F172" s="258" t="s">
        <v>5562</v>
      </c>
      <c r="G172" s="256"/>
      <c r="H172" s="259">
        <v>71.566</v>
      </c>
      <c r="I172" s="260"/>
      <c r="J172" s="256"/>
      <c r="K172" s="256"/>
      <c r="L172" s="261"/>
      <c r="M172" s="262"/>
      <c r="N172" s="263"/>
      <c r="O172" s="263"/>
      <c r="P172" s="263"/>
      <c r="Q172" s="263"/>
      <c r="R172" s="263"/>
      <c r="S172" s="263"/>
      <c r="T172" s="264"/>
      <c r="AT172" s="265" t="s">
        <v>405</v>
      </c>
      <c r="AU172" s="265" t="s">
        <v>81</v>
      </c>
      <c r="AV172" s="12" t="s">
        <v>81</v>
      </c>
      <c r="AW172" s="12" t="s">
        <v>36</v>
      </c>
      <c r="AX172" s="12" t="s">
        <v>73</v>
      </c>
      <c r="AY172" s="265" t="s">
        <v>394</v>
      </c>
    </row>
    <row r="173" spans="2:51" s="14" customFormat="1" ht="13.5">
      <c r="B173" s="277"/>
      <c r="C173" s="278"/>
      <c r="D173" s="252" t="s">
        <v>405</v>
      </c>
      <c r="E173" s="279" t="s">
        <v>22</v>
      </c>
      <c r="F173" s="280" t="s">
        <v>473</v>
      </c>
      <c r="G173" s="278"/>
      <c r="H173" s="281">
        <v>71.566</v>
      </c>
      <c r="I173" s="282"/>
      <c r="J173" s="278"/>
      <c r="K173" s="278"/>
      <c r="L173" s="283"/>
      <c r="M173" s="284"/>
      <c r="N173" s="285"/>
      <c r="O173" s="285"/>
      <c r="P173" s="285"/>
      <c r="Q173" s="285"/>
      <c r="R173" s="285"/>
      <c r="S173" s="285"/>
      <c r="T173" s="286"/>
      <c r="AT173" s="287" t="s">
        <v>405</v>
      </c>
      <c r="AU173" s="287" t="s">
        <v>81</v>
      </c>
      <c r="AV173" s="14" t="s">
        <v>401</v>
      </c>
      <c r="AW173" s="14" t="s">
        <v>36</v>
      </c>
      <c r="AX173" s="14" t="s">
        <v>24</v>
      </c>
      <c r="AY173" s="287" t="s">
        <v>394</v>
      </c>
    </row>
    <row r="174" spans="2:65" s="1" customFormat="1" ht="16.5" customHeight="1">
      <c r="B174" s="47"/>
      <c r="C174" s="240" t="s">
        <v>512</v>
      </c>
      <c r="D174" s="240" t="s">
        <v>396</v>
      </c>
      <c r="E174" s="241" t="s">
        <v>5563</v>
      </c>
      <c r="F174" s="242" t="s">
        <v>5564</v>
      </c>
      <c r="G174" s="243" t="s">
        <v>425</v>
      </c>
      <c r="H174" s="244">
        <v>24.717</v>
      </c>
      <c r="I174" s="245"/>
      <c r="J174" s="246">
        <f>ROUND(I174*H174,2)</f>
        <v>0</v>
      </c>
      <c r="K174" s="242" t="s">
        <v>400</v>
      </c>
      <c r="L174" s="73"/>
      <c r="M174" s="247" t="s">
        <v>22</v>
      </c>
      <c r="N174" s="248" t="s">
        <v>44</v>
      </c>
      <c r="O174" s="48"/>
      <c r="P174" s="249">
        <f>O174*H174</f>
        <v>0</v>
      </c>
      <c r="Q174" s="249">
        <v>0</v>
      </c>
      <c r="R174" s="249">
        <f>Q174*H174</f>
        <v>0</v>
      </c>
      <c r="S174" s="249">
        <v>0</v>
      </c>
      <c r="T174" s="250">
        <f>S174*H174</f>
        <v>0</v>
      </c>
      <c r="AR174" s="25" t="s">
        <v>401</v>
      </c>
      <c r="AT174" s="25" t="s">
        <v>396</v>
      </c>
      <c r="AU174" s="25" t="s">
        <v>81</v>
      </c>
      <c r="AY174" s="25" t="s">
        <v>394</v>
      </c>
      <c r="BE174" s="251">
        <f>IF(N174="základní",J174,0)</f>
        <v>0</v>
      </c>
      <c r="BF174" s="251">
        <f>IF(N174="snížená",J174,0)</f>
        <v>0</v>
      </c>
      <c r="BG174" s="251">
        <f>IF(N174="zákl. přenesená",J174,0)</f>
        <v>0</v>
      </c>
      <c r="BH174" s="251">
        <f>IF(N174="sníž. přenesená",J174,0)</f>
        <v>0</v>
      </c>
      <c r="BI174" s="251">
        <f>IF(N174="nulová",J174,0)</f>
        <v>0</v>
      </c>
      <c r="BJ174" s="25" t="s">
        <v>24</v>
      </c>
      <c r="BK174" s="251">
        <f>ROUND(I174*H174,2)</f>
        <v>0</v>
      </c>
      <c r="BL174" s="25" t="s">
        <v>401</v>
      </c>
      <c r="BM174" s="25" t="s">
        <v>5565</v>
      </c>
    </row>
    <row r="175" spans="2:47" s="1" customFormat="1" ht="13.5">
      <c r="B175" s="47"/>
      <c r="C175" s="75"/>
      <c r="D175" s="252" t="s">
        <v>403</v>
      </c>
      <c r="E175" s="75"/>
      <c r="F175" s="253" t="s">
        <v>5566</v>
      </c>
      <c r="G175" s="75"/>
      <c r="H175" s="75"/>
      <c r="I175" s="208"/>
      <c r="J175" s="75"/>
      <c r="K175" s="75"/>
      <c r="L175" s="73"/>
      <c r="M175" s="254"/>
      <c r="N175" s="48"/>
      <c r="O175" s="48"/>
      <c r="P175" s="48"/>
      <c r="Q175" s="48"/>
      <c r="R175" s="48"/>
      <c r="S175" s="48"/>
      <c r="T175" s="96"/>
      <c r="AT175" s="25" t="s">
        <v>403</v>
      </c>
      <c r="AU175" s="25" t="s">
        <v>81</v>
      </c>
    </row>
    <row r="176" spans="2:51" s="12" customFormat="1" ht="13.5">
      <c r="B176" s="255"/>
      <c r="C176" s="256"/>
      <c r="D176" s="252" t="s">
        <v>405</v>
      </c>
      <c r="E176" s="257" t="s">
        <v>22</v>
      </c>
      <c r="F176" s="258" t="s">
        <v>5567</v>
      </c>
      <c r="G176" s="256"/>
      <c r="H176" s="259">
        <v>24.717</v>
      </c>
      <c r="I176" s="260"/>
      <c r="J176" s="256"/>
      <c r="K176" s="256"/>
      <c r="L176" s="261"/>
      <c r="M176" s="262"/>
      <c r="N176" s="263"/>
      <c r="O176" s="263"/>
      <c r="P176" s="263"/>
      <c r="Q176" s="263"/>
      <c r="R176" s="263"/>
      <c r="S176" s="263"/>
      <c r="T176" s="264"/>
      <c r="AT176" s="265" t="s">
        <v>405</v>
      </c>
      <c r="AU176" s="265" t="s">
        <v>81</v>
      </c>
      <c r="AV176" s="12" t="s">
        <v>81</v>
      </c>
      <c r="AW176" s="12" t="s">
        <v>36</v>
      </c>
      <c r="AX176" s="12" t="s">
        <v>73</v>
      </c>
      <c r="AY176" s="265" t="s">
        <v>394</v>
      </c>
    </row>
    <row r="177" spans="2:51" s="14" customFormat="1" ht="13.5">
      <c r="B177" s="277"/>
      <c r="C177" s="278"/>
      <c r="D177" s="252" t="s">
        <v>405</v>
      </c>
      <c r="E177" s="279" t="s">
        <v>22</v>
      </c>
      <c r="F177" s="280" t="s">
        <v>473</v>
      </c>
      <c r="G177" s="278"/>
      <c r="H177" s="281">
        <v>24.717</v>
      </c>
      <c r="I177" s="282"/>
      <c r="J177" s="278"/>
      <c r="K177" s="278"/>
      <c r="L177" s="283"/>
      <c r="M177" s="284"/>
      <c r="N177" s="285"/>
      <c r="O177" s="285"/>
      <c r="P177" s="285"/>
      <c r="Q177" s="285"/>
      <c r="R177" s="285"/>
      <c r="S177" s="285"/>
      <c r="T177" s="286"/>
      <c r="AT177" s="287" t="s">
        <v>405</v>
      </c>
      <c r="AU177" s="287" t="s">
        <v>81</v>
      </c>
      <c r="AV177" s="14" t="s">
        <v>401</v>
      </c>
      <c r="AW177" s="14" t="s">
        <v>36</v>
      </c>
      <c r="AX177" s="14" t="s">
        <v>24</v>
      </c>
      <c r="AY177" s="287" t="s">
        <v>394</v>
      </c>
    </row>
    <row r="178" spans="2:65" s="1" customFormat="1" ht="16.5" customHeight="1">
      <c r="B178" s="47"/>
      <c r="C178" s="288" t="s">
        <v>518</v>
      </c>
      <c r="D178" s="288" t="s">
        <v>506</v>
      </c>
      <c r="E178" s="289" t="s">
        <v>5568</v>
      </c>
      <c r="F178" s="290" t="s">
        <v>5569</v>
      </c>
      <c r="G178" s="291" t="s">
        <v>552</v>
      </c>
      <c r="H178" s="292">
        <v>93.184</v>
      </c>
      <c r="I178" s="293"/>
      <c r="J178" s="294">
        <f>ROUND(I178*H178,2)</f>
        <v>0</v>
      </c>
      <c r="K178" s="290" t="s">
        <v>400</v>
      </c>
      <c r="L178" s="295"/>
      <c r="M178" s="296" t="s">
        <v>22</v>
      </c>
      <c r="N178" s="297" t="s">
        <v>44</v>
      </c>
      <c r="O178" s="48"/>
      <c r="P178" s="249">
        <f>O178*H178</f>
        <v>0</v>
      </c>
      <c r="Q178" s="249">
        <v>1</v>
      </c>
      <c r="R178" s="249">
        <f>Q178*H178</f>
        <v>93.184</v>
      </c>
      <c r="S178" s="249">
        <v>0</v>
      </c>
      <c r="T178" s="250">
        <f>S178*H178</f>
        <v>0</v>
      </c>
      <c r="AR178" s="25" t="s">
        <v>443</v>
      </c>
      <c r="AT178" s="25" t="s">
        <v>506</v>
      </c>
      <c r="AU178" s="25" t="s">
        <v>81</v>
      </c>
      <c r="AY178" s="25" t="s">
        <v>394</v>
      </c>
      <c r="BE178" s="251">
        <f>IF(N178="základní",J178,0)</f>
        <v>0</v>
      </c>
      <c r="BF178" s="251">
        <f>IF(N178="snížená",J178,0)</f>
        <v>0</v>
      </c>
      <c r="BG178" s="251">
        <f>IF(N178="zákl. přenesená",J178,0)</f>
        <v>0</v>
      </c>
      <c r="BH178" s="251">
        <f>IF(N178="sníž. přenesená",J178,0)</f>
        <v>0</v>
      </c>
      <c r="BI178" s="251">
        <f>IF(N178="nulová",J178,0)</f>
        <v>0</v>
      </c>
      <c r="BJ178" s="25" t="s">
        <v>24</v>
      </c>
      <c r="BK178" s="251">
        <f>ROUND(I178*H178,2)</f>
        <v>0</v>
      </c>
      <c r="BL178" s="25" t="s">
        <v>401</v>
      </c>
      <c r="BM178" s="25" t="s">
        <v>5570</v>
      </c>
    </row>
    <row r="179" spans="2:47" s="1" customFormat="1" ht="13.5">
      <c r="B179" s="47"/>
      <c r="C179" s="75"/>
      <c r="D179" s="252" t="s">
        <v>403</v>
      </c>
      <c r="E179" s="75"/>
      <c r="F179" s="253" t="s">
        <v>5571</v>
      </c>
      <c r="G179" s="75"/>
      <c r="H179" s="75"/>
      <c r="I179" s="208"/>
      <c r="J179" s="75"/>
      <c r="K179" s="75"/>
      <c r="L179" s="73"/>
      <c r="M179" s="254"/>
      <c r="N179" s="48"/>
      <c r="O179" s="48"/>
      <c r="P179" s="48"/>
      <c r="Q179" s="48"/>
      <c r="R179" s="48"/>
      <c r="S179" s="48"/>
      <c r="T179" s="96"/>
      <c r="AT179" s="25" t="s">
        <v>403</v>
      </c>
      <c r="AU179" s="25" t="s">
        <v>81</v>
      </c>
    </row>
    <row r="180" spans="2:51" s="12" customFormat="1" ht="13.5">
      <c r="B180" s="255"/>
      <c r="C180" s="256"/>
      <c r="D180" s="252" t="s">
        <v>405</v>
      </c>
      <c r="E180" s="257" t="s">
        <v>22</v>
      </c>
      <c r="F180" s="258" t="s">
        <v>5572</v>
      </c>
      <c r="G180" s="256"/>
      <c r="H180" s="259">
        <v>46.592</v>
      </c>
      <c r="I180" s="260"/>
      <c r="J180" s="256"/>
      <c r="K180" s="256"/>
      <c r="L180" s="261"/>
      <c r="M180" s="262"/>
      <c r="N180" s="263"/>
      <c r="O180" s="263"/>
      <c r="P180" s="263"/>
      <c r="Q180" s="263"/>
      <c r="R180" s="263"/>
      <c r="S180" s="263"/>
      <c r="T180" s="264"/>
      <c r="AT180" s="265" t="s">
        <v>405</v>
      </c>
      <c r="AU180" s="265" t="s">
        <v>81</v>
      </c>
      <c r="AV180" s="12" t="s">
        <v>81</v>
      </c>
      <c r="AW180" s="12" t="s">
        <v>36</v>
      </c>
      <c r="AX180" s="12" t="s">
        <v>73</v>
      </c>
      <c r="AY180" s="265" t="s">
        <v>394</v>
      </c>
    </row>
    <row r="181" spans="2:51" s="14" customFormat="1" ht="13.5">
      <c r="B181" s="277"/>
      <c r="C181" s="278"/>
      <c r="D181" s="252" t="s">
        <v>405</v>
      </c>
      <c r="E181" s="279" t="s">
        <v>22</v>
      </c>
      <c r="F181" s="280" t="s">
        <v>473</v>
      </c>
      <c r="G181" s="278"/>
      <c r="H181" s="281">
        <v>46.592</v>
      </c>
      <c r="I181" s="282"/>
      <c r="J181" s="278"/>
      <c r="K181" s="278"/>
      <c r="L181" s="283"/>
      <c r="M181" s="284"/>
      <c r="N181" s="285"/>
      <c r="O181" s="285"/>
      <c r="P181" s="285"/>
      <c r="Q181" s="285"/>
      <c r="R181" s="285"/>
      <c r="S181" s="285"/>
      <c r="T181" s="286"/>
      <c r="AT181" s="287" t="s">
        <v>405</v>
      </c>
      <c r="AU181" s="287" t="s">
        <v>81</v>
      </c>
      <c r="AV181" s="14" t="s">
        <v>401</v>
      </c>
      <c r="AW181" s="14" t="s">
        <v>36</v>
      </c>
      <c r="AX181" s="14" t="s">
        <v>73</v>
      </c>
      <c r="AY181" s="287" t="s">
        <v>394</v>
      </c>
    </row>
    <row r="182" spans="2:51" s="12" customFormat="1" ht="13.5">
      <c r="B182" s="255"/>
      <c r="C182" s="256"/>
      <c r="D182" s="252" t="s">
        <v>405</v>
      </c>
      <c r="E182" s="257" t="s">
        <v>22</v>
      </c>
      <c r="F182" s="258" t="s">
        <v>5573</v>
      </c>
      <c r="G182" s="256"/>
      <c r="H182" s="259">
        <v>93.184</v>
      </c>
      <c r="I182" s="260"/>
      <c r="J182" s="256"/>
      <c r="K182" s="256"/>
      <c r="L182" s="261"/>
      <c r="M182" s="262"/>
      <c r="N182" s="263"/>
      <c r="O182" s="263"/>
      <c r="P182" s="263"/>
      <c r="Q182" s="263"/>
      <c r="R182" s="263"/>
      <c r="S182" s="263"/>
      <c r="T182" s="264"/>
      <c r="AT182" s="265" t="s">
        <v>405</v>
      </c>
      <c r="AU182" s="265" t="s">
        <v>81</v>
      </c>
      <c r="AV182" s="12" t="s">
        <v>81</v>
      </c>
      <c r="AW182" s="12" t="s">
        <v>36</v>
      </c>
      <c r="AX182" s="12" t="s">
        <v>24</v>
      </c>
      <c r="AY182" s="265" t="s">
        <v>394</v>
      </c>
    </row>
    <row r="183" spans="2:63" s="11" customFormat="1" ht="29.85" customHeight="1">
      <c r="B183" s="224"/>
      <c r="C183" s="225"/>
      <c r="D183" s="226" t="s">
        <v>72</v>
      </c>
      <c r="E183" s="238" t="s">
        <v>413</v>
      </c>
      <c r="F183" s="238" t="s">
        <v>734</v>
      </c>
      <c r="G183" s="225"/>
      <c r="H183" s="225"/>
      <c r="I183" s="228"/>
      <c r="J183" s="239">
        <f>BK183</f>
        <v>0</v>
      </c>
      <c r="K183" s="225"/>
      <c r="L183" s="230"/>
      <c r="M183" s="231"/>
      <c r="N183" s="232"/>
      <c r="O183" s="232"/>
      <c r="P183" s="233">
        <f>SUM(P184:P200)</f>
        <v>0</v>
      </c>
      <c r="Q183" s="232"/>
      <c r="R183" s="233">
        <f>SUM(R184:R200)</f>
        <v>0</v>
      </c>
      <c r="S183" s="232"/>
      <c r="T183" s="234">
        <f>SUM(T184:T200)</f>
        <v>38.5344</v>
      </c>
      <c r="AR183" s="235" t="s">
        <v>24</v>
      </c>
      <c r="AT183" s="236" t="s">
        <v>72</v>
      </c>
      <c r="AU183" s="236" t="s">
        <v>24</v>
      </c>
      <c r="AY183" s="235" t="s">
        <v>394</v>
      </c>
      <c r="BK183" s="237">
        <f>SUM(BK184:BK200)</f>
        <v>0</v>
      </c>
    </row>
    <row r="184" spans="2:65" s="1" customFormat="1" ht="16.5" customHeight="1">
      <c r="B184" s="47"/>
      <c r="C184" s="240" t="s">
        <v>9</v>
      </c>
      <c r="D184" s="240" t="s">
        <v>396</v>
      </c>
      <c r="E184" s="241" t="s">
        <v>5574</v>
      </c>
      <c r="F184" s="242" t="s">
        <v>5575</v>
      </c>
      <c r="G184" s="243" t="s">
        <v>425</v>
      </c>
      <c r="H184" s="244">
        <v>16.056</v>
      </c>
      <c r="I184" s="245"/>
      <c r="J184" s="246">
        <f>ROUND(I184*H184,2)</f>
        <v>0</v>
      </c>
      <c r="K184" s="242" t="s">
        <v>400</v>
      </c>
      <c r="L184" s="73"/>
      <c r="M184" s="247" t="s">
        <v>22</v>
      </c>
      <c r="N184" s="248" t="s">
        <v>44</v>
      </c>
      <c r="O184" s="48"/>
      <c r="P184" s="249">
        <f>O184*H184</f>
        <v>0</v>
      </c>
      <c r="Q184" s="249">
        <v>0</v>
      </c>
      <c r="R184" s="249">
        <f>Q184*H184</f>
        <v>0</v>
      </c>
      <c r="S184" s="249">
        <v>2.4</v>
      </c>
      <c r="T184" s="250">
        <f>S184*H184</f>
        <v>38.5344</v>
      </c>
      <c r="AR184" s="25" t="s">
        <v>401</v>
      </c>
      <c r="AT184" s="25" t="s">
        <v>396</v>
      </c>
      <c r="AU184" s="25" t="s">
        <v>81</v>
      </c>
      <c r="AY184" s="25" t="s">
        <v>394</v>
      </c>
      <c r="BE184" s="251">
        <f>IF(N184="základní",J184,0)</f>
        <v>0</v>
      </c>
      <c r="BF184" s="251">
        <f>IF(N184="snížená",J184,0)</f>
        <v>0</v>
      </c>
      <c r="BG184" s="251">
        <f>IF(N184="zákl. přenesená",J184,0)</f>
        <v>0</v>
      </c>
      <c r="BH184" s="251">
        <f>IF(N184="sníž. přenesená",J184,0)</f>
        <v>0</v>
      </c>
      <c r="BI184" s="251">
        <f>IF(N184="nulová",J184,0)</f>
        <v>0</v>
      </c>
      <c r="BJ184" s="25" t="s">
        <v>24</v>
      </c>
      <c r="BK184" s="251">
        <f>ROUND(I184*H184,2)</f>
        <v>0</v>
      </c>
      <c r="BL184" s="25" t="s">
        <v>401</v>
      </c>
      <c r="BM184" s="25" t="s">
        <v>5576</v>
      </c>
    </row>
    <row r="185" spans="2:47" s="1" customFormat="1" ht="13.5">
      <c r="B185" s="47"/>
      <c r="C185" s="75"/>
      <c r="D185" s="252" t="s">
        <v>403</v>
      </c>
      <c r="E185" s="75"/>
      <c r="F185" s="253" t="s">
        <v>5577</v>
      </c>
      <c r="G185" s="75"/>
      <c r="H185" s="75"/>
      <c r="I185" s="208"/>
      <c r="J185" s="75"/>
      <c r="K185" s="75"/>
      <c r="L185" s="73"/>
      <c r="M185" s="254"/>
      <c r="N185" s="48"/>
      <c r="O185" s="48"/>
      <c r="P185" s="48"/>
      <c r="Q185" s="48"/>
      <c r="R185" s="48"/>
      <c r="S185" s="48"/>
      <c r="T185" s="96"/>
      <c r="AT185" s="25" t="s">
        <v>403</v>
      </c>
      <c r="AU185" s="25" t="s">
        <v>81</v>
      </c>
    </row>
    <row r="186" spans="2:51" s="12" customFormat="1" ht="13.5">
      <c r="B186" s="255"/>
      <c r="C186" s="256"/>
      <c r="D186" s="252" t="s">
        <v>405</v>
      </c>
      <c r="E186" s="257" t="s">
        <v>22</v>
      </c>
      <c r="F186" s="258" t="s">
        <v>5578</v>
      </c>
      <c r="G186" s="256"/>
      <c r="H186" s="259">
        <v>15.52</v>
      </c>
      <c r="I186" s="260"/>
      <c r="J186" s="256"/>
      <c r="K186" s="256"/>
      <c r="L186" s="261"/>
      <c r="M186" s="262"/>
      <c r="N186" s="263"/>
      <c r="O186" s="263"/>
      <c r="P186" s="263"/>
      <c r="Q186" s="263"/>
      <c r="R186" s="263"/>
      <c r="S186" s="263"/>
      <c r="T186" s="264"/>
      <c r="AT186" s="265" t="s">
        <v>405</v>
      </c>
      <c r="AU186" s="265" t="s">
        <v>81</v>
      </c>
      <c r="AV186" s="12" t="s">
        <v>81</v>
      </c>
      <c r="AW186" s="12" t="s">
        <v>36</v>
      </c>
      <c r="AX186" s="12" t="s">
        <v>73</v>
      </c>
      <c r="AY186" s="265" t="s">
        <v>394</v>
      </c>
    </row>
    <row r="187" spans="2:51" s="12" customFormat="1" ht="13.5">
      <c r="B187" s="255"/>
      <c r="C187" s="256"/>
      <c r="D187" s="252" t="s">
        <v>405</v>
      </c>
      <c r="E187" s="257" t="s">
        <v>22</v>
      </c>
      <c r="F187" s="258" t="s">
        <v>5579</v>
      </c>
      <c r="G187" s="256"/>
      <c r="H187" s="259">
        <v>0.536</v>
      </c>
      <c r="I187" s="260"/>
      <c r="J187" s="256"/>
      <c r="K187" s="256"/>
      <c r="L187" s="261"/>
      <c r="M187" s="262"/>
      <c r="N187" s="263"/>
      <c r="O187" s="263"/>
      <c r="P187" s="263"/>
      <c r="Q187" s="263"/>
      <c r="R187" s="263"/>
      <c r="S187" s="263"/>
      <c r="T187" s="264"/>
      <c r="AT187" s="265" t="s">
        <v>405</v>
      </c>
      <c r="AU187" s="265" t="s">
        <v>81</v>
      </c>
      <c r="AV187" s="12" t="s">
        <v>81</v>
      </c>
      <c r="AW187" s="12" t="s">
        <v>36</v>
      </c>
      <c r="AX187" s="12" t="s">
        <v>73</v>
      </c>
      <c r="AY187" s="265" t="s">
        <v>394</v>
      </c>
    </row>
    <row r="188" spans="2:51" s="14" customFormat="1" ht="13.5">
      <c r="B188" s="277"/>
      <c r="C188" s="278"/>
      <c r="D188" s="252" t="s">
        <v>405</v>
      </c>
      <c r="E188" s="279" t="s">
        <v>22</v>
      </c>
      <c r="F188" s="280" t="s">
        <v>473</v>
      </c>
      <c r="G188" s="278"/>
      <c r="H188" s="281">
        <v>16.056</v>
      </c>
      <c r="I188" s="282"/>
      <c r="J188" s="278"/>
      <c r="K188" s="278"/>
      <c r="L188" s="283"/>
      <c r="M188" s="284"/>
      <c r="N188" s="285"/>
      <c r="O188" s="285"/>
      <c r="P188" s="285"/>
      <c r="Q188" s="285"/>
      <c r="R188" s="285"/>
      <c r="S188" s="285"/>
      <c r="T188" s="286"/>
      <c r="AT188" s="287" t="s">
        <v>405</v>
      </c>
      <c r="AU188" s="287" t="s">
        <v>81</v>
      </c>
      <c r="AV188" s="14" t="s">
        <v>401</v>
      </c>
      <c r="AW188" s="14" t="s">
        <v>36</v>
      </c>
      <c r="AX188" s="14" t="s">
        <v>24</v>
      </c>
      <c r="AY188" s="287" t="s">
        <v>394</v>
      </c>
    </row>
    <row r="189" spans="2:65" s="1" customFormat="1" ht="16.5" customHeight="1">
      <c r="B189" s="47"/>
      <c r="C189" s="240" t="s">
        <v>528</v>
      </c>
      <c r="D189" s="240" t="s">
        <v>396</v>
      </c>
      <c r="E189" s="241" t="s">
        <v>5580</v>
      </c>
      <c r="F189" s="242" t="s">
        <v>5581</v>
      </c>
      <c r="G189" s="243" t="s">
        <v>612</v>
      </c>
      <c r="H189" s="244">
        <v>87.2</v>
      </c>
      <c r="I189" s="245"/>
      <c r="J189" s="246">
        <f>ROUND(I189*H189,2)</f>
        <v>0</v>
      </c>
      <c r="K189" s="242" t="s">
        <v>400</v>
      </c>
      <c r="L189" s="73"/>
      <c r="M189" s="247" t="s">
        <v>22</v>
      </c>
      <c r="N189" s="248" t="s">
        <v>44</v>
      </c>
      <c r="O189" s="48"/>
      <c r="P189" s="249">
        <f>O189*H189</f>
        <v>0</v>
      </c>
      <c r="Q189" s="249">
        <v>0</v>
      </c>
      <c r="R189" s="249">
        <f>Q189*H189</f>
        <v>0</v>
      </c>
      <c r="S189" s="249">
        <v>0</v>
      </c>
      <c r="T189" s="250">
        <f>S189*H189</f>
        <v>0</v>
      </c>
      <c r="AR189" s="25" t="s">
        <v>401</v>
      </c>
      <c r="AT189" s="25" t="s">
        <v>396</v>
      </c>
      <c r="AU189" s="25" t="s">
        <v>81</v>
      </c>
      <c r="AY189" s="25" t="s">
        <v>394</v>
      </c>
      <c r="BE189" s="251">
        <f>IF(N189="základní",J189,0)</f>
        <v>0</v>
      </c>
      <c r="BF189" s="251">
        <f>IF(N189="snížená",J189,0)</f>
        <v>0</v>
      </c>
      <c r="BG189" s="251">
        <f>IF(N189="zákl. přenesená",J189,0)</f>
        <v>0</v>
      </c>
      <c r="BH189" s="251">
        <f>IF(N189="sníž. přenesená",J189,0)</f>
        <v>0</v>
      </c>
      <c r="BI189" s="251">
        <f>IF(N189="nulová",J189,0)</f>
        <v>0</v>
      </c>
      <c r="BJ189" s="25" t="s">
        <v>24</v>
      </c>
      <c r="BK189" s="251">
        <f>ROUND(I189*H189,2)</f>
        <v>0</v>
      </c>
      <c r="BL189" s="25" t="s">
        <v>401</v>
      </c>
      <c r="BM189" s="25" t="s">
        <v>5582</v>
      </c>
    </row>
    <row r="190" spans="2:47" s="1" customFormat="1" ht="13.5">
      <c r="B190" s="47"/>
      <c r="C190" s="75"/>
      <c r="D190" s="252" t="s">
        <v>403</v>
      </c>
      <c r="E190" s="75"/>
      <c r="F190" s="253" t="s">
        <v>5583</v>
      </c>
      <c r="G190" s="75"/>
      <c r="H190" s="75"/>
      <c r="I190" s="208"/>
      <c r="J190" s="75"/>
      <c r="K190" s="75"/>
      <c r="L190" s="73"/>
      <c r="M190" s="254"/>
      <c r="N190" s="48"/>
      <c r="O190" s="48"/>
      <c r="P190" s="48"/>
      <c r="Q190" s="48"/>
      <c r="R190" s="48"/>
      <c r="S190" s="48"/>
      <c r="T190" s="96"/>
      <c r="AT190" s="25" t="s">
        <v>403</v>
      </c>
      <c r="AU190" s="25" t="s">
        <v>81</v>
      </c>
    </row>
    <row r="191" spans="2:51" s="12" customFormat="1" ht="13.5">
      <c r="B191" s="255"/>
      <c r="C191" s="256"/>
      <c r="D191" s="252" t="s">
        <v>405</v>
      </c>
      <c r="E191" s="257" t="s">
        <v>22</v>
      </c>
      <c r="F191" s="258" t="s">
        <v>5584</v>
      </c>
      <c r="G191" s="256"/>
      <c r="H191" s="259">
        <v>87.2</v>
      </c>
      <c r="I191" s="260"/>
      <c r="J191" s="256"/>
      <c r="K191" s="256"/>
      <c r="L191" s="261"/>
      <c r="M191" s="262"/>
      <c r="N191" s="263"/>
      <c r="O191" s="263"/>
      <c r="P191" s="263"/>
      <c r="Q191" s="263"/>
      <c r="R191" s="263"/>
      <c r="S191" s="263"/>
      <c r="T191" s="264"/>
      <c r="AT191" s="265" t="s">
        <v>405</v>
      </c>
      <c r="AU191" s="265" t="s">
        <v>81</v>
      </c>
      <c r="AV191" s="12" t="s">
        <v>81</v>
      </c>
      <c r="AW191" s="12" t="s">
        <v>36</v>
      </c>
      <c r="AX191" s="12" t="s">
        <v>73</v>
      </c>
      <c r="AY191" s="265" t="s">
        <v>394</v>
      </c>
    </row>
    <row r="192" spans="2:51" s="14" customFormat="1" ht="13.5">
      <c r="B192" s="277"/>
      <c r="C192" s="278"/>
      <c r="D192" s="252" t="s">
        <v>405</v>
      </c>
      <c r="E192" s="279" t="s">
        <v>22</v>
      </c>
      <c r="F192" s="280" t="s">
        <v>473</v>
      </c>
      <c r="G192" s="278"/>
      <c r="H192" s="281">
        <v>87.2</v>
      </c>
      <c r="I192" s="282"/>
      <c r="J192" s="278"/>
      <c r="K192" s="278"/>
      <c r="L192" s="283"/>
      <c r="M192" s="284"/>
      <c r="N192" s="285"/>
      <c r="O192" s="285"/>
      <c r="P192" s="285"/>
      <c r="Q192" s="285"/>
      <c r="R192" s="285"/>
      <c r="S192" s="285"/>
      <c r="T192" s="286"/>
      <c r="AT192" s="287" t="s">
        <v>405</v>
      </c>
      <c r="AU192" s="287" t="s">
        <v>81</v>
      </c>
      <c r="AV192" s="14" t="s">
        <v>401</v>
      </c>
      <c r="AW192" s="14" t="s">
        <v>36</v>
      </c>
      <c r="AX192" s="14" t="s">
        <v>24</v>
      </c>
      <c r="AY192" s="287" t="s">
        <v>394</v>
      </c>
    </row>
    <row r="193" spans="2:65" s="1" customFormat="1" ht="16.5" customHeight="1">
      <c r="B193" s="47"/>
      <c r="C193" s="240" t="s">
        <v>533</v>
      </c>
      <c r="D193" s="240" t="s">
        <v>396</v>
      </c>
      <c r="E193" s="241" t="s">
        <v>5585</v>
      </c>
      <c r="F193" s="242" t="s">
        <v>5586</v>
      </c>
      <c r="G193" s="243" t="s">
        <v>612</v>
      </c>
      <c r="H193" s="244">
        <v>77.2</v>
      </c>
      <c r="I193" s="245"/>
      <c r="J193" s="246">
        <f>ROUND(I193*H193,2)</f>
        <v>0</v>
      </c>
      <c r="K193" s="242" t="s">
        <v>400</v>
      </c>
      <c r="L193" s="73"/>
      <c r="M193" s="247" t="s">
        <v>22</v>
      </c>
      <c r="N193" s="248" t="s">
        <v>44</v>
      </c>
      <c r="O193" s="48"/>
      <c r="P193" s="249">
        <f>O193*H193</f>
        <v>0</v>
      </c>
      <c r="Q193" s="249">
        <v>0</v>
      </c>
      <c r="R193" s="249">
        <f>Q193*H193</f>
        <v>0</v>
      </c>
      <c r="S193" s="249">
        <v>0</v>
      </c>
      <c r="T193" s="250">
        <f>S193*H193</f>
        <v>0</v>
      </c>
      <c r="AR193" s="25" t="s">
        <v>401</v>
      </c>
      <c r="AT193" s="25" t="s">
        <v>396</v>
      </c>
      <c r="AU193" s="25" t="s">
        <v>81</v>
      </c>
      <c r="AY193" s="25" t="s">
        <v>394</v>
      </c>
      <c r="BE193" s="251">
        <f>IF(N193="základní",J193,0)</f>
        <v>0</v>
      </c>
      <c r="BF193" s="251">
        <f>IF(N193="snížená",J193,0)</f>
        <v>0</v>
      </c>
      <c r="BG193" s="251">
        <f>IF(N193="zákl. přenesená",J193,0)</f>
        <v>0</v>
      </c>
      <c r="BH193" s="251">
        <f>IF(N193="sníž. přenesená",J193,0)</f>
        <v>0</v>
      </c>
      <c r="BI193" s="251">
        <f>IF(N193="nulová",J193,0)</f>
        <v>0</v>
      </c>
      <c r="BJ193" s="25" t="s">
        <v>24</v>
      </c>
      <c r="BK193" s="251">
        <f>ROUND(I193*H193,2)</f>
        <v>0</v>
      </c>
      <c r="BL193" s="25" t="s">
        <v>401</v>
      </c>
      <c r="BM193" s="25" t="s">
        <v>5587</v>
      </c>
    </row>
    <row r="194" spans="2:47" s="1" customFormat="1" ht="13.5">
      <c r="B194" s="47"/>
      <c r="C194" s="75"/>
      <c r="D194" s="252" t="s">
        <v>403</v>
      </c>
      <c r="E194" s="75"/>
      <c r="F194" s="253" t="s">
        <v>5588</v>
      </c>
      <c r="G194" s="75"/>
      <c r="H194" s="75"/>
      <c r="I194" s="208"/>
      <c r="J194" s="75"/>
      <c r="K194" s="75"/>
      <c r="L194" s="73"/>
      <c r="M194" s="254"/>
      <c r="N194" s="48"/>
      <c r="O194" s="48"/>
      <c r="P194" s="48"/>
      <c r="Q194" s="48"/>
      <c r="R194" s="48"/>
      <c r="S194" s="48"/>
      <c r="T194" s="96"/>
      <c r="AT194" s="25" t="s">
        <v>403</v>
      </c>
      <c r="AU194" s="25" t="s">
        <v>81</v>
      </c>
    </row>
    <row r="195" spans="2:51" s="12" customFormat="1" ht="13.5">
      <c r="B195" s="255"/>
      <c r="C195" s="256"/>
      <c r="D195" s="252" t="s">
        <v>405</v>
      </c>
      <c r="E195" s="257" t="s">
        <v>22</v>
      </c>
      <c r="F195" s="258" t="s">
        <v>5589</v>
      </c>
      <c r="G195" s="256"/>
      <c r="H195" s="259">
        <v>77.2</v>
      </c>
      <c r="I195" s="260"/>
      <c r="J195" s="256"/>
      <c r="K195" s="256"/>
      <c r="L195" s="261"/>
      <c r="M195" s="262"/>
      <c r="N195" s="263"/>
      <c r="O195" s="263"/>
      <c r="P195" s="263"/>
      <c r="Q195" s="263"/>
      <c r="R195" s="263"/>
      <c r="S195" s="263"/>
      <c r="T195" s="264"/>
      <c r="AT195" s="265" t="s">
        <v>405</v>
      </c>
      <c r="AU195" s="265" t="s">
        <v>81</v>
      </c>
      <c r="AV195" s="12" t="s">
        <v>81</v>
      </c>
      <c r="AW195" s="12" t="s">
        <v>36</v>
      </c>
      <c r="AX195" s="12" t="s">
        <v>73</v>
      </c>
      <c r="AY195" s="265" t="s">
        <v>394</v>
      </c>
    </row>
    <row r="196" spans="2:51" s="14" customFormat="1" ht="13.5">
      <c r="B196" s="277"/>
      <c r="C196" s="278"/>
      <c r="D196" s="252" t="s">
        <v>405</v>
      </c>
      <c r="E196" s="279" t="s">
        <v>22</v>
      </c>
      <c r="F196" s="280" t="s">
        <v>473</v>
      </c>
      <c r="G196" s="278"/>
      <c r="H196" s="281">
        <v>77.2</v>
      </c>
      <c r="I196" s="282"/>
      <c r="J196" s="278"/>
      <c r="K196" s="278"/>
      <c r="L196" s="283"/>
      <c r="M196" s="284"/>
      <c r="N196" s="285"/>
      <c r="O196" s="285"/>
      <c r="P196" s="285"/>
      <c r="Q196" s="285"/>
      <c r="R196" s="285"/>
      <c r="S196" s="285"/>
      <c r="T196" s="286"/>
      <c r="AT196" s="287" t="s">
        <v>405</v>
      </c>
      <c r="AU196" s="287" t="s">
        <v>81</v>
      </c>
      <c r="AV196" s="14" t="s">
        <v>401</v>
      </c>
      <c r="AW196" s="14" t="s">
        <v>36</v>
      </c>
      <c r="AX196" s="14" t="s">
        <v>24</v>
      </c>
      <c r="AY196" s="287" t="s">
        <v>394</v>
      </c>
    </row>
    <row r="197" spans="2:65" s="1" customFormat="1" ht="16.5" customHeight="1">
      <c r="B197" s="47"/>
      <c r="C197" s="240" t="s">
        <v>540</v>
      </c>
      <c r="D197" s="240" t="s">
        <v>396</v>
      </c>
      <c r="E197" s="241" t="s">
        <v>5590</v>
      </c>
      <c r="F197" s="242" t="s">
        <v>5591</v>
      </c>
      <c r="G197" s="243" t="s">
        <v>612</v>
      </c>
      <c r="H197" s="244">
        <v>10</v>
      </c>
      <c r="I197" s="245"/>
      <c r="J197" s="246">
        <f>ROUND(I197*H197,2)</f>
        <v>0</v>
      </c>
      <c r="K197" s="242" t="s">
        <v>400</v>
      </c>
      <c r="L197" s="73"/>
      <c r="M197" s="247" t="s">
        <v>22</v>
      </c>
      <c r="N197" s="248" t="s">
        <v>44</v>
      </c>
      <c r="O197" s="48"/>
      <c r="P197" s="249">
        <f>O197*H197</f>
        <v>0</v>
      </c>
      <c r="Q197" s="249">
        <v>0</v>
      </c>
      <c r="R197" s="249">
        <f>Q197*H197</f>
        <v>0</v>
      </c>
      <c r="S197" s="249">
        <v>0</v>
      </c>
      <c r="T197" s="250">
        <f>S197*H197</f>
        <v>0</v>
      </c>
      <c r="AR197" s="25" t="s">
        <v>401</v>
      </c>
      <c r="AT197" s="25" t="s">
        <v>396</v>
      </c>
      <c r="AU197" s="25" t="s">
        <v>81</v>
      </c>
      <c r="AY197" s="25" t="s">
        <v>394</v>
      </c>
      <c r="BE197" s="251">
        <f>IF(N197="základní",J197,0)</f>
        <v>0</v>
      </c>
      <c r="BF197" s="251">
        <f>IF(N197="snížená",J197,0)</f>
        <v>0</v>
      </c>
      <c r="BG197" s="251">
        <f>IF(N197="zákl. přenesená",J197,0)</f>
        <v>0</v>
      </c>
      <c r="BH197" s="251">
        <f>IF(N197="sníž. přenesená",J197,0)</f>
        <v>0</v>
      </c>
      <c r="BI197" s="251">
        <f>IF(N197="nulová",J197,0)</f>
        <v>0</v>
      </c>
      <c r="BJ197" s="25" t="s">
        <v>24</v>
      </c>
      <c r="BK197" s="251">
        <f>ROUND(I197*H197,2)</f>
        <v>0</v>
      </c>
      <c r="BL197" s="25" t="s">
        <v>401</v>
      </c>
      <c r="BM197" s="25" t="s">
        <v>5592</v>
      </c>
    </row>
    <row r="198" spans="2:47" s="1" customFormat="1" ht="13.5">
      <c r="B198" s="47"/>
      <c r="C198" s="75"/>
      <c r="D198" s="252" t="s">
        <v>403</v>
      </c>
      <c r="E198" s="75"/>
      <c r="F198" s="253" t="s">
        <v>5593</v>
      </c>
      <c r="G198" s="75"/>
      <c r="H198" s="75"/>
      <c r="I198" s="208"/>
      <c r="J198" s="75"/>
      <c r="K198" s="75"/>
      <c r="L198" s="73"/>
      <c r="M198" s="254"/>
      <c r="N198" s="48"/>
      <c r="O198" s="48"/>
      <c r="P198" s="48"/>
      <c r="Q198" s="48"/>
      <c r="R198" s="48"/>
      <c r="S198" s="48"/>
      <c r="T198" s="96"/>
      <c r="AT198" s="25" t="s">
        <v>403</v>
      </c>
      <c r="AU198" s="25" t="s">
        <v>81</v>
      </c>
    </row>
    <row r="199" spans="2:51" s="12" customFormat="1" ht="13.5">
      <c r="B199" s="255"/>
      <c r="C199" s="256"/>
      <c r="D199" s="252" t="s">
        <v>405</v>
      </c>
      <c r="E199" s="257" t="s">
        <v>22</v>
      </c>
      <c r="F199" s="258" t="s">
        <v>5594</v>
      </c>
      <c r="G199" s="256"/>
      <c r="H199" s="259">
        <v>10</v>
      </c>
      <c r="I199" s="260"/>
      <c r="J199" s="256"/>
      <c r="K199" s="256"/>
      <c r="L199" s="261"/>
      <c r="M199" s="262"/>
      <c r="N199" s="263"/>
      <c r="O199" s="263"/>
      <c r="P199" s="263"/>
      <c r="Q199" s="263"/>
      <c r="R199" s="263"/>
      <c r="S199" s="263"/>
      <c r="T199" s="264"/>
      <c r="AT199" s="265" t="s">
        <v>405</v>
      </c>
      <c r="AU199" s="265" t="s">
        <v>81</v>
      </c>
      <c r="AV199" s="12" t="s">
        <v>81</v>
      </c>
      <c r="AW199" s="12" t="s">
        <v>36</v>
      </c>
      <c r="AX199" s="12" t="s">
        <v>73</v>
      </c>
      <c r="AY199" s="265" t="s">
        <v>394</v>
      </c>
    </row>
    <row r="200" spans="2:51" s="14" customFormat="1" ht="13.5">
      <c r="B200" s="277"/>
      <c r="C200" s="278"/>
      <c r="D200" s="252" t="s">
        <v>405</v>
      </c>
      <c r="E200" s="279" t="s">
        <v>22</v>
      </c>
      <c r="F200" s="280" t="s">
        <v>473</v>
      </c>
      <c r="G200" s="278"/>
      <c r="H200" s="281">
        <v>10</v>
      </c>
      <c r="I200" s="282"/>
      <c r="J200" s="278"/>
      <c r="K200" s="278"/>
      <c r="L200" s="283"/>
      <c r="M200" s="284"/>
      <c r="N200" s="285"/>
      <c r="O200" s="285"/>
      <c r="P200" s="285"/>
      <c r="Q200" s="285"/>
      <c r="R200" s="285"/>
      <c r="S200" s="285"/>
      <c r="T200" s="286"/>
      <c r="AT200" s="287" t="s">
        <v>405</v>
      </c>
      <c r="AU200" s="287" t="s">
        <v>81</v>
      </c>
      <c r="AV200" s="14" t="s">
        <v>401</v>
      </c>
      <c r="AW200" s="14" t="s">
        <v>36</v>
      </c>
      <c r="AX200" s="14" t="s">
        <v>24</v>
      </c>
      <c r="AY200" s="287" t="s">
        <v>394</v>
      </c>
    </row>
    <row r="201" spans="2:63" s="11" customFormat="1" ht="29.85" customHeight="1">
      <c r="B201" s="224"/>
      <c r="C201" s="225"/>
      <c r="D201" s="226" t="s">
        <v>72</v>
      </c>
      <c r="E201" s="238" t="s">
        <v>401</v>
      </c>
      <c r="F201" s="238" t="s">
        <v>1002</v>
      </c>
      <c r="G201" s="225"/>
      <c r="H201" s="225"/>
      <c r="I201" s="228"/>
      <c r="J201" s="239">
        <f>BK201</f>
        <v>0</v>
      </c>
      <c r="K201" s="225"/>
      <c r="L201" s="230"/>
      <c r="M201" s="231"/>
      <c r="N201" s="232"/>
      <c r="O201" s="232"/>
      <c r="P201" s="233">
        <f>SUM(P202:P209)</f>
        <v>0</v>
      </c>
      <c r="Q201" s="232"/>
      <c r="R201" s="233">
        <f>SUM(R202:R209)</f>
        <v>34.002896060000005</v>
      </c>
      <c r="S201" s="232"/>
      <c r="T201" s="234">
        <f>SUM(T202:T209)</f>
        <v>0</v>
      </c>
      <c r="AR201" s="235" t="s">
        <v>24</v>
      </c>
      <c r="AT201" s="236" t="s">
        <v>72</v>
      </c>
      <c r="AU201" s="236" t="s">
        <v>24</v>
      </c>
      <c r="AY201" s="235" t="s">
        <v>394</v>
      </c>
      <c r="BK201" s="237">
        <f>SUM(BK202:BK209)</f>
        <v>0</v>
      </c>
    </row>
    <row r="202" spans="2:65" s="1" customFormat="1" ht="16.5" customHeight="1">
      <c r="B202" s="47"/>
      <c r="C202" s="240" t="s">
        <v>545</v>
      </c>
      <c r="D202" s="240" t="s">
        <v>396</v>
      </c>
      <c r="E202" s="241" t="s">
        <v>5595</v>
      </c>
      <c r="F202" s="242" t="s">
        <v>5596</v>
      </c>
      <c r="G202" s="243" t="s">
        <v>425</v>
      </c>
      <c r="H202" s="244">
        <v>16.478</v>
      </c>
      <c r="I202" s="245"/>
      <c r="J202" s="246">
        <f>ROUND(I202*H202,2)</f>
        <v>0</v>
      </c>
      <c r="K202" s="242" t="s">
        <v>400</v>
      </c>
      <c r="L202" s="73"/>
      <c r="M202" s="247" t="s">
        <v>22</v>
      </c>
      <c r="N202" s="248" t="s">
        <v>44</v>
      </c>
      <c r="O202" s="48"/>
      <c r="P202" s="249">
        <f>O202*H202</f>
        <v>0</v>
      </c>
      <c r="Q202" s="249">
        <v>1.89077</v>
      </c>
      <c r="R202" s="249">
        <f>Q202*H202</f>
        <v>31.156108060000005</v>
      </c>
      <c r="S202" s="249">
        <v>0</v>
      </c>
      <c r="T202" s="250">
        <f>S202*H202</f>
        <v>0</v>
      </c>
      <c r="AR202" s="25" t="s">
        <v>401</v>
      </c>
      <c r="AT202" s="25" t="s">
        <v>396</v>
      </c>
      <c r="AU202" s="25" t="s">
        <v>81</v>
      </c>
      <c r="AY202" s="25" t="s">
        <v>394</v>
      </c>
      <c r="BE202" s="251">
        <f>IF(N202="základní",J202,0)</f>
        <v>0</v>
      </c>
      <c r="BF202" s="251">
        <f>IF(N202="snížená",J202,0)</f>
        <v>0</v>
      </c>
      <c r="BG202" s="251">
        <f>IF(N202="zákl. přenesená",J202,0)</f>
        <v>0</v>
      </c>
      <c r="BH202" s="251">
        <f>IF(N202="sníž. přenesená",J202,0)</f>
        <v>0</v>
      </c>
      <c r="BI202" s="251">
        <f>IF(N202="nulová",J202,0)</f>
        <v>0</v>
      </c>
      <c r="BJ202" s="25" t="s">
        <v>24</v>
      </c>
      <c r="BK202" s="251">
        <f>ROUND(I202*H202,2)</f>
        <v>0</v>
      </c>
      <c r="BL202" s="25" t="s">
        <v>401</v>
      </c>
      <c r="BM202" s="25" t="s">
        <v>5597</v>
      </c>
    </row>
    <row r="203" spans="2:47" s="1" customFormat="1" ht="13.5">
      <c r="B203" s="47"/>
      <c r="C203" s="75"/>
      <c r="D203" s="252" t="s">
        <v>403</v>
      </c>
      <c r="E203" s="75"/>
      <c r="F203" s="253" t="s">
        <v>5598</v>
      </c>
      <c r="G203" s="75"/>
      <c r="H203" s="75"/>
      <c r="I203" s="208"/>
      <c r="J203" s="75"/>
      <c r="K203" s="75"/>
      <c r="L203" s="73"/>
      <c r="M203" s="254"/>
      <c r="N203" s="48"/>
      <c r="O203" s="48"/>
      <c r="P203" s="48"/>
      <c r="Q203" s="48"/>
      <c r="R203" s="48"/>
      <c r="S203" s="48"/>
      <c r="T203" s="96"/>
      <c r="AT203" s="25" t="s">
        <v>403</v>
      </c>
      <c r="AU203" s="25" t="s">
        <v>81</v>
      </c>
    </row>
    <row r="204" spans="2:51" s="12" customFormat="1" ht="13.5">
      <c r="B204" s="255"/>
      <c r="C204" s="256"/>
      <c r="D204" s="252" t="s">
        <v>405</v>
      </c>
      <c r="E204" s="257" t="s">
        <v>22</v>
      </c>
      <c r="F204" s="258" t="s">
        <v>5599</v>
      </c>
      <c r="G204" s="256"/>
      <c r="H204" s="259">
        <v>16.478</v>
      </c>
      <c r="I204" s="260"/>
      <c r="J204" s="256"/>
      <c r="K204" s="256"/>
      <c r="L204" s="261"/>
      <c r="M204" s="262"/>
      <c r="N204" s="263"/>
      <c r="O204" s="263"/>
      <c r="P204" s="263"/>
      <c r="Q204" s="263"/>
      <c r="R204" s="263"/>
      <c r="S204" s="263"/>
      <c r="T204" s="264"/>
      <c r="AT204" s="265" t="s">
        <v>405</v>
      </c>
      <c r="AU204" s="265" t="s">
        <v>81</v>
      </c>
      <c r="AV204" s="12" t="s">
        <v>81</v>
      </c>
      <c r="AW204" s="12" t="s">
        <v>36</v>
      </c>
      <c r="AX204" s="12" t="s">
        <v>73</v>
      </c>
      <c r="AY204" s="265" t="s">
        <v>394</v>
      </c>
    </row>
    <row r="205" spans="2:51" s="14" customFormat="1" ht="13.5">
      <c r="B205" s="277"/>
      <c r="C205" s="278"/>
      <c r="D205" s="252" t="s">
        <v>405</v>
      </c>
      <c r="E205" s="279" t="s">
        <v>22</v>
      </c>
      <c r="F205" s="280" t="s">
        <v>473</v>
      </c>
      <c r="G205" s="278"/>
      <c r="H205" s="281">
        <v>16.478</v>
      </c>
      <c r="I205" s="282"/>
      <c r="J205" s="278"/>
      <c r="K205" s="278"/>
      <c r="L205" s="283"/>
      <c r="M205" s="284"/>
      <c r="N205" s="285"/>
      <c r="O205" s="285"/>
      <c r="P205" s="285"/>
      <c r="Q205" s="285"/>
      <c r="R205" s="285"/>
      <c r="S205" s="285"/>
      <c r="T205" s="286"/>
      <c r="AT205" s="287" t="s">
        <v>405</v>
      </c>
      <c r="AU205" s="287" t="s">
        <v>81</v>
      </c>
      <c r="AV205" s="14" t="s">
        <v>401</v>
      </c>
      <c r="AW205" s="14" t="s">
        <v>36</v>
      </c>
      <c r="AX205" s="14" t="s">
        <v>24</v>
      </c>
      <c r="AY205" s="287" t="s">
        <v>394</v>
      </c>
    </row>
    <row r="206" spans="2:65" s="1" customFormat="1" ht="16.5" customHeight="1">
      <c r="B206" s="47"/>
      <c r="C206" s="240" t="s">
        <v>549</v>
      </c>
      <c r="D206" s="240" t="s">
        <v>396</v>
      </c>
      <c r="E206" s="241" t="s">
        <v>5600</v>
      </c>
      <c r="F206" s="242" t="s">
        <v>5601</v>
      </c>
      <c r="G206" s="243" t="s">
        <v>425</v>
      </c>
      <c r="H206" s="244">
        <v>1.172</v>
      </c>
      <c r="I206" s="245"/>
      <c r="J206" s="246">
        <f>ROUND(I206*H206,2)</f>
        <v>0</v>
      </c>
      <c r="K206" s="242" t="s">
        <v>400</v>
      </c>
      <c r="L206" s="73"/>
      <c r="M206" s="247" t="s">
        <v>22</v>
      </c>
      <c r="N206" s="248" t="s">
        <v>44</v>
      </c>
      <c r="O206" s="48"/>
      <c r="P206" s="249">
        <f>O206*H206</f>
        <v>0</v>
      </c>
      <c r="Q206" s="249">
        <v>2.429</v>
      </c>
      <c r="R206" s="249">
        <f>Q206*H206</f>
        <v>2.8467879999999997</v>
      </c>
      <c r="S206" s="249">
        <v>0</v>
      </c>
      <c r="T206" s="250">
        <f>S206*H206</f>
        <v>0</v>
      </c>
      <c r="AR206" s="25" t="s">
        <v>401</v>
      </c>
      <c r="AT206" s="25" t="s">
        <v>396</v>
      </c>
      <c r="AU206" s="25" t="s">
        <v>81</v>
      </c>
      <c r="AY206" s="25" t="s">
        <v>394</v>
      </c>
      <c r="BE206" s="251">
        <f>IF(N206="základní",J206,0)</f>
        <v>0</v>
      </c>
      <c r="BF206" s="251">
        <f>IF(N206="snížená",J206,0)</f>
        <v>0</v>
      </c>
      <c r="BG206" s="251">
        <f>IF(N206="zákl. přenesená",J206,0)</f>
        <v>0</v>
      </c>
      <c r="BH206" s="251">
        <f>IF(N206="sníž. přenesená",J206,0)</f>
        <v>0</v>
      </c>
      <c r="BI206" s="251">
        <f>IF(N206="nulová",J206,0)</f>
        <v>0</v>
      </c>
      <c r="BJ206" s="25" t="s">
        <v>24</v>
      </c>
      <c r="BK206" s="251">
        <f>ROUND(I206*H206,2)</f>
        <v>0</v>
      </c>
      <c r="BL206" s="25" t="s">
        <v>401</v>
      </c>
      <c r="BM206" s="25" t="s">
        <v>5602</v>
      </c>
    </row>
    <row r="207" spans="2:47" s="1" customFormat="1" ht="13.5">
      <c r="B207" s="47"/>
      <c r="C207" s="75"/>
      <c r="D207" s="252" t="s">
        <v>403</v>
      </c>
      <c r="E207" s="75"/>
      <c r="F207" s="253" t="s">
        <v>5603</v>
      </c>
      <c r="G207" s="75"/>
      <c r="H207" s="75"/>
      <c r="I207" s="208"/>
      <c r="J207" s="75"/>
      <c r="K207" s="75"/>
      <c r="L207" s="73"/>
      <c r="M207" s="254"/>
      <c r="N207" s="48"/>
      <c r="O207" s="48"/>
      <c r="P207" s="48"/>
      <c r="Q207" s="48"/>
      <c r="R207" s="48"/>
      <c r="S207" s="48"/>
      <c r="T207" s="96"/>
      <c r="AT207" s="25" t="s">
        <v>403</v>
      </c>
      <c r="AU207" s="25" t="s">
        <v>81</v>
      </c>
    </row>
    <row r="208" spans="2:51" s="12" customFormat="1" ht="13.5">
      <c r="B208" s="255"/>
      <c r="C208" s="256"/>
      <c r="D208" s="252" t="s">
        <v>405</v>
      </c>
      <c r="E208" s="257" t="s">
        <v>22</v>
      </c>
      <c r="F208" s="258" t="s">
        <v>5604</v>
      </c>
      <c r="G208" s="256"/>
      <c r="H208" s="259">
        <v>1.172</v>
      </c>
      <c r="I208" s="260"/>
      <c r="J208" s="256"/>
      <c r="K208" s="256"/>
      <c r="L208" s="261"/>
      <c r="M208" s="262"/>
      <c r="N208" s="263"/>
      <c r="O208" s="263"/>
      <c r="P208" s="263"/>
      <c r="Q208" s="263"/>
      <c r="R208" s="263"/>
      <c r="S208" s="263"/>
      <c r="T208" s="264"/>
      <c r="AT208" s="265" t="s">
        <v>405</v>
      </c>
      <c r="AU208" s="265" t="s">
        <v>81</v>
      </c>
      <c r="AV208" s="12" t="s">
        <v>81</v>
      </c>
      <c r="AW208" s="12" t="s">
        <v>36</v>
      </c>
      <c r="AX208" s="12" t="s">
        <v>73</v>
      </c>
      <c r="AY208" s="265" t="s">
        <v>394</v>
      </c>
    </row>
    <row r="209" spans="2:51" s="14" customFormat="1" ht="13.5">
      <c r="B209" s="277"/>
      <c r="C209" s="278"/>
      <c r="D209" s="252" t="s">
        <v>405</v>
      </c>
      <c r="E209" s="279" t="s">
        <v>22</v>
      </c>
      <c r="F209" s="280" t="s">
        <v>473</v>
      </c>
      <c r="G209" s="278"/>
      <c r="H209" s="281">
        <v>1.172</v>
      </c>
      <c r="I209" s="282"/>
      <c r="J209" s="278"/>
      <c r="K209" s="278"/>
      <c r="L209" s="283"/>
      <c r="M209" s="284"/>
      <c r="N209" s="285"/>
      <c r="O209" s="285"/>
      <c r="P209" s="285"/>
      <c r="Q209" s="285"/>
      <c r="R209" s="285"/>
      <c r="S209" s="285"/>
      <c r="T209" s="286"/>
      <c r="AT209" s="287" t="s">
        <v>405</v>
      </c>
      <c r="AU209" s="287" t="s">
        <v>81</v>
      </c>
      <c r="AV209" s="14" t="s">
        <v>401</v>
      </c>
      <c r="AW209" s="14" t="s">
        <v>36</v>
      </c>
      <c r="AX209" s="14" t="s">
        <v>24</v>
      </c>
      <c r="AY209" s="287" t="s">
        <v>394</v>
      </c>
    </row>
    <row r="210" spans="2:63" s="11" customFormat="1" ht="29.85" customHeight="1">
      <c r="B210" s="224"/>
      <c r="C210" s="225"/>
      <c r="D210" s="226" t="s">
        <v>72</v>
      </c>
      <c r="E210" s="238" t="s">
        <v>443</v>
      </c>
      <c r="F210" s="238" t="s">
        <v>1522</v>
      </c>
      <c r="G210" s="225"/>
      <c r="H210" s="225"/>
      <c r="I210" s="228"/>
      <c r="J210" s="239">
        <f>BK210</f>
        <v>0</v>
      </c>
      <c r="K210" s="225"/>
      <c r="L210" s="230"/>
      <c r="M210" s="231"/>
      <c r="N210" s="232"/>
      <c r="O210" s="232"/>
      <c r="P210" s="233">
        <f>SUM(P211:P340)</f>
        <v>0</v>
      </c>
      <c r="Q210" s="232"/>
      <c r="R210" s="233">
        <f>SUM(R211:R340)</f>
        <v>28.951783759999998</v>
      </c>
      <c r="S210" s="232"/>
      <c r="T210" s="234">
        <f>SUM(T211:T340)</f>
        <v>0</v>
      </c>
      <c r="AR210" s="235" t="s">
        <v>24</v>
      </c>
      <c r="AT210" s="236" t="s">
        <v>72</v>
      </c>
      <c r="AU210" s="236" t="s">
        <v>24</v>
      </c>
      <c r="AY210" s="235" t="s">
        <v>394</v>
      </c>
      <c r="BK210" s="237">
        <f>SUM(BK211:BK340)</f>
        <v>0</v>
      </c>
    </row>
    <row r="211" spans="2:65" s="1" customFormat="1" ht="25.5" customHeight="1">
      <c r="B211" s="47"/>
      <c r="C211" s="240" t="s">
        <v>556</v>
      </c>
      <c r="D211" s="240" t="s">
        <v>396</v>
      </c>
      <c r="E211" s="241" t="s">
        <v>5605</v>
      </c>
      <c r="F211" s="242" t="s">
        <v>5606</v>
      </c>
      <c r="G211" s="243" t="s">
        <v>612</v>
      </c>
      <c r="H211" s="244">
        <v>6.5</v>
      </c>
      <c r="I211" s="245"/>
      <c r="J211" s="246">
        <f>ROUND(I211*H211,2)</f>
        <v>0</v>
      </c>
      <c r="K211" s="242" t="s">
        <v>400</v>
      </c>
      <c r="L211" s="73"/>
      <c r="M211" s="247" t="s">
        <v>22</v>
      </c>
      <c r="N211" s="248" t="s">
        <v>44</v>
      </c>
      <c r="O211" s="48"/>
      <c r="P211" s="249">
        <f>O211*H211</f>
        <v>0</v>
      </c>
      <c r="Q211" s="249">
        <v>1E-05</v>
      </c>
      <c r="R211" s="249">
        <f>Q211*H211</f>
        <v>6.500000000000001E-05</v>
      </c>
      <c r="S211" s="249">
        <v>0</v>
      </c>
      <c r="T211" s="250">
        <f>S211*H211</f>
        <v>0</v>
      </c>
      <c r="AR211" s="25" t="s">
        <v>401</v>
      </c>
      <c r="AT211" s="25" t="s">
        <v>396</v>
      </c>
      <c r="AU211" s="25" t="s">
        <v>81</v>
      </c>
      <c r="AY211" s="25" t="s">
        <v>394</v>
      </c>
      <c r="BE211" s="251">
        <f>IF(N211="základní",J211,0)</f>
        <v>0</v>
      </c>
      <c r="BF211" s="251">
        <f>IF(N211="snížená",J211,0)</f>
        <v>0</v>
      </c>
      <c r="BG211" s="251">
        <f>IF(N211="zákl. přenesená",J211,0)</f>
        <v>0</v>
      </c>
      <c r="BH211" s="251">
        <f>IF(N211="sníž. přenesená",J211,0)</f>
        <v>0</v>
      </c>
      <c r="BI211" s="251">
        <f>IF(N211="nulová",J211,0)</f>
        <v>0</v>
      </c>
      <c r="BJ211" s="25" t="s">
        <v>24</v>
      </c>
      <c r="BK211" s="251">
        <f>ROUND(I211*H211,2)</f>
        <v>0</v>
      </c>
      <c r="BL211" s="25" t="s">
        <v>401</v>
      </c>
      <c r="BM211" s="25" t="s">
        <v>5607</v>
      </c>
    </row>
    <row r="212" spans="2:47" s="1" customFormat="1" ht="13.5">
      <c r="B212" s="47"/>
      <c r="C212" s="75"/>
      <c r="D212" s="252" t="s">
        <v>403</v>
      </c>
      <c r="E212" s="75"/>
      <c r="F212" s="253" t="s">
        <v>5608</v>
      </c>
      <c r="G212" s="75"/>
      <c r="H212" s="75"/>
      <c r="I212" s="208"/>
      <c r="J212" s="75"/>
      <c r="K212" s="75"/>
      <c r="L212" s="73"/>
      <c r="M212" s="254"/>
      <c r="N212" s="48"/>
      <c r="O212" s="48"/>
      <c r="P212" s="48"/>
      <c r="Q212" s="48"/>
      <c r="R212" s="48"/>
      <c r="S212" s="48"/>
      <c r="T212" s="96"/>
      <c r="AT212" s="25" t="s">
        <v>403</v>
      </c>
      <c r="AU212" s="25" t="s">
        <v>81</v>
      </c>
    </row>
    <row r="213" spans="2:51" s="12" customFormat="1" ht="13.5">
      <c r="B213" s="255"/>
      <c r="C213" s="256"/>
      <c r="D213" s="252" t="s">
        <v>405</v>
      </c>
      <c r="E213" s="257" t="s">
        <v>22</v>
      </c>
      <c r="F213" s="258" t="s">
        <v>5609</v>
      </c>
      <c r="G213" s="256"/>
      <c r="H213" s="259">
        <v>6.5</v>
      </c>
      <c r="I213" s="260"/>
      <c r="J213" s="256"/>
      <c r="K213" s="256"/>
      <c r="L213" s="261"/>
      <c r="M213" s="262"/>
      <c r="N213" s="263"/>
      <c r="O213" s="263"/>
      <c r="P213" s="263"/>
      <c r="Q213" s="263"/>
      <c r="R213" s="263"/>
      <c r="S213" s="263"/>
      <c r="T213" s="264"/>
      <c r="AT213" s="265" t="s">
        <v>405</v>
      </c>
      <c r="AU213" s="265" t="s">
        <v>81</v>
      </c>
      <c r="AV213" s="12" t="s">
        <v>81</v>
      </c>
      <c r="AW213" s="12" t="s">
        <v>36</v>
      </c>
      <c r="AX213" s="12" t="s">
        <v>73</v>
      </c>
      <c r="AY213" s="265" t="s">
        <v>394</v>
      </c>
    </row>
    <row r="214" spans="2:51" s="14" customFormat="1" ht="13.5">
      <c r="B214" s="277"/>
      <c r="C214" s="278"/>
      <c r="D214" s="252" t="s">
        <v>405</v>
      </c>
      <c r="E214" s="279" t="s">
        <v>22</v>
      </c>
      <c r="F214" s="280" t="s">
        <v>473</v>
      </c>
      <c r="G214" s="278"/>
      <c r="H214" s="281">
        <v>6.5</v>
      </c>
      <c r="I214" s="282"/>
      <c r="J214" s="278"/>
      <c r="K214" s="278"/>
      <c r="L214" s="283"/>
      <c r="M214" s="284"/>
      <c r="N214" s="285"/>
      <c r="O214" s="285"/>
      <c r="P214" s="285"/>
      <c r="Q214" s="285"/>
      <c r="R214" s="285"/>
      <c r="S214" s="285"/>
      <c r="T214" s="286"/>
      <c r="AT214" s="287" t="s">
        <v>405</v>
      </c>
      <c r="AU214" s="287" t="s">
        <v>81</v>
      </c>
      <c r="AV214" s="14" t="s">
        <v>401</v>
      </c>
      <c r="AW214" s="14" t="s">
        <v>36</v>
      </c>
      <c r="AX214" s="14" t="s">
        <v>24</v>
      </c>
      <c r="AY214" s="287" t="s">
        <v>394</v>
      </c>
    </row>
    <row r="215" spans="2:65" s="1" customFormat="1" ht="16.5" customHeight="1">
      <c r="B215" s="47"/>
      <c r="C215" s="288" t="s">
        <v>565</v>
      </c>
      <c r="D215" s="288" t="s">
        <v>506</v>
      </c>
      <c r="E215" s="289" t="s">
        <v>5610</v>
      </c>
      <c r="F215" s="290" t="s">
        <v>5611</v>
      </c>
      <c r="G215" s="291" t="s">
        <v>409</v>
      </c>
      <c r="H215" s="292">
        <v>4</v>
      </c>
      <c r="I215" s="293"/>
      <c r="J215" s="294">
        <f>ROUND(I215*H215,2)</f>
        <v>0</v>
      </c>
      <c r="K215" s="290" t="s">
        <v>400</v>
      </c>
      <c r="L215" s="295"/>
      <c r="M215" s="296" t="s">
        <v>22</v>
      </c>
      <c r="N215" s="297" t="s">
        <v>44</v>
      </c>
      <c r="O215" s="48"/>
      <c r="P215" s="249">
        <f>O215*H215</f>
        <v>0</v>
      </c>
      <c r="Q215" s="249">
        <v>0.0029</v>
      </c>
      <c r="R215" s="249">
        <f>Q215*H215</f>
        <v>0.0116</v>
      </c>
      <c r="S215" s="249">
        <v>0</v>
      </c>
      <c r="T215" s="250">
        <f>S215*H215</f>
        <v>0</v>
      </c>
      <c r="AR215" s="25" t="s">
        <v>443</v>
      </c>
      <c r="AT215" s="25" t="s">
        <v>506</v>
      </c>
      <c r="AU215" s="25" t="s">
        <v>81</v>
      </c>
      <c r="AY215" s="25" t="s">
        <v>394</v>
      </c>
      <c r="BE215" s="251">
        <f>IF(N215="základní",J215,0)</f>
        <v>0</v>
      </c>
      <c r="BF215" s="251">
        <f>IF(N215="snížená",J215,0)</f>
        <v>0</v>
      </c>
      <c r="BG215" s="251">
        <f>IF(N215="zákl. přenesená",J215,0)</f>
        <v>0</v>
      </c>
      <c r="BH215" s="251">
        <f>IF(N215="sníž. přenesená",J215,0)</f>
        <v>0</v>
      </c>
      <c r="BI215" s="251">
        <f>IF(N215="nulová",J215,0)</f>
        <v>0</v>
      </c>
      <c r="BJ215" s="25" t="s">
        <v>24</v>
      </c>
      <c r="BK215" s="251">
        <f>ROUND(I215*H215,2)</f>
        <v>0</v>
      </c>
      <c r="BL215" s="25" t="s">
        <v>401</v>
      </c>
      <c r="BM215" s="25" t="s">
        <v>5612</v>
      </c>
    </row>
    <row r="216" spans="2:47" s="1" customFormat="1" ht="13.5">
      <c r="B216" s="47"/>
      <c r="C216" s="75"/>
      <c r="D216" s="252" t="s">
        <v>403</v>
      </c>
      <c r="E216" s="75"/>
      <c r="F216" s="253" t="s">
        <v>5613</v>
      </c>
      <c r="G216" s="75"/>
      <c r="H216" s="75"/>
      <c r="I216" s="208"/>
      <c r="J216" s="75"/>
      <c r="K216" s="75"/>
      <c r="L216" s="73"/>
      <c r="M216" s="254"/>
      <c r="N216" s="48"/>
      <c r="O216" s="48"/>
      <c r="P216" s="48"/>
      <c r="Q216" s="48"/>
      <c r="R216" s="48"/>
      <c r="S216" s="48"/>
      <c r="T216" s="96"/>
      <c r="AT216" s="25" t="s">
        <v>403</v>
      </c>
      <c r="AU216" s="25" t="s">
        <v>81</v>
      </c>
    </row>
    <row r="217" spans="2:51" s="12" customFormat="1" ht="13.5">
      <c r="B217" s="255"/>
      <c r="C217" s="256"/>
      <c r="D217" s="252" t="s">
        <v>405</v>
      </c>
      <c r="E217" s="257" t="s">
        <v>22</v>
      </c>
      <c r="F217" s="258" t="s">
        <v>5614</v>
      </c>
      <c r="G217" s="256"/>
      <c r="H217" s="259">
        <v>4</v>
      </c>
      <c r="I217" s="260"/>
      <c r="J217" s="256"/>
      <c r="K217" s="256"/>
      <c r="L217" s="261"/>
      <c r="M217" s="262"/>
      <c r="N217" s="263"/>
      <c r="O217" s="263"/>
      <c r="P217" s="263"/>
      <c r="Q217" s="263"/>
      <c r="R217" s="263"/>
      <c r="S217" s="263"/>
      <c r="T217" s="264"/>
      <c r="AT217" s="265" t="s">
        <v>405</v>
      </c>
      <c r="AU217" s="265" t="s">
        <v>81</v>
      </c>
      <c r="AV217" s="12" t="s">
        <v>81</v>
      </c>
      <c r="AW217" s="12" t="s">
        <v>36</v>
      </c>
      <c r="AX217" s="12" t="s">
        <v>73</v>
      </c>
      <c r="AY217" s="265" t="s">
        <v>394</v>
      </c>
    </row>
    <row r="218" spans="2:51" s="14" customFormat="1" ht="13.5">
      <c r="B218" s="277"/>
      <c r="C218" s="278"/>
      <c r="D218" s="252" t="s">
        <v>405</v>
      </c>
      <c r="E218" s="279" t="s">
        <v>22</v>
      </c>
      <c r="F218" s="280" t="s">
        <v>473</v>
      </c>
      <c r="G218" s="278"/>
      <c r="H218" s="281">
        <v>4</v>
      </c>
      <c r="I218" s="282"/>
      <c r="J218" s="278"/>
      <c r="K218" s="278"/>
      <c r="L218" s="283"/>
      <c r="M218" s="284"/>
      <c r="N218" s="285"/>
      <c r="O218" s="285"/>
      <c r="P218" s="285"/>
      <c r="Q218" s="285"/>
      <c r="R218" s="285"/>
      <c r="S218" s="285"/>
      <c r="T218" s="286"/>
      <c r="AT218" s="287" t="s">
        <v>405</v>
      </c>
      <c r="AU218" s="287" t="s">
        <v>81</v>
      </c>
      <c r="AV218" s="14" t="s">
        <v>401</v>
      </c>
      <c r="AW218" s="14" t="s">
        <v>36</v>
      </c>
      <c r="AX218" s="14" t="s">
        <v>24</v>
      </c>
      <c r="AY218" s="287" t="s">
        <v>394</v>
      </c>
    </row>
    <row r="219" spans="2:65" s="1" customFormat="1" ht="16.5" customHeight="1">
      <c r="B219" s="47"/>
      <c r="C219" s="288" t="s">
        <v>571</v>
      </c>
      <c r="D219" s="288" t="s">
        <v>506</v>
      </c>
      <c r="E219" s="289" t="s">
        <v>5615</v>
      </c>
      <c r="F219" s="290" t="s">
        <v>5616</v>
      </c>
      <c r="G219" s="291" t="s">
        <v>409</v>
      </c>
      <c r="H219" s="292">
        <v>1</v>
      </c>
      <c r="I219" s="293"/>
      <c r="J219" s="294">
        <f>ROUND(I219*H219,2)</f>
        <v>0</v>
      </c>
      <c r="K219" s="290" t="s">
        <v>400</v>
      </c>
      <c r="L219" s="295"/>
      <c r="M219" s="296" t="s">
        <v>22</v>
      </c>
      <c r="N219" s="297" t="s">
        <v>44</v>
      </c>
      <c r="O219" s="48"/>
      <c r="P219" s="249">
        <f>O219*H219</f>
        <v>0</v>
      </c>
      <c r="Q219" s="249">
        <v>0.0087</v>
      </c>
      <c r="R219" s="249">
        <f>Q219*H219</f>
        <v>0.0087</v>
      </c>
      <c r="S219" s="249">
        <v>0</v>
      </c>
      <c r="T219" s="250">
        <f>S219*H219</f>
        <v>0</v>
      </c>
      <c r="AR219" s="25" t="s">
        <v>443</v>
      </c>
      <c r="AT219" s="25" t="s">
        <v>506</v>
      </c>
      <c r="AU219" s="25" t="s">
        <v>81</v>
      </c>
      <c r="AY219" s="25" t="s">
        <v>394</v>
      </c>
      <c r="BE219" s="251">
        <f>IF(N219="základní",J219,0)</f>
        <v>0</v>
      </c>
      <c r="BF219" s="251">
        <f>IF(N219="snížená",J219,0)</f>
        <v>0</v>
      </c>
      <c r="BG219" s="251">
        <f>IF(N219="zákl. přenesená",J219,0)</f>
        <v>0</v>
      </c>
      <c r="BH219" s="251">
        <f>IF(N219="sníž. přenesená",J219,0)</f>
        <v>0</v>
      </c>
      <c r="BI219" s="251">
        <f>IF(N219="nulová",J219,0)</f>
        <v>0</v>
      </c>
      <c r="BJ219" s="25" t="s">
        <v>24</v>
      </c>
      <c r="BK219" s="251">
        <f>ROUND(I219*H219,2)</f>
        <v>0</v>
      </c>
      <c r="BL219" s="25" t="s">
        <v>401</v>
      </c>
      <c r="BM219" s="25" t="s">
        <v>5617</v>
      </c>
    </row>
    <row r="220" spans="2:47" s="1" customFormat="1" ht="13.5">
      <c r="B220" s="47"/>
      <c r="C220" s="75"/>
      <c r="D220" s="252" t="s">
        <v>403</v>
      </c>
      <c r="E220" s="75"/>
      <c r="F220" s="253" t="s">
        <v>5618</v>
      </c>
      <c r="G220" s="75"/>
      <c r="H220" s="75"/>
      <c r="I220" s="208"/>
      <c r="J220" s="75"/>
      <c r="K220" s="75"/>
      <c r="L220" s="73"/>
      <c r="M220" s="254"/>
      <c r="N220" s="48"/>
      <c r="O220" s="48"/>
      <c r="P220" s="48"/>
      <c r="Q220" s="48"/>
      <c r="R220" s="48"/>
      <c r="S220" s="48"/>
      <c r="T220" s="96"/>
      <c r="AT220" s="25" t="s">
        <v>403</v>
      </c>
      <c r="AU220" s="25" t="s">
        <v>81</v>
      </c>
    </row>
    <row r="221" spans="2:51" s="12" customFormat="1" ht="13.5">
      <c r="B221" s="255"/>
      <c r="C221" s="256"/>
      <c r="D221" s="252" t="s">
        <v>405</v>
      </c>
      <c r="E221" s="257" t="s">
        <v>22</v>
      </c>
      <c r="F221" s="258" t="s">
        <v>24</v>
      </c>
      <c r="G221" s="256"/>
      <c r="H221" s="259">
        <v>1</v>
      </c>
      <c r="I221" s="260"/>
      <c r="J221" s="256"/>
      <c r="K221" s="256"/>
      <c r="L221" s="261"/>
      <c r="M221" s="262"/>
      <c r="N221" s="263"/>
      <c r="O221" s="263"/>
      <c r="P221" s="263"/>
      <c r="Q221" s="263"/>
      <c r="R221" s="263"/>
      <c r="S221" s="263"/>
      <c r="T221" s="264"/>
      <c r="AT221" s="265" t="s">
        <v>405</v>
      </c>
      <c r="AU221" s="265" t="s">
        <v>81</v>
      </c>
      <c r="AV221" s="12" t="s">
        <v>81</v>
      </c>
      <c r="AW221" s="12" t="s">
        <v>36</v>
      </c>
      <c r="AX221" s="12" t="s">
        <v>73</v>
      </c>
      <c r="AY221" s="265" t="s">
        <v>394</v>
      </c>
    </row>
    <row r="222" spans="2:51" s="14" customFormat="1" ht="13.5">
      <c r="B222" s="277"/>
      <c r="C222" s="278"/>
      <c r="D222" s="252" t="s">
        <v>405</v>
      </c>
      <c r="E222" s="279" t="s">
        <v>22</v>
      </c>
      <c r="F222" s="280" t="s">
        <v>473</v>
      </c>
      <c r="G222" s="278"/>
      <c r="H222" s="281">
        <v>1</v>
      </c>
      <c r="I222" s="282"/>
      <c r="J222" s="278"/>
      <c r="K222" s="278"/>
      <c r="L222" s="283"/>
      <c r="M222" s="284"/>
      <c r="N222" s="285"/>
      <c r="O222" s="285"/>
      <c r="P222" s="285"/>
      <c r="Q222" s="285"/>
      <c r="R222" s="285"/>
      <c r="S222" s="285"/>
      <c r="T222" s="286"/>
      <c r="AT222" s="287" t="s">
        <v>405</v>
      </c>
      <c r="AU222" s="287" t="s">
        <v>81</v>
      </c>
      <c r="AV222" s="14" t="s">
        <v>401</v>
      </c>
      <c r="AW222" s="14" t="s">
        <v>36</v>
      </c>
      <c r="AX222" s="14" t="s">
        <v>24</v>
      </c>
      <c r="AY222" s="287" t="s">
        <v>394</v>
      </c>
    </row>
    <row r="223" spans="2:65" s="1" customFormat="1" ht="25.5" customHeight="1">
      <c r="B223" s="47"/>
      <c r="C223" s="240" t="s">
        <v>578</v>
      </c>
      <c r="D223" s="240" t="s">
        <v>396</v>
      </c>
      <c r="E223" s="241" t="s">
        <v>5619</v>
      </c>
      <c r="F223" s="242" t="s">
        <v>5620</v>
      </c>
      <c r="G223" s="243" t="s">
        <v>612</v>
      </c>
      <c r="H223" s="244">
        <v>11.9</v>
      </c>
      <c r="I223" s="245"/>
      <c r="J223" s="246">
        <f>ROUND(I223*H223,2)</f>
        <v>0</v>
      </c>
      <c r="K223" s="242" t="s">
        <v>400</v>
      </c>
      <c r="L223" s="73"/>
      <c r="M223" s="247" t="s">
        <v>22</v>
      </c>
      <c r="N223" s="248" t="s">
        <v>44</v>
      </c>
      <c r="O223" s="48"/>
      <c r="P223" s="249">
        <f>O223*H223</f>
        <v>0</v>
      </c>
      <c r="Q223" s="249">
        <v>1E-05</v>
      </c>
      <c r="R223" s="249">
        <f>Q223*H223</f>
        <v>0.00011900000000000002</v>
      </c>
      <c r="S223" s="249">
        <v>0</v>
      </c>
      <c r="T223" s="250">
        <f>S223*H223</f>
        <v>0</v>
      </c>
      <c r="AR223" s="25" t="s">
        <v>401</v>
      </c>
      <c r="AT223" s="25" t="s">
        <v>396</v>
      </c>
      <c r="AU223" s="25" t="s">
        <v>81</v>
      </c>
      <c r="AY223" s="25" t="s">
        <v>394</v>
      </c>
      <c r="BE223" s="251">
        <f>IF(N223="základní",J223,0)</f>
        <v>0</v>
      </c>
      <c r="BF223" s="251">
        <f>IF(N223="snížená",J223,0)</f>
        <v>0</v>
      </c>
      <c r="BG223" s="251">
        <f>IF(N223="zákl. přenesená",J223,0)</f>
        <v>0</v>
      </c>
      <c r="BH223" s="251">
        <f>IF(N223="sníž. přenesená",J223,0)</f>
        <v>0</v>
      </c>
      <c r="BI223" s="251">
        <f>IF(N223="nulová",J223,0)</f>
        <v>0</v>
      </c>
      <c r="BJ223" s="25" t="s">
        <v>24</v>
      </c>
      <c r="BK223" s="251">
        <f>ROUND(I223*H223,2)</f>
        <v>0</v>
      </c>
      <c r="BL223" s="25" t="s">
        <v>401</v>
      </c>
      <c r="BM223" s="25" t="s">
        <v>5621</v>
      </c>
    </row>
    <row r="224" spans="2:47" s="1" customFormat="1" ht="13.5">
      <c r="B224" s="47"/>
      <c r="C224" s="75"/>
      <c r="D224" s="252" t="s">
        <v>403</v>
      </c>
      <c r="E224" s="75"/>
      <c r="F224" s="253" t="s">
        <v>5622</v>
      </c>
      <c r="G224" s="75"/>
      <c r="H224" s="75"/>
      <c r="I224" s="208"/>
      <c r="J224" s="75"/>
      <c r="K224" s="75"/>
      <c r="L224" s="73"/>
      <c r="M224" s="254"/>
      <c r="N224" s="48"/>
      <c r="O224" s="48"/>
      <c r="P224" s="48"/>
      <c r="Q224" s="48"/>
      <c r="R224" s="48"/>
      <c r="S224" s="48"/>
      <c r="T224" s="96"/>
      <c r="AT224" s="25" t="s">
        <v>403</v>
      </c>
      <c r="AU224" s="25" t="s">
        <v>81</v>
      </c>
    </row>
    <row r="225" spans="2:51" s="12" customFormat="1" ht="13.5">
      <c r="B225" s="255"/>
      <c r="C225" s="256"/>
      <c r="D225" s="252" t="s">
        <v>405</v>
      </c>
      <c r="E225" s="257" t="s">
        <v>22</v>
      </c>
      <c r="F225" s="258" t="s">
        <v>5623</v>
      </c>
      <c r="G225" s="256"/>
      <c r="H225" s="259">
        <v>11.9</v>
      </c>
      <c r="I225" s="260"/>
      <c r="J225" s="256"/>
      <c r="K225" s="256"/>
      <c r="L225" s="261"/>
      <c r="M225" s="262"/>
      <c r="N225" s="263"/>
      <c r="O225" s="263"/>
      <c r="P225" s="263"/>
      <c r="Q225" s="263"/>
      <c r="R225" s="263"/>
      <c r="S225" s="263"/>
      <c r="T225" s="264"/>
      <c r="AT225" s="265" t="s">
        <v>405</v>
      </c>
      <c r="AU225" s="265" t="s">
        <v>81</v>
      </c>
      <c r="AV225" s="12" t="s">
        <v>81</v>
      </c>
      <c r="AW225" s="12" t="s">
        <v>36</v>
      </c>
      <c r="AX225" s="12" t="s">
        <v>73</v>
      </c>
      <c r="AY225" s="265" t="s">
        <v>394</v>
      </c>
    </row>
    <row r="226" spans="2:51" s="14" customFormat="1" ht="13.5">
      <c r="B226" s="277"/>
      <c r="C226" s="278"/>
      <c r="D226" s="252" t="s">
        <v>405</v>
      </c>
      <c r="E226" s="279" t="s">
        <v>22</v>
      </c>
      <c r="F226" s="280" t="s">
        <v>473</v>
      </c>
      <c r="G226" s="278"/>
      <c r="H226" s="281">
        <v>11.9</v>
      </c>
      <c r="I226" s="282"/>
      <c r="J226" s="278"/>
      <c r="K226" s="278"/>
      <c r="L226" s="283"/>
      <c r="M226" s="284"/>
      <c r="N226" s="285"/>
      <c r="O226" s="285"/>
      <c r="P226" s="285"/>
      <c r="Q226" s="285"/>
      <c r="R226" s="285"/>
      <c r="S226" s="285"/>
      <c r="T226" s="286"/>
      <c r="AT226" s="287" t="s">
        <v>405</v>
      </c>
      <c r="AU226" s="287" t="s">
        <v>81</v>
      </c>
      <c r="AV226" s="14" t="s">
        <v>401</v>
      </c>
      <c r="AW226" s="14" t="s">
        <v>36</v>
      </c>
      <c r="AX226" s="14" t="s">
        <v>24</v>
      </c>
      <c r="AY226" s="287" t="s">
        <v>394</v>
      </c>
    </row>
    <row r="227" spans="2:65" s="1" customFormat="1" ht="16.5" customHeight="1">
      <c r="B227" s="47"/>
      <c r="C227" s="288" t="s">
        <v>584</v>
      </c>
      <c r="D227" s="288" t="s">
        <v>506</v>
      </c>
      <c r="E227" s="289" t="s">
        <v>5624</v>
      </c>
      <c r="F227" s="290" t="s">
        <v>5625</v>
      </c>
      <c r="G227" s="291" t="s">
        <v>409</v>
      </c>
      <c r="H227" s="292">
        <v>2</v>
      </c>
      <c r="I227" s="293"/>
      <c r="J227" s="294">
        <f>ROUND(I227*H227,2)</f>
        <v>0</v>
      </c>
      <c r="K227" s="290" t="s">
        <v>400</v>
      </c>
      <c r="L227" s="295"/>
      <c r="M227" s="296" t="s">
        <v>22</v>
      </c>
      <c r="N227" s="297" t="s">
        <v>44</v>
      </c>
      <c r="O227" s="48"/>
      <c r="P227" s="249">
        <f>O227*H227</f>
        <v>0</v>
      </c>
      <c r="Q227" s="249">
        <v>0.0046</v>
      </c>
      <c r="R227" s="249">
        <f>Q227*H227</f>
        <v>0.0092</v>
      </c>
      <c r="S227" s="249">
        <v>0</v>
      </c>
      <c r="T227" s="250">
        <f>S227*H227</f>
        <v>0</v>
      </c>
      <c r="AR227" s="25" t="s">
        <v>443</v>
      </c>
      <c r="AT227" s="25" t="s">
        <v>506</v>
      </c>
      <c r="AU227" s="25" t="s">
        <v>81</v>
      </c>
      <c r="AY227" s="25" t="s">
        <v>394</v>
      </c>
      <c r="BE227" s="251">
        <f>IF(N227="základní",J227,0)</f>
        <v>0</v>
      </c>
      <c r="BF227" s="251">
        <f>IF(N227="snížená",J227,0)</f>
        <v>0</v>
      </c>
      <c r="BG227" s="251">
        <f>IF(N227="zákl. přenesená",J227,0)</f>
        <v>0</v>
      </c>
      <c r="BH227" s="251">
        <f>IF(N227="sníž. přenesená",J227,0)</f>
        <v>0</v>
      </c>
      <c r="BI227" s="251">
        <f>IF(N227="nulová",J227,0)</f>
        <v>0</v>
      </c>
      <c r="BJ227" s="25" t="s">
        <v>24</v>
      </c>
      <c r="BK227" s="251">
        <f>ROUND(I227*H227,2)</f>
        <v>0</v>
      </c>
      <c r="BL227" s="25" t="s">
        <v>401</v>
      </c>
      <c r="BM227" s="25" t="s">
        <v>5626</v>
      </c>
    </row>
    <row r="228" spans="2:47" s="1" customFormat="1" ht="13.5">
      <c r="B228" s="47"/>
      <c r="C228" s="75"/>
      <c r="D228" s="252" t="s">
        <v>403</v>
      </c>
      <c r="E228" s="75"/>
      <c r="F228" s="253" t="s">
        <v>5627</v>
      </c>
      <c r="G228" s="75"/>
      <c r="H228" s="75"/>
      <c r="I228" s="208"/>
      <c r="J228" s="75"/>
      <c r="K228" s="75"/>
      <c r="L228" s="73"/>
      <c r="M228" s="254"/>
      <c r="N228" s="48"/>
      <c r="O228" s="48"/>
      <c r="P228" s="48"/>
      <c r="Q228" s="48"/>
      <c r="R228" s="48"/>
      <c r="S228" s="48"/>
      <c r="T228" s="96"/>
      <c r="AT228" s="25" t="s">
        <v>403</v>
      </c>
      <c r="AU228" s="25" t="s">
        <v>81</v>
      </c>
    </row>
    <row r="229" spans="2:51" s="12" customFormat="1" ht="13.5">
      <c r="B229" s="255"/>
      <c r="C229" s="256"/>
      <c r="D229" s="252" t="s">
        <v>405</v>
      </c>
      <c r="E229" s="257" t="s">
        <v>22</v>
      </c>
      <c r="F229" s="258" t="s">
        <v>5628</v>
      </c>
      <c r="G229" s="256"/>
      <c r="H229" s="259">
        <v>2</v>
      </c>
      <c r="I229" s="260"/>
      <c r="J229" s="256"/>
      <c r="K229" s="256"/>
      <c r="L229" s="261"/>
      <c r="M229" s="262"/>
      <c r="N229" s="263"/>
      <c r="O229" s="263"/>
      <c r="P229" s="263"/>
      <c r="Q229" s="263"/>
      <c r="R229" s="263"/>
      <c r="S229" s="263"/>
      <c r="T229" s="264"/>
      <c r="AT229" s="265" t="s">
        <v>405</v>
      </c>
      <c r="AU229" s="265" t="s">
        <v>81</v>
      </c>
      <c r="AV229" s="12" t="s">
        <v>81</v>
      </c>
      <c r="AW229" s="12" t="s">
        <v>36</v>
      </c>
      <c r="AX229" s="12" t="s">
        <v>73</v>
      </c>
      <c r="AY229" s="265" t="s">
        <v>394</v>
      </c>
    </row>
    <row r="230" spans="2:51" s="14" customFormat="1" ht="13.5">
      <c r="B230" s="277"/>
      <c r="C230" s="278"/>
      <c r="D230" s="252" t="s">
        <v>405</v>
      </c>
      <c r="E230" s="279" t="s">
        <v>22</v>
      </c>
      <c r="F230" s="280" t="s">
        <v>473</v>
      </c>
      <c r="G230" s="278"/>
      <c r="H230" s="281">
        <v>2</v>
      </c>
      <c r="I230" s="282"/>
      <c r="J230" s="278"/>
      <c r="K230" s="278"/>
      <c r="L230" s="283"/>
      <c r="M230" s="284"/>
      <c r="N230" s="285"/>
      <c r="O230" s="285"/>
      <c r="P230" s="285"/>
      <c r="Q230" s="285"/>
      <c r="R230" s="285"/>
      <c r="S230" s="285"/>
      <c r="T230" s="286"/>
      <c r="AT230" s="287" t="s">
        <v>405</v>
      </c>
      <c r="AU230" s="287" t="s">
        <v>81</v>
      </c>
      <c r="AV230" s="14" t="s">
        <v>401</v>
      </c>
      <c r="AW230" s="14" t="s">
        <v>36</v>
      </c>
      <c r="AX230" s="14" t="s">
        <v>24</v>
      </c>
      <c r="AY230" s="287" t="s">
        <v>394</v>
      </c>
    </row>
    <row r="231" spans="2:65" s="1" customFormat="1" ht="16.5" customHeight="1">
      <c r="B231" s="47"/>
      <c r="C231" s="288" t="s">
        <v>588</v>
      </c>
      <c r="D231" s="288" t="s">
        <v>506</v>
      </c>
      <c r="E231" s="289" t="s">
        <v>5629</v>
      </c>
      <c r="F231" s="290" t="s">
        <v>5630</v>
      </c>
      <c r="G231" s="291" t="s">
        <v>409</v>
      </c>
      <c r="H231" s="292">
        <v>2</v>
      </c>
      <c r="I231" s="293"/>
      <c r="J231" s="294">
        <f>ROUND(I231*H231,2)</f>
        <v>0</v>
      </c>
      <c r="K231" s="290" t="s">
        <v>400</v>
      </c>
      <c r="L231" s="295"/>
      <c r="M231" s="296" t="s">
        <v>22</v>
      </c>
      <c r="N231" s="297" t="s">
        <v>44</v>
      </c>
      <c r="O231" s="48"/>
      <c r="P231" s="249">
        <f>O231*H231</f>
        <v>0</v>
      </c>
      <c r="Q231" s="249">
        <v>0.0138</v>
      </c>
      <c r="R231" s="249">
        <f>Q231*H231</f>
        <v>0.0276</v>
      </c>
      <c r="S231" s="249">
        <v>0</v>
      </c>
      <c r="T231" s="250">
        <f>S231*H231</f>
        <v>0</v>
      </c>
      <c r="AR231" s="25" t="s">
        <v>443</v>
      </c>
      <c r="AT231" s="25" t="s">
        <v>506</v>
      </c>
      <c r="AU231" s="25" t="s">
        <v>81</v>
      </c>
      <c r="AY231" s="25" t="s">
        <v>394</v>
      </c>
      <c r="BE231" s="251">
        <f>IF(N231="základní",J231,0)</f>
        <v>0</v>
      </c>
      <c r="BF231" s="251">
        <f>IF(N231="snížená",J231,0)</f>
        <v>0</v>
      </c>
      <c r="BG231" s="251">
        <f>IF(N231="zákl. přenesená",J231,0)</f>
        <v>0</v>
      </c>
      <c r="BH231" s="251">
        <f>IF(N231="sníž. přenesená",J231,0)</f>
        <v>0</v>
      </c>
      <c r="BI231" s="251">
        <f>IF(N231="nulová",J231,0)</f>
        <v>0</v>
      </c>
      <c r="BJ231" s="25" t="s">
        <v>24</v>
      </c>
      <c r="BK231" s="251">
        <f>ROUND(I231*H231,2)</f>
        <v>0</v>
      </c>
      <c r="BL231" s="25" t="s">
        <v>401</v>
      </c>
      <c r="BM231" s="25" t="s">
        <v>5631</v>
      </c>
    </row>
    <row r="232" spans="2:47" s="1" customFormat="1" ht="13.5">
      <c r="B232" s="47"/>
      <c r="C232" s="75"/>
      <c r="D232" s="252" t="s">
        <v>403</v>
      </c>
      <c r="E232" s="75"/>
      <c r="F232" s="253" t="s">
        <v>5632</v>
      </c>
      <c r="G232" s="75"/>
      <c r="H232" s="75"/>
      <c r="I232" s="208"/>
      <c r="J232" s="75"/>
      <c r="K232" s="75"/>
      <c r="L232" s="73"/>
      <c r="M232" s="254"/>
      <c r="N232" s="48"/>
      <c r="O232" s="48"/>
      <c r="P232" s="48"/>
      <c r="Q232" s="48"/>
      <c r="R232" s="48"/>
      <c r="S232" s="48"/>
      <c r="T232" s="96"/>
      <c r="AT232" s="25" t="s">
        <v>403</v>
      </c>
      <c r="AU232" s="25" t="s">
        <v>81</v>
      </c>
    </row>
    <row r="233" spans="2:51" s="12" customFormat="1" ht="13.5">
      <c r="B233" s="255"/>
      <c r="C233" s="256"/>
      <c r="D233" s="252" t="s">
        <v>405</v>
      </c>
      <c r="E233" s="257" t="s">
        <v>22</v>
      </c>
      <c r="F233" s="258" t="s">
        <v>5628</v>
      </c>
      <c r="G233" s="256"/>
      <c r="H233" s="259">
        <v>2</v>
      </c>
      <c r="I233" s="260"/>
      <c r="J233" s="256"/>
      <c r="K233" s="256"/>
      <c r="L233" s="261"/>
      <c r="M233" s="262"/>
      <c r="N233" s="263"/>
      <c r="O233" s="263"/>
      <c r="P233" s="263"/>
      <c r="Q233" s="263"/>
      <c r="R233" s="263"/>
      <c r="S233" s="263"/>
      <c r="T233" s="264"/>
      <c r="AT233" s="265" t="s">
        <v>405</v>
      </c>
      <c r="AU233" s="265" t="s">
        <v>81</v>
      </c>
      <c r="AV233" s="12" t="s">
        <v>81</v>
      </c>
      <c r="AW233" s="12" t="s">
        <v>36</v>
      </c>
      <c r="AX233" s="12" t="s">
        <v>73</v>
      </c>
      <c r="AY233" s="265" t="s">
        <v>394</v>
      </c>
    </row>
    <row r="234" spans="2:51" s="14" customFormat="1" ht="13.5">
      <c r="B234" s="277"/>
      <c r="C234" s="278"/>
      <c r="D234" s="252" t="s">
        <v>405</v>
      </c>
      <c r="E234" s="279" t="s">
        <v>22</v>
      </c>
      <c r="F234" s="280" t="s">
        <v>473</v>
      </c>
      <c r="G234" s="278"/>
      <c r="H234" s="281">
        <v>2</v>
      </c>
      <c r="I234" s="282"/>
      <c r="J234" s="278"/>
      <c r="K234" s="278"/>
      <c r="L234" s="283"/>
      <c r="M234" s="284"/>
      <c r="N234" s="285"/>
      <c r="O234" s="285"/>
      <c r="P234" s="285"/>
      <c r="Q234" s="285"/>
      <c r="R234" s="285"/>
      <c r="S234" s="285"/>
      <c r="T234" s="286"/>
      <c r="AT234" s="287" t="s">
        <v>405</v>
      </c>
      <c r="AU234" s="287" t="s">
        <v>81</v>
      </c>
      <c r="AV234" s="14" t="s">
        <v>401</v>
      </c>
      <c r="AW234" s="14" t="s">
        <v>36</v>
      </c>
      <c r="AX234" s="14" t="s">
        <v>24</v>
      </c>
      <c r="AY234" s="287" t="s">
        <v>394</v>
      </c>
    </row>
    <row r="235" spans="2:65" s="1" customFormat="1" ht="16.5" customHeight="1">
      <c r="B235" s="47"/>
      <c r="C235" s="288" t="s">
        <v>593</v>
      </c>
      <c r="D235" s="288" t="s">
        <v>506</v>
      </c>
      <c r="E235" s="289" t="s">
        <v>5633</v>
      </c>
      <c r="F235" s="290" t="s">
        <v>5634</v>
      </c>
      <c r="G235" s="291" t="s">
        <v>409</v>
      </c>
      <c r="H235" s="292">
        <v>1</v>
      </c>
      <c r="I235" s="293"/>
      <c r="J235" s="294">
        <f>ROUND(I235*H235,2)</f>
        <v>0</v>
      </c>
      <c r="K235" s="290" t="s">
        <v>400</v>
      </c>
      <c r="L235" s="295"/>
      <c r="M235" s="296" t="s">
        <v>22</v>
      </c>
      <c r="N235" s="297" t="s">
        <v>44</v>
      </c>
      <c r="O235" s="48"/>
      <c r="P235" s="249">
        <f>O235*H235</f>
        <v>0</v>
      </c>
      <c r="Q235" s="249">
        <v>0.0276</v>
      </c>
      <c r="R235" s="249">
        <f>Q235*H235</f>
        <v>0.0276</v>
      </c>
      <c r="S235" s="249">
        <v>0</v>
      </c>
      <c r="T235" s="250">
        <f>S235*H235</f>
        <v>0</v>
      </c>
      <c r="AR235" s="25" t="s">
        <v>443</v>
      </c>
      <c r="AT235" s="25" t="s">
        <v>506</v>
      </c>
      <c r="AU235" s="25" t="s">
        <v>81</v>
      </c>
      <c r="AY235" s="25" t="s">
        <v>394</v>
      </c>
      <c r="BE235" s="251">
        <f>IF(N235="základní",J235,0)</f>
        <v>0</v>
      </c>
      <c r="BF235" s="251">
        <f>IF(N235="snížená",J235,0)</f>
        <v>0</v>
      </c>
      <c r="BG235" s="251">
        <f>IF(N235="zákl. přenesená",J235,0)</f>
        <v>0</v>
      </c>
      <c r="BH235" s="251">
        <f>IF(N235="sníž. přenesená",J235,0)</f>
        <v>0</v>
      </c>
      <c r="BI235" s="251">
        <f>IF(N235="nulová",J235,0)</f>
        <v>0</v>
      </c>
      <c r="BJ235" s="25" t="s">
        <v>24</v>
      </c>
      <c r="BK235" s="251">
        <f>ROUND(I235*H235,2)</f>
        <v>0</v>
      </c>
      <c r="BL235" s="25" t="s">
        <v>401</v>
      </c>
      <c r="BM235" s="25" t="s">
        <v>5635</v>
      </c>
    </row>
    <row r="236" spans="2:47" s="1" customFormat="1" ht="13.5">
      <c r="B236" s="47"/>
      <c r="C236" s="75"/>
      <c r="D236" s="252" t="s">
        <v>403</v>
      </c>
      <c r="E236" s="75"/>
      <c r="F236" s="253" t="s">
        <v>5636</v>
      </c>
      <c r="G236" s="75"/>
      <c r="H236" s="75"/>
      <c r="I236" s="208"/>
      <c r="J236" s="75"/>
      <c r="K236" s="75"/>
      <c r="L236" s="73"/>
      <c r="M236" s="254"/>
      <c r="N236" s="48"/>
      <c r="O236" s="48"/>
      <c r="P236" s="48"/>
      <c r="Q236" s="48"/>
      <c r="R236" s="48"/>
      <c r="S236" s="48"/>
      <c r="T236" s="96"/>
      <c r="AT236" s="25" t="s">
        <v>403</v>
      </c>
      <c r="AU236" s="25" t="s">
        <v>81</v>
      </c>
    </row>
    <row r="237" spans="2:51" s="12" customFormat="1" ht="13.5">
      <c r="B237" s="255"/>
      <c r="C237" s="256"/>
      <c r="D237" s="252" t="s">
        <v>405</v>
      </c>
      <c r="E237" s="257" t="s">
        <v>22</v>
      </c>
      <c r="F237" s="258" t="s">
        <v>24</v>
      </c>
      <c r="G237" s="256"/>
      <c r="H237" s="259">
        <v>1</v>
      </c>
      <c r="I237" s="260"/>
      <c r="J237" s="256"/>
      <c r="K237" s="256"/>
      <c r="L237" s="261"/>
      <c r="M237" s="262"/>
      <c r="N237" s="263"/>
      <c r="O237" s="263"/>
      <c r="P237" s="263"/>
      <c r="Q237" s="263"/>
      <c r="R237" s="263"/>
      <c r="S237" s="263"/>
      <c r="T237" s="264"/>
      <c r="AT237" s="265" t="s">
        <v>405</v>
      </c>
      <c r="AU237" s="265" t="s">
        <v>81</v>
      </c>
      <c r="AV237" s="12" t="s">
        <v>81</v>
      </c>
      <c r="AW237" s="12" t="s">
        <v>36</v>
      </c>
      <c r="AX237" s="12" t="s">
        <v>73</v>
      </c>
      <c r="AY237" s="265" t="s">
        <v>394</v>
      </c>
    </row>
    <row r="238" spans="2:51" s="14" customFormat="1" ht="13.5">
      <c r="B238" s="277"/>
      <c r="C238" s="278"/>
      <c r="D238" s="252" t="s">
        <v>405</v>
      </c>
      <c r="E238" s="279" t="s">
        <v>22</v>
      </c>
      <c r="F238" s="280" t="s">
        <v>473</v>
      </c>
      <c r="G238" s="278"/>
      <c r="H238" s="281">
        <v>1</v>
      </c>
      <c r="I238" s="282"/>
      <c r="J238" s="278"/>
      <c r="K238" s="278"/>
      <c r="L238" s="283"/>
      <c r="M238" s="284"/>
      <c r="N238" s="285"/>
      <c r="O238" s="285"/>
      <c r="P238" s="285"/>
      <c r="Q238" s="285"/>
      <c r="R238" s="285"/>
      <c r="S238" s="285"/>
      <c r="T238" s="286"/>
      <c r="AT238" s="287" t="s">
        <v>405</v>
      </c>
      <c r="AU238" s="287" t="s">
        <v>81</v>
      </c>
      <c r="AV238" s="14" t="s">
        <v>401</v>
      </c>
      <c r="AW238" s="14" t="s">
        <v>36</v>
      </c>
      <c r="AX238" s="14" t="s">
        <v>24</v>
      </c>
      <c r="AY238" s="287" t="s">
        <v>394</v>
      </c>
    </row>
    <row r="239" spans="2:65" s="1" customFormat="1" ht="25.5" customHeight="1">
      <c r="B239" s="47"/>
      <c r="C239" s="240" t="s">
        <v>598</v>
      </c>
      <c r="D239" s="240" t="s">
        <v>396</v>
      </c>
      <c r="E239" s="241" t="s">
        <v>5637</v>
      </c>
      <c r="F239" s="242" t="s">
        <v>5638</v>
      </c>
      <c r="G239" s="243" t="s">
        <v>612</v>
      </c>
      <c r="H239" s="244">
        <v>58.8</v>
      </c>
      <c r="I239" s="245"/>
      <c r="J239" s="246">
        <f>ROUND(I239*H239,2)</f>
        <v>0</v>
      </c>
      <c r="K239" s="242" t="s">
        <v>400</v>
      </c>
      <c r="L239" s="73"/>
      <c r="M239" s="247" t="s">
        <v>22</v>
      </c>
      <c r="N239" s="248" t="s">
        <v>44</v>
      </c>
      <c r="O239" s="48"/>
      <c r="P239" s="249">
        <f>O239*H239</f>
        <v>0</v>
      </c>
      <c r="Q239" s="249">
        <v>2E-05</v>
      </c>
      <c r="R239" s="249">
        <f>Q239*H239</f>
        <v>0.001176</v>
      </c>
      <c r="S239" s="249">
        <v>0</v>
      </c>
      <c r="T239" s="250">
        <f>S239*H239</f>
        <v>0</v>
      </c>
      <c r="AR239" s="25" t="s">
        <v>401</v>
      </c>
      <c r="AT239" s="25" t="s">
        <v>396</v>
      </c>
      <c r="AU239" s="25" t="s">
        <v>81</v>
      </c>
      <c r="AY239" s="25" t="s">
        <v>394</v>
      </c>
      <c r="BE239" s="251">
        <f>IF(N239="základní",J239,0)</f>
        <v>0</v>
      </c>
      <c r="BF239" s="251">
        <f>IF(N239="snížená",J239,0)</f>
        <v>0</v>
      </c>
      <c r="BG239" s="251">
        <f>IF(N239="zákl. přenesená",J239,0)</f>
        <v>0</v>
      </c>
      <c r="BH239" s="251">
        <f>IF(N239="sníž. přenesená",J239,0)</f>
        <v>0</v>
      </c>
      <c r="BI239" s="251">
        <f>IF(N239="nulová",J239,0)</f>
        <v>0</v>
      </c>
      <c r="BJ239" s="25" t="s">
        <v>24</v>
      </c>
      <c r="BK239" s="251">
        <f>ROUND(I239*H239,2)</f>
        <v>0</v>
      </c>
      <c r="BL239" s="25" t="s">
        <v>401</v>
      </c>
      <c r="BM239" s="25" t="s">
        <v>5639</v>
      </c>
    </row>
    <row r="240" spans="2:47" s="1" customFormat="1" ht="13.5">
      <c r="B240" s="47"/>
      <c r="C240" s="75"/>
      <c r="D240" s="252" t="s">
        <v>403</v>
      </c>
      <c r="E240" s="75"/>
      <c r="F240" s="253" t="s">
        <v>5640</v>
      </c>
      <c r="G240" s="75"/>
      <c r="H240" s="75"/>
      <c r="I240" s="208"/>
      <c r="J240" s="75"/>
      <c r="K240" s="75"/>
      <c r="L240" s="73"/>
      <c r="M240" s="254"/>
      <c r="N240" s="48"/>
      <c r="O240" s="48"/>
      <c r="P240" s="48"/>
      <c r="Q240" s="48"/>
      <c r="R240" s="48"/>
      <c r="S240" s="48"/>
      <c r="T240" s="96"/>
      <c r="AT240" s="25" t="s">
        <v>403</v>
      </c>
      <c r="AU240" s="25" t="s">
        <v>81</v>
      </c>
    </row>
    <row r="241" spans="2:51" s="12" customFormat="1" ht="13.5">
      <c r="B241" s="255"/>
      <c r="C241" s="256"/>
      <c r="D241" s="252" t="s">
        <v>405</v>
      </c>
      <c r="E241" s="257" t="s">
        <v>22</v>
      </c>
      <c r="F241" s="258" t="s">
        <v>5641</v>
      </c>
      <c r="G241" s="256"/>
      <c r="H241" s="259">
        <v>58.8</v>
      </c>
      <c r="I241" s="260"/>
      <c r="J241" s="256"/>
      <c r="K241" s="256"/>
      <c r="L241" s="261"/>
      <c r="M241" s="262"/>
      <c r="N241" s="263"/>
      <c r="O241" s="263"/>
      <c r="P241" s="263"/>
      <c r="Q241" s="263"/>
      <c r="R241" s="263"/>
      <c r="S241" s="263"/>
      <c r="T241" s="264"/>
      <c r="AT241" s="265" t="s">
        <v>405</v>
      </c>
      <c r="AU241" s="265" t="s">
        <v>81</v>
      </c>
      <c r="AV241" s="12" t="s">
        <v>81</v>
      </c>
      <c r="AW241" s="12" t="s">
        <v>36</v>
      </c>
      <c r="AX241" s="12" t="s">
        <v>73</v>
      </c>
      <c r="AY241" s="265" t="s">
        <v>394</v>
      </c>
    </row>
    <row r="242" spans="2:51" s="14" customFormat="1" ht="13.5">
      <c r="B242" s="277"/>
      <c r="C242" s="278"/>
      <c r="D242" s="252" t="s">
        <v>405</v>
      </c>
      <c r="E242" s="279" t="s">
        <v>22</v>
      </c>
      <c r="F242" s="280" t="s">
        <v>473</v>
      </c>
      <c r="G242" s="278"/>
      <c r="H242" s="281">
        <v>58.8</v>
      </c>
      <c r="I242" s="282"/>
      <c r="J242" s="278"/>
      <c r="K242" s="278"/>
      <c r="L242" s="283"/>
      <c r="M242" s="284"/>
      <c r="N242" s="285"/>
      <c r="O242" s="285"/>
      <c r="P242" s="285"/>
      <c r="Q242" s="285"/>
      <c r="R242" s="285"/>
      <c r="S242" s="285"/>
      <c r="T242" s="286"/>
      <c r="AT242" s="287" t="s">
        <v>405</v>
      </c>
      <c r="AU242" s="287" t="s">
        <v>81</v>
      </c>
      <c r="AV242" s="14" t="s">
        <v>401</v>
      </c>
      <c r="AW242" s="14" t="s">
        <v>36</v>
      </c>
      <c r="AX242" s="14" t="s">
        <v>24</v>
      </c>
      <c r="AY242" s="287" t="s">
        <v>394</v>
      </c>
    </row>
    <row r="243" spans="2:65" s="1" customFormat="1" ht="16.5" customHeight="1">
      <c r="B243" s="47"/>
      <c r="C243" s="288" t="s">
        <v>604</v>
      </c>
      <c r="D243" s="288" t="s">
        <v>506</v>
      </c>
      <c r="E243" s="289" t="s">
        <v>5642</v>
      </c>
      <c r="F243" s="290" t="s">
        <v>5643</v>
      </c>
      <c r="G243" s="291" t="s">
        <v>409</v>
      </c>
      <c r="H243" s="292">
        <v>6</v>
      </c>
      <c r="I243" s="293"/>
      <c r="J243" s="294">
        <f>ROUND(I243*H243,2)</f>
        <v>0</v>
      </c>
      <c r="K243" s="290" t="s">
        <v>400</v>
      </c>
      <c r="L243" s="295"/>
      <c r="M243" s="296" t="s">
        <v>22</v>
      </c>
      <c r="N243" s="297" t="s">
        <v>44</v>
      </c>
      <c r="O243" s="48"/>
      <c r="P243" s="249">
        <f>O243*H243</f>
        <v>0</v>
      </c>
      <c r="Q243" s="249">
        <v>0.0073</v>
      </c>
      <c r="R243" s="249">
        <f>Q243*H243</f>
        <v>0.0438</v>
      </c>
      <c r="S243" s="249">
        <v>0</v>
      </c>
      <c r="T243" s="250">
        <f>S243*H243</f>
        <v>0</v>
      </c>
      <c r="AR243" s="25" t="s">
        <v>443</v>
      </c>
      <c r="AT243" s="25" t="s">
        <v>506</v>
      </c>
      <c r="AU243" s="25" t="s">
        <v>81</v>
      </c>
      <c r="AY243" s="25" t="s">
        <v>394</v>
      </c>
      <c r="BE243" s="251">
        <f>IF(N243="základní",J243,0)</f>
        <v>0</v>
      </c>
      <c r="BF243" s="251">
        <f>IF(N243="snížená",J243,0)</f>
        <v>0</v>
      </c>
      <c r="BG243" s="251">
        <f>IF(N243="zákl. přenesená",J243,0)</f>
        <v>0</v>
      </c>
      <c r="BH243" s="251">
        <f>IF(N243="sníž. přenesená",J243,0)</f>
        <v>0</v>
      </c>
      <c r="BI243" s="251">
        <f>IF(N243="nulová",J243,0)</f>
        <v>0</v>
      </c>
      <c r="BJ243" s="25" t="s">
        <v>24</v>
      </c>
      <c r="BK243" s="251">
        <f>ROUND(I243*H243,2)</f>
        <v>0</v>
      </c>
      <c r="BL243" s="25" t="s">
        <v>401</v>
      </c>
      <c r="BM243" s="25" t="s">
        <v>5644</v>
      </c>
    </row>
    <row r="244" spans="2:47" s="1" customFormat="1" ht="13.5">
      <c r="B244" s="47"/>
      <c r="C244" s="75"/>
      <c r="D244" s="252" t="s">
        <v>403</v>
      </c>
      <c r="E244" s="75"/>
      <c r="F244" s="253" t="s">
        <v>5645</v>
      </c>
      <c r="G244" s="75"/>
      <c r="H244" s="75"/>
      <c r="I244" s="208"/>
      <c r="J244" s="75"/>
      <c r="K244" s="75"/>
      <c r="L244" s="73"/>
      <c r="M244" s="254"/>
      <c r="N244" s="48"/>
      <c r="O244" s="48"/>
      <c r="P244" s="48"/>
      <c r="Q244" s="48"/>
      <c r="R244" s="48"/>
      <c r="S244" s="48"/>
      <c r="T244" s="96"/>
      <c r="AT244" s="25" t="s">
        <v>403</v>
      </c>
      <c r="AU244" s="25" t="s">
        <v>81</v>
      </c>
    </row>
    <row r="245" spans="2:51" s="12" customFormat="1" ht="13.5">
      <c r="B245" s="255"/>
      <c r="C245" s="256"/>
      <c r="D245" s="252" t="s">
        <v>405</v>
      </c>
      <c r="E245" s="257" t="s">
        <v>22</v>
      </c>
      <c r="F245" s="258" t="s">
        <v>5646</v>
      </c>
      <c r="G245" s="256"/>
      <c r="H245" s="259">
        <v>6</v>
      </c>
      <c r="I245" s="260"/>
      <c r="J245" s="256"/>
      <c r="K245" s="256"/>
      <c r="L245" s="261"/>
      <c r="M245" s="262"/>
      <c r="N245" s="263"/>
      <c r="O245" s="263"/>
      <c r="P245" s="263"/>
      <c r="Q245" s="263"/>
      <c r="R245" s="263"/>
      <c r="S245" s="263"/>
      <c r="T245" s="264"/>
      <c r="AT245" s="265" t="s">
        <v>405</v>
      </c>
      <c r="AU245" s="265" t="s">
        <v>81</v>
      </c>
      <c r="AV245" s="12" t="s">
        <v>81</v>
      </c>
      <c r="AW245" s="12" t="s">
        <v>36</v>
      </c>
      <c r="AX245" s="12" t="s">
        <v>73</v>
      </c>
      <c r="AY245" s="265" t="s">
        <v>394</v>
      </c>
    </row>
    <row r="246" spans="2:51" s="14" customFormat="1" ht="13.5">
      <c r="B246" s="277"/>
      <c r="C246" s="278"/>
      <c r="D246" s="252" t="s">
        <v>405</v>
      </c>
      <c r="E246" s="279" t="s">
        <v>22</v>
      </c>
      <c r="F246" s="280" t="s">
        <v>473</v>
      </c>
      <c r="G246" s="278"/>
      <c r="H246" s="281">
        <v>6</v>
      </c>
      <c r="I246" s="282"/>
      <c r="J246" s="278"/>
      <c r="K246" s="278"/>
      <c r="L246" s="283"/>
      <c r="M246" s="284"/>
      <c r="N246" s="285"/>
      <c r="O246" s="285"/>
      <c r="P246" s="285"/>
      <c r="Q246" s="285"/>
      <c r="R246" s="285"/>
      <c r="S246" s="285"/>
      <c r="T246" s="286"/>
      <c r="AT246" s="287" t="s">
        <v>405</v>
      </c>
      <c r="AU246" s="287" t="s">
        <v>81</v>
      </c>
      <c r="AV246" s="14" t="s">
        <v>401</v>
      </c>
      <c r="AW246" s="14" t="s">
        <v>36</v>
      </c>
      <c r="AX246" s="14" t="s">
        <v>24</v>
      </c>
      <c r="AY246" s="287" t="s">
        <v>394</v>
      </c>
    </row>
    <row r="247" spans="2:65" s="1" customFormat="1" ht="16.5" customHeight="1">
      <c r="B247" s="47"/>
      <c r="C247" s="288" t="s">
        <v>609</v>
      </c>
      <c r="D247" s="288" t="s">
        <v>506</v>
      </c>
      <c r="E247" s="289" t="s">
        <v>5647</v>
      </c>
      <c r="F247" s="290" t="s">
        <v>5648</v>
      </c>
      <c r="G247" s="291" t="s">
        <v>409</v>
      </c>
      <c r="H247" s="292">
        <v>2</v>
      </c>
      <c r="I247" s="293"/>
      <c r="J247" s="294">
        <f>ROUND(I247*H247,2)</f>
        <v>0</v>
      </c>
      <c r="K247" s="290" t="s">
        <v>400</v>
      </c>
      <c r="L247" s="295"/>
      <c r="M247" s="296" t="s">
        <v>22</v>
      </c>
      <c r="N247" s="297" t="s">
        <v>44</v>
      </c>
      <c r="O247" s="48"/>
      <c r="P247" s="249">
        <f>O247*H247</f>
        <v>0</v>
      </c>
      <c r="Q247" s="249">
        <v>0.0219</v>
      </c>
      <c r="R247" s="249">
        <f>Q247*H247</f>
        <v>0.0438</v>
      </c>
      <c r="S247" s="249">
        <v>0</v>
      </c>
      <c r="T247" s="250">
        <f>S247*H247</f>
        <v>0</v>
      </c>
      <c r="AR247" s="25" t="s">
        <v>443</v>
      </c>
      <c r="AT247" s="25" t="s">
        <v>506</v>
      </c>
      <c r="AU247" s="25" t="s">
        <v>81</v>
      </c>
      <c r="AY247" s="25" t="s">
        <v>394</v>
      </c>
      <c r="BE247" s="251">
        <f>IF(N247="základní",J247,0)</f>
        <v>0</v>
      </c>
      <c r="BF247" s="251">
        <f>IF(N247="snížená",J247,0)</f>
        <v>0</v>
      </c>
      <c r="BG247" s="251">
        <f>IF(N247="zákl. přenesená",J247,0)</f>
        <v>0</v>
      </c>
      <c r="BH247" s="251">
        <f>IF(N247="sníž. přenesená",J247,0)</f>
        <v>0</v>
      </c>
      <c r="BI247" s="251">
        <f>IF(N247="nulová",J247,0)</f>
        <v>0</v>
      </c>
      <c r="BJ247" s="25" t="s">
        <v>24</v>
      </c>
      <c r="BK247" s="251">
        <f>ROUND(I247*H247,2)</f>
        <v>0</v>
      </c>
      <c r="BL247" s="25" t="s">
        <v>401</v>
      </c>
      <c r="BM247" s="25" t="s">
        <v>5649</v>
      </c>
    </row>
    <row r="248" spans="2:47" s="1" customFormat="1" ht="13.5">
      <c r="B248" s="47"/>
      <c r="C248" s="75"/>
      <c r="D248" s="252" t="s">
        <v>403</v>
      </c>
      <c r="E248" s="75"/>
      <c r="F248" s="253" t="s">
        <v>5650</v>
      </c>
      <c r="G248" s="75"/>
      <c r="H248" s="75"/>
      <c r="I248" s="208"/>
      <c r="J248" s="75"/>
      <c r="K248" s="75"/>
      <c r="L248" s="73"/>
      <c r="M248" s="254"/>
      <c r="N248" s="48"/>
      <c r="O248" s="48"/>
      <c r="P248" s="48"/>
      <c r="Q248" s="48"/>
      <c r="R248" s="48"/>
      <c r="S248" s="48"/>
      <c r="T248" s="96"/>
      <c r="AT248" s="25" t="s">
        <v>403</v>
      </c>
      <c r="AU248" s="25" t="s">
        <v>81</v>
      </c>
    </row>
    <row r="249" spans="2:51" s="12" customFormat="1" ht="13.5">
      <c r="B249" s="255"/>
      <c r="C249" s="256"/>
      <c r="D249" s="252" t="s">
        <v>405</v>
      </c>
      <c r="E249" s="257" t="s">
        <v>22</v>
      </c>
      <c r="F249" s="258" t="s">
        <v>5628</v>
      </c>
      <c r="G249" s="256"/>
      <c r="H249" s="259">
        <v>2</v>
      </c>
      <c r="I249" s="260"/>
      <c r="J249" s="256"/>
      <c r="K249" s="256"/>
      <c r="L249" s="261"/>
      <c r="M249" s="262"/>
      <c r="N249" s="263"/>
      <c r="O249" s="263"/>
      <c r="P249" s="263"/>
      <c r="Q249" s="263"/>
      <c r="R249" s="263"/>
      <c r="S249" s="263"/>
      <c r="T249" s="264"/>
      <c r="AT249" s="265" t="s">
        <v>405</v>
      </c>
      <c r="AU249" s="265" t="s">
        <v>81</v>
      </c>
      <c r="AV249" s="12" t="s">
        <v>81</v>
      </c>
      <c r="AW249" s="12" t="s">
        <v>36</v>
      </c>
      <c r="AX249" s="12" t="s">
        <v>73</v>
      </c>
      <c r="AY249" s="265" t="s">
        <v>394</v>
      </c>
    </row>
    <row r="250" spans="2:51" s="14" customFormat="1" ht="13.5">
      <c r="B250" s="277"/>
      <c r="C250" s="278"/>
      <c r="D250" s="252" t="s">
        <v>405</v>
      </c>
      <c r="E250" s="279" t="s">
        <v>22</v>
      </c>
      <c r="F250" s="280" t="s">
        <v>473</v>
      </c>
      <c r="G250" s="278"/>
      <c r="H250" s="281">
        <v>2</v>
      </c>
      <c r="I250" s="282"/>
      <c r="J250" s="278"/>
      <c r="K250" s="278"/>
      <c r="L250" s="283"/>
      <c r="M250" s="284"/>
      <c r="N250" s="285"/>
      <c r="O250" s="285"/>
      <c r="P250" s="285"/>
      <c r="Q250" s="285"/>
      <c r="R250" s="285"/>
      <c r="S250" s="285"/>
      <c r="T250" s="286"/>
      <c r="AT250" s="287" t="s">
        <v>405</v>
      </c>
      <c r="AU250" s="287" t="s">
        <v>81</v>
      </c>
      <c r="AV250" s="14" t="s">
        <v>401</v>
      </c>
      <c r="AW250" s="14" t="s">
        <v>36</v>
      </c>
      <c r="AX250" s="14" t="s">
        <v>24</v>
      </c>
      <c r="AY250" s="287" t="s">
        <v>394</v>
      </c>
    </row>
    <row r="251" spans="2:65" s="1" customFormat="1" ht="16.5" customHeight="1">
      <c r="B251" s="47"/>
      <c r="C251" s="288" t="s">
        <v>616</v>
      </c>
      <c r="D251" s="288" t="s">
        <v>506</v>
      </c>
      <c r="E251" s="289" t="s">
        <v>5651</v>
      </c>
      <c r="F251" s="290" t="s">
        <v>5652</v>
      </c>
      <c r="G251" s="291" t="s">
        <v>409</v>
      </c>
      <c r="H251" s="292">
        <v>8</v>
      </c>
      <c r="I251" s="293"/>
      <c r="J251" s="294">
        <f>ROUND(I251*H251,2)</f>
        <v>0</v>
      </c>
      <c r="K251" s="290" t="s">
        <v>400</v>
      </c>
      <c r="L251" s="295"/>
      <c r="M251" s="296" t="s">
        <v>22</v>
      </c>
      <c r="N251" s="297" t="s">
        <v>44</v>
      </c>
      <c r="O251" s="48"/>
      <c r="P251" s="249">
        <f>O251*H251</f>
        <v>0</v>
      </c>
      <c r="Q251" s="249">
        <v>0.0438</v>
      </c>
      <c r="R251" s="249">
        <f>Q251*H251</f>
        <v>0.3504</v>
      </c>
      <c r="S251" s="249">
        <v>0</v>
      </c>
      <c r="T251" s="250">
        <f>S251*H251</f>
        <v>0</v>
      </c>
      <c r="AR251" s="25" t="s">
        <v>443</v>
      </c>
      <c r="AT251" s="25" t="s">
        <v>506</v>
      </c>
      <c r="AU251" s="25" t="s">
        <v>81</v>
      </c>
      <c r="AY251" s="25" t="s">
        <v>394</v>
      </c>
      <c r="BE251" s="251">
        <f>IF(N251="základní",J251,0)</f>
        <v>0</v>
      </c>
      <c r="BF251" s="251">
        <f>IF(N251="snížená",J251,0)</f>
        <v>0</v>
      </c>
      <c r="BG251" s="251">
        <f>IF(N251="zákl. přenesená",J251,0)</f>
        <v>0</v>
      </c>
      <c r="BH251" s="251">
        <f>IF(N251="sníž. přenesená",J251,0)</f>
        <v>0</v>
      </c>
      <c r="BI251" s="251">
        <f>IF(N251="nulová",J251,0)</f>
        <v>0</v>
      </c>
      <c r="BJ251" s="25" t="s">
        <v>24</v>
      </c>
      <c r="BK251" s="251">
        <f>ROUND(I251*H251,2)</f>
        <v>0</v>
      </c>
      <c r="BL251" s="25" t="s">
        <v>401</v>
      </c>
      <c r="BM251" s="25" t="s">
        <v>5653</v>
      </c>
    </row>
    <row r="252" spans="2:47" s="1" customFormat="1" ht="13.5">
      <c r="B252" s="47"/>
      <c r="C252" s="75"/>
      <c r="D252" s="252" t="s">
        <v>403</v>
      </c>
      <c r="E252" s="75"/>
      <c r="F252" s="253" t="s">
        <v>5654</v>
      </c>
      <c r="G252" s="75"/>
      <c r="H252" s="75"/>
      <c r="I252" s="208"/>
      <c r="J252" s="75"/>
      <c r="K252" s="75"/>
      <c r="L252" s="73"/>
      <c r="M252" s="254"/>
      <c r="N252" s="48"/>
      <c r="O252" s="48"/>
      <c r="P252" s="48"/>
      <c r="Q252" s="48"/>
      <c r="R252" s="48"/>
      <c r="S252" s="48"/>
      <c r="T252" s="96"/>
      <c r="AT252" s="25" t="s">
        <v>403</v>
      </c>
      <c r="AU252" s="25" t="s">
        <v>81</v>
      </c>
    </row>
    <row r="253" spans="2:51" s="12" customFormat="1" ht="13.5">
      <c r="B253" s="255"/>
      <c r="C253" s="256"/>
      <c r="D253" s="252" t="s">
        <v>405</v>
      </c>
      <c r="E253" s="257" t="s">
        <v>22</v>
      </c>
      <c r="F253" s="258" t="s">
        <v>5655</v>
      </c>
      <c r="G253" s="256"/>
      <c r="H253" s="259">
        <v>8</v>
      </c>
      <c r="I253" s="260"/>
      <c r="J253" s="256"/>
      <c r="K253" s="256"/>
      <c r="L253" s="261"/>
      <c r="M253" s="262"/>
      <c r="N253" s="263"/>
      <c r="O253" s="263"/>
      <c r="P253" s="263"/>
      <c r="Q253" s="263"/>
      <c r="R253" s="263"/>
      <c r="S253" s="263"/>
      <c r="T253" s="264"/>
      <c r="AT253" s="265" t="s">
        <v>405</v>
      </c>
      <c r="AU253" s="265" t="s">
        <v>81</v>
      </c>
      <c r="AV253" s="12" t="s">
        <v>81</v>
      </c>
      <c r="AW253" s="12" t="s">
        <v>36</v>
      </c>
      <c r="AX253" s="12" t="s">
        <v>73</v>
      </c>
      <c r="AY253" s="265" t="s">
        <v>394</v>
      </c>
    </row>
    <row r="254" spans="2:51" s="14" customFormat="1" ht="13.5">
      <c r="B254" s="277"/>
      <c r="C254" s="278"/>
      <c r="D254" s="252" t="s">
        <v>405</v>
      </c>
      <c r="E254" s="279" t="s">
        <v>22</v>
      </c>
      <c r="F254" s="280" t="s">
        <v>473</v>
      </c>
      <c r="G254" s="278"/>
      <c r="H254" s="281">
        <v>8</v>
      </c>
      <c r="I254" s="282"/>
      <c r="J254" s="278"/>
      <c r="K254" s="278"/>
      <c r="L254" s="283"/>
      <c r="M254" s="284"/>
      <c r="N254" s="285"/>
      <c r="O254" s="285"/>
      <c r="P254" s="285"/>
      <c r="Q254" s="285"/>
      <c r="R254" s="285"/>
      <c r="S254" s="285"/>
      <c r="T254" s="286"/>
      <c r="AT254" s="287" t="s">
        <v>405</v>
      </c>
      <c r="AU254" s="287" t="s">
        <v>81</v>
      </c>
      <c r="AV254" s="14" t="s">
        <v>401</v>
      </c>
      <c r="AW254" s="14" t="s">
        <v>36</v>
      </c>
      <c r="AX254" s="14" t="s">
        <v>24</v>
      </c>
      <c r="AY254" s="287" t="s">
        <v>394</v>
      </c>
    </row>
    <row r="255" spans="2:65" s="1" customFormat="1" ht="16.5" customHeight="1">
      <c r="B255" s="47"/>
      <c r="C255" s="240" t="s">
        <v>622</v>
      </c>
      <c r="D255" s="240" t="s">
        <v>396</v>
      </c>
      <c r="E255" s="241" t="s">
        <v>5656</v>
      </c>
      <c r="F255" s="242" t="s">
        <v>5657</v>
      </c>
      <c r="G255" s="243" t="s">
        <v>409</v>
      </c>
      <c r="H255" s="244">
        <v>1</v>
      </c>
      <c r="I255" s="245"/>
      <c r="J255" s="246">
        <f>ROUND(I255*H255,2)</f>
        <v>0</v>
      </c>
      <c r="K255" s="242" t="s">
        <v>400</v>
      </c>
      <c r="L255" s="73"/>
      <c r="M255" s="247" t="s">
        <v>22</v>
      </c>
      <c r="N255" s="248" t="s">
        <v>44</v>
      </c>
      <c r="O255" s="48"/>
      <c r="P255" s="249">
        <f>O255*H255</f>
        <v>0</v>
      </c>
      <c r="Q255" s="249">
        <v>8E-05</v>
      </c>
      <c r="R255" s="249">
        <f>Q255*H255</f>
        <v>8E-05</v>
      </c>
      <c r="S255" s="249">
        <v>0</v>
      </c>
      <c r="T255" s="250">
        <f>S255*H255</f>
        <v>0</v>
      </c>
      <c r="AR255" s="25" t="s">
        <v>401</v>
      </c>
      <c r="AT255" s="25" t="s">
        <v>396</v>
      </c>
      <c r="AU255" s="25" t="s">
        <v>81</v>
      </c>
      <c r="AY255" s="25" t="s">
        <v>394</v>
      </c>
      <c r="BE255" s="251">
        <f>IF(N255="základní",J255,0)</f>
        <v>0</v>
      </c>
      <c r="BF255" s="251">
        <f>IF(N255="snížená",J255,0)</f>
        <v>0</v>
      </c>
      <c r="BG255" s="251">
        <f>IF(N255="zákl. přenesená",J255,0)</f>
        <v>0</v>
      </c>
      <c r="BH255" s="251">
        <f>IF(N255="sníž. přenesená",J255,0)</f>
        <v>0</v>
      </c>
      <c r="BI255" s="251">
        <f>IF(N255="nulová",J255,0)</f>
        <v>0</v>
      </c>
      <c r="BJ255" s="25" t="s">
        <v>24</v>
      </c>
      <c r="BK255" s="251">
        <f>ROUND(I255*H255,2)</f>
        <v>0</v>
      </c>
      <c r="BL255" s="25" t="s">
        <v>401</v>
      </c>
      <c r="BM255" s="25" t="s">
        <v>5658</v>
      </c>
    </row>
    <row r="256" spans="2:47" s="1" customFormat="1" ht="13.5">
      <c r="B256" s="47"/>
      <c r="C256" s="75"/>
      <c r="D256" s="252" t="s">
        <v>403</v>
      </c>
      <c r="E256" s="75"/>
      <c r="F256" s="253" t="s">
        <v>5659</v>
      </c>
      <c r="G256" s="75"/>
      <c r="H256" s="75"/>
      <c r="I256" s="208"/>
      <c r="J256" s="75"/>
      <c r="K256" s="75"/>
      <c r="L256" s="73"/>
      <c r="M256" s="254"/>
      <c r="N256" s="48"/>
      <c r="O256" s="48"/>
      <c r="P256" s="48"/>
      <c r="Q256" s="48"/>
      <c r="R256" s="48"/>
      <c r="S256" s="48"/>
      <c r="T256" s="96"/>
      <c r="AT256" s="25" t="s">
        <v>403</v>
      </c>
      <c r="AU256" s="25" t="s">
        <v>81</v>
      </c>
    </row>
    <row r="257" spans="2:51" s="12" customFormat="1" ht="13.5">
      <c r="B257" s="255"/>
      <c r="C257" s="256"/>
      <c r="D257" s="252" t="s">
        <v>405</v>
      </c>
      <c r="E257" s="257" t="s">
        <v>22</v>
      </c>
      <c r="F257" s="258" t="s">
        <v>24</v>
      </c>
      <c r="G257" s="256"/>
      <c r="H257" s="259">
        <v>1</v>
      </c>
      <c r="I257" s="260"/>
      <c r="J257" s="256"/>
      <c r="K257" s="256"/>
      <c r="L257" s="261"/>
      <c r="M257" s="262"/>
      <c r="N257" s="263"/>
      <c r="O257" s="263"/>
      <c r="P257" s="263"/>
      <c r="Q257" s="263"/>
      <c r="R257" s="263"/>
      <c r="S257" s="263"/>
      <c r="T257" s="264"/>
      <c r="AT257" s="265" t="s">
        <v>405</v>
      </c>
      <c r="AU257" s="265" t="s">
        <v>81</v>
      </c>
      <c r="AV257" s="12" t="s">
        <v>81</v>
      </c>
      <c r="AW257" s="12" t="s">
        <v>36</v>
      </c>
      <c r="AX257" s="12" t="s">
        <v>73</v>
      </c>
      <c r="AY257" s="265" t="s">
        <v>394</v>
      </c>
    </row>
    <row r="258" spans="2:51" s="14" customFormat="1" ht="13.5">
      <c r="B258" s="277"/>
      <c r="C258" s="278"/>
      <c r="D258" s="252" t="s">
        <v>405</v>
      </c>
      <c r="E258" s="279" t="s">
        <v>22</v>
      </c>
      <c r="F258" s="280" t="s">
        <v>473</v>
      </c>
      <c r="G258" s="278"/>
      <c r="H258" s="281">
        <v>1</v>
      </c>
      <c r="I258" s="282"/>
      <c r="J258" s="278"/>
      <c r="K258" s="278"/>
      <c r="L258" s="283"/>
      <c r="M258" s="284"/>
      <c r="N258" s="285"/>
      <c r="O258" s="285"/>
      <c r="P258" s="285"/>
      <c r="Q258" s="285"/>
      <c r="R258" s="285"/>
      <c r="S258" s="285"/>
      <c r="T258" s="286"/>
      <c r="AT258" s="287" t="s">
        <v>405</v>
      </c>
      <c r="AU258" s="287" t="s">
        <v>81</v>
      </c>
      <c r="AV258" s="14" t="s">
        <v>401</v>
      </c>
      <c r="AW258" s="14" t="s">
        <v>36</v>
      </c>
      <c r="AX258" s="14" t="s">
        <v>24</v>
      </c>
      <c r="AY258" s="287" t="s">
        <v>394</v>
      </c>
    </row>
    <row r="259" spans="2:65" s="1" customFormat="1" ht="16.5" customHeight="1">
      <c r="B259" s="47"/>
      <c r="C259" s="288" t="s">
        <v>628</v>
      </c>
      <c r="D259" s="288" t="s">
        <v>506</v>
      </c>
      <c r="E259" s="289" t="s">
        <v>5660</v>
      </c>
      <c r="F259" s="290" t="s">
        <v>5661</v>
      </c>
      <c r="G259" s="291" t="s">
        <v>409</v>
      </c>
      <c r="H259" s="292">
        <v>1</v>
      </c>
      <c r="I259" s="293"/>
      <c r="J259" s="294">
        <f>ROUND(I259*H259,2)</f>
        <v>0</v>
      </c>
      <c r="K259" s="290" t="s">
        <v>400</v>
      </c>
      <c r="L259" s="295"/>
      <c r="M259" s="296" t="s">
        <v>22</v>
      </c>
      <c r="N259" s="297" t="s">
        <v>44</v>
      </c>
      <c r="O259" s="48"/>
      <c r="P259" s="249">
        <f>O259*H259</f>
        <v>0</v>
      </c>
      <c r="Q259" s="249">
        <v>0.0009</v>
      </c>
      <c r="R259" s="249">
        <f>Q259*H259</f>
        <v>0.0009</v>
      </c>
      <c r="S259" s="249">
        <v>0</v>
      </c>
      <c r="T259" s="250">
        <f>S259*H259</f>
        <v>0</v>
      </c>
      <c r="AR259" s="25" t="s">
        <v>443</v>
      </c>
      <c r="AT259" s="25" t="s">
        <v>506</v>
      </c>
      <c r="AU259" s="25" t="s">
        <v>81</v>
      </c>
      <c r="AY259" s="25" t="s">
        <v>394</v>
      </c>
      <c r="BE259" s="251">
        <f>IF(N259="základní",J259,0)</f>
        <v>0</v>
      </c>
      <c r="BF259" s="251">
        <f>IF(N259="snížená",J259,0)</f>
        <v>0</v>
      </c>
      <c r="BG259" s="251">
        <f>IF(N259="zákl. přenesená",J259,0)</f>
        <v>0</v>
      </c>
      <c r="BH259" s="251">
        <f>IF(N259="sníž. přenesená",J259,0)</f>
        <v>0</v>
      </c>
      <c r="BI259" s="251">
        <f>IF(N259="nulová",J259,0)</f>
        <v>0</v>
      </c>
      <c r="BJ259" s="25" t="s">
        <v>24</v>
      </c>
      <c r="BK259" s="251">
        <f>ROUND(I259*H259,2)</f>
        <v>0</v>
      </c>
      <c r="BL259" s="25" t="s">
        <v>401</v>
      </c>
      <c r="BM259" s="25" t="s">
        <v>5662</v>
      </c>
    </row>
    <row r="260" spans="2:47" s="1" customFormat="1" ht="13.5">
      <c r="B260" s="47"/>
      <c r="C260" s="75"/>
      <c r="D260" s="252" t="s">
        <v>403</v>
      </c>
      <c r="E260" s="75"/>
      <c r="F260" s="253" t="s">
        <v>5663</v>
      </c>
      <c r="G260" s="75"/>
      <c r="H260" s="75"/>
      <c r="I260" s="208"/>
      <c r="J260" s="75"/>
      <c r="K260" s="75"/>
      <c r="L260" s="73"/>
      <c r="M260" s="254"/>
      <c r="N260" s="48"/>
      <c r="O260" s="48"/>
      <c r="P260" s="48"/>
      <c r="Q260" s="48"/>
      <c r="R260" s="48"/>
      <c r="S260" s="48"/>
      <c r="T260" s="96"/>
      <c r="AT260" s="25" t="s">
        <v>403</v>
      </c>
      <c r="AU260" s="25" t="s">
        <v>81</v>
      </c>
    </row>
    <row r="261" spans="2:47" s="1" customFormat="1" ht="13.5">
      <c r="B261" s="47"/>
      <c r="C261" s="75"/>
      <c r="D261" s="252" t="s">
        <v>842</v>
      </c>
      <c r="E261" s="75"/>
      <c r="F261" s="308" t="s">
        <v>1929</v>
      </c>
      <c r="G261" s="75"/>
      <c r="H261" s="75"/>
      <c r="I261" s="208"/>
      <c r="J261" s="75"/>
      <c r="K261" s="75"/>
      <c r="L261" s="73"/>
      <c r="M261" s="254"/>
      <c r="N261" s="48"/>
      <c r="O261" s="48"/>
      <c r="P261" s="48"/>
      <c r="Q261" s="48"/>
      <c r="R261" s="48"/>
      <c r="S261" s="48"/>
      <c r="T261" s="96"/>
      <c r="AT261" s="25" t="s">
        <v>842</v>
      </c>
      <c r="AU261" s="25" t="s">
        <v>81</v>
      </c>
    </row>
    <row r="262" spans="2:51" s="12" customFormat="1" ht="13.5">
      <c r="B262" s="255"/>
      <c r="C262" s="256"/>
      <c r="D262" s="252" t="s">
        <v>405</v>
      </c>
      <c r="E262" s="257" t="s">
        <v>22</v>
      </c>
      <c r="F262" s="258" t="s">
        <v>24</v>
      </c>
      <c r="G262" s="256"/>
      <c r="H262" s="259">
        <v>1</v>
      </c>
      <c r="I262" s="260"/>
      <c r="J262" s="256"/>
      <c r="K262" s="256"/>
      <c r="L262" s="261"/>
      <c r="M262" s="262"/>
      <c r="N262" s="263"/>
      <c r="O262" s="263"/>
      <c r="P262" s="263"/>
      <c r="Q262" s="263"/>
      <c r="R262" s="263"/>
      <c r="S262" s="263"/>
      <c r="T262" s="264"/>
      <c r="AT262" s="265" t="s">
        <v>405</v>
      </c>
      <c r="AU262" s="265" t="s">
        <v>81</v>
      </c>
      <c r="AV262" s="12" t="s">
        <v>81</v>
      </c>
      <c r="AW262" s="12" t="s">
        <v>36</v>
      </c>
      <c r="AX262" s="12" t="s">
        <v>73</v>
      </c>
      <c r="AY262" s="265" t="s">
        <v>394</v>
      </c>
    </row>
    <row r="263" spans="2:51" s="14" customFormat="1" ht="13.5">
      <c r="B263" s="277"/>
      <c r="C263" s="278"/>
      <c r="D263" s="252" t="s">
        <v>405</v>
      </c>
      <c r="E263" s="279" t="s">
        <v>22</v>
      </c>
      <c r="F263" s="280" t="s">
        <v>473</v>
      </c>
      <c r="G263" s="278"/>
      <c r="H263" s="281">
        <v>1</v>
      </c>
      <c r="I263" s="282"/>
      <c r="J263" s="278"/>
      <c r="K263" s="278"/>
      <c r="L263" s="283"/>
      <c r="M263" s="284"/>
      <c r="N263" s="285"/>
      <c r="O263" s="285"/>
      <c r="P263" s="285"/>
      <c r="Q263" s="285"/>
      <c r="R263" s="285"/>
      <c r="S263" s="285"/>
      <c r="T263" s="286"/>
      <c r="AT263" s="287" t="s">
        <v>405</v>
      </c>
      <c r="AU263" s="287" t="s">
        <v>81</v>
      </c>
      <c r="AV263" s="14" t="s">
        <v>401</v>
      </c>
      <c r="AW263" s="14" t="s">
        <v>36</v>
      </c>
      <c r="AX263" s="14" t="s">
        <v>24</v>
      </c>
      <c r="AY263" s="287" t="s">
        <v>394</v>
      </c>
    </row>
    <row r="264" spans="2:65" s="1" customFormat="1" ht="16.5" customHeight="1">
      <c r="B264" s="47"/>
      <c r="C264" s="240" t="s">
        <v>636</v>
      </c>
      <c r="D264" s="240" t="s">
        <v>396</v>
      </c>
      <c r="E264" s="241" t="s">
        <v>5664</v>
      </c>
      <c r="F264" s="242" t="s">
        <v>5665</v>
      </c>
      <c r="G264" s="243" t="s">
        <v>409</v>
      </c>
      <c r="H264" s="244">
        <v>3</v>
      </c>
      <c r="I264" s="245"/>
      <c r="J264" s="246">
        <f>ROUND(I264*H264,2)</f>
        <v>0</v>
      </c>
      <c r="K264" s="242" t="s">
        <v>400</v>
      </c>
      <c r="L264" s="73"/>
      <c r="M264" s="247" t="s">
        <v>22</v>
      </c>
      <c r="N264" s="248" t="s">
        <v>44</v>
      </c>
      <c r="O264" s="48"/>
      <c r="P264" s="249">
        <f>O264*H264</f>
        <v>0</v>
      </c>
      <c r="Q264" s="249">
        <v>0.0001</v>
      </c>
      <c r="R264" s="249">
        <f>Q264*H264</f>
        <v>0.00030000000000000003</v>
      </c>
      <c r="S264" s="249">
        <v>0</v>
      </c>
      <c r="T264" s="250">
        <f>S264*H264</f>
        <v>0</v>
      </c>
      <c r="AR264" s="25" t="s">
        <v>401</v>
      </c>
      <c r="AT264" s="25" t="s">
        <v>396</v>
      </c>
      <c r="AU264" s="25" t="s">
        <v>81</v>
      </c>
      <c r="AY264" s="25" t="s">
        <v>394</v>
      </c>
      <c r="BE264" s="251">
        <f>IF(N264="základní",J264,0)</f>
        <v>0</v>
      </c>
      <c r="BF264" s="251">
        <f>IF(N264="snížená",J264,0)</f>
        <v>0</v>
      </c>
      <c r="BG264" s="251">
        <f>IF(N264="zákl. přenesená",J264,0)</f>
        <v>0</v>
      </c>
      <c r="BH264" s="251">
        <f>IF(N264="sníž. přenesená",J264,0)</f>
        <v>0</v>
      </c>
      <c r="BI264" s="251">
        <f>IF(N264="nulová",J264,0)</f>
        <v>0</v>
      </c>
      <c r="BJ264" s="25" t="s">
        <v>24</v>
      </c>
      <c r="BK264" s="251">
        <f>ROUND(I264*H264,2)</f>
        <v>0</v>
      </c>
      <c r="BL264" s="25" t="s">
        <v>401</v>
      </c>
      <c r="BM264" s="25" t="s">
        <v>5666</v>
      </c>
    </row>
    <row r="265" spans="2:47" s="1" customFormat="1" ht="13.5">
      <c r="B265" s="47"/>
      <c r="C265" s="75"/>
      <c r="D265" s="252" t="s">
        <v>403</v>
      </c>
      <c r="E265" s="75"/>
      <c r="F265" s="253" t="s">
        <v>5667</v>
      </c>
      <c r="G265" s="75"/>
      <c r="H265" s="75"/>
      <c r="I265" s="208"/>
      <c r="J265" s="75"/>
      <c r="K265" s="75"/>
      <c r="L265" s="73"/>
      <c r="M265" s="254"/>
      <c r="N265" s="48"/>
      <c r="O265" s="48"/>
      <c r="P265" s="48"/>
      <c r="Q265" s="48"/>
      <c r="R265" s="48"/>
      <c r="S265" s="48"/>
      <c r="T265" s="96"/>
      <c r="AT265" s="25" t="s">
        <v>403</v>
      </c>
      <c r="AU265" s="25" t="s">
        <v>81</v>
      </c>
    </row>
    <row r="266" spans="2:51" s="12" customFormat="1" ht="13.5">
      <c r="B266" s="255"/>
      <c r="C266" s="256"/>
      <c r="D266" s="252" t="s">
        <v>405</v>
      </c>
      <c r="E266" s="257" t="s">
        <v>22</v>
      </c>
      <c r="F266" s="258" t="s">
        <v>5668</v>
      </c>
      <c r="G266" s="256"/>
      <c r="H266" s="259">
        <v>3</v>
      </c>
      <c r="I266" s="260"/>
      <c r="J266" s="256"/>
      <c r="K266" s="256"/>
      <c r="L266" s="261"/>
      <c r="M266" s="262"/>
      <c r="N266" s="263"/>
      <c r="O266" s="263"/>
      <c r="P266" s="263"/>
      <c r="Q266" s="263"/>
      <c r="R266" s="263"/>
      <c r="S266" s="263"/>
      <c r="T266" s="264"/>
      <c r="AT266" s="265" t="s">
        <v>405</v>
      </c>
      <c r="AU266" s="265" t="s">
        <v>81</v>
      </c>
      <c r="AV266" s="12" t="s">
        <v>81</v>
      </c>
      <c r="AW266" s="12" t="s">
        <v>36</v>
      </c>
      <c r="AX266" s="12" t="s">
        <v>73</v>
      </c>
      <c r="AY266" s="265" t="s">
        <v>394</v>
      </c>
    </row>
    <row r="267" spans="2:51" s="14" customFormat="1" ht="13.5">
      <c r="B267" s="277"/>
      <c r="C267" s="278"/>
      <c r="D267" s="252" t="s">
        <v>405</v>
      </c>
      <c r="E267" s="279" t="s">
        <v>22</v>
      </c>
      <c r="F267" s="280" t="s">
        <v>473</v>
      </c>
      <c r="G267" s="278"/>
      <c r="H267" s="281">
        <v>3</v>
      </c>
      <c r="I267" s="282"/>
      <c r="J267" s="278"/>
      <c r="K267" s="278"/>
      <c r="L267" s="283"/>
      <c r="M267" s="284"/>
      <c r="N267" s="285"/>
      <c r="O267" s="285"/>
      <c r="P267" s="285"/>
      <c r="Q267" s="285"/>
      <c r="R267" s="285"/>
      <c r="S267" s="285"/>
      <c r="T267" s="286"/>
      <c r="AT267" s="287" t="s">
        <v>405</v>
      </c>
      <c r="AU267" s="287" t="s">
        <v>81</v>
      </c>
      <c r="AV267" s="14" t="s">
        <v>401</v>
      </c>
      <c r="AW267" s="14" t="s">
        <v>36</v>
      </c>
      <c r="AX267" s="14" t="s">
        <v>24</v>
      </c>
      <c r="AY267" s="287" t="s">
        <v>394</v>
      </c>
    </row>
    <row r="268" spans="2:65" s="1" customFormat="1" ht="16.5" customHeight="1">
      <c r="B268" s="47"/>
      <c r="C268" s="288" t="s">
        <v>643</v>
      </c>
      <c r="D268" s="288" t="s">
        <v>506</v>
      </c>
      <c r="E268" s="289" t="s">
        <v>5669</v>
      </c>
      <c r="F268" s="290" t="s">
        <v>5670</v>
      </c>
      <c r="G268" s="291" t="s">
        <v>409</v>
      </c>
      <c r="H268" s="292">
        <v>3</v>
      </c>
      <c r="I268" s="293"/>
      <c r="J268" s="294">
        <f>ROUND(I268*H268,2)</f>
        <v>0</v>
      </c>
      <c r="K268" s="290" t="s">
        <v>400</v>
      </c>
      <c r="L268" s="295"/>
      <c r="M268" s="296" t="s">
        <v>22</v>
      </c>
      <c r="N268" s="297" t="s">
        <v>44</v>
      </c>
      <c r="O268" s="48"/>
      <c r="P268" s="249">
        <f>O268*H268</f>
        <v>0</v>
      </c>
      <c r="Q268" s="249">
        <v>0.0013</v>
      </c>
      <c r="R268" s="249">
        <f>Q268*H268</f>
        <v>0.0039</v>
      </c>
      <c r="S268" s="249">
        <v>0</v>
      </c>
      <c r="T268" s="250">
        <f>S268*H268</f>
        <v>0</v>
      </c>
      <c r="AR268" s="25" t="s">
        <v>443</v>
      </c>
      <c r="AT268" s="25" t="s">
        <v>506</v>
      </c>
      <c r="AU268" s="25" t="s">
        <v>81</v>
      </c>
      <c r="AY268" s="25" t="s">
        <v>394</v>
      </c>
      <c r="BE268" s="251">
        <f>IF(N268="základní",J268,0)</f>
        <v>0</v>
      </c>
      <c r="BF268" s="251">
        <f>IF(N268="snížená",J268,0)</f>
        <v>0</v>
      </c>
      <c r="BG268" s="251">
        <f>IF(N268="zákl. přenesená",J268,0)</f>
        <v>0</v>
      </c>
      <c r="BH268" s="251">
        <f>IF(N268="sníž. přenesená",J268,0)</f>
        <v>0</v>
      </c>
      <c r="BI268" s="251">
        <f>IF(N268="nulová",J268,0)</f>
        <v>0</v>
      </c>
      <c r="BJ268" s="25" t="s">
        <v>24</v>
      </c>
      <c r="BK268" s="251">
        <f>ROUND(I268*H268,2)</f>
        <v>0</v>
      </c>
      <c r="BL268" s="25" t="s">
        <v>401</v>
      </c>
      <c r="BM268" s="25" t="s">
        <v>5671</v>
      </c>
    </row>
    <row r="269" spans="2:47" s="1" customFormat="1" ht="13.5">
      <c r="B269" s="47"/>
      <c r="C269" s="75"/>
      <c r="D269" s="252" t="s">
        <v>403</v>
      </c>
      <c r="E269" s="75"/>
      <c r="F269" s="253" t="s">
        <v>5672</v>
      </c>
      <c r="G269" s="75"/>
      <c r="H269" s="75"/>
      <c r="I269" s="208"/>
      <c r="J269" s="75"/>
      <c r="K269" s="75"/>
      <c r="L269" s="73"/>
      <c r="M269" s="254"/>
      <c r="N269" s="48"/>
      <c r="O269" s="48"/>
      <c r="P269" s="48"/>
      <c r="Q269" s="48"/>
      <c r="R269" s="48"/>
      <c r="S269" s="48"/>
      <c r="T269" s="96"/>
      <c r="AT269" s="25" t="s">
        <v>403</v>
      </c>
      <c r="AU269" s="25" t="s">
        <v>81</v>
      </c>
    </row>
    <row r="270" spans="2:47" s="1" customFormat="1" ht="13.5">
      <c r="B270" s="47"/>
      <c r="C270" s="75"/>
      <c r="D270" s="252" t="s">
        <v>842</v>
      </c>
      <c r="E270" s="75"/>
      <c r="F270" s="308" t="s">
        <v>1929</v>
      </c>
      <c r="G270" s="75"/>
      <c r="H270" s="75"/>
      <c r="I270" s="208"/>
      <c r="J270" s="75"/>
      <c r="K270" s="75"/>
      <c r="L270" s="73"/>
      <c r="M270" s="254"/>
      <c r="N270" s="48"/>
      <c r="O270" s="48"/>
      <c r="P270" s="48"/>
      <c r="Q270" s="48"/>
      <c r="R270" s="48"/>
      <c r="S270" s="48"/>
      <c r="T270" s="96"/>
      <c r="AT270" s="25" t="s">
        <v>842</v>
      </c>
      <c r="AU270" s="25" t="s">
        <v>81</v>
      </c>
    </row>
    <row r="271" spans="2:51" s="12" customFormat="1" ht="13.5">
      <c r="B271" s="255"/>
      <c r="C271" s="256"/>
      <c r="D271" s="252" t="s">
        <v>405</v>
      </c>
      <c r="E271" s="257" t="s">
        <v>22</v>
      </c>
      <c r="F271" s="258" t="s">
        <v>5668</v>
      </c>
      <c r="G271" s="256"/>
      <c r="H271" s="259">
        <v>3</v>
      </c>
      <c r="I271" s="260"/>
      <c r="J271" s="256"/>
      <c r="K271" s="256"/>
      <c r="L271" s="261"/>
      <c r="M271" s="262"/>
      <c r="N271" s="263"/>
      <c r="O271" s="263"/>
      <c r="P271" s="263"/>
      <c r="Q271" s="263"/>
      <c r="R271" s="263"/>
      <c r="S271" s="263"/>
      <c r="T271" s="264"/>
      <c r="AT271" s="265" t="s">
        <v>405</v>
      </c>
      <c r="AU271" s="265" t="s">
        <v>81</v>
      </c>
      <c r="AV271" s="12" t="s">
        <v>81</v>
      </c>
      <c r="AW271" s="12" t="s">
        <v>36</v>
      </c>
      <c r="AX271" s="12" t="s">
        <v>73</v>
      </c>
      <c r="AY271" s="265" t="s">
        <v>394</v>
      </c>
    </row>
    <row r="272" spans="2:51" s="14" customFormat="1" ht="13.5">
      <c r="B272" s="277"/>
      <c r="C272" s="278"/>
      <c r="D272" s="252" t="s">
        <v>405</v>
      </c>
      <c r="E272" s="279" t="s">
        <v>22</v>
      </c>
      <c r="F272" s="280" t="s">
        <v>473</v>
      </c>
      <c r="G272" s="278"/>
      <c r="H272" s="281">
        <v>3</v>
      </c>
      <c r="I272" s="282"/>
      <c r="J272" s="278"/>
      <c r="K272" s="278"/>
      <c r="L272" s="283"/>
      <c r="M272" s="284"/>
      <c r="N272" s="285"/>
      <c r="O272" s="285"/>
      <c r="P272" s="285"/>
      <c r="Q272" s="285"/>
      <c r="R272" s="285"/>
      <c r="S272" s="285"/>
      <c r="T272" s="286"/>
      <c r="AT272" s="287" t="s">
        <v>405</v>
      </c>
      <c r="AU272" s="287" t="s">
        <v>81</v>
      </c>
      <c r="AV272" s="14" t="s">
        <v>401</v>
      </c>
      <c r="AW272" s="14" t="s">
        <v>36</v>
      </c>
      <c r="AX272" s="14" t="s">
        <v>24</v>
      </c>
      <c r="AY272" s="287" t="s">
        <v>394</v>
      </c>
    </row>
    <row r="273" spans="2:65" s="1" customFormat="1" ht="16.5" customHeight="1">
      <c r="B273" s="47"/>
      <c r="C273" s="240" t="s">
        <v>649</v>
      </c>
      <c r="D273" s="240" t="s">
        <v>396</v>
      </c>
      <c r="E273" s="241" t="s">
        <v>5673</v>
      </c>
      <c r="F273" s="242" t="s">
        <v>5674</v>
      </c>
      <c r="G273" s="243" t="s">
        <v>409</v>
      </c>
      <c r="H273" s="244">
        <v>3</v>
      </c>
      <c r="I273" s="245"/>
      <c r="J273" s="246">
        <f>ROUND(I273*H273,2)</f>
        <v>0</v>
      </c>
      <c r="K273" s="242" t="s">
        <v>400</v>
      </c>
      <c r="L273" s="73"/>
      <c r="M273" s="247" t="s">
        <v>22</v>
      </c>
      <c r="N273" s="248" t="s">
        <v>44</v>
      </c>
      <c r="O273" s="48"/>
      <c r="P273" s="249">
        <f>O273*H273</f>
        <v>0</v>
      </c>
      <c r="Q273" s="249">
        <v>0.0001</v>
      </c>
      <c r="R273" s="249">
        <f>Q273*H273</f>
        <v>0.00030000000000000003</v>
      </c>
      <c r="S273" s="249">
        <v>0</v>
      </c>
      <c r="T273" s="250">
        <f>S273*H273</f>
        <v>0</v>
      </c>
      <c r="AR273" s="25" t="s">
        <v>401</v>
      </c>
      <c r="AT273" s="25" t="s">
        <v>396</v>
      </c>
      <c r="AU273" s="25" t="s">
        <v>81</v>
      </c>
      <c r="AY273" s="25" t="s">
        <v>394</v>
      </c>
      <c r="BE273" s="251">
        <f>IF(N273="základní",J273,0)</f>
        <v>0</v>
      </c>
      <c r="BF273" s="251">
        <f>IF(N273="snížená",J273,0)</f>
        <v>0</v>
      </c>
      <c r="BG273" s="251">
        <f>IF(N273="zákl. přenesená",J273,0)</f>
        <v>0</v>
      </c>
      <c r="BH273" s="251">
        <f>IF(N273="sníž. přenesená",J273,0)</f>
        <v>0</v>
      </c>
      <c r="BI273" s="251">
        <f>IF(N273="nulová",J273,0)</f>
        <v>0</v>
      </c>
      <c r="BJ273" s="25" t="s">
        <v>24</v>
      </c>
      <c r="BK273" s="251">
        <f>ROUND(I273*H273,2)</f>
        <v>0</v>
      </c>
      <c r="BL273" s="25" t="s">
        <v>401</v>
      </c>
      <c r="BM273" s="25" t="s">
        <v>5675</v>
      </c>
    </row>
    <row r="274" spans="2:47" s="1" customFormat="1" ht="13.5">
      <c r="B274" s="47"/>
      <c r="C274" s="75"/>
      <c r="D274" s="252" t="s">
        <v>403</v>
      </c>
      <c r="E274" s="75"/>
      <c r="F274" s="253" t="s">
        <v>5676</v>
      </c>
      <c r="G274" s="75"/>
      <c r="H274" s="75"/>
      <c r="I274" s="208"/>
      <c r="J274" s="75"/>
      <c r="K274" s="75"/>
      <c r="L274" s="73"/>
      <c r="M274" s="254"/>
      <c r="N274" s="48"/>
      <c r="O274" s="48"/>
      <c r="P274" s="48"/>
      <c r="Q274" s="48"/>
      <c r="R274" s="48"/>
      <c r="S274" s="48"/>
      <c r="T274" s="96"/>
      <c r="AT274" s="25" t="s">
        <v>403</v>
      </c>
      <c r="AU274" s="25" t="s">
        <v>81</v>
      </c>
    </row>
    <row r="275" spans="2:51" s="12" customFormat="1" ht="13.5">
      <c r="B275" s="255"/>
      <c r="C275" s="256"/>
      <c r="D275" s="252" t="s">
        <v>405</v>
      </c>
      <c r="E275" s="257" t="s">
        <v>22</v>
      </c>
      <c r="F275" s="258" t="s">
        <v>5668</v>
      </c>
      <c r="G275" s="256"/>
      <c r="H275" s="259">
        <v>3</v>
      </c>
      <c r="I275" s="260"/>
      <c r="J275" s="256"/>
      <c r="K275" s="256"/>
      <c r="L275" s="261"/>
      <c r="M275" s="262"/>
      <c r="N275" s="263"/>
      <c r="O275" s="263"/>
      <c r="P275" s="263"/>
      <c r="Q275" s="263"/>
      <c r="R275" s="263"/>
      <c r="S275" s="263"/>
      <c r="T275" s="264"/>
      <c r="AT275" s="265" t="s">
        <v>405</v>
      </c>
      <c r="AU275" s="265" t="s">
        <v>81</v>
      </c>
      <c r="AV275" s="12" t="s">
        <v>81</v>
      </c>
      <c r="AW275" s="12" t="s">
        <v>36</v>
      </c>
      <c r="AX275" s="12" t="s">
        <v>73</v>
      </c>
      <c r="AY275" s="265" t="s">
        <v>394</v>
      </c>
    </row>
    <row r="276" spans="2:51" s="14" customFormat="1" ht="13.5">
      <c r="B276" s="277"/>
      <c r="C276" s="278"/>
      <c r="D276" s="252" t="s">
        <v>405</v>
      </c>
      <c r="E276" s="279" t="s">
        <v>22</v>
      </c>
      <c r="F276" s="280" t="s">
        <v>473</v>
      </c>
      <c r="G276" s="278"/>
      <c r="H276" s="281">
        <v>3</v>
      </c>
      <c r="I276" s="282"/>
      <c r="J276" s="278"/>
      <c r="K276" s="278"/>
      <c r="L276" s="283"/>
      <c r="M276" s="284"/>
      <c r="N276" s="285"/>
      <c r="O276" s="285"/>
      <c r="P276" s="285"/>
      <c r="Q276" s="285"/>
      <c r="R276" s="285"/>
      <c r="S276" s="285"/>
      <c r="T276" s="286"/>
      <c r="AT276" s="287" t="s">
        <v>405</v>
      </c>
      <c r="AU276" s="287" t="s">
        <v>81</v>
      </c>
      <c r="AV276" s="14" t="s">
        <v>401</v>
      </c>
      <c r="AW276" s="14" t="s">
        <v>36</v>
      </c>
      <c r="AX276" s="14" t="s">
        <v>24</v>
      </c>
      <c r="AY276" s="287" t="s">
        <v>394</v>
      </c>
    </row>
    <row r="277" spans="2:65" s="1" customFormat="1" ht="16.5" customHeight="1">
      <c r="B277" s="47"/>
      <c r="C277" s="288" t="s">
        <v>654</v>
      </c>
      <c r="D277" s="288" t="s">
        <v>506</v>
      </c>
      <c r="E277" s="289" t="s">
        <v>5677</v>
      </c>
      <c r="F277" s="290" t="s">
        <v>5678</v>
      </c>
      <c r="G277" s="291" t="s">
        <v>409</v>
      </c>
      <c r="H277" s="292">
        <v>3</v>
      </c>
      <c r="I277" s="293"/>
      <c r="J277" s="294">
        <f>ROUND(I277*H277,2)</f>
        <v>0</v>
      </c>
      <c r="K277" s="290" t="s">
        <v>400</v>
      </c>
      <c r="L277" s="295"/>
      <c r="M277" s="296" t="s">
        <v>22</v>
      </c>
      <c r="N277" s="297" t="s">
        <v>44</v>
      </c>
      <c r="O277" s="48"/>
      <c r="P277" s="249">
        <f>O277*H277</f>
        <v>0</v>
      </c>
      <c r="Q277" s="249">
        <v>0.0016</v>
      </c>
      <c r="R277" s="249">
        <f>Q277*H277</f>
        <v>0.0048000000000000004</v>
      </c>
      <c r="S277" s="249">
        <v>0</v>
      </c>
      <c r="T277" s="250">
        <f>S277*H277</f>
        <v>0</v>
      </c>
      <c r="AR277" s="25" t="s">
        <v>443</v>
      </c>
      <c r="AT277" s="25" t="s">
        <v>506</v>
      </c>
      <c r="AU277" s="25" t="s">
        <v>81</v>
      </c>
      <c r="AY277" s="25" t="s">
        <v>394</v>
      </c>
      <c r="BE277" s="251">
        <f>IF(N277="základní",J277,0)</f>
        <v>0</v>
      </c>
      <c r="BF277" s="251">
        <f>IF(N277="snížená",J277,0)</f>
        <v>0</v>
      </c>
      <c r="BG277" s="251">
        <f>IF(N277="zákl. přenesená",J277,0)</f>
        <v>0</v>
      </c>
      <c r="BH277" s="251">
        <f>IF(N277="sníž. přenesená",J277,0)</f>
        <v>0</v>
      </c>
      <c r="BI277" s="251">
        <f>IF(N277="nulová",J277,0)</f>
        <v>0</v>
      </c>
      <c r="BJ277" s="25" t="s">
        <v>24</v>
      </c>
      <c r="BK277" s="251">
        <f>ROUND(I277*H277,2)</f>
        <v>0</v>
      </c>
      <c r="BL277" s="25" t="s">
        <v>401</v>
      </c>
      <c r="BM277" s="25" t="s">
        <v>5679</v>
      </c>
    </row>
    <row r="278" spans="2:47" s="1" customFormat="1" ht="13.5">
      <c r="B278" s="47"/>
      <c r="C278" s="75"/>
      <c r="D278" s="252" t="s">
        <v>403</v>
      </c>
      <c r="E278" s="75"/>
      <c r="F278" s="253" t="s">
        <v>5680</v>
      </c>
      <c r="G278" s="75"/>
      <c r="H278" s="75"/>
      <c r="I278" s="208"/>
      <c r="J278" s="75"/>
      <c r="K278" s="75"/>
      <c r="L278" s="73"/>
      <c r="M278" s="254"/>
      <c r="N278" s="48"/>
      <c r="O278" s="48"/>
      <c r="P278" s="48"/>
      <c r="Q278" s="48"/>
      <c r="R278" s="48"/>
      <c r="S278" s="48"/>
      <c r="T278" s="96"/>
      <c r="AT278" s="25" t="s">
        <v>403</v>
      </c>
      <c r="AU278" s="25" t="s">
        <v>81</v>
      </c>
    </row>
    <row r="279" spans="2:47" s="1" customFormat="1" ht="13.5">
      <c r="B279" s="47"/>
      <c r="C279" s="75"/>
      <c r="D279" s="252" t="s">
        <v>842</v>
      </c>
      <c r="E279" s="75"/>
      <c r="F279" s="308" t="s">
        <v>1929</v>
      </c>
      <c r="G279" s="75"/>
      <c r="H279" s="75"/>
      <c r="I279" s="208"/>
      <c r="J279" s="75"/>
      <c r="K279" s="75"/>
      <c r="L279" s="73"/>
      <c r="M279" s="254"/>
      <c r="N279" s="48"/>
      <c r="O279" s="48"/>
      <c r="P279" s="48"/>
      <c r="Q279" s="48"/>
      <c r="R279" s="48"/>
      <c r="S279" s="48"/>
      <c r="T279" s="96"/>
      <c r="AT279" s="25" t="s">
        <v>842</v>
      </c>
      <c r="AU279" s="25" t="s">
        <v>81</v>
      </c>
    </row>
    <row r="280" spans="2:51" s="12" customFormat="1" ht="13.5">
      <c r="B280" s="255"/>
      <c r="C280" s="256"/>
      <c r="D280" s="252" t="s">
        <v>405</v>
      </c>
      <c r="E280" s="257" t="s">
        <v>22</v>
      </c>
      <c r="F280" s="258" t="s">
        <v>5668</v>
      </c>
      <c r="G280" s="256"/>
      <c r="H280" s="259">
        <v>3</v>
      </c>
      <c r="I280" s="260"/>
      <c r="J280" s="256"/>
      <c r="K280" s="256"/>
      <c r="L280" s="261"/>
      <c r="M280" s="262"/>
      <c r="N280" s="263"/>
      <c r="O280" s="263"/>
      <c r="P280" s="263"/>
      <c r="Q280" s="263"/>
      <c r="R280" s="263"/>
      <c r="S280" s="263"/>
      <c r="T280" s="264"/>
      <c r="AT280" s="265" t="s">
        <v>405</v>
      </c>
      <c r="AU280" s="265" t="s">
        <v>81</v>
      </c>
      <c r="AV280" s="12" t="s">
        <v>81</v>
      </c>
      <c r="AW280" s="12" t="s">
        <v>36</v>
      </c>
      <c r="AX280" s="12" t="s">
        <v>73</v>
      </c>
      <c r="AY280" s="265" t="s">
        <v>394</v>
      </c>
    </row>
    <row r="281" spans="2:51" s="14" customFormat="1" ht="13.5">
      <c r="B281" s="277"/>
      <c r="C281" s="278"/>
      <c r="D281" s="252" t="s">
        <v>405</v>
      </c>
      <c r="E281" s="279" t="s">
        <v>22</v>
      </c>
      <c r="F281" s="280" t="s">
        <v>473</v>
      </c>
      <c r="G281" s="278"/>
      <c r="H281" s="281">
        <v>3</v>
      </c>
      <c r="I281" s="282"/>
      <c r="J281" s="278"/>
      <c r="K281" s="278"/>
      <c r="L281" s="283"/>
      <c r="M281" s="284"/>
      <c r="N281" s="285"/>
      <c r="O281" s="285"/>
      <c r="P281" s="285"/>
      <c r="Q281" s="285"/>
      <c r="R281" s="285"/>
      <c r="S281" s="285"/>
      <c r="T281" s="286"/>
      <c r="AT281" s="287" t="s">
        <v>405</v>
      </c>
      <c r="AU281" s="287" t="s">
        <v>81</v>
      </c>
      <c r="AV281" s="14" t="s">
        <v>401</v>
      </c>
      <c r="AW281" s="14" t="s">
        <v>36</v>
      </c>
      <c r="AX281" s="14" t="s">
        <v>24</v>
      </c>
      <c r="AY281" s="287" t="s">
        <v>394</v>
      </c>
    </row>
    <row r="282" spans="2:65" s="1" customFormat="1" ht="16.5" customHeight="1">
      <c r="B282" s="47"/>
      <c r="C282" s="240" t="s">
        <v>660</v>
      </c>
      <c r="D282" s="240" t="s">
        <v>396</v>
      </c>
      <c r="E282" s="241" t="s">
        <v>5681</v>
      </c>
      <c r="F282" s="242" t="s">
        <v>5682</v>
      </c>
      <c r="G282" s="243" t="s">
        <v>612</v>
      </c>
      <c r="H282" s="244">
        <v>18.4</v>
      </c>
      <c r="I282" s="245"/>
      <c r="J282" s="246">
        <f>ROUND(I282*H282,2)</f>
        <v>0</v>
      </c>
      <c r="K282" s="242" t="s">
        <v>400</v>
      </c>
      <c r="L282" s="73"/>
      <c r="M282" s="247" t="s">
        <v>22</v>
      </c>
      <c r="N282" s="248" t="s">
        <v>44</v>
      </c>
      <c r="O282" s="48"/>
      <c r="P282" s="249">
        <f>O282*H282</f>
        <v>0</v>
      </c>
      <c r="Q282" s="249">
        <v>0</v>
      </c>
      <c r="R282" s="249">
        <f>Q282*H282</f>
        <v>0</v>
      </c>
      <c r="S282" s="249">
        <v>0</v>
      </c>
      <c r="T282" s="250">
        <f>S282*H282</f>
        <v>0</v>
      </c>
      <c r="AR282" s="25" t="s">
        <v>401</v>
      </c>
      <c r="AT282" s="25" t="s">
        <v>396</v>
      </c>
      <c r="AU282" s="25" t="s">
        <v>81</v>
      </c>
      <c r="AY282" s="25" t="s">
        <v>394</v>
      </c>
      <c r="BE282" s="251">
        <f>IF(N282="základní",J282,0)</f>
        <v>0</v>
      </c>
      <c r="BF282" s="251">
        <f>IF(N282="snížená",J282,0)</f>
        <v>0</v>
      </c>
      <c r="BG282" s="251">
        <f>IF(N282="zákl. přenesená",J282,0)</f>
        <v>0</v>
      </c>
      <c r="BH282" s="251">
        <f>IF(N282="sníž. přenesená",J282,0)</f>
        <v>0</v>
      </c>
      <c r="BI282" s="251">
        <f>IF(N282="nulová",J282,0)</f>
        <v>0</v>
      </c>
      <c r="BJ282" s="25" t="s">
        <v>24</v>
      </c>
      <c r="BK282" s="251">
        <f>ROUND(I282*H282,2)</f>
        <v>0</v>
      </c>
      <c r="BL282" s="25" t="s">
        <v>401</v>
      </c>
      <c r="BM282" s="25" t="s">
        <v>5683</v>
      </c>
    </row>
    <row r="283" spans="2:47" s="1" customFormat="1" ht="13.5">
      <c r="B283" s="47"/>
      <c r="C283" s="75"/>
      <c r="D283" s="252" t="s">
        <v>403</v>
      </c>
      <c r="E283" s="75"/>
      <c r="F283" s="253" t="s">
        <v>5684</v>
      </c>
      <c r="G283" s="75"/>
      <c r="H283" s="75"/>
      <c r="I283" s="208"/>
      <c r="J283" s="75"/>
      <c r="K283" s="75"/>
      <c r="L283" s="73"/>
      <c r="M283" s="254"/>
      <c r="N283" s="48"/>
      <c r="O283" s="48"/>
      <c r="P283" s="48"/>
      <c r="Q283" s="48"/>
      <c r="R283" s="48"/>
      <c r="S283" s="48"/>
      <c r="T283" s="96"/>
      <c r="AT283" s="25" t="s">
        <v>403</v>
      </c>
      <c r="AU283" s="25" t="s">
        <v>81</v>
      </c>
    </row>
    <row r="284" spans="2:51" s="12" customFormat="1" ht="13.5">
      <c r="B284" s="255"/>
      <c r="C284" s="256"/>
      <c r="D284" s="252" t="s">
        <v>405</v>
      </c>
      <c r="E284" s="257" t="s">
        <v>22</v>
      </c>
      <c r="F284" s="258" t="s">
        <v>5685</v>
      </c>
      <c r="G284" s="256"/>
      <c r="H284" s="259">
        <v>18.4</v>
      </c>
      <c r="I284" s="260"/>
      <c r="J284" s="256"/>
      <c r="K284" s="256"/>
      <c r="L284" s="261"/>
      <c r="M284" s="262"/>
      <c r="N284" s="263"/>
      <c r="O284" s="263"/>
      <c r="P284" s="263"/>
      <c r="Q284" s="263"/>
      <c r="R284" s="263"/>
      <c r="S284" s="263"/>
      <c r="T284" s="264"/>
      <c r="AT284" s="265" t="s">
        <v>405</v>
      </c>
      <c r="AU284" s="265" t="s">
        <v>81</v>
      </c>
      <c r="AV284" s="12" t="s">
        <v>81</v>
      </c>
      <c r="AW284" s="12" t="s">
        <v>36</v>
      </c>
      <c r="AX284" s="12" t="s">
        <v>73</v>
      </c>
      <c r="AY284" s="265" t="s">
        <v>394</v>
      </c>
    </row>
    <row r="285" spans="2:51" s="14" customFormat="1" ht="13.5">
      <c r="B285" s="277"/>
      <c r="C285" s="278"/>
      <c r="D285" s="252" t="s">
        <v>405</v>
      </c>
      <c r="E285" s="279" t="s">
        <v>22</v>
      </c>
      <c r="F285" s="280" t="s">
        <v>473</v>
      </c>
      <c r="G285" s="278"/>
      <c r="H285" s="281">
        <v>18.4</v>
      </c>
      <c r="I285" s="282"/>
      <c r="J285" s="278"/>
      <c r="K285" s="278"/>
      <c r="L285" s="283"/>
      <c r="M285" s="284"/>
      <c r="N285" s="285"/>
      <c r="O285" s="285"/>
      <c r="P285" s="285"/>
      <c r="Q285" s="285"/>
      <c r="R285" s="285"/>
      <c r="S285" s="285"/>
      <c r="T285" s="286"/>
      <c r="AT285" s="287" t="s">
        <v>405</v>
      </c>
      <c r="AU285" s="287" t="s">
        <v>81</v>
      </c>
      <c r="AV285" s="14" t="s">
        <v>401</v>
      </c>
      <c r="AW285" s="14" t="s">
        <v>36</v>
      </c>
      <c r="AX285" s="14" t="s">
        <v>24</v>
      </c>
      <c r="AY285" s="287" t="s">
        <v>394</v>
      </c>
    </row>
    <row r="286" spans="2:65" s="1" customFormat="1" ht="16.5" customHeight="1">
      <c r="B286" s="47"/>
      <c r="C286" s="240" t="s">
        <v>666</v>
      </c>
      <c r="D286" s="240" t="s">
        <v>396</v>
      </c>
      <c r="E286" s="241" t="s">
        <v>3475</v>
      </c>
      <c r="F286" s="242" t="s">
        <v>3476</v>
      </c>
      <c r="G286" s="243" t="s">
        <v>409</v>
      </c>
      <c r="H286" s="244">
        <v>3</v>
      </c>
      <c r="I286" s="245"/>
      <c r="J286" s="246">
        <f>ROUND(I286*H286,2)</f>
        <v>0</v>
      </c>
      <c r="K286" s="242" t="s">
        <v>400</v>
      </c>
      <c r="L286" s="73"/>
      <c r="M286" s="247" t="s">
        <v>22</v>
      </c>
      <c r="N286" s="248" t="s">
        <v>44</v>
      </c>
      <c r="O286" s="48"/>
      <c r="P286" s="249">
        <f>O286*H286</f>
        <v>0</v>
      </c>
      <c r="Q286" s="249">
        <v>0.46009</v>
      </c>
      <c r="R286" s="249">
        <f>Q286*H286</f>
        <v>1.3802699999999999</v>
      </c>
      <c r="S286" s="249">
        <v>0</v>
      </c>
      <c r="T286" s="250">
        <f>S286*H286</f>
        <v>0</v>
      </c>
      <c r="AR286" s="25" t="s">
        <v>401</v>
      </c>
      <c r="AT286" s="25" t="s">
        <v>396</v>
      </c>
      <c r="AU286" s="25" t="s">
        <v>81</v>
      </c>
      <c r="AY286" s="25" t="s">
        <v>394</v>
      </c>
      <c r="BE286" s="251">
        <f>IF(N286="základní",J286,0)</f>
        <v>0</v>
      </c>
      <c r="BF286" s="251">
        <f>IF(N286="snížená",J286,0)</f>
        <v>0</v>
      </c>
      <c r="BG286" s="251">
        <f>IF(N286="zákl. přenesená",J286,0)</f>
        <v>0</v>
      </c>
      <c r="BH286" s="251">
        <f>IF(N286="sníž. přenesená",J286,0)</f>
        <v>0</v>
      </c>
      <c r="BI286" s="251">
        <f>IF(N286="nulová",J286,0)</f>
        <v>0</v>
      </c>
      <c r="BJ286" s="25" t="s">
        <v>24</v>
      </c>
      <c r="BK286" s="251">
        <f>ROUND(I286*H286,2)</f>
        <v>0</v>
      </c>
      <c r="BL286" s="25" t="s">
        <v>401</v>
      </c>
      <c r="BM286" s="25" t="s">
        <v>5686</v>
      </c>
    </row>
    <row r="287" spans="2:47" s="1" customFormat="1" ht="13.5">
      <c r="B287" s="47"/>
      <c r="C287" s="75"/>
      <c r="D287" s="252" t="s">
        <v>403</v>
      </c>
      <c r="E287" s="75"/>
      <c r="F287" s="253" t="s">
        <v>5687</v>
      </c>
      <c r="G287" s="75"/>
      <c r="H287" s="75"/>
      <c r="I287" s="208"/>
      <c r="J287" s="75"/>
      <c r="K287" s="75"/>
      <c r="L287" s="73"/>
      <c r="M287" s="254"/>
      <c r="N287" s="48"/>
      <c r="O287" s="48"/>
      <c r="P287" s="48"/>
      <c r="Q287" s="48"/>
      <c r="R287" s="48"/>
      <c r="S287" s="48"/>
      <c r="T287" s="96"/>
      <c r="AT287" s="25" t="s">
        <v>403</v>
      </c>
      <c r="AU287" s="25" t="s">
        <v>81</v>
      </c>
    </row>
    <row r="288" spans="2:51" s="12" customFormat="1" ht="13.5">
      <c r="B288" s="255"/>
      <c r="C288" s="256"/>
      <c r="D288" s="252" t="s">
        <v>405</v>
      </c>
      <c r="E288" s="257" t="s">
        <v>22</v>
      </c>
      <c r="F288" s="258" t="s">
        <v>5668</v>
      </c>
      <c r="G288" s="256"/>
      <c r="H288" s="259">
        <v>3</v>
      </c>
      <c r="I288" s="260"/>
      <c r="J288" s="256"/>
      <c r="K288" s="256"/>
      <c r="L288" s="261"/>
      <c r="M288" s="262"/>
      <c r="N288" s="263"/>
      <c r="O288" s="263"/>
      <c r="P288" s="263"/>
      <c r="Q288" s="263"/>
      <c r="R288" s="263"/>
      <c r="S288" s="263"/>
      <c r="T288" s="264"/>
      <c r="AT288" s="265" t="s">
        <v>405</v>
      </c>
      <c r="AU288" s="265" t="s">
        <v>81</v>
      </c>
      <c r="AV288" s="12" t="s">
        <v>81</v>
      </c>
      <c r="AW288" s="12" t="s">
        <v>36</v>
      </c>
      <c r="AX288" s="12" t="s">
        <v>24</v>
      </c>
      <c r="AY288" s="265" t="s">
        <v>394</v>
      </c>
    </row>
    <row r="289" spans="2:65" s="1" customFormat="1" ht="16.5" customHeight="1">
      <c r="B289" s="47"/>
      <c r="C289" s="240" t="s">
        <v>672</v>
      </c>
      <c r="D289" s="240" t="s">
        <v>396</v>
      </c>
      <c r="E289" s="241" t="s">
        <v>5688</v>
      </c>
      <c r="F289" s="242" t="s">
        <v>5689</v>
      </c>
      <c r="G289" s="243" t="s">
        <v>612</v>
      </c>
      <c r="H289" s="244">
        <v>58.8</v>
      </c>
      <c r="I289" s="245"/>
      <c r="J289" s="246">
        <f>ROUND(I289*H289,2)</f>
        <v>0</v>
      </c>
      <c r="K289" s="242" t="s">
        <v>400</v>
      </c>
      <c r="L289" s="73"/>
      <c r="M289" s="247" t="s">
        <v>22</v>
      </c>
      <c r="N289" s="248" t="s">
        <v>44</v>
      </c>
      <c r="O289" s="48"/>
      <c r="P289" s="249">
        <f>O289*H289</f>
        <v>0</v>
      </c>
      <c r="Q289" s="249">
        <v>0</v>
      </c>
      <c r="R289" s="249">
        <f>Q289*H289</f>
        <v>0</v>
      </c>
      <c r="S289" s="249">
        <v>0</v>
      </c>
      <c r="T289" s="250">
        <f>S289*H289</f>
        <v>0</v>
      </c>
      <c r="AR289" s="25" t="s">
        <v>401</v>
      </c>
      <c r="AT289" s="25" t="s">
        <v>396</v>
      </c>
      <c r="AU289" s="25" t="s">
        <v>81</v>
      </c>
      <c r="AY289" s="25" t="s">
        <v>394</v>
      </c>
      <c r="BE289" s="251">
        <f>IF(N289="základní",J289,0)</f>
        <v>0</v>
      </c>
      <c r="BF289" s="251">
        <f>IF(N289="snížená",J289,0)</f>
        <v>0</v>
      </c>
      <c r="BG289" s="251">
        <f>IF(N289="zákl. přenesená",J289,0)</f>
        <v>0</v>
      </c>
      <c r="BH289" s="251">
        <f>IF(N289="sníž. přenesená",J289,0)</f>
        <v>0</v>
      </c>
      <c r="BI289" s="251">
        <f>IF(N289="nulová",J289,0)</f>
        <v>0</v>
      </c>
      <c r="BJ289" s="25" t="s">
        <v>24</v>
      </c>
      <c r="BK289" s="251">
        <f>ROUND(I289*H289,2)</f>
        <v>0</v>
      </c>
      <c r="BL289" s="25" t="s">
        <v>401</v>
      </c>
      <c r="BM289" s="25" t="s">
        <v>5690</v>
      </c>
    </row>
    <row r="290" spans="2:47" s="1" customFormat="1" ht="13.5">
      <c r="B290" s="47"/>
      <c r="C290" s="75"/>
      <c r="D290" s="252" t="s">
        <v>403</v>
      </c>
      <c r="E290" s="75"/>
      <c r="F290" s="253" t="s">
        <v>5691</v>
      </c>
      <c r="G290" s="75"/>
      <c r="H290" s="75"/>
      <c r="I290" s="208"/>
      <c r="J290" s="75"/>
      <c r="K290" s="75"/>
      <c r="L290" s="73"/>
      <c r="M290" s="254"/>
      <c r="N290" s="48"/>
      <c r="O290" s="48"/>
      <c r="P290" s="48"/>
      <c r="Q290" s="48"/>
      <c r="R290" s="48"/>
      <c r="S290" s="48"/>
      <c r="T290" s="96"/>
      <c r="AT290" s="25" t="s">
        <v>403</v>
      </c>
      <c r="AU290" s="25" t="s">
        <v>81</v>
      </c>
    </row>
    <row r="291" spans="2:51" s="12" customFormat="1" ht="13.5">
      <c r="B291" s="255"/>
      <c r="C291" s="256"/>
      <c r="D291" s="252" t="s">
        <v>405</v>
      </c>
      <c r="E291" s="257" t="s">
        <v>22</v>
      </c>
      <c r="F291" s="258" t="s">
        <v>5692</v>
      </c>
      <c r="G291" s="256"/>
      <c r="H291" s="259">
        <v>58.8</v>
      </c>
      <c r="I291" s="260"/>
      <c r="J291" s="256"/>
      <c r="K291" s="256"/>
      <c r="L291" s="261"/>
      <c r="M291" s="262"/>
      <c r="N291" s="263"/>
      <c r="O291" s="263"/>
      <c r="P291" s="263"/>
      <c r="Q291" s="263"/>
      <c r="R291" s="263"/>
      <c r="S291" s="263"/>
      <c r="T291" s="264"/>
      <c r="AT291" s="265" t="s">
        <v>405</v>
      </c>
      <c r="AU291" s="265" t="s">
        <v>81</v>
      </c>
      <c r="AV291" s="12" t="s">
        <v>81</v>
      </c>
      <c r="AW291" s="12" t="s">
        <v>36</v>
      </c>
      <c r="AX291" s="12" t="s">
        <v>73</v>
      </c>
      <c r="AY291" s="265" t="s">
        <v>394</v>
      </c>
    </row>
    <row r="292" spans="2:51" s="14" customFormat="1" ht="13.5">
      <c r="B292" s="277"/>
      <c r="C292" s="278"/>
      <c r="D292" s="252" t="s">
        <v>405</v>
      </c>
      <c r="E292" s="279" t="s">
        <v>22</v>
      </c>
      <c r="F292" s="280" t="s">
        <v>473</v>
      </c>
      <c r="G292" s="278"/>
      <c r="H292" s="281">
        <v>58.8</v>
      </c>
      <c r="I292" s="282"/>
      <c r="J292" s="278"/>
      <c r="K292" s="278"/>
      <c r="L292" s="283"/>
      <c r="M292" s="284"/>
      <c r="N292" s="285"/>
      <c r="O292" s="285"/>
      <c r="P292" s="285"/>
      <c r="Q292" s="285"/>
      <c r="R292" s="285"/>
      <c r="S292" s="285"/>
      <c r="T292" s="286"/>
      <c r="AT292" s="287" t="s">
        <v>405</v>
      </c>
      <c r="AU292" s="287" t="s">
        <v>81</v>
      </c>
      <c r="AV292" s="14" t="s">
        <v>401</v>
      </c>
      <c r="AW292" s="14" t="s">
        <v>36</v>
      </c>
      <c r="AX292" s="14" t="s">
        <v>24</v>
      </c>
      <c r="AY292" s="287" t="s">
        <v>394</v>
      </c>
    </row>
    <row r="293" spans="2:65" s="1" customFormat="1" ht="25.5" customHeight="1">
      <c r="B293" s="47"/>
      <c r="C293" s="240" t="s">
        <v>678</v>
      </c>
      <c r="D293" s="240" t="s">
        <v>396</v>
      </c>
      <c r="E293" s="241" t="s">
        <v>5693</v>
      </c>
      <c r="F293" s="242" t="s">
        <v>5694</v>
      </c>
      <c r="G293" s="243" t="s">
        <v>409</v>
      </c>
      <c r="H293" s="244">
        <v>5</v>
      </c>
      <c r="I293" s="245"/>
      <c r="J293" s="246">
        <f>ROUND(I293*H293,2)</f>
        <v>0</v>
      </c>
      <c r="K293" s="242" t="s">
        <v>400</v>
      </c>
      <c r="L293" s="73"/>
      <c r="M293" s="247" t="s">
        <v>22</v>
      </c>
      <c r="N293" s="248" t="s">
        <v>44</v>
      </c>
      <c r="O293" s="48"/>
      <c r="P293" s="249">
        <f>O293*H293</f>
        <v>0</v>
      </c>
      <c r="Q293" s="249">
        <v>2.11676</v>
      </c>
      <c r="R293" s="249">
        <f>Q293*H293</f>
        <v>10.5838</v>
      </c>
      <c r="S293" s="249">
        <v>0</v>
      </c>
      <c r="T293" s="250">
        <f>S293*H293</f>
        <v>0</v>
      </c>
      <c r="AR293" s="25" t="s">
        <v>401</v>
      </c>
      <c r="AT293" s="25" t="s">
        <v>396</v>
      </c>
      <c r="AU293" s="25" t="s">
        <v>81</v>
      </c>
      <c r="AY293" s="25" t="s">
        <v>394</v>
      </c>
      <c r="BE293" s="251">
        <f>IF(N293="základní",J293,0)</f>
        <v>0</v>
      </c>
      <c r="BF293" s="251">
        <f>IF(N293="snížená",J293,0)</f>
        <v>0</v>
      </c>
      <c r="BG293" s="251">
        <f>IF(N293="zákl. přenesená",J293,0)</f>
        <v>0</v>
      </c>
      <c r="BH293" s="251">
        <f>IF(N293="sníž. přenesená",J293,0)</f>
        <v>0</v>
      </c>
      <c r="BI293" s="251">
        <f>IF(N293="nulová",J293,0)</f>
        <v>0</v>
      </c>
      <c r="BJ293" s="25" t="s">
        <v>24</v>
      </c>
      <c r="BK293" s="251">
        <f>ROUND(I293*H293,2)</f>
        <v>0</v>
      </c>
      <c r="BL293" s="25" t="s">
        <v>401</v>
      </c>
      <c r="BM293" s="25" t="s">
        <v>5695</v>
      </c>
    </row>
    <row r="294" spans="2:47" s="1" customFormat="1" ht="13.5">
      <c r="B294" s="47"/>
      <c r="C294" s="75"/>
      <c r="D294" s="252" t="s">
        <v>403</v>
      </c>
      <c r="E294" s="75"/>
      <c r="F294" s="253" t="s">
        <v>5696</v>
      </c>
      <c r="G294" s="75"/>
      <c r="H294" s="75"/>
      <c r="I294" s="208"/>
      <c r="J294" s="75"/>
      <c r="K294" s="75"/>
      <c r="L294" s="73"/>
      <c r="M294" s="254"/>
      <c r="N294" s="48"/>
      <c r="O294" s="48"/>
      <c r="P294" s="48"/>
      <c r="Q294" s="48"/>
      <c r="R294" s="48"/>
      <c r="S294" s="48"/>
      <c r="T294" s="96"/>
      <c r="AT294" s="25" t="s">
        <v>403</v>
      </c>
      <c r="AU294" s="25" t="s">
        <v>81</v>
      </c>
    </row>
    <row r="295" spans="2:51" s="12" customFormat="1" ht="13.5">
      <c r="B295" s="255"/>
      <c r="C295" s="256"/>
      <c r="D295" s="252" t="s">
        <v>405</v>
      </c>
      <c r="E295" s="257" t="s">
        <v>22</v>
      </c>
      <c r="F295" s="258" t="s">
        <v>5697</v>
      </c>
      <c r="G295" s="256"/>
      <c r="H295" s="259">
        <v>5</v>
      </c>
      <c r="I295" s="260"/>
      <c r="J295" s="256"/>
      <c r="K295" s="256"/>
      <c r="L295" s="261"/>
      <c r="M295" s="262"/>
      <c r="N295" s="263"/>
      <c r="O295" s="263"/>
      <c r="P295" s="263"/>
      <c r="Q295" s="263"/>
      <c r="R295" s="263"/>
      <c r="S295" s="263"/>
      <c r="T295" s="264"/>
      <c r="AT295" s="265" t="s">
        <v>405</v>
      </c>
      <c r="AU295" s="265" t="s">
        <v>81</v>
      </c>
      <c r="AV295" s="12" t="s">
        <v>81</v>
      </c>
      <c r="AW295" s="12" t="s">
        <v>36</v>
      </c>
      <c r="AX295" s="12" t="s">
        <v>73</v>
      </c>
      <c r="AY295" s="265" t="s">
        <v>394</v>
      </c>
    </row>
    <row r="296" spans="2:51" s="14" customFormat="1" ht="13.5">
      <c r="B296" s="277"/>
      <c r="C296" s="278"/>
      <c r="D296" s="252" t="s">
        <v>405</v>
      </c>
      <c r="E296" s="279" t="s">
        <v>22</v>
      </c>
      <c r="F296" s="280" t="s">
        <v>473</v>
      </c>
      <c r="G296" s="278"/>
      <c r="H296" s="281">
        <v>5</v>
      </c>
      <c r="I296" s="282"/>
      <c r="J296" s="278"/>
      <c r="K296" s="278"/>
      <c r="L296" s="283"/>
      <c r="M296" s="284"/>
      <c r="N296" s="285"/>
      <c r="O296" s="285"/>
      <c r="P296" s="285"/>
      <c r="Q296" s="285"/>
      <c r="R296" s="285"/>
      <c r="S296" s="285"/>
      <c r="T296" s="286"/>
      <c r="AT296" s="287" t="s">
        <v>405</v>
      </c>
      <c r="AU296" s="287" t="s">
        <v>81</v>
      </c>
      <c r="AV296" s="14" t="s">
        <v>401</v>
      </c>
      <c r="AW296" s="14" t="s">
        <v>36</v>
      </c>
      <c r="AX296" s="14" t="s">
        <v>24</v>
      </c>
      <c r="AY296" s="287" t="s">
        <v>394</v>
      </c>
    </row>
    <row r="297" spans="2:65" s="1" customFormat="1" ht="25.5" customHeight="1">
      <c r="B297" s="47"/>
      <c r="C297" s="288" t="s">
        <v>684</v>
      </c>
      <c r="D297" s="288" t="s">
        <v>506</v>
      </c>
      <c r="E297" s="289" t="s">
        <v>5698</v>
      </c>
      <c r="F297" s="290" t="s">
        <v>5699</v>
      </c>
      <c r="G297" s="291" t="s">
        <v>409</v>
      </c>
      <c r="H297" s="292">
        <v>5</v>
      </c>
      <c r="I297" s="293"/>
      <c r="J297" s="294">
        <f>ROUND(I297*H297,2)</f>
        <v>0</v>
      </c>
      <c r="K297" s="290" t="s">
        <v>400</v>
      </c>
      <c r="L297" s="295"/>
      <c r="M297" s="296" t="s">
        <v>22</v>
      </c>
      <c r="N297" s="297" t="s">
        <v>44</v>
      </c>
      <c r="O297" s="48"/>
      <c r="P297" s="249">
        <f>O297*H297</f>
        <v>0</v>
      </c>
      <c r="Q297" s="249">
        <v>1.614</v>
      </c>
      <c r="R297" s="249">
        <f>Q297*H297</f>
        <v>8.07</v>
      </c>
      <c r="S297" s="249">
        <v>0</v>
      </c>
      <c r="T297" s="250">
        <f>S297*H297</f>
        <v>0</v>
      </c>
      <c r="AR297" s="25" t="s">
        <v>443</v>
      </c>
      <c r="AT297" s="25" t="s">
        <v>506</v>
      </c>
      <c r="AU297" s="25" t="s">
        <v>81</v>
      </c>
      <c r="AY297" s="25" t="s">
        <v>394</v>
      </c>
      <c r="BE297" s="251">
        <f>IF(N297="základní",J297,0)</f>
        <v>0</v>
      </c>
      <c r="BF297" s="251">
        <f>IF(N297="snížená",J297,0)</f>
        <v>0</v>
      </c>
      <c r="BG297" s="251">
        <f>IF(N297="zákl. přenesená",J297,0)</f>
        <v>0</v>
      </c>
      <c r="BH297" s="251">
        <f>IF(N297="sníž. přenesená",J297,0)</f>
        <v>0</v>
      </c>
      <c r="BI297" s="251">
        <f>IF(N297="nulová",J297,0)</f>
        <v>0</v>
      </c>
      <c r="BJ297" s="25" t="s">
        <v>24</v>
      </c>
      <c r="BK297" s="251">
        <f>ROUND(I297*H297,2)</f>
        <v>0</v>
      </c>
      <c r="BL297" s="25" t="s">
        <v>401</v>
      </c>
      <c r="BM297" s="25" t="s">
        <v>5700</v>
      </c>
    </row>
    <row r="298" spans="2:47" s="1" customFormat="1" ht="13.5">
      <c r="B298" s="47"/>
      <c r="C298" s="75"/>
      <c r="D298" s="252" t="s">
        <v>403</v>
      </c>
      <c r="E298" s="75"/>
      <c r="F298" s="253" t="s">
        <v>5701</v>
      </c>
      <c r="G298" s="75"/>
      <c r="H298" s="75"/>
      <c r="I298" s="208"/>
      <c r="J298" s="75"/>
      <c r="K298" s="75"/>
      <c r="L298" s="73"/>
      <c r="M298" s="254"/>
      <c r="N298" s="48"/>
      <c r="O298" s="48"/>
      <c r="P298" s="48"/>
      <c r="Q298" s="48"/>
      <c r="R298" s="48"/>
      <c r="S298" s="48"/>
      <c r="T298" s="96"/>
      <c r="AT298" s="25" t="s">
        <v>403</v>
      </c>
      <c r="AU298" s="25" t="s">
        <v>81</v>
      </c>
    </row>
    <row r="299" spans="2:51" s="12" customFormat="1" ht="13.5">
      <c r="B299" s="255"/>
      <c r="C299" s="256"/>
      <c r="D299" s="252" t="s">
        <v>405</v>
      </c>
      <c r="E299" s="257" t="s">
        <v>22</v>
      </c>
      <c r="F299" s="258" t="s">
        <v>5697</v>
      </c>
      <c r="G299" s="256"/>
      <c r="H299" s="259">
        <v>5</v>
      </c>
      <c r="I299" s="260"/>
      <c r="J299" s="256"/>
      <c r="K299" s="256"/>
      <c r="L299" s="261"/>
      <c r="M299" s="262"/>
      <c r="N299" s="263"/>
      <c r="O299" s="263"/>
      <c r="P299" s="263"/>
      <c r="Q299" s="263"/>
      <c r="R299" s="263"/>
      <c r="S299" s="263"/>
      <c r="T299" s="264"/>
      <c r="AT299" s="265" t="s">
        <v>405</v>
      </c>
      <c r="AU299" s="265" t="s">
        <v>81</v>
      </c>
      <c r="AV299" s="12" t="s">
        <v>81</v>
      </c>
      <c r="AW299" s="12" t="s">
        <v>36</v>
      </c>
      <c r="AX299" s="12" t="s">
        <v>73</v>
      </c>
      <c r="AY299" s="265" t="s">
        <v>394</v>
      </c>
    </row>
    <row r="300" spans="2:51" s="14" customFormat="1" ht="13.5">
      <c r="B300" s="277"/>
      <c r="C300" s="278"/>
      <c r="D300" s="252" t="s">
        <v>405</v>
      </c>
      <c r="E300" s="279" t="s">
        <v>22</v>
      </c>
      <c r="F300" s="280" t="s">
        <v>473</v>
      </c>
      <c r="G300" s="278"/>
      <c r="H300" s="281">
        <v>5</v>
      </c>
      <c r="I300" s="282"/>
      <c r="J300" s="278"/>
      <c r="K300" s="278"/>
      <c r="L300" s="283"/>
      <c r="M300" s="284"/>
      <c r="N300" s="285"/>
      <c r="O300" s="285"/>
      <c r="P300" s="285"/>
      <c r="Q300" s="285"/>
      <c r="R300" s="285"/>
      <c r="S300" s="285"/>
      <c r="T300" s="286"/>
      <c r="AT300" s="287" t="s">
        <v>405</v>
      </c>
      <c r="AU300" s="287" t="s">
        <v>81</v>
      </c>
      <c r="AV300" s="14" t="s">
        <v>401</v>
      </c>
      <c r="AW300" s="14" t="s">
        <v>36</v>
      </c>
      <c r="AX300" s="14" t="s">
        <v>24</v>
      </c>
      <c r="AY300" s="287" t="s">
        <v>394</v>
      </c>
    </row>
    <row r="301" spans="2:65" s="1" customFormat="1" ht="16.5" customHeight="1">
      <c r="B301" s="47"/>
      <c r="C301" s="288" t="s">
        <v>689</v>
      </c>
      <c r="D301" s="288" t="s">
        <v>506</v>
      </c>
      <c r="E301" s="289" t="s">
        <v>5702</v>
      </c>
      <c r="F301" s="290" t="s">
        <v>5703</v>
      </c>
      <c r="G301" s="291" t="s">
        <v>409</v>
      </c>
      <c r="H301" s="292">
        <v>3</v>
      </c>
      <c r="I301" s="293"/>
      <c r="J301" s="294">
        <f>ROUND(I301*H301,2)</f>
        <v>0</v>
      </c>
      <c r="K301" s="290" t="s">
        <v>400</v>
      </c>
      <c r="L301" s="295"/>
      <c r="M301" s="296" t="s">
        <v>22</v>
      </c>
      <c r="N301" s="297" t="s">
        <v>44</v>
      </c>
      <c r="O301" s="48"/>
      <c r="P301" s="249">
        <f>O301*H301</f>
        <v>0</v>
      </c>
      <c r="Q301" s="249">
        <v>0.254</v>
      </c>
      <c r="R301" s="249">
        <f>Q301*H301</f>
        <v>0.762</v>
      </c>
      <c r="S301" s="249">
        <v>0</v>
      </c>
      <c r="T301" s="250">
        <f>S301*H301</f>
        <v>0</v>
      </c>
      <c r="AR301" s="25" t="s">
        <v>443</v>
      </c>
      <c r="AT301" s="25" t="s">
        <v>506</v>
      </c>
      <c r="AU301" s="25" t="s">
        <v>81</v>
      </c>
      <c r="AY301" s="25" t="s">
        <v>394</v>
      </c>
      <c r="BE301" s="251">
        <f>IF(N301="základní",J301,0)</f>
        <v>0</v>
      </c>
      <c r="BF301" s="251">
        <f>IF(N301="snížená",J301,0)</f>
        <v>0</v>
      </c>
      <c r="BG301" s="251">
        <f>IF(N301="zákl. přenesená",J301,0)</f>
        <v>0</v>
      </c>
      <c r="BH301" s="251">
        <f>IF(N301="sníž. přenesená",J301,0)</f>
        <v>0</v>
      </c>
      <c r="BI301" s="251">
        <f>IF(N301="nulová",J301,0)</f>
        <v>0</v>
      </c>
      <c r="BJ301" s="25" t="s">
        <v>24</v>
      </c>
      <c r="BK301" s="251">
        <f>ROUND(I301*H301,2)</f>
        <v>0</v>
      </c>
      <c r="BL301" s="25" t="s">
        <v>401</v>
      </c>
      <c r="BM301" s="25" t="s">
        <v>5704</v>
      </c>
    </row>
    <row r="302" spans="2:47" s="1" customFormat="1" ht="13.5">
      <c r="B302" s="47"/>
      <c r="C302" s="75"/>
      <c r="D302" s="252" t="s">
        <v>403</v>
      </c>
      <c r="E302" s="75"/>
      <c r="F302" s="253" t="s">
        <v>5705</v>
      </c>
      <c r="G302" s="75"/>
      <c r="H302" s="75"/>
      <c r="I302" s="208"/>
      <c r="J302" s="75"/>
      <c r="K302" s="75"/>
      <c r="L302" s="73"/>
      <c r="M302" s="254"/>
      <c r="N302" s="48"/>
      <c r="O302" s="48"/>
      <c r="P302" s="48"/>
      <c r="Q302" s="48"/>
      <c r="R302" s="48"/>
      <c r="S302" s="48"/>
      <c r="T302" s="96"/>
      <c r="AT302" s="25" t="s">
        <v>403</v>
      </c>
      <c r="AU302" s="25" t="s">
        <v>81</v>
      </c>
    </row>
    <row r="303" spans="2:51" s="12" customFormat="1" ht="13.5">
      <c r="B303" s="255"/>
      <c r="C303" s="256"/>
      <c r="D303" s="252" t="s">
        <v>405</v>
      </c>
      <c r="E303" s="257" t="s">
        <v>22</v>
      </c>
      <c r="F303" s="258" t="s">
        <v>5668</v>
      </c>
      <c r="G303" s="256"/>
      <c r="H303" s="259">
        <v>3</v>
      </c>
      <c r="I303" s="260"/>
      <c r="J303" s="256"/>
      <c r="K303" s="256"/>
      <c r="L303" s="261"/>
      <c r="M303" s="262"/>
      <c r="N303" s="263"/>
      <c r="O303" s="263"/>
      <c r="P303" s="263"/>
      <c r="Q303" s="263"/>
      <c r="R303" s="263"/>
      <c r="S303" s="263"/>
      <c r="T303" s="264"/>
      <c r="AT303" s="265" t="s">
        <v>405</v>
      </c>
      <c r="AU303" s="265" t="s">
        <v>81</v>
      </c>
      <c r="AV303" s="12" t="s">
        <v>81</v>
      </c>
      <c r="AW303" s="12" t="s">
        <v>36</v>
      </c>
      <c r="AX303" s="12" t="s">
        <v>73</v>
      </c>
      <c r="AY303" s="265" t="s">
        <v>394</v>
      </c>
    </row>
    <row r="304" spans="2:51" s="14" customFormat="1" ht="13.5">
      <c r="B304" s="277"/>
      <c r="C304" s="278"/>
      <c r="D304" s="252" t="s">
        <v>405</v>
      </c>
      <c r="E304" s="279" t="s">
        <v>22</v>
      </c>
      <c r="F304" s="280" t="s">
        <v>473</v>
      </c>
      <c r="G304" s="278"/>
      <c r="H304" s="281">
        <v>3</v>
      </c>
      <c r="I304" s="282"/>
      <c r="J304" s="278"/>
      <c r="K304" s="278"/>
      <c r="L304" s="283"/>
      <c r="M304" s="284"/>
      <c r="N304" s="285"/>
      <c r="O304" s="285"/>
      <c r="P304" s="285"/>
      <c r="Q304" s="285"/>
      <c r="R304" s="285"/>
      <c r="S304" s="285"/>
      <c r="T304" s="286"/>
      <c r="AT304" s="287" t="s">
        <v>405</v>
      </c>
      <c r="AU304" s="287" t="s">
        <v>81</v>
      </c>
      <c r="AV304" s="14" t="s">
        <v>401</v>
      </c>
      <c r="AW304" s="14" t="s">
        <v>36</v>
      </c>
      <c r="AX304" s="14" t="s">
        <v>24</v>
      </c>
      <c r="AY304" s="287" t="s">
        <v>394</v>
      </c>
    </row>
    <row r="305" spans="2:65" s="1" customFormat="1" ht="16.5" customHeight="1">
      <c r="B305" s="47"/>
      <c r="C305" s="288" t="s">
        <v>694</v>
      </c>
      <c r="D305" s="288" t="s">
        <v>506</v>
      </c>
      <c r="E305" s="289" t="s">
        <v>5706</v>
      </c>
      <c r="F305" s="290" t="s">
        <v>5707</v>
      </c>
      <c r="G305" s="291" t="s">
        <v>409</v>
      </c>
      <c r="H305" s="292">
        <v>3</v>
      </c>
      <c r="I305" s="293"/>
      <c r="J305" s="294">
        <f>ROUND(I305*H305,2)</f>
        <v>0</v>
      </c>
      <c r="K305" s="290" t="s">
        <v>400</v>
      </c>
      <c r="L305" s="295"/>
      <c r="M305" s="296" t="s">
        <v>22</v>
      </c>
      <c r="N305" s="297" t="s">
        <v>44</v>
      </c>
      <c r="O305" s="48"/>
      <c r="P305" s="249">
        <f>O305*H305</f>
        <v>0</v>
      </c>
      <c r="Q305" s="249">
        <v>0.506</v>
      </c>
      <c r="R305" s="249">
        <f>Q305*H305</f>
        <v>1.518</v>
      </c>
      <c r="S305" s="249">
        <v>0</v>
      </c>
      <c r="T305" s="250">
        <f>S305*H305</f>
        <v>0</v>
      </c>
      <c r="AR305" s="25" t="s">
        <v>443</v>
      </c>
      <c r="AT305" s="25" t="s">
        <v>506</v>
      </c>
      <c r="AU305" s="25" t="s">
        <v>81</v>
      </c>
      <c r="AY305" s="25" t="s">
        <v>394</v>
      </c>
      <c r="BE305" s="251">
        <f>IF(N305="základní",J305,0)</f>
        <v>0</v>
      </c>
      <c r="BF305" s="251">
        <f>IF(N305="snížená",J305,0)</f>
        <v>0</v>
      </c>
      <c r="BG305" s="251">
        <f>IF(N305="zákl. přenesená",J305,0)</f>
        <v>0</v>
      </c>
      <c r="BH305" s="251">
        <f>IF(N305="sníž. přenesená",J305,0)</f>
        <v>0</v>
      </c>
      <c r="BI305" s="251">
        <f>IF(N305="nulová",J305,0)</f>
        <v>0</v>
      </c>
      <c r="BJ305" s="25" t="s">
        <v>24</v>
      </c>
      <c r="BK305" s="251">
        <f>ROUND(I305*H305,2)</f>
        <v>0</v>
      </c>
      <c r="BL305" s="25" t="s">
        <v>401</v>
      </c>
      <c r="BM305" s="25" t="s">
        <v>5708</v>
      </c>
    </row>
    <row r="306" spans="2:47" s="1" customFormat="1" ht="13.5">
      <c r="B306" s="47"/>
      <c r="C306" s="75"/>
      <c r="D306" s="252" t="s">
        <v>403</v>
      </c>
      <c r="E306" s="75"/>
      <c r="F306" s="253" t="s">
        <v>5709</v>
      </c>
      <c r="G306" s="75"/>
      <c r="H306" s="75"/>
      <c r="I306" s="208"/>
      <c r="J306" s="75"/>
      <c r="K306" s="75"/>
      <c r="L306" s="73"/>
      <c r="M306" s="254"/>
      <c r="N306" s="48"/>
      <c r="O306" s="48"/>
      <c r="P306" s="48"/>
      <c r="Q306" s="48"/>
      <c r="R306" s="48"/>
      <c r="S306" s="48"/>
      <c r="T306" s="96"/>
      <c r="AT306" s="25" t="s">
        <v>403</v>
      </c>
      <c r="AU306" s="25" t="s">
        <v>81</v>
      </c>
    </row>
    <row r="307" spans="2:51" s="12" customFormat="1" ht="13.5">
      <c r="B307" s="255"/>
      <c r="C307" s="256"/>
      <c r="D307" s="252" t="s">
        <v>405</v>
      </c>
      <c r="E307" s="257" t="s">
        <v>22</v>
      </c>
      <c r="F307" s="258" t="s">
        <v>5668</v>
      </c>
      <c r="G307" s="256"/>
      <c r="H307" s="259">
        <v>3</v>
      </c>
      <c r="I307" s="260"/>
      <c r="J307" s="256"/>
      <c r="K307" s="256"/>
      <c r="L307" s="261"/>
      <c r="M307" s="262"/>
      <c r="N307" s="263"/>
      <c r="O307" s="263"/>
      <c r="P307" s="263"/>
      <c r="Q307" s="263"/>
      <c r="R307" s="263"/>
      <c r="S307" s="263"/>
      <c r="T307" s="264"/>
      <c r="AT307" s="265" t="s">
        <v>405</v>
      </c>
      <c r="AU307" s="265" t="s">
        <v>81</v>
      </c>
      <c r="AV307" s="12" t="s">
        <v>81</v>
      </c>
      <c r="AW307" s="12" t="s">
        <v>36</v>
      </c>
      <c r="AX307" s="12" t="s">
        <v>73</v>
      </c>
      <c r="AY307" s="265" t="s">
        <v>394</v>
      </c>
    </row>
    <row r="308" spans="2:51" s="14" customFormat="1" ht="13.5">
      <c r="B308" s="277"/>
      <c r="C308" s="278"/>
      <c r="D308" s="252" t="s">
        <v>405</v>
      </c>
      <c r="E308" s="279" t="s">
        <v>22</v>
      </c>
      <c r="F308" s="280" t="s">
        <v>473</v>
      </c>
      <c r="G308" s="278"/>
      <c r="H308" s="281">
        <v>3</v>
      </c>
      <c r="I308" s="282"/>
      <c r="J308" s="278"/>
      <c r="K308" s="278"/>
      <c r="L308" s="283"/>
      <c r="M308" s="284"/>
      <c r="N308" s="285"/>
      <c r="O308" s="285"/>
      <c r="P308" s="285"/>
      <c r="Q308" s="285"/>
      <c r="R308" s="285"/>
      <c r="S308" s="285"/>
      <c r="T308" s="286"/>
      <c r="AT308" s="287" t="s">
        <v>405</v>
      </c>
      <c r="AU308" s="287" t="s">
        <v>81</v>
      </c>
      <c r="AV308" s="14" t="s">
        <v>401</v>
      </c>
      <c r="AW308" s="14" t="s">
        <v>36</v>
      </c>
      <c r="AX308" s="14" t="s">
        <v>24</v>
      </c>
      <c r="AY308" s="287" t="s">
        <v>394</v>
      </c>
    </row>
    <row r="309" spans="2:65" s="1" customFormat="1" ht="16.5" customHeight="1">
      <c r="B309" s="47"/>
      <c r="C309" s="288" t="s">
        <v>700</v>
      </c>
      <c r="D309" s="288" t="s">
        <v>506</v>
      </c>
      <c r="E309" s="289" t="s">
        <v>5710</v>
      </c>
      <c r="F309" s="290" t="s">
        <v>5711</v>
      </c>
      <c r="G309" s="291" t="s">
        <v>409</v>
      </c>
      <c r="H309" s="292">
        <v>5</v>
      </c>
      <c r="I309" s="293"/>
      <c r="J309" s="294">
        <f>ROUND(I309*H309,2)</f>
        <v>0</v>
      </c>
      <c r="K309" s="290" t="s">
        <v>400</v>
      </c>
      <c r="L309" s="295"/>
      <c r="M309" s="296" t="s">
        <v>22</v>
      </c>
      <c r="N309" s="297" t="s">
        <v>44</v>
      </c>
      <c r="O309" s="48"/>
      <c r="P309" s="249">
        <f>O309*H309</f>
        <v>0</v>
      </c>
      <c r="Q309" s="249">
        <v>0.521</v>
      </c>
      <c r="R309" s="249">
        <f>Q309*H309</f>
        <v>2.605</v>
      </c>
      <c r="S309" s="249">
        <v>0</v>
      </c>
      <c r="T309" s="250">
        <f>S309*H309</f>
        <v>0</v>
      </c>
      <c r="AR309" s="25" t="s">
        <v>443</v>
      </c>
      <c r="AT309" s="25" t="s">
        <v>506</v>
      </c>
      <c r="AU309" s="25" t="s">
        <v>81</v>
      </c>
      <c r="AY309" s="25" t="s">
        <v>394</v>
      </c>
      <c r="BE309" s="251">
        <f>IF(N309="základní",J309,0)</f>
        <v>0</v>
      </c>
      <c r="BF309" s="251">
        <f>IF(N309="snížená",J309,0)</f>
        <v>0</v>
      </c>
      <c r="BG309" s="251">
        <f>IF(N309="zákl. přenesená",J309,0)</f>
        <v>0</v>
      </c>
      <c r="BH309" s="251">
        <f>IF(N309="sníž. přenesená",J309,0)</f>
        <v>0</v>
      </c>
      <c r="BI309" s="251">
        <f>IF(N309="nulová",J309,0)</f>
        <v>0</v>
      </c>
      <c r="BJ309" s="25" t="s">
        <v>24</v>
      </c>
      <c r="BK309" s="251">
        <f>ROUND(I309*H309,2)</f>
        <v>0</v>
      </c>
      <c r="BL309" s="25" t="s">
        <v>401</v>
      </c>
      <c r="BM309" s="25" t="s">
        <v>5712</v>
      </c>
    </row>
    <row r="310" spans="2:47" s="1" customFormat="1" ht="13.5">
      <c r="B310" s="47"/>
      <c r="C310" s="75"/>
      <c r="D310" s="252" t="s">
        <v>403</v>
      </c>
      <c r="E310" s="75"/>
      <c r="F310" s="253" t="s">
        <v>5713</v>
      </c>
      <c r="G310" s="75"/>
      <c r="H310" s="75"/>
      <c r="I310" s="208"/>
      <c r="J310" s="75"/>
      <c r="K310" s="75"/>
      <c r="L310" s="73"/>
      <c r="M310" s="254"/>
      <c r="N310" s="48"/>
      <c r="O310" s="48"/>
      <c r="P310" s="48"/>
      <c r="Q310" s="48"/>
      <c r="R310" s="48"/>
      <c r="S310" s="48"/>
      <c r="T310" s="96"/>
      <c r="AT310" s="25" t="s">
        <v>403</v>
      </c>
      <c r="AU310" s="25" t="s">
        <v>81</v>
      </c>
    </row>
    <row r="311" spans="2:51" s="12" customFormat="1" ht="13.5">
      <c r="B311" s="255"/>
      <c r="C311" s="256"/>
      <c r="D311" s="252" t="s">
        <v>405</v>
      </c>
      <c r="E311" s="257" t="s">
        <v>22</v>
      </c>
      <c r="F311" s="258" t="s">
        <v>5697</v>
      </c>
      <c r="G311" s="256"/>
      <c r="H311" s="259">
        <v>5</v>
      </c>
      <c r="I311" s="260"/>
      <c r="J311" s="256"/>
      <c r="K311" s="256"/>
      <c r="L311" s="261"/>
      <c r="M311" s="262"/>
      <c r="N311" s="263"/>
      <c r="O311" s="263"/>
      <c r="P311" s="263"/>
      <c r="Q311" s="263"/>
      <c r="R311" s="263"/>
      <c r="S311" s="263"/>
      <c r="T311" s="264"/>
      <c r="AT311" s="265" t="s">
        <v>405</v>
      </c>
      <c r="AU311" s="265" t="s">
        <v>81</v>
      </c>
      <c r="AV311" s="12" t="s">
        <v>81</v>
      </c>
      <c r="AW311" s="12" t="s">
        <v>36</v>
      </c>
      <c r="AX311" s="12" t="s">
        <v>73</v>
      </c>
      <c r="AY311" s="265" t="s">
        <v>394</v>
      </c>
    </row>
    <row r="312" spans="2:51" s="14" customFormat="1" ht="13.5">
      <c r="B312" s="277"/>
      <c r="C312" s="278"/>
      <c r="D312" s="252" t="s">
        <v>405</v>
      </c>
      <c r="E312" s="279" t="s">
        <v>22</v>
      </c>
      <c r="F312" s="280" t="s">
        <v>473</v>
      </c>
      <c r="G312" s="278"/>
      <c r="H312" s="281">
        <v>5</v>
      </c>
      <c r="I312" s="282"/>
      <c r="J312" s="278"/>
      <c r="K312" s="278"/>
      <c r="L312" s="283"/>
      <c r="M312" s="284"/>
      <c r="N312" s="285"/>
      <c r="O312" s="285"/>
      <c r="P312" s="285"/>
      <c r="Q312" s="285"/>
      <c r="R312" s="285"/>
      <c r="S312" s="285"/>
      <c r="T312" s="286"/>
      <c r="AT312" s="287" t="s">
        <v>405</v>
      </c>
      <c r="AU312" s="287" t="s">
        <v>81</v>
      </c>
      <c r="AV312" s="14" t="s">
        <v>401</v>
      </c>
      <c r="AW312" s="14" t="s">
        <v>36</v>
      </c>
      <c r="AX312" s="14" t="s">
        <v>24</v>
      </c>
      <c r="AY312" s="287" t="s">
        <v>394</v>
      </c>
    </row>
    <row r="313" spans="2:65" s="1" customFormat="1" ht="16.5" customHeight="1">
      <c r="B313" s="47"/>
      <c r="C313" s="288" t="s">
        <v>709</v>
      </c>
      <c r="D313" s="288" t="s">
        <v>506</v>
      </c>
      <c r="E313" s="289" t="s">
        <v>5714</v>
      </c>
      <c r="F313" s="290" t="s">
        <v>5715</v>
      </c>
      <c r="G313" s="291" t="s">
        <v>409</v>
      </c>
      <c r="H313" s="292">
        <v>4</v>
      </c>
      <c r="I313" s="293"/>
      <c r="J313" s="294">
        <f>ROUND(I313*H313,2)</f>
        <v>0</v>
      </c>
      <c r="K313" s="290" t="s">
        <v>400</v>
      </c>
      <c r="L313" s="295"/>
      <c r="M313" s="296" t="s">
        <v>22</v>
      </c>
      <c r="N313" s="297" t="s">
        <v>44</v>
      </c>
      <c r="O313" s="48"/>
      <c r="P313" s="249">
        <f>O313*H313</f>
        <v>0</v>
      </c>
      <c r="Q313" s="249">
        <v>0.039</v>
      </c>
      <c r="R313" s="249">
        <f>Q313*H313</f>
        <v>0.156</v>
      </c>
      <c r="S313" s="249">
        <v>0</v>
      </c>
      <c r="T313" s="250">
        <f>S313*H313</f>
        <v>0</v>
      </c>
      <c r="AR313" s="25" t="s">
        <v>443</v>
      </c>
      <c r="AT313" s="25" t="s">
        <v>506</v>
      </c>
      <c r="AU313" s="25" t="s">
        <v>81</v>
      </c>
      <c r="AY313" s="25" t="s">
        <v>394</v>
      </c>
      <c r="BE313" s="251">
        <f>IF(N313="základní",J313,0)</f>
        <v>0</v>
      </c>
      <c r="BF313" s="251">
        <f>IF(N313="snížená",J313,0)</f>
        <v>0</v>
      </c>
      <c r="BG313" s="251">
        <f>IF(N313="zákl. přenesená",J313,0)</f>
        <v>0</v>
      </c>
      <c r="BH313" s="251">
        <f>IF(N313="sníž. přenesená",J313,0)</f>
        <v>0</v>
      </c>
      <c r="BI313" s="251">
        <f>IF(N313="nulová",J313,0)</f>
        <v>0</v>
      </c>
      <c r="BJ313" s="25" t="s">
        <v>24</v>
      </c>
      <c r="BK313" s="251">
        <f>ROUND(I313*H313,2)</f>
        <v>0</v>
      </c>
      <c r="BL313" s="25" t="s">
        <v>401</v>
      </c>
      <c r="BM313" s="25" t="s">
        <v>5716</v>
      </c>
    </row>
    <row r="314" spans="2:47" s="1" customFormat="1" ht="13.5">
      <c r="B314" s="47"/>
      <c r="C314" s="75"/>
      <c r="D314" s="252" t="s">
        <v>403</v>
      </c>
      <c r="E314" s="75"/>
      <c r="F314" s="253" t="s">
        <v>5717</v>
      </c>
      <c r="G314" s="75"/>
      <c r="H314" s="75"/>
      <c r="I314" s="208"/>
      <c r="J314" s="75"/>
      <c r="K314" s="75"/>
      <c r="L314" s="73"/>
      <c r="M314" s="254"/>
      <c r="N314" s="48"/>
      <c r="O314" s="48"/>
      <c r="P314" s="48"/>
      <c r="Q314" s="48"/>
      <c r="R314" s="48"/>
      <c r="S314" s="48"/>
      <c r="T314" s="96"/>
      <c r="AT314" s="25" t="s">
        <v>403</v>
      </c>
      <c r="AU314" s="25" t="s">
        <v>81</v>
      </c>
    </row>
    <row r="315" spans="2:51" s="12" customFormat="1" ht="13.5">
      <c r="B315" s="255"/>
      <c r="C315" s="256"/>
      <c r="D315" s="252" t="s">
        <v>405</v>
      </c>
      <c r="E315" s="257" t="s">
        <v>22</v>
      </c>
      <c r="F315" s="258" t="s">
        <v>5514</v>
      </c>
      <c r="G315" s="256"/>
      <c r="H315" s="259">
        <v>4</v>
      </c>
      <c r="I315" s="260"/>
      <c r="J315" s="256"/>
      <c r="K315" s="256"/>
      <c r="L315" s="261"/>
      <c r="M315" s="262"/>
      <c r="N315" s="263"/>
      <c r="O315" s="263"/>
      <c r="P315" s="263"/>
      <c r="Q315" s="263"/>
      <c r="R315" s="263"/>
      <c r="S315" s="263"/>
      <c r="T315" s="264"/>
      <c r="AT315" s="265" t="s">
        <v>405</v>
      </c>
      <c r="AU315" s="265" t="s">
        <v>81</v>
      </c>
      <c r="AV315" s="12" t="s">
        <v>81</v>
      </c>
      <c r="AW315" s="12" t="s">
        <v>36</v>
      </c>
      <c r="AX315" s="12" t="s">
        <v>73</v>
      </c>
      <c r="AY315" s="265" t="s">
        <v>394</v>
      </c>
    </row>
    <row r="316" spans="2:51" s="14" customFormat="1" ht="13.5">
      <c r="B316" s="277"/>
      <c r="C316" s="278"/>
      <c r="D316" s="252" t="s">
        <v>405</v>
      </c>
      <c r="E316" s="279" t="s">
        <v>22</v>
      </c>
      <c r="F316" s="280" t="s">
        <v>473</v>
      </c>
      <c r="G316" s="278"/>
      <c r="H316" s="281">
        <v>4</v>
      </c>
      <c r="I316" s="282"/>
      <c r="J316" s="278"/>
      <c r="K316" s="278"/>
      <c r="L316" s="283"/>
      <c r="M316" s="284"/>
      <c r="N316" s="285"/>
      <c r="O316" s="285"/>
      <c r="P316" s="285"/>
      <c r="Q316" s="285"/>
      <c r="R316" s="285"/>
      <c r="S316" s="285"/>
      <c r="T316" s="286"/>
      <c r="AT316" s="287" t="s">
        <v>405</v>
      </c>
      <c r="AU316" s="287" t="s">
        <v>81</v>
      </c>
      <c r="AV316" s="14" t="s">
        <v>401</v>
      </c>
      <c r="AW316" s="14" t="s">
        <v>36</v>
      </c>
      <c r="AX316" s="14" t="s">
        <v>24</v>
      </c>
      <c r="AY316" s="287" t="s">
        <v>394</v>
      </c>
    </row>
    <row r="317" spans="2:65" s="1" customFormat="1" ht="16.5" customHeight="1">
      <c r="B317" s="47"/>
      <c r="C317" s="288" t="s">
        <v>718</v>
      </c>
      <c r="D317" s="288" t="s">
        <v>506</v>
      </c>
      <c r="E317" s="289" t="s">
        <v>5718</v>
      </c>
      <c r="F317" s="290" t="s">
        <v>5719</v>
      </c>
      <c r="G317" s="291" t="s">
        <v>409</v>
      </c>
      <c r="H317" s="292">
        <v>3</v>
      </c>
      <c r="I317" s="293"/>
      <c r="J317" s="294">
        <f>ROUND(I317*H317,2)</f>
        <v>0</v>
      </c>
      <c r="K317" s="290" t="s">
        <v>400</v>
      </c>
      <c r="L317" s="295"/>
      <c r="M317" s="296" t="s">
        <v>22</v>
      </c>
      <c r="N317" s="297" t="s">
        <v>44</v>
      </c>
      <c r="O317" s="48"/>
      <c r="P317" s="249">
        <f>O317*H317</f>
        <v>0</v>
      </c>
      <c r="Q317" s="249">
        <v>0.051</v>
      </c>
      <c r="R317" s="249">
        <f>Q317*H317</f>
        <v>0.153</v>
      </c>
      <c r="S317" s="249">
        <v>0</v>
      </c>
      <c r="T317" s="250">
        <f>S317*H317</f>
        <v>0</v>
      </c>
      <c r="AR317" s="25" t="s">
        <v>443</v>
      </c>
      <c r="AT317" s="25" t="s">
        <v>506</v>
      </c>
      <c r="AU317" s="25" t="s">
        <v>81</v>
      </c>
      <c r="AY317" s="25" t="s">
        <v>394</v>
      </c>
      <c r="BE317" s="251">
        <f>IF(N317="základní",J317,0)</f>
        <v>0</v>
      </c>
      <c r="BF317" s="251">
        <f>IF(N317="snížená",J317,0)</f>
        <v>0</v>
      </c>
      <c r="BG317" s="251">
        <f>IF(N317="zákl. přenesená",J317,0)</f>
        <v>0</v>
      </c>
      <c r="BH317" s="251">
        <f>IF(N317="sníž. přenesená",J317,0)</f>
        <v>0</v>
      </c>
      <c r="BI317" s="251">
        <f>IF(N317="nulová",J317,0)</f>
        <v>0</v>
      </c>
      <c r="BJ317" s="25" t="s">
        <v>24</v>
      </c>
      <c r="BK317" s="251">
        <f>ROUND(I317*H317,2)</f>
        <v>0</v>
      </c>
      <c r="BL317" s="25" t="s">
        <v>401</v>
      </c>
      <c r="BM317" s="25" t="s">
        <v>5720</v>
      </c>
    </row>
    <row r="318" spans="2:47" s="1" customFormat="1" ht="13.5">
      <c r="B318" s="47"/>
      <c r="C318" s="75"/>
      <c r="D318" s="252" t="s">
        <v>403</v>
      </c>
      <c r="E318" s="75"/>
      <c r="F318" s="253" t="s">
        <v>5721</v>
      </c>
      <c r="G318" s="75"/>
      <c r="H318" s="75"/>
      <c r="I318" s="208"/>
      <c r="J318" s="75"/>
      <c r="K318" s="75"/>
      <c r="L318" s="73"/>
      <c r="M318" s="254"/>
      <c r="N318" s="48"/>
      <c r="O318" s="48"/>
      <c r="P318" s="48"/>
      <c r="Q318" s="48"/>
      <c r="R318" s="48"/>
      <c r="S318" s="48"/>
      <c r="T318" s="96"/>
      <c r="AT318" s="25" t="s">
        <v>403</v>
      </c>
      <c r="AU318" s="25" t="s">
        <v>81</v>
      </c>
    </row>
    <row r="319" spans="2:51" s="12" customFormat="1" ht="13.5">
      <c r="B319" s="255"/>
      <c r="C319" s="256"/>
      <c r="D319" s="252" t="s">
        <v>405</v>
      </c>
      <c r="E319" s="257" t="s">
        <v>22</v>
      </c>
      <c r="F319" s="258" t="s">
        <v>5668</v>
      </c>
      <c r="G319" s="256"/>
      <c r="H319" s="259">
        <v>3</v>
      </c>
      <c r="I319" s="260"/>
      <c r="J319" s="256"/>
      <c r="K319" s="256"/>
      <c r="L319" s="261"/>
      <c r="M319" s="262"/>
      <c r="N319" s="263"/>
      <c r="O319" s="263"/>
      <c r="P319" s="263"/>
      <c r="Q319" s="263"/>
      <c r="R319" s="263"/>
      <c r="S319" s="263"/>
      <c r="T319" s="264"/>
      <c r="AT319" s="265" t="s">
        <v>405</v>
      </c>
      <c r="AU319" s="265" t="s">
        <v>81</v>
      </c>
      <c r="AV319" s="12" t="s">
        <v>81</v>
      </c>
      <c r="AW319" s="12" t="s">
        <v>36</v>
      </c>
      <c r="AX319" s="12" t="s">
        <v>24</v>
      </c>
      <c r="AY319" s="265" t="s">
        <v>394</v>
      </c>
    </row>
    <row r="320" spans="2:65" s="1" customFormat="1" ht="16.5" customHeight="1">
      <c r="B320" s="47"/>
      <c r="C320" s="288" t="s">
        <v>723</v>
      </c>
      <c r="D320" s="288" t="s">
        <v>506</v>
      </c>
      <c r="E320" s="289" t="s">
        <v>5722</v>
      </c>
      <c r="F320" s="290" t="s">
        <v>5723</v>
      </c>
      <c r="G320" s="291" t="s">
        <v>409</v>
      </c>
      <c r="H320" s="292">
        <v>3</v>
      </c>
      <c r="I320" s="293"/>
      <c r="J320" s="294">
        <f>ROUND(I320*H320,2)</f>
        <v>0</v>
      </c>
      <c r="K320" s="290" t="s">
        <v>400</v>
      </c>
      <c r="L320" s="295"/>
      <c r="M320" s="296" t="s">
        <v>22</v>
      </c>
      <c r="N320" s="297" t="s">
        <v>44</v>
      </c>
      <c r="O320" s="48"/>
      <c r="P320" s="249">
        <f>O320*H320</f>
        <v>0</v>
      </c>
      <c r="Q320" s="249">
        <v>0.064</v>
      </c>
      <c r="R320" s="249">
        <f>Q320*H320</f>
        <v>0.192</v>
      </c>
      <c r="S320" s="249">
        <v>0</v>
      </c>
      <c r="T320" s="250">
        <f>S320*H320</f>
        <v>0</v>
      </c>
      <c r="AR320" s="25" t="s">
        <v>443</v>
      </c>
      <c r="AT320" s="25" t="s">
        <v>506</v>
      </c>
      <c r="AU320" s="25" t="s">
        <v>81</v>
      </c>
      <c r="AY320" s="25" t="s">
        <v>394</v>
      </c>
      <c r="BE320" s="251">
        <f>IF(N320="základní",J320,0)</f>
        <v>0</v>
      </c>
      <c r="BF320" s="251">
        <f>IF(N320="snížená",J320,0)</f>
        <v>0</v>
      </c>
      <c r="BG320" s="251">
        <f>IF(N320="zákl. přenesená",J320,0)</f>
        <v>0</v>
      </c>
      <c r="BH320" s="251">
        <f>IF(N320="sníž. přenesená",J320,0)</f>
        <v>0</v>
      </c>
      <c r="BI320" s="251">
        <f>IF(N320="nulová",J320,0)</f>
        <v>0</v>
      </c>
      <c r="BJ320" s="25" t="s">
        <v>24</v>
      </c>
      <c r="BK320" s="251">
        <f>ROUND(I320*H320,2)</f>
        <v>0</v>
      </c>
      <c r="BL320" s="25" t="s">
        <v>401</v>
      </c>
      <c r="BM320" s="25" t="s">
        <v>5724</v>
      </c>
    </row>
    <row r="321" spans="2:47" s="1" customFormat="1" ht="13.5">
      <c r="B321" s="47"/>
      <c r="C321" s="75"/>
      <c r="D321" s="252" t="s">
        <v>403</v>
      </c>
      <c r="E321" s="75"/>
      <c r="F321" s="253" t="s">
        <v>5725</v>
      </c>
      <c r="G321" s="75"/>
      <c r="H321" s="75"/>
      <c r="I321" s="208"/>
      <c r="J321" s="75"/>
      <c r="K321" s="75"/>
      <c r="L321" s="73"/>
      <c r="M321" s="254"/>
      <c r="N321" s="48"/>
      <c r="O321" s="48"/>
      <c r="P321" s="48"/>
      <c r="Q321" s="48"/>
      <c r="R321" s="48"/>
      <c r="S321" s="48"/>
      <c r="T321" s="96"/>
      <c r="AT321" s="25" t="s">
        <v>403</v>
      </c>
      <c r="AU321" s="25" t="s">
        <v>81</v>
      </c>
    </row>
    <row r="322" spans="2:51" s="12" customFormat="1" ht="13.5">
      <c r="B322" s="255"/>
      <c r="C322" s="256"/>
      <c r="D322" s="252" t="s">
        <v>405</v>
      </c>
      <c r="E322" s="257" t="s">
        <v>22</v>
      </c>
      <c r="F322" s="258" t="s">
        <v>5668</v>
      </c>
      <c r="G322" s="256"/>
      <c r="H322" s="259">
        <v>3</v>
      </c>
      <c r="I322" s="260"/>
      <c r="J322" s="256"/>
      <c r="K322" s="256"/>
      <c r="L322" s="261"/>
      <c r="M322" s="262"/>
      <c r="N322" s="263"/>
      <c r="O322" s="263"/>
      <c r="P322" s="263"/>
      <c r="Q322" s="263"/>
      <c r="R322" s="263"/>
      <c r="S322" s="263"/>
      <c r="T322" s="264"/>
      <c r="AT322" s="265" t="s">
        <v>405</v>
      </c>
      <c r="AU322" s="265" t="s">
        <v>81</v>
      </c>
      <c r="AV322" s="12" t="s">
        <v>81</v>
      </c>
      <c r="AW322" s="12" t="s">
        <v>36</v>
      </c>
      <c r="AX322" s="12" t="s">
        <v>73</v>
      </c>
      <c r="AY322" s="265" t="s">
        <v>394</v>
      </c>
    </row>
    <row r="323" spans="2:51" s="14" customFormat="1" ht="13.5">
      <c r="B323" s="277"/>
      <c r="C323" s="278"/>
      <c r="D323" s="252" t="s">
        <v>405</v>
      </c>
      <c r="E323" s="279" t="s">
        <v>22</v>
      </c>
      <c r="F323" s="280" t="s">
        <v>473</v>
      </c>
      <c r="G323" s="278"/>
      <c r="H323" s="281">
        <v>3</v>
      </c>
      <c r="I323" s="282"/>
      <c r="J323" s="278"/>
      <c r="K323" s="278"/>
      <c r="L323" s="283"/>
      <c r="M323" s="284"/>
      <c r="N323" s="285"/>
      <c r="O323" s="285"/>
      <c r="P323" s="285"/>
      <c r="Q323" s="285"/>
      <c r="R323" s="285"/>
      <c r="S323" s="285"/>
      <c r="T323" s="286"/>
      <c r="AT323" s="287" t="s">
        <v>405</v>
      </c>
      <c r="AU323" s="287" t="s">
        <v>81</v>
      </c>
      <c r="AV323" s="14" t="s">
        <v>401</v>
      </c>
      <c r="AW323" s="14" t="s">
        <v>36</v>
      </c>
      <c r="AX323" s="14" t="s">
        <v>24</v>
      </c>
      <c r="AY323" s="287" t="s">
        <v>394</v>
      </c>
    </row>
    <row r="324" spans="2:65" s="1" customFormat="1" ht="25.5" customHeight="1">
      <c r="B324" s="47"/>
      <c r="C324" s="240" t="s">
        <v>728</v>
      </c>
      <c r="D324" s="240" t="s">
        <v>396</v>
      </c>
      <c r="E324" s="241" t="s">
        <v>5726</v>
      </c>
      <c r="F324" s="242" t="s">
        <v>5727</v>
      </c>
      <c r="G324" s="243" t="s">
        <v>409</v>
      </c>
      <c r="H324" s="244">
        <v>5</v>
      </c>
      <c r="I324" s="245"/>
      <c r="J324" s="246">
        <f>ROUND(I324*H324,2)</f>
        <v>0</v>
      </c>
      <c r="K324" s="242" t="s">
        <v>400</v>
      </c>
      <c r="L324" s="73"/>
      <c r="M324" s="247" t="s">
        <v>22</v>
      </c>
      <c r="N324" s="248" t="s">
        <v>44</v>
      </c>
      <c r="O324" s="48"/>
      <c r="P324" s="249">
        <f>O324*H324</f>
        <v>0</v>
      </c>
      <c r="Q324" s="249">
        <v>0.00702</v>
      </c>
      <c r="R324" s="249">
        <f>Q324*H324</f>
        <v>0.0351</v>
      </c>
      <c r="S324" s="249">
        <v>0</v>
      </c>
      <c r="T324" s="250">
        <f>S324*H324</f>
        <v>0</v>
      </c>
      <c r="AR324" s="25" t="s">
        <v>401</v>
      </c>
      <c r="AT324" s="25" t="s">
        <v>396</v>
      </c>
      <c r="AU324" s="25" t="s">
        <v>81</v>
      </c>
      <c r="AY324" s="25" t="s">
        <v>394</v>
      </c>
      <c r="BE324" s="251">
        <f>IF(N324="základní",J324,0)</f>
        <v>0</v>
      </c>
      <c r="BF324" s="251">
        <f>IF(N324="snížená",J324,0)</f>
        <v>0</v>
      </c>
      <c r="BG324" s="251">
        <f>IF(N324="zákl. přenesená",J324,0)</f>
        <v>0</v>
      </c>
      <c r="BH324" s="251">
        <f>IF(N324="sníž. přenesená",J324,0)</f>
        <v>0</v>
      </c>
      <c r="BI324" s="251">
        <f>IF(N324="nulová",J324,0)</f>
        <v>0</v>
      </c>
      <c r="BJ324" s="25" t="s">
        <v>24</v>
      </c>
      <c r="BK324" s="251">
        <f>ROUND(I324*H324,2)</f>
        <v>0</v>
      </c>
      <c r="BL324" s="25" t="s">
        <v>401</v>
      </c>
      <c r="BM324" s="25" t="s">
        <v>5728</v>
      </c>
    </row>
    <row r="325" spans="2:47" s="1" customFormat="1" ht="13.5">
      <c r="B325" s="47"/>
      <c r="C325" s="75"/>
      <c r="D325" s="252" t="s">
        <v>403</v>
      </c>
      <c r="E325" s="75"/>
      <c r="F325" s="253" t="s">
        <v>5729</v>
      </c>
      <c r="G325" s="75"/>
      <c r="H325" s="75"/>
      <c r="I325" s="208"/>
      <c r="J325" s="75"/>
      <c r="K325" s="75"/>
      <c r="L325" s="73"/>
      <c r="M325" s="254"/>
      <c r="N325" s="48"/>
      <c r="O325" s="48"/>
      <c r="P325" s="48"/>
      <c r="Q325" s="48"/>
      <c r="R325" s="48"/>
      <c r="S325" s="48"/>
      <c r="T325" s="96"/>
      <c r="AT325" s="25" t="s">
        <v>403</v>
      </c>
      <c r="AU325" s="25" t="s">
        <v>81</v>
      </c>
    </row>
    <row r="326" spans="2:51" s="12" customFormat="1" ht="13.5">
      <c r="B326" s="255"/>
      <c r="C326" s="256"/>
      <c r="D326" s="252" t="s">
        <v>405</v>
      </c>
      <c r="E326" s="257" t="s">
        <v>22</v>
      </c>
      <c r="F326" s="258" t="s">
        <v>5697</v>
      </c>
      <c r="G326" s="256"/>
      <c r="H326" s="259">
        <v>5</v>
      </c>
      <c r="I326" s="260"/>
      <c r="J326" s="256"/>
      <c r="K326" s="256"/>
      <c r="L326" s="261"/>
      <c r="M326" s="262"/>
      <c r="N326" s="263"/>
      <c r="O326" s="263"/>
      <c r="P326" s="263"/>
      <c r="Q326" s="263"/>
      <c r="R326" s="263"/>
      <c r="S326" s="263"/>
      <c r="T326" s="264"/>
      <c r="AT326" s="265" t="s">
        <v>405</v>
      </c>
      <c r="AU326" s="265" t="s">
        <v>81</v>
      </c>
      <c r="AV326" s="12" t="s">
        <v>81</v>
      </c>
      <c r="AW326" s="12" t="s">
        <v>36</v>
      </c>
      <c r="AX326" s="12" t="s">
        <v>73</v>
      </c>
      <c r="AY326" s="265" t="s">
        <v>394</v>
      </c>
    </row>
    <row r="327" spans="2:51" s="14" customFormat="1" ht="13.5">
      <c r="B327" s="277"/>
      <c r="C327" s="278"/>
      <c r="D327" s="252" t="s">
        <v>405</v>
      </c>
      <c r="E327" s="279" t="s">
        <v>22</v>
      </c>
      <c r="F327" s="280" t="s">
        <v>473</v>
      </c>
      <c r="G327" s="278"/>
      <c r="H327" s="281">
        <v>5</v>
      </c>
      <c r="I327" s="282"/>
      <c r="J327" s="278"/>
      <c r="K327" s="278"/>
      <c r="L327" s="283"/>
      <c r="M327" s="284"/>
      <c r="N327" s="285"/>
      <c r="O327" s="285"/>
      <c r="P327" s="285"/>
      <c r="Q327" s="285"/>
      <c r="R327" s="285"/>
      <c r="S327" s="285"/>
      <c r="T327" s="286"/>
      <c r="AT327" s="287" t="s">
        <v>405</v>
      </c>
      <c r="AU327" s="287" t="s">
        <v>81</v>
      </c>
      <c r="AV327" s="14" t="s">
        <v>401</v>
      </c>
      <c r="AW327" s="14" t="s">
        <v>36</v>
      </c>
      <c r="AX327" s="14" t="s">
        <v>24</v>
      </c>
      <c r="AY327" s="287" t="s">
        <v>394</v>
      </c>
    </row>
    <row r="328" spans="2:65" s="1" customFormat="1" ht="16.5" customHeight="1">
      <c r="B328" s="47"/>
      <c r="C328" s="288" t="s">
        <v>735</v>
      </c>
      <c r="D328" s="288" t="s">
        <v>506</v>
      </c>
      <c r="E328" s="289" t="s">
        <v>5730</v>
      </c>
      <c r="F328" s="290" t="s">
        <v>5731</v>
      </c>
      <c r="G328" s="291" t="s">
        <v>409</v>
      </c>
      <c r="H328" s="292">
        <v>5</v>
      </c>
      <c r="I328" s="293"/>
      <c r="J328" s="294">
        <f>ROUND(I328*H328,2)</f>
        <v>0</v>
      </c>
      <c r="K328" s="290" t="s">
        <v>400</v>
      </c>
      <c r="L328" s="295"/>
      <c r="M328" s="296" t="s">
        <v>22</v>
      </c>
      <c r="N328" s="297" t="s">
        <v>44</v>
      </c>
      <c r="O328" s="48"/>
      <c r="P328" s="249">
        <f>O328*H328</f>
        <v>0</v>
      </c>
      <c r="Q328" s="249">
        <v>0.101</v>
      </c>
      <c r="R328" s="249">
        <f>Q328*H328</f>
        <v>0.505</v>
      </c>
      <c r="S328" s="249">
        <v>0</v>
      </c>
      <c r="T328" s="250">
        <f>S328*H328</f>
        <v>0</v>
      </c>
      <c r="AR328" s="25" t="s">
        <v>443</v>
      </c>
      <c r="AT328" s="25" t="s">
        <v>506</v>
      </c>
      <c r="AU328" s="25" t="s">
        <v>81</v>
      </c>
      <c r="AY328" s="25" t="s">
        <v>394</v>
      </c>
      <c r="BE328" s="251">
        <f>IF(N328="základní",J328,0)</f>
        <v>0</v>
      </c>
      <c r="BF328" s="251">
        <f>IF(N328="snížená",J328,0)</f>
        <v>0</v>
      </c>
      <c r="BG328" s="251">
        <f>IF(N328="zákl. přenesená",J328,0)</f>
        <v>0</v>
      </c>
      <c r="BH328" s="251">
        <f>IF(N328="sníž. přenesená",J328,0)</f>
        <v>0</v>
      </c>
      <c r="BI328" s="251">
        <f>IF(N328="nulová",J328,0)</f>
        <v>0</v>
      </c>
      <c r="BJ328" s="25" t="s">
        <v>24</v>
      </c>
      <c r="BK328" s="251">
        <f>ROUND(I328*H328,2)</f>
        <v>0</v>
      </c>
      <c r="BL328" s="25" t="s">
        <v>401</v>
      </c>
      <c r="BM328" s="25" t="s">
        <v>5732</v>
      </c>
    </row>
    <row r="329" spans="2:47" s="1" customFormat="1" ht="13.5">
      <c r="B329" s="47"/>
      <c r="C329" s="75"/>
      <c r="D329" s="252" t="s">
        <v>403</v>
      </c>
      <c r="E329" s="75"/>
      <c r="F329" s="253" t="s">
        <v>5733</v>
      </c>
      <c r="G329" s="75"/>
      <c r="H329" s="75"/>
      <c r="I329" s="208"/>
      <c r="J329" s="75"/>
      <c r="K329" s="75"/>
      <c r="L329" s="73"/>
      <c r="M329" s="254"/>
      <c r="N329" s="48"/>
      <c r="O329" s="48"/>
      <c r="P329" s="48"/>
      <c r="Q329" s="48"/>
      <c r="R329" s="48"/>
      <c r="S329" s="48"/>
      <c r="T329" s="96"/>
      <c r="AT329" s="25" t="s">
        <v>403</v>
      </c>
      <c r="AU329" s="25" t="s">
        <v>81</v>
      </c>
    </row>
    <row r="330" spans="2:51" s="12" customFormat="1" ht="13.5">
      <c r="B330" s="255"/>
      <c r="C330" s="256"/>
      <c r="D330" s="252" t="s">
        <v>405</v>
      </c>
      <c r="E330" s="257" t="s">
        <v>22</v>
      </c>
      <c r="F330" s="258" t="s">
        <v>5697</v>
      </c>
      <c r="G330" s="256"/>
      <c r="H330" s="259">
        <v>5</v>
      </c>
      <c r="I330" s="260"/>
      <c r="J330" s="256"/>
      <c r="K330" s="256"/>
      <c r="L330" s="261"/>
      <c r="M330" s="262"/>
      <c r="N330" s="263"/>
      <c r="O330" s="263"/>
      <c r="P330" s="263"/>
      <c r="Q330" s="263"/>
      <c r="R330" s="263"/>
      <c r="S330" s="263"/>
      <c r="T330" s="264"/>
      <c r="AT330" s="265" t="s">
        <v>405</v>
      </c>
      <c r="AU330" s="265" t="s">
        <v>81</v>
      </c>
      <c r="AV330" s="12" t="s">
        <v>81</v>
      </c>
      <c r="AW330" s="12" t="s">
        <v>36</v>
      </c>
      <c r="AX330" s="12" t="s">
        <v>24</v>
      </c>
      <c r="AY330" s="265" t="s">
        <v>394</v>
      </c>
    </row>
    <row r="331" spans="2:65" s="1" customFormat="1" ht="16.5" customHeight="1">
      <c r="B331" s="47"/>
      <c r="C331" s="240" t="s">
        <v>741</v>
      </c>
      <c r="D331" s="240" t="s">
        <v>396</v>
      </c>
      <c r="E331" s="241" t="s">
        <v>5734</v>
      </c>
      <c r="F331" s="242" t="s">
        <v>5735</v>
      </c>
      <c r="G331" s="243" t="s">
        <v>409</v>
      </c>
      <c r="H331" s="244">
        <v>5</v>
      </c>
      <c r="I331" s="245"/>
      <c r="J331" s="246">
        <f>ROUND(I331*H331,2)</f>
        <v>0</v>
      </c>
      <c r="K331" s="242" t="s">
        <v>400</v>
      </c>
      <c r="L331" s="73"/>
      <c r="M331" s="247" t="s">
        <v>22</v>
      </c>
      <c r="N331" s="248" t="s">
        <v>44</v>
      </c>
      <c r="O331" s="48"/>
      <c r="P331" s="249">
        <f>O331*H331</f>
        <v>0</v>
      </c>
      <c r="Q331" s="249">
        <v>0.4208</v>
      </c>
      <c r="R331" s="249">
        <f>Q331*H331</f>
        <v>2.104</v>
      </c>
      <c r="S331" s="249">
        <v>0</v>
      </c>
      <c r="T331" s="250">
        <f>S331*H331</f>
        <v>0</v>
      </c>
      <c r="AR331" s="25" t="s">
        <v>401</v>
      </c>
      <c r="AT331" s="25" t="s">
        <v>396</v>
      </c>
      <c r="AU331" s="25" t="s">
        <v>81</v>
      </c>
      <c r="AY331" s="25" t="s">
        <v>394</v>
      </c>
      <c r="BE331" s="251">
        <f>IF(N331="základní",J331,0)</f>
        <v>0</v>
      </c>
      <c r="BF331" s="251">
        <f>IF(N331="snížená",J331,0)</f>
        <v>0</v>
      </c>
      <c r="BG331" s="251">
        <f>IF(N331="zákl. přenesená",J331,0)</f>
        <v>0</v>
      </c>
      <c r="BH331" s="251">
        <f>IF(N331="sníž. přenesená",J331,0)</f>
        <v>0</v>
      </c>
      <c r="BI331" s="251">
        <f>IF(N331="nulová",J331,0)</f>
        <v>0</v>
      </c>
      <c r="BJ331" s="25" t="s">
        <v>24</v>
      </c>
      <c r="BK331" s="251">
        <f>ROUND(I331*H331,2)</f>
        <v>0</v>
      </c>
      <c r="BL331" s="25" t="s">
        <v>401</v>
      </c>
      <c r="BM331" s="25" t="s">
        <v>5736</v>
      </c>
    </row>
    <row r="332" spans="2:47" s="1" customFormat="1" ht="13.5">
      <c r="B332" s="47"/>
      <c r="C332" s="75"/>
      <c r="D332" s="252" t="s">
        <v>403</v>
      </c>
      <c r="E332" s="75"/>
      <c r="F332" s="253" t="s">
        <v>5735</v>
      </c>
      <c r="G332" s="75"/>
      <c r="H332" s="75"/>
      <c r="I332" s="208"/>
      <c r="J332" s="75"/>
      <c r="K332" s="75"/>
      <c r="L332" s="73"/>
      <c r="M332" s="254"/>
      <c r="N332" s="48"/>
      <c r="O332" s="48"/>
      <c r="P332" s="48"/>
      <c r="Q332" s="48"/>
      <c r="R332" s="48"/>
      <c r="S332" s="48"/>
      <c r="T332" s="96"/>
      <c r="AT332" s="25" t="s">
        <v>403</v>
      </c>
      <c r="AU332" s="25" t="s">
        <v>81</v>
      </c>
    </row>
    <row r="333" spans="2:51" s="12" customFormat="1" ht="13.5">
      <c r="B333" s="255"/>
      <c r="C333" s="256"/>
      <c r="D333" s="252" t="s">
        <v>405</v>
      </c>
      <c r="E333" s="257" t="s">
        <v>22</v>
      </c>
      <c r="F333" s="258" t="s">
        <v>5697</v>
      </c>
      <c r="G333" s="256"/>
      <c r="H333" s="259">
        <v>5</v>
      </c>
      <c r="I333" s="260"/>
      <c r="J333" s="256"/>
      <c r="K333" s="256"/>
      <c r="L333" s="261"/>
      <c r="M333" s="262"/>
      <c r="N333" s="263"/>
      <c r="O333" s="263"/>
      <c r="P333" s="263"/>
      <c r="Q333" s="263"/>
      <c r="R333" s="263"/>
      <c r="S333" s="263"/>
      <c r="T333" s="264"/>
      <c r="AT333" s="265" t="s">
        <v>405</v>
      </c>
      <c r="AU333" s="265" t="s">
        <v>81</v>
      </c>
      <c r="AV333" s="12" t="s">
        <v>81</v>
      </c>
      <c r="AW333" s="12" t="s">
        <v>36</v>
      </c>
      <c r="AX333" s="12" t="s">
        <v>73</v>
      </c>
      <c r="AY333" s="265" t="s">
        <v>394</v>
      </c>
    </row>
    <row r="334" spans="2:51" s="14" customFormat="1" ht="13.5">
      <c r="B334" s="277"/>
      <c r="C334" s="278"/>
      <c r="D334" s="252" t="s">
        <v>405</v>
      </c>
      <c r="E334" s="279" t="s">
        <v>22</v>
      </c>
      <c r="F334" s="280" t="s">
        <v>473</v>
      </c>
      <c r="G334" s="278"/>
      <c r="H334" s="281">
        <v>5</v>
      </c>
      <c r="I334" s="282"/>
      <c r="J334" s="278"/>
      <c r="K334" s="278"/>
      <c r="L334" s="283"/>
      <c r="M334" s="284"/>
      <c r="N334" s="285"/>
      <c r="O334" s="285"/>
      <c r="P334" s="285"/>
      <c r="Q334" s="285"/>
      <c r="R334" s="285"/>
      <c r="S334" s="285"/>
      <c r="T334" s="286"/>
      <c r="AT334" s="287" t="s">
        <v>405</v>
      </c>
      <c r="AU334" s="287" t="s">
        <v>81</v>
      </c>
      <c r="AV334" s="14" t="s">
        <v>401</v>
      </c>
      <c r="AW334" s="14" t="s">
        <v>36</v>
      </c>
      <c r="AX334" s="14" t="s">
        <v>24</v>
      </c>
      <c r="AY334" s="287" t="s">
        <v>394</v>
      </c>
    </row>
    <row r="335" spans="2:65" s="1" customFormat="1" ht="25.5" customHeight="1">
      <c r="B335" s="47"/>
      <c r="C335" s="240" t="s">
        <v>751</v>
      </c>
      <c r="D335" s="240" t="s">
        <v>396</v>
      </c>
      <c r="E335" s="241" t="s">
        <v>5737</v>
      </c>
      <c r="F335" s="242" t="s">
        <v>5738</v>
      </c>
      <c r="G335" s="243" t="s">
        <v>425</v>
      </c>
      <c r="H335" s="244">
        <v>0.144</v>
      </c>
      <c r="I335" s="245"/>
      <c r="J335" s="246">
        <f>ROUND(I335*H335,2)</f>
        <v>0</v>
      </c>
      <c r="K335" s="242" t="s">
        <v>400</v>
      </c>
      <c r="L335" s="73"/>
      <c r="M335" s="247" t="s">
        <v>22</v>
      </c>
      <c r="N335" s="248" t="s">
        <v>44</v>
      </c>
      <c r="O335" s="48"/>
      <c r="P335" s="249">
        <f>O335*H335</f>
        <v>0</v>
      </c>
      <c r="Q335" s="249">
        <v>2.45329</v>
      </c>
      <c r="R335" s="249">
        <f>Q335*H335</f>
        <v>0.35327376</v>
      </c>
      <c r="S335" s="249">
        <v>0</v>
      </c>
      <c r="T335" s="250">
        <f>S335*H335</f>
        <v>0</v>
      </c>
      <c r="AR335" s="25" t="s">
        <v>401</v>
      </c>
      <c r="AT335" s="25" t="s">
        <v>396</v>
      </c>
      <c r="AU335" s="25" t="s">
        <v>81</v>
      </c>
      <c r="AY335" s="25" t="s">
        <v>394</v>
      </c>
      <c r="BE335" s="251">
        <f>IF(N335="základní",J335,0)</f>
        <v>0</v>
      </c>
      <c r="BF335" s="251">
        <f>IF(N335="snížená",J335,0)</f>
        <v>0</v>
      </c>
      <c r="BG335" s="251">
        <f>IF(N335="zákl. přenesená",J335,0)</f>
        <v>0</v>
      </c>
      <c r="BH335" s="251">
        <f>IF(N335="sníž. přenesená",J335,0)</f>
        <v>0</v>
      </c>
      <c r="BI335" s="251">
        <f>IF(N335="nulová",J335,0)</f>
        <v>0</v>
      </c>
      <c r="BJ335" s="25" t="s">
        <v>24</v>
      </c>
      <c r="BK335" s="251">
        <f>ROUND(I335*H335,2)</f>
        <v>0</v>
      </c>
      <c r="BL335" s="25" t="s">
        <v>401</v>
      </c>
      <c r="BM335" s="25" t="s">
        <v>5739</v>
      </c>
    </row>
    <row r="336" spans="2:47" s="1" customFormat="1" ht="13.5">
      <c r="B336" s="47"/>
      <c r="C336" s="75"/>
      <c r="D336" s="252" t="s">
        <v>403</v>
      </c>
      <c r="E336" s="75"/>
      <c r="F336" s="253" t="s">
        <v>5740</v>
      </c>
      <c r="G336" s="75"/>
      <c r="H336" s="75"/>
      <c r="I336" s="208"/>
      <c r="J336" s="75"/>
      <c r="K336" s="75"/>
      <c r="L336" s="73"/>
      <c r="M336" s="254"/>
      <c r="N336" s="48"/>
      <c r="O336" s="48"/>
      <c r="P336" s="48"/>
      <c r="Q336" s="48"/>
      <c r="R336" s="48"/>
      <c r="S336" s="48"/>
      <c r="T336" s="96"/>
      <c r="AT336" s="25" t="s">
        <v>403</v>
      </c>
      <c r="AU336" s="25" t="s">
        <v>81</v>
      </c>
    </row>
    <row r="337" spans="2:51" s="12" customFormat="1" ht="13.5">
      <c r="B337" s="255"/>
      <c r="C337" s="256"/>
      <c r="D337" s="252" t="s">
        <v>405</v>
      </c>
      <c r="E337" s="257" t="s">
        <v>22</v>
      </c>
      <c r="F337" s="258" t="s">
        <v>5741</v>
      </c>
      <c r="G337" s="256"/>
      <c r="H337" s="259">
        <v>0.144</v>
      </c>
      <c r="I337" s="260"/>
      <c r="J337" s="256"/>
      <c r="K337" s="256"/>
      <c r="L337" s="261"/>
      <c r="M337" s="262"/>
      <c r="N337" s="263"/>
      <c r="O337" s="263"/>
      <c r="P337" s="263"/>
      <c r="Q337" s="263"/>
      <c r="R337" s="263"/>
      <c r="S337" s="263"/>
      <c r="T337" s="264"/>
      <c r="AT337" s="265" t="s">
        <v>405</v>
      </c>
      <c r="AU337" s="265" t="s">
        <v>81</v>
      </c>
      <c r="AV337" s="12" t="s">
        <v>81</v>
      </c>
      <c r="AW337" s="12" t="s">
        <v>36</v>
      </c>
      <c r="AX337" s="12" t="s">
        <v>73</v>
      </c>
      <c r="AY337" s="265" t="s">
        <v>394</v>
      </c>
    </row>
    <row r="338" spans="2:51" s="14" customFormat="1" ht="13.5">
      <c r="B338" s="277"/>
      <c r="C338" s="278"/>
      <c r="D338" s="252" t="s">
        <v>405</v>
      </c>
      <c r="E338" s="279" t="s">
        <v>22</v>
      </c>
      <c r="F338" s="280" t="s">
        <v>473</v>
      </c>
      <c r="G338" s="278"/>
      <c r="H338" s="281">
        <v>0.144</v>
      </c>
      <c r="I338" s="282"/>
      <c r="J338" s="278"/>
      <c r="K338" s="278"/>
      <c r="L338" s="283"/>
      <c r="M338" s="284"/>
      <c r="N338" s="285"/>
      <c r="O338" s="285"/>
      <c r="P338" s="285"/>
      <c r="Q338" s="285"/>
      <c r="R338" s="285"/>
      <c r="S338" s="285"/>
      <c r="T338" s="286"/>
      <c r="AT338" s="287" t="s">
        <v>405</v>
      </c>
      <c r="AU338" s="287" t="s">
        <v>81</v>
      </c>
      <c r="AV338" s="14" t="s">
        <v>401</v>
      </c>
      <c r="AW338" s="14" t="s">
        <v>36</v>
      </c>
      <c r="AX338" s="14" t="s">
        <v>24</v>
      </c>
      <c r="AY338" s="287" t="s">
        <v>394</v>
      </c>
    </row>
    <row r="339" spans="2:65" s="1" customFormat="1" ht="25.5" customHeight="1">
      <c r="B339" s="47"/>
      <c r="C339" s="240" t="s">
        <v>786</v>
      </c>
      <c r="D339" s="240" t="s">
        <v>396</v>
      </c>
      <c r="E339" s="241" t="s">
        <v>5742</v>
      </c>
      <c r="F339" s="242" t="s">
        <v>5743</v>
      </c>
      <c r="G339" s="243" t="s">
        <v>409</v>
      </c>
      <c r="H339" s="244">
        <v>1</v>
      </c>
      <c r="I339" s="245"/>
      <c r="J339" s="246">
        <f>ROUND(I339*H339,2)</f>
        <v>0</v>
      </c>
      <c r="K339" s="242" t="s">
        <v>22</v>
      </c>
      <c r="L339" s="73"/>
      <c r="M339" s="247" t="s">
        <v>22</v>
      </c>
      <c r="N339" s="248" t="s">
        <v>44</v>
      </c>
      <c r="O339" s="48"/>
      <c r="P339" s="249">
        <f>O339*H339</f>
        <v>0</v>
      </c>
      <c r="Q339" s="249">
        <v>0</v>
      </c>
      <c r="R339" s="249">
        <f>Q339*H339</f>
        <v>0</v>
      </c>
      <c r="S339" s="249">
        <v>0</v>
      </c>
      <c r="T339" s="250">
        <f>S339*H339</f>
        <v>0</v>
      </c>
      <c r="AR339" s="25" t="s">
        <v>401</v>
      </c>
      <c r="AT339" s="25" t="s">
        <v>396</v>
      </c>
      <c r="AU339" s="25" t="s">
        <v>81</v>
      </c>
      <c r="AY339" s="25" t="s">
        <v>394</v>
      </c>
      <c r="BE339" s="251">
        <f>IF(N339="základní",J339,0)</f>
        <v>0</v>
      </c>
      <c r="BF339" s="251">
        <f>IF(N339="snížená",J339,0)</f>
        <v>0</v>
      </c>
      <c r="BG339" s="251">
        <f>IF(N339="zákl. přenesená",J339,0)</f>
        <v>0</v>
      </c>
      <c r="BH339" s="251">
        <f>IF(N339="sníž. přenesená",J339,0)</f>
        <v>0</v>
      </c>
      <c r="BI339" s="251">
        <f>IF(N339="nulová",J339,0)</f>
        <v>0</v>
      </c>
      <c r="BJ339" s="25" t="s">
        <v>24</v>
      </c>
      <c r="BK339" s="251">
        <f>ROUND(I339*H339,2)</f>
        <v>0</v>
      </c>
      <c r="BL339" s="25" t="s">
        <v>401</v>
      </c>
      <c r="BM339" s="25" t="s">
        <v>5744</v>
      </c>
    </row>
    <row r="340" spans="2:47" s="1" customFormat="1" ht="13.5">
      <c r="B340" s="47"/>
      <c r="C340" s="75"/>
      <c r="D340" s="252" t="s">
        <v>403</v>
      </c>
      <c r="E340" s="75"/>
      <c r="F340" s="253" t="s">
        <v>5743</v>
      </c>
      <c r="G340" s="75"/>
      <c r="H340" s="75"/>
      <c r="I340" s="208"/>
      <c r="J340" s="75"/>
      <c r="K340" s="75"/>
      <c r="L340" s="73"/>
      <c r="M340" s="254"/>
      <c r="N340" s="48"/>
      <c r="O340" s="48"/>
      <c r="P340" s="48"/>
      <c r="Q340" s="48"/>
      <c r="R340" s="48"/>
      <c r="S340" s="48"/>
      <c r="T340" s="96"/>
      <c r="AT340" s="25" t="s">
        <v>403</v>
      </c>
      <c r="AU340" s="25" t="s">
        <v>81</v>
      </c>
    </row>
    <row r="341" spans="2:63" s="11" customFormat="1" ht="29.85" customHeight="1">
      <c r="B341" s="224"/>
      <c r="C341" s="225"/>
      <c r="D341" s="226" t="s">
        <v>72</v>
      </c>
      <c r="E341" s="238" t="s">
        <v>1739</v>
      </c>
      <c r="F341" s="238" t="s">
        <v>1740</v>
      </c>
      <c r="G341" s="225"/>
      <c r="H341" s="225"/>
      <c r="I341" s="228"/>
      <c r="J341" s="239">
        <f>BK341</f>
        <v>0</v>
      </c>
      <c r="K341" s="225"/>
      <c r="L341" s="230"/>
      <c r="M341" s="231"/>
      <c r="N341" s="232"/>
      <c r="O341" s="232"/>
      <c r="P341" s="233">
        <f>SUM(P342:P357)</f>
        <v>0</v>
      </c>
      <c r="Q341" s="232"/>
      <c r="R341" s="233">
        <f>SUM(R342:R357)</f>
        <v>0</v>
      </c>
      <c r="S341" s="232"/>
      <c r="T341" s="234">
        <f>SUM(T342:T357)</f>
        <v>0</v>
      </c>
      <c r="AR341" s="235" t="s">
        <v>24</v>
      </c>
      <c r="AT341" s="236" t="s">
        <v>72</v>
      </c>
      <c r="AU341" s="236" t="s">
        <v>24</v>
      </c>
      <c r="AY341" s="235" t="s">
        <v>394</v>
      </c>
      <c r="BK341" s="237">
        <f>SUM(BK342:BK357)</f>
        <v>0</v>
      </c>
    </row>
    <row r="342" spans="2:65" s="1" customFormat="1" ht="16.5" customHeight="1">
      <c r="B342" s="47"/>
      <c r="C342" s="240" t="s">
        <v>758</v>
      </c>
      <c r="D342" s="240" t="s">
        <v>396</v>
      </c>
      <c r="E342" s="241" t="s">
        <v>5745</v>
      </c>
      <c r="F342" s="242" t="s">
        <v>5746</v>
      </c>
      <c r="G342" s="243" t="s">
        <v>552</v>
      </c>
      <c r="H342" s="244">
        <v>38.534</v>
      </c>
      <c r="I342" s="245"/>
      <c r="J342" s="246">
        <f>ROUND(I342*H342,2)</f>
        <v>0</v>
      </c>
      <c r="K342" s="242" t="s">
        <v>400</v>
      </c>
      <c r="L342" s="73"/>
      <c r="M342" s="247" t="s">
        <v>22</v>
      </c>
      <c r="N342" s="248" t="s">
        <v>44</v>
      </c>
      <c r="O342" s="48"/>
      <c r="P342" s="249">
        <f>O342*H342</f>
        <v>0</v>
      </c>
      <c r="Q342" s="249">
        <v>0</v>
      </c>
      <c r="R342" s="249">
        <f>Q342*H342</f>
        <v>0</v>
      </c>
      <c r="S342" s="249">
        <v>0</v>
      </c>
      <c r="T342" s="250">
        <f>S342*H342</f>
        <v>0</v>
      </c>
      <c r="AR342" s="25" t="s">
        <v>401</v>
      </c>
      <c r="AT342" s="25" t="s">
        <v>396</v>
      </c>
      <c r="AU342" s="25" t="s">
        <v>81</v>
      </c>
      <c r="AY342" s="25" t="s">
        <v>394</v>
      </c>
      <c r="BE342" s="251">
        <f>IF(N342="základní",J342,0)</f>
        <v>0</v>
      </c>
      <c r="BF342" s="251">
        <f>IF(N342="snížená",J342,0)</f>
        <v>0</v>
      </c>
      <c r="BG342" s="251">
        <f>IF(N342="zákl. přenesená",J342,0)</f>
        <v>0</v>
      </c>
      <c r="BH342" s="251">
        <f>IF(N342="sníž. přenesená",J342,0)</f>
        <v>0</v>
      </c>
      <c r="BI342" s="251">
        <f>IF(N342="nulová",J342,0)</f>
        <v>0</v>
      </c>
      <c r="BJ342" s="25" t="s">
        <v>24</v>
      </c>
      <c r="BK342" s="251">
        <f>ROUND(I342*H342,2)</f>
        <v>0</v>
      </c>
      <c r="BL342" s="25" t="s">
        <v>401</v>
      </c>
      <c r="BM342" s="25" t="s">
        <v>5747</v>
      </c>
    </row>
    <row r="343" spans="2:47" s="1" customFormat="1" ht="13.5">
      <c r="B343" s="47"/>
      <c r="C343" s="75"/>
      <c r="D343" s="252" t="s">
        <v>403</v>
      </c>
      <c r="E343" s="75"/>
      <c r="F343" s="253" t="s">
        <v>5748</v>
      </c>
      <c r="G343" s="75"/>
      <c r="H343" s="75"/>
      <c r="I343" s="208"/>
      <c r="J343" s="75"/>
      <c r="K343" s="75"/>
      <c r="L343" s="73"/>
      <c r="M343" s="254"/>
      <c r="N343" s="48"/>
      <c r="O343" s="48"/>
      <c r="P343" s="48"/>
      <c r="Q343" s="48"/>
      <c r="R343" s="48"/>
      <c r="S343" s="48"/>
      <c r="T343" s="96"/>
      <c r="AT343" s="25" t="s">
        <v>403</v>
      </c>
      <c r="AU343" s="25" t="s">
        <v>81</v>
      </c>
    </row>
    <row r="344" spans="2:51" s="12" customFormat="1" ht="13.5">
      <c r="B344" s="255"/>
      <c r="C344" s="256"/>
      <c r="D344" s="252" t="s">
        <v>405</v>
      </c>
      <c r="E344" s="257" t="s">
        <v>22</v>
      </c>
      <c r="F344" s="258" t="s">
        <v>5749</v>
      </c>
      <c r="G344" s="256"/>
      <c r="H344" s="259">
        <v>38.534</v>
      </c>
      <c r="I344" s="260"/>
      <c r="J344" s="256"/>
      <c r="K344" s="256"/>
      <c r="L344" s="261"/>
      <c r="M344" s="262"/>
      <c r="N344" s="263"/>
      <c r="O344" s="263"/>
      <c r="P344" s="263"/>
      <c r="Q344" s="263"/>
      <c r="R344" s="263"/>
      <c r="S344" s="263"/>
      <c r="T344" s="264"/>
      <c r="AT344" s="265" t="s">
        <v>405</v>
      </c>
      <c r="AU344" s="265" t="s">
        <v>81</v>
      </c>
      <c r="AV344" s="12" t="s">
        <v>81</v>
      </c>
      <c r="AW344" s="12" t="s">
        <v>36</v>
      </c>
      <c r="AX344" s="12" t="s">
        <v>73</v>
      </c>
      <c r="AY344" s="265" t="s">
        <v>394</v>
      </c>
    </row>
    <row r="345" spans="2:51" s="14" customFormat="1" ht="13.5">
      <c r="B345" s="277"/>
      <c r="C345" s="278"/>
      <c r="D345" s="252" t="s">
        <v>405</v>
      </c>
      <c r="E345" s="279" t="s">
        <v>22</v>
      </c>
      <c r="F345" s="280" t="s">
        <v>473</v>
      </c>
      <c r="G345" s="278"/>
      <c r="H345" s="281">
        <v>38.534</v>
      </c>
      <c r="I345" s="282"/>
      <c r="J345" s="278"/>
      <c r="K345" s="278"/>
      <c r="L345" s="283"/>
      <c r="M345" s="284"/>
      <c r="N345" s="285"/>
      <c r="O345" s="285"/>
      <c r="P345" s="285"/>
      <c r="Q345" s="285"/>
      <c r="R345" s="285"/>
      <c r="S345" s="285"/>
      <c r="T345" s="286"/>
      <c r="AT345" s="287" t="s">
        <v>405</v>
      </c>
      <c r="AU345" s="287" t="s">
        <v>81</v>
      </c>
      <c r="AV345" s="14" t="s">
        <v>401</v>
      </c>
      <c r="AW345" s="14" t="s">
        <v>36</v>
      </c>
      <c r="AX345" s="14" t="s">
        <v>24</v>
      </c>
      <c r="AY345" s="287" t="s">
        <v>394</v>
      </c>
    </row>
    <row r="346" spans="2:65" s="1" customFormat="1" ht="16.5" customHeight="1">
      <c r="B346" s="47"/>
      <c r="C346" s="240" t="s">
        <v>765</v>
      </c>
      <c r="D346" s="240" t="s">
        <v>396</v>
      </c>
      <c r="E346" s="241" t="s">
        <v>5750</v>
      </c>
      <c r="F346" s="242" t="s">
        <v>5751</v>
      </c>
      <c r="G346" s="243" t="s">
        <v>552</v>
      </c>
      <c r="H346" s="244">
        <v>385.34</v>
      </c>
      <c r="I346" s="245"/>
      <c r="J346" s="246">
        <f>ROUND(I346*H346,2)</f>
        <v>0</v>
      </c>
      <c r="K346" s="242" t="s">
        <v>400</v>
      </c>
      <c r="L346" s="73"/>
      <c r="M346" s="247" t="s">
        <v>22</v>
      </c>
      <c r="N346" s="248" t="s">
        <v>44</v>
      </c>
      <c r="O346" s="48"/>
      <c r="P346" s="249">
        <f>O346*H346</f>
        <v>0</v>
      </c>
      <c r="Q346" s="249">
        <v>0</v>
      </c>
      <c r="R346" s="249">
        <f>Q346*H346</f>
        <v>0</v>
      </c>
      <c r="S346" s="249">
        <v>0</v>
      </c>
      <c r="T346" s="250">
        <f>S346*H346</f>
        <v>0</v>
      </c>
      <c r="AR346" s="25" t="s">
        <v>401</v>
      </c>
      <c r="AT346" s="25" t="s">
        <v>396</v>
      </c>
      <c r="AU346" s="25" t="s">
        <v>81</v>
      </c>
      <c r="AY346" s="25" t="s">
        <v>394</v>
      </c>
      <c r="BE346" s="251">
        <f>IF(N346="základní",J346,0)</f>
        <v>0</v>
      </c>
      <c r="BF346" s="251">
        <f>IF(N346="snížená",J346,0)</f>
        <v>0</v>
      </c>
      <c r="BG346" s="251">
        <f>IF(N346="zákl. přenesená",J346,0)</f>
        <v>0</v>
      </c>
      <c r="BH346" s="251">
        <f>IF(N346="sníž. přenesená",J346,0)</f>
        <v>0</v>
      </c>
      <c r="BI346" s="251">
        <f>IF(N346="nulová",J346,0)</f>
        <v>0</v>
      </c>
      <c r="BJ346" s="25" t="s">
        <v>24</v>
      </c>
      <c r="BK346" s="251">
        <f>ROUND(I346*H346,2)</f>
        <v>0</v>
      </c>
      <c r="BL346" s="25" t="s">
        <v>401</v>
      </c>
      <c r="BM346" s="25" t="s">
        <v>5752</v>
      </c>
    </row>
    <row r="347" spans="2:47" s="1" customFormat="1" ht="13.5">
      <c r="B347" s="47"/>
      <c r="C347" s="75"/>
      <c r="D347" s="252" t="s">
        <v>403</v>
      </c>
      <c r="E347" s="75"/>
      <c r="F347" s="253" t="s">
        <v>5753</v>
      </c>
      <c r="G347" s="75"/>
      <c r="H347" s="75"/>
      <c r="I347" s="208"/>
      <c r="J347" s="75"/>
      <c r="K347" s="75"/>
      <c r="L347" s="73"/>
      <c r="M347" s="254"/>
      <c r="N347" s="48"/>
      <c r="O347" s="48"/>
      <c r="P347" s="48"/>
      <c r="Q347" s="48"/>
      <c r="R347" s="48"/>
      <c r="S347" s="48"/>
      <c r="T347" s="96"/>
      <c r="AT347" s="25" t="s">
        <v>403</v>
      </c>
      <c r="AU347" s="25" t="s">
        <v>81</v>
      </c>
    </row>
    <row r="348" spans="2:51" s="12" customFormat="1" ht="13.5">
      <c r="B348" s="255"/>
      <c r="C348" s="256"/>
      <c r="D348" s="252" t="s">
        <v>405</v>
      </c>
      <c r="E348" s="257" t="s">
        <v>22</v>
      </c>
      <c r="F348" s="258" t="s">
        <v>5754</v>
      </c>
      <c r="G348" s="256"/>
      <c r="H348" s="259">
        <v>385.34</v>
      </c>
      <c r="I348" s="260"/>
      <c r="J348" s="256"/>
      <c r="K348" s="256"/>
      <c r="L348" s="261"/>
      <c r="M348" s="262"/>
      <c r="N348" s="263"/>
      <c r="O348" s="263"/>
      <c r="P348" s="263"/>
      <c r="Q348" s="263"/>
      <c r="R348" s="263"/>
      <c r="S348" s="263"/>
      <c r="T348" s="264"/>
      <c r="AT348" s="265" t="s">
        <v>405</v>
      </c>
      <c r="AU348" s="265" t="s">
        <v>81</v>
      </c>
      <c r="AV348" s="12" t="s">
        <v>81</v>
      </c>
      <c r="AW348" s="12" t="s">
        <v>36</v>
      </c>
      <c r="AX348" s="12" t="s">
        <v>73</v>
      </c>
      <c r="AY348" s="265" t="s">
        <v>394</v>
      </c>
    </row>
    <row r="349" spans="2:51" s="14" customFormat="1" ht="13.5">
      <c r="B349" s="277"/>
      <c r="C349" s="278"/>
      <c r="D349" s="252" t="s">
        <v>405</v>
      </c>
      <c r="E349" s="279" t="s">
        <v>22</v>
      </c>
      <c r="F349" s="280" t="s">
        <v>473</v>
      </c>
      <c r="G349" s="278"/>
      <c r="H349" s="281">
        <v>385.34</v>
      </c>
      <c r="I349" s="282"/>
      <c r="J349" s="278"/>
      <c r="K349" s="278"/>
      <c r="L349" s="283"/>
      <c r="M349" s="284"/>
      <c r="N349" s="285"/>
      <c r="O349" s="285"/>
      <c r="P349" s="285"/>
      <c r="Q349" s="285"/>
      <c r="R349" s="285"/>
      <c r="S349" s="285"/>
      <c r="T349" s="286"/>
      <c r="AT349" s="287" t="s">
        <v>405</v>
      </c>
      <c r="AU349" s="287" t="s">
        <v>81</v>
      </c>
      <c r="AV349" s="14" t="s">
        <v>401</v>
      </c>
      <c r="AW349" s="14" t="s">
        <v>36</v>
      </c>
      <c r="AX349" s="14" t="s">
        <v>24</v>
      </c>
      <c r="AY349" s="287" t="s">
        <v>394</v>
      </c>
    </row>
    <row r="350" spans="2:65" s="1" customFormat="1" ht="16.5" customHeight="1">
      <c r="B350" s="47"/>
      <c r="C350" s="240" t="s">
        <v>770</v>
      </c>
      <c r="D350" s="240" t="s">
        <v>396</v>
      </c>
      <c r="E350" s="241" t="s">
        <v>5755</v>
      </c>
      <c r="F350" s="242" t="s">
        <v>5756</v>
      </c>
      <c r="G350" s="243" t="s">
        <v>552</v>
      </c>
      <c r="H350" s="244">
        <v>38.534</v>
      </c>
      <c r="I350" s="245"/>
      <c r="J350" s="246">
        <f>ROUND(I350*H350,2)</f>
        <v>0</v>
      </c>
      <c r="K350" s="242" t="s">
        <v>400</v>
      </c>
      <c r="L350" s="73"/>
      <c r="M350" s="247" t="s">
        <v>22</v>
      </c>
      <c r="N350" s="248" t="s">
        <v>44</v>
      </c>
      <c r="O350" s="48"/>
      <c r="P350" s="249">
        <f>O350*H350</f>
        <v>0</v>
      </c>
      <c r="Q350" s="249">
        <v>0</v>
      </c>
      <c r="R350" s="249">
        <f>Q350*H350</f>
        <v>0</v>
      </c>
      <c r="S350" s="249">
        <v>0</v>
      </c>
      <c r="T350" s="250">
        <f>S350*H350</f>
        <v>0</v>
      </c>
      <c r="AR350" s="25" t="s">
        <v>401</v>
      </c>
      <c r="AT350" s="25" t="s">
        <v>396</v>
      </c>
      <c r="AU350" s="25" t="s">
        <v>81</v>
      </c>
      <c r="AY350" s="25" t="s">
        <v>394</v>
      </c>
      <c r="BE350" s="251">
        <f>IF(N350="základní",J350,0)</f>
        <v>0</v>
      </c>
      <c r="BF350" s="251">
        <f>IF(N350="snížená",J350,0)</f>
        <v>0</v>
      </c>
      <c r="BG350" s="251">
        <f>IF(N350="zákl. přenesená",J350,0)</f>
        <v>0</v>
      </c>
      <c r="BH350" s="251">
        <f>IF(N350="sníž. přenesená",J350,0)</f>
        <v>0</v>
      </c>
      <c r="BI350" s="251">
        <f>IF(N350="nulová",J350,0)</f>
        <v>0</v>
      </c>
      <c r="BJ350" s="25" t="s">
        <v>24</v>
      </c>
      <c r="BK350" s="251">
        <f>ROUND(I350*H350,2)</f>
        <v>0</v>
      </c>
      <c r="BL350" s="25" t="s">
        <v>401</v>
      </c>
      <c r="BM350" s="25" t="s">
        <v>5757</v>
      </c>
    </row>
    <row r="351" spans="2:47" s="1" customFormat="1" ht="13.5">
      <c r="B351" s="47"/>
      <c r="C351" s="75"/>
      <c r="D351" s="252" t="s">
        <v>403</v>
      </c>
      <c r="E351" s="75"/>
      <c r="F351" s="253" t="s">
        <v>5758</v>
      </c>
      <c r="G351" s="75"/>
      <c r="H351" s="75"/>
      <c r="I351" s="208"/>
      <c r="J351" s="75"/>
      <c r="K351" s="75"/>
      <c r="L351" s="73"/>
      <c r="M351" s="254"/>
      <c r="N351" s="48"/>
      <c r="O351" s="48"/>
      <c r="P351" s="48"/>
      <c r="Q351" s="48"/>
      <c r="R351" s="48"/>
      <c r="S351" s="48"/>
      <c r="T351" s="96"/>
      <c r="AT351" s="25" t="s">
        <v>403</v>
      </c>
      <c r="AU351" s="25" t="s">
        <v>81</v>
      </c>
    </row>
    <row r="352" spans="2:51" s="12" customFormat="1" ht="13.5">
      <c r="B352" s="255"/>
      <c r="C352" s="256"/>
      <c r="D352" s="252" t="s">
        <v>405</v>
      </c>
      <c r="E352" s="257" t="s">
        <v>22</v>
      </c>
      <c r="F352" s="258" t="s">
        <v>5749</v>
      </c>
      <c r="G352" s="256"/>
      <c r="H352" s="259">
        <v>38.534</v>
      </c>
      <c r="I352" s="260"/>
      <c r="J352" s="256"/>
      <c r="K352" s="256"/>
      <c r="L352" s="261"/>
      <c r="M352" s="262"/>
      <c r="N352" s="263"/>
      <c r="O352" s="263"/>
      <c r="P352" s="263"/>
      <c r="Q352" s="263"/>
      <c r="R352" s="263"/>
      <c r="S352" s="263"/>
      <c r="T352" s="264"/>
      <c r="AT352" s="265" t="s">
        <v>405</v>
      </c>
      <c r="AU352" s="265" t="s">
        <v>81</v>
      </c>
      <c r="AV352" s="12" t="s">
        <v>81</v>
      </c>
      <c r="AW352" s="12" t="s">
        <v>36</v>
      </c>
      <c r="AX352" s="12" t="s">
        <v>73</v>
      </c>
      <c r="AY352" s="265" t="s">
        <v>394</v>
      </c>
    </row>
    <row r="353" spans="2:51" s="14" customFormat="1" ht="13.5">
      <c r="B353" s="277"/>
      <c r="C353" s="278"/>
      <c r="D353" s="252" t="s">
        <v>405</v>
      </c>
      <c r="E353" s="279" t="s">
        <v>22</v>
      </c>
      <c r="F353" s="280" t="s">
        <v>473</v>
      </c>
      <c r="G353" s="278"/>
      <c r="H353" s="281">
        <v>38.534</v>
      </c>
      <c r="I353" s="282"/>
      <c r="J353" s="278"/>
      <c r="K353" s="278"/>
      <c r="L353" s="283"/>
      <c r="M353" s="284"/>
      <c r="N353" s="285"/>
      <c r="O353" s="285"/>
      <c r="P353" s="285"/>
      <c r="Q353" s="285"/>
      <c r="R353" s="285"/>
      <c r="S353" s="285"/>
      <c r="T353" s="286"/>
      <c r="AT353" s="287" t="s">
        <v>405</v>
      </c>
      <c r="AU353" s="287" t="s">
        <v>81</v>
      </c>
      <c r="AV353" s="14" t="s">
        <v>401</v>
      </c>
      <c r="AW353" s="14" t="s">
        <v>36</v>
      </c>
      <c r="AX353" s="14" t="s">
        <v>24</v>
      </c>
      <c r="AY353" s="287" t="s">
        <v>394</v>
      </c>
    </row>
    <row r="354" spans="2:65" s="1" customFormat="1" ht="16.5" customHeight="1">
      <c r="B354" s="47"/>
      <c r="C354" s="240" t="s">
        <v>776</v>
      </c>
      <c r="D354" s="240" t="s">
        <v>396</v>
      </c>
      <c r="E354" s="241" t="s">
        <v>5759</v>
      </c>
      <c r="F354" s="242" t="s">
        <v>5760</v>
      </c>
      <c r="G354" s="243" t="s">
        <v>552</v>
      </c>
      <c r="H354" s="244">
        <v>38.534</v>
      </c>
      <c r="I354" s="245"/>
      <c r="J354" s="246">
        <f>ROUND(I354*H354,2)</f>
        <v>0</v>
      </c>
      <c r="K354" s="242" t="s">
        <v>400</v>
      </c>
      <c r="L354" s="73"/>
      <c r="M354" s="247" t="s">
        <v>22</v>
      </c>
      <c r="N354" s="248" t="s">
        <v>44</v>
      </c>
      <c r="O354" s="48"/>
      <c r="P354" s="249">
        <f>O354*H354</f>
        <v>0</v>
      </c>
      <c r="Q354" s="249">
        <v>0</v>
      </c>
      <c r="R354" s="249">
        <f>Q354*H354</f>
        <v>0</v>
      </c>
      <c r="S354" s="249">
        <v>0</v>
      </c>
      <c r="T354" s="250">
        <f>S354*H354</f>
        <v>0</v>
      </c>
      <c r="AR354" s="25" t="s">
        <v>401</v>
      </c>
      <c r="AT354" s="25" t="s">
        <v>396</v>
      </c>
      <c r="AU354" s="25" t="s">
        <v>81</v>
      </c>
      <c r="AY354" s="25" t="s">
        <v>394</v>
      </c>
      <c r="BE354" s="251">
        <f>IF(N354="základní",J354,0)</f>
        <v>0</v>
      </c>
      <c r="BF354" s="251">
        <f>IF(N354="snížená",J354,0)</f>
        <v>0</v>
      </c>
      <c r="BG354" s="251">
        <f>IF(N354="zákl. přenesená",J354,0)</f>
        <v>0</v>
      </c>
      <c r="BH354" s="251">
        <f>IF(N354="sníž. přenesená",J354,0)</f>
        <v>0</v>
      </c>
      <c r="BI354" s="251">
        <f>IF(N354="nulová",J354,0)</f>
        <v>0</v>
      </c>
      <c r="BJ354" s="25" t="s">
        <v>24</v>
      </c>
      <c r="BK354" s="251">
        <f>ROUND(I354*H354,2)</f>
        <v>0</v>
      </c>
      <c r="BL354" s="25" t="s">
        <v>401</v>
      </c>
      <c r="BM354" s="25" t="s">
        <v>5761</v>
      </c>
    </row>
    <row r="355" spans="2:47" s="1" customFormat="1" ht="13.5">
      <c r="B355" s="47"/>
      <c r="C355" s="75"/>
      <c r="D355" s="252" t="s">
        <v>403</v>
      </c>
      <c r="E355" s="75"/>
      <c r="F355" s="253" t="s">
        <v>5762</v>
      </c>
      <c r="G355" s="75"/>
      <c r="H355" s="75"/>
      <c r="I355" s="208"/>
      <c r="J355" s="75"/>
      <c r="K355" s="75"/>
      <c r="L355" s="73"/>
      <c r="M355" s="254"/>
      <c r="N355" s="48"/>
      <c r="O355" s="48"/>
      <c r="P355" s="48"/>
      <c r="Q355" s="48"/>
      <c r="R355" s="48"/>
      <c r="S355" s="48"/>
      <c r="T355" s="96"/>
      <c r="AT355" s="25" t="s">
        <v>403</v>
      </c>
      <c r="AU355" s="25" t="s">
        <v>81</v>
      </c>
    </row>
    <row r="356" spans="2:51" s="12" customFormat="1" ht="13.5">
      <c r="B356" s="255"/>
      <c r="C356" s="256"/>
      <c r="D356" s="252" t="s">
        <v>405</v>
      </c>
      <c r="E356" s="257" t="s">
        <v>22</v>
      </c>
      <c r="F356" s="258" t="s">
        <v>5749</v>
      </c>
      <c r="G356" s="256"/>
      <c r="H356" s="259">
        <v>38.534</v>
      </c>
      <c r="I356" s="260"/>
      <c r="J356" s="256"/>
      <c r="K356" s="256"/>
      <c r="L356" s="261"/>
      <c r="M356" s="262"/>
      <c r="N356" s="263"/>
      <c r="O356" s="263"/>
      <c r="P356" s="263"/>
      <c r="Q356" s="263"/>
      <c r="R356" s="263"/>
      <c r="S356" s="263"/>
      <c r="T356" s="264"/>
      <c r="AT356" s="265" t="s">
        <v>405</v>
      </c>
      <c r="AU356" s="265" t="s">
        <v>81</v>
      </c>
      <c r="AV356" s="12" t="s">
        <v>81</v>
      </c>
      <c r="AW356" s="12" t="s">
        <v>36</v>
      </c>
      <c r="AX356" s="12" t="s">
        <v>73</v>
      </c>
      <c r="AY356" s="265" t="s">
        <v>394</v>
      </c>
    </row>
    <row r="357" spans="2:51" s="14" customFormat="1" ht="13.5">
      <c r="B357" s="277"/>
      <c r="C357" s="278"/>
      <c r="D357" s="252" t="s">
        <v>405</v>
      </c>
      <c r="E357" s="279" t="s">
        <v>22</v>
      </c>
      <c r="F357" s="280" t="s">
        <v>473</v>
      </c>
      <c r="G357" s="278"/>
      <c r="H357" s="281">
        <v>38.534</v>
      </c>
      <c r="I357" s="282"/>
      <c r="J357" s="278"/>
      <c r="K357" s="278"/>
      <c r="L357" s="283"/>
      <c r="M357" s="284"/>
      <c r="N357" s="285"/>
      <c r="O357" s="285"/>
      <c r="P357" s="285"/>
      <c r="Q357" s="285"/>
      <c r="R357" s="285"/>
      <c r="S357" s="285"/>
      <c r="T357" s="286"/>
      <c r="AT357" s="287" t="s">
        <v>405</v>
      </c>
      <c r="AU357" s="287" t="s">
        <v>81</v>
      </c>
      <c r="AV357" s="14" t="s">
        <v>401</v>
      </c>
      <c r="AW357" s="14" t="s">
        <v>36</v>
      </c>
      <c r="AX357" s="14" t="s">
        <v>24</v>
      </c>
      <c r="AY357" s="287" t="s">
        <v>394</v>
      </c>
    </row>
    <row r="358" spans="2:63" s="11" customFormat="1" ht="29.85" customHeight="1">
      <c r="B358" s="224"/>
      <c r="C358" s="225"/>
      <c r="D358" s="226" t="s">
        <v>72</v>
      </c>
      <c r="E358" s="238" t="s">
        <v>1767</v>
      </c>
      <c r="F358" s="238" t="s">
        <v>1768</v>
      </c>
      <c r="G358" s="225"/>
      <c r="H358" s="225"/>
      <c r="I358" s="228"/>
      <c r="J358" s="239">
        <f>BK358</f>
        <v>0</v>
      </c>
      <c r="K358" s="225"/>
      <c r="L358" s="230"/>
      <c r="M358" s="231"/>
      <c r="N358" s="232"/>
      <c r="O358" s="232"/>
      <c r="P358" s="233">
        <f>SUM(P359:P362)</f>
        <v>0</v>
      </c>
      <c r="Q358" s="232"/>
      <c r="R358" s="233">
        <f>SUM(R359:R362)</f>
        <v>0</v>
      </c>
      <c r="S358" s="232"/>
      <c r="T358" s="234">
        <f>SUM(T359:T362)</f>
        <v>0</v>
      </c>
      <c r="AR358" s="235" t="s">
        <v>24</v>
      </c>
      <c r="AT358" s="236" t="s">
        <v>72</v>
      </c>
      <c r="AU358" s="236" t="s">
        <v>24</v>
      </c>
      <c r="AY358" s="235" t="s">
        <v>394</v>
      </c>
      <c r="BK358" s="237">
        <f>SUM(BK359:BK362)</f>
        <v>0</v>
      </c>
    </row>
    <row r="359" spans="2:65" s="1" customFormat="1" ht="16.5" customHeight="1">
      <c r="B359" s="47"/>
      <c r="C359" s="240" t="s">
        <v>781</v>
      </c>
      <c r="D359" s="240" t="s">
        <v>396</v>
      </c>
      <c r="E359" s="241" t="s">
        <v>3481</v>
      </c>
      <c r="F359" s="242" t="s">
        <v>3482</v>
      </c>
      <c r="G359" s="243" t="s">
        <v>552</v>
      </c>
      <c r="H359" s="244">
        <v>28.597</v>
      </c>
      <c r="I359" s="245"/>
      <c r="J359" s="246">
        <f>ROUND(I359*H359,2)</f>
        <v>0</v>
      </c>
      <c r="K359" s="242" t="s">
        <v>400</v>
      </c>
      <c r="L359" s="73"/>
      <c r="M359" s="247" t="s">
        <v>22</v>
      </c>
      <c r="N359" s="248" t="s">
        <v>44</v>
      </c>
      <c r="O359" s="48"/>
      <c r="P359" s="249">
        <f>O359*H359</f>
        <v>0</v>
      </c>
      <c r="Q359" s="249">
        <v>0</v>
      </c>
      <c r="R359" s="249">
        <f>Q359*H359</f>
        <v>0</v>
      </c>
      <c r="S359" s="249">
        <v>0</v>
      </c>
      <c r="T359" s="250">
        <f>S359*H359</f>
        <v>0</v>
      </c>
      <c r="AR359" s="25" t="s">
        <v>401</v>
      </c>
      <c r="AT359" s="25" t="s">
        <v>396</v>
      </c>
      <c r="AU359" s="25" t="s">
        <v>81</v>
      </c>
      <c r="AY359" s="25" t="s">
        <v>394</v>
      </c>
      <c r="BE359" s="251">
        <f>IF(N359="základní",J359,0)</f>
        <v>0</v>
      </c>
      <c r="BF359" s="251">
        <f>IF(N359="snížená",J359,0)</f>
        <v>0</v>
      </c>
      <c r="BG359" s="251">
        <f>IF(N359="zákl. přenesená",J359,0)</f>
        <v>0</v>
      </c>
      <c r="BH359" s="251">
        <f>IF(N359="sníž. přenesená",J359,0)</f>
        <v>0</v>
      </c>
      <c r="BI359" s="251">
        <f>IF(N359="nulová",J359,0)</f>
        <v>0</v>
      </c>
      <c r="BJ359" s="25" t="s">
        <v>24</v>
      </c>
      <c r="BK359" s="251">
        <f>ROUND(I359*H359,2)</f>
        <v>0</v>
      </c>
      <c r="BL359" s="25" t="s">
        <v>401</v>
      </c>
      <c r="BM359" s="25" t="s">
        <v>5763</v>
      </c>
    </row>
    <row r="360" spans="2:47" s="1" customFormat="1" ht="13.5">
      <c r="B360" s="47"/>
      <c r="C360" s="75"/>
      <c r="D360" s="252" t="s">
        <v>403</v>
      </c>
      <c r="E360" s="75"/>
      <c r="F360" s="253" t="s">
        <v>5764</v>
      </c>
      <c r="G360" s="75"/>
      <c r="H360" s="75"/>
      <c r="I360" s="208"/>
      <c r="J360" s="75"/>
      <c r="K360" s="75"/>
      <c r="L360" s="73"/>
      <c r="M360" s="254"/>
      <c r="N360" s="48"/>
      <c r="O360" s="48"/>
      <c r="P360" s="48"/>
      <c r="Q360" s="48"/>
      <c r="R360" s="48"/>
      <c r="S360" s="48"/>
      <c r="T360" s="96"/>
      <c r="AT360" s="25" t="s">
        <v>403</v>
      </c>
      <c r="AU360" s="25" t="s">
        <v>81</v>
      </c>
    </row>
    <row r="361" spans="2:51" s="12" customFormat="1" ht="13.5">
      <c r="B361" s="255"/>
      <c r="C361" s="256"/>
      <c r="D361" s="252" t="s">
        <v>405</v>
      </c>
      <c r="E361" s="257" t="s">
        <v>22</v>
      </c>
      <c r="F361" s="258" t="s">
        <v>5765</v>
      </c>
      <c r="G361" s="256"/>
      <c r="H361" s="259">
        <v>28.597</v>
      </c>
      <c r="I361" s="260"/>
      <c r="J361" s="256"/>
      <c r="K361" s="256"/>
      <c r="L361" s="261"/>
      <c r="M361" s="262"/>
      <c r="N361" s="263"/>
      <c r="O361" s="263"/>
      <c r="P361" s="263"/>
      <c r="Q361" s="263"/>
      <c r="R361" s="263"/>
      <c r="S361" s="263"/>
      <c r="T361" s="264"/>
      <c r="AT361" s="265" t="s">
        <v>405</v>
      </c>
      <c r="AU361" s="265" t="s">
        <v>81</v>
      </c>
      <c r="AV361" s="12" t="s">
        <v>81</v>
      </c>
      <c r="AW361" s="12" t="s">
        <v>36</v>
      </c>
      <c r="AX361" s="12" t="s">
        <v>73</v>
      </c>
      <c r="AY361" s="265" t="s">
        <v>394</v>
      </c>
    </row>
    <row r="362" spans="2:51" s="14" customFormat="1" ht="13.5">
      <c r="B362" s="277"/>
      <c r="C362" s="278"/>
      <c r="D362" s="252" t="s">
        <v>405</v>
      </c>
      <c r="E362" s="279" t="s">
        <v>22</v>
      </c>
      <c r="F362" s="280" t="s">
        <v>473</v>
      </c>
      <c r="G362" s="278"/>
      <c r="H362" s="281">
        <v>28.597</v>
      </c>
      <c r="I362" s="282"/>
      <c r="J362" s="278"/>
      <c r="K362" s="278"/>
      <c r="L362" s="283"/>
      <c r="M362" s="319"/>
      <c r="N362" s="320"/>
      <c r="O362" s="320"/>
      <c r="P362" s="320"/>
      <c r="Q362" s="320"/>
      <c r="R362" s="320"/>
      <c r="S362" s="320"/>
      <c r="T362" s="321"/>
      <c r="AT362" s="287" t="s">
        <v>405</v>
      </c>
      <c r="AU362" s="287" t="s">
        <v>81</v>
      </c>
      <c r="AV362" s="14" t="s">
        <v>401</v>
      </c>
      <c r="AW362" s="14" t="s">
        <v>36</v>
      </c>
      <c r="AX362" s="14" t="s">
        <v>24</v>
      </c>
      <c r="AY362" s="287" t="s">
        <v>394</v>
      </c>
    </row>
    <row r="363" spans="2:12" s="1" customFormat="1" ht="6.95" customHeight="1">
      <c r="B363" s="68"/>
      <c r="C363" s="69"/>
      <c r="D363" s="69"/>
      <c r="E363" s="69"/>
      <c r="F363" s="69"/>
      <c r="G363" s="69"/>
      <c r="H363" s="69"/>
      <c r="I363" s="181"/>
      <c r="J363" s="69"/>
      <c r="K363" s="69"/>
      <c r="L363" s="73"/>
    </row>
  </sheetData>
  <sheetProtection password="CC35" sheet="1" objects="1" scenarios="1" formatColumns="0" formatRows="0" autoFilter="0"/>
  <autoFilter ref="C88:K362"/>
  <mergeCells count="13">
    <mergeCell ref="E7:H7"/>
    <mergeCell ref="E9:H9"/>
    <mergeCell ref="E11:H11"/>
    <mergeCell ref="E26:H26"/>
    <mergeCell ref="E47:H47"/>
    <mergeCell ref="E49:H49"/>
    <mergeCell ref="E51:H51"/>
    <mergeCell ref="J55:J56"/>
    <mergeCell ref="E77:H77"/>
    <mergeCell ref="E79:H79"/>
    <mergeCell ref="E81:H81"/>
    <mergeCell ref="G1:H1"/>
    <mergeCell ref="L2:V2"/>
  </mergeCells>
  <hyperlinks>
    <hyperlink ref="F1:G1" location="C2" display="1) Krycí list soupisu"/>
    <hyperlink ref="G1:H1" location="C58" display="2) Rekapitulace"/>
    <hyperlink ref="J1" location="C8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BR432"/>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0"/>
      <c r="C1" s="150"/>
      <c r="D1" s="151" t="s">
        <v>1</v>
      </c>
      <c r="E1" s="150"/>
      <c r="F1" s="152" t="s">
        <v>158</v>
      </c>
      <c r="G1" s="152" t="s">
        <v>159</v>
      </c>
      <c r="H1" s="152"/>
      <c r="I1" s="153"/>
      <c r="J1" s="152" t="s">
        <v>160</v>
      </c>
      <c r="K1" s="151" t="s">
        <v>161</v>
      </c>
      <c r="L1" s="152" t="s">
        <v>162</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56" ht="36.95" customHeight="1">
      <c r="AT2" s="25" t="s">
        <v>121</v>
      </c>
      <c r="AZ2" s="154" t="s">
        <v>163</v>
      </c>
      <c r="BA2" s="154" t="s">
        <v>22</v>
      </c>
      <c r="BB2" s="154" t="s">
        <v>22</v>
      </c>
      <c r="BC2" s="154" t="s">
        <v>5766</v>
      </c>
      <c r="BD2" s="154" t="s">
        <v>81</v>
      </c>
    </row>
    <row r="3" spans="2:56" ht="6.95" customHeight="1">
      <c r="B3" s="26"/>
      <c r="C3" s="27"/>
      <c r="D3" s="27"/>
      <c r="E3" s="27"/>
      <c r="F3" s="27"/>
      <c r="G3" s="27"/>
      <c r="H3" s="27"/>
      <c r="I3" s="155"/>
      <c r="J3" s="27"/>
      <c r="K3" s="28"/>
      <c r="AT3" s="25" t="s">
        <v>81</v>
      </c>
      <c r="AZ3" s="154" t="s">
        <v>165</v>
      </c>
      <c r="BA3" s="154" t="s">
        <v>22</v>
      </c>
      <c r="BB3" s="154" t="s">
        <v>22</v>
      </c>
      <c r="BC3" s="154" t="s">
        <v>5767</v>
      </c>
      <c r="BD3" s="154" t="s">
        <v>81</v>
      </c>
    </row>
    <row r="4" spans="2:56" ht="36.95" customHeight="1">
      <c r="B4" s="29"/>
      <c r="C4" s="30"/>
      <c r="D4" s="31" t="s">
        <v>167</v>
      </c>
      <c r="E4" s="30"/>
      <c r="F4" s="30"/>
      <c r="G4" s="30"/>
      <c r="H4" s="30"/>
      <c r="I4" s="156"/>
      <c r="J4" s="30"/>
      <c r="K4" s="32"/>
      <c r="M4" s="33" t="s">
        <v>12</v>
      </c>
      <c r="AT4" s="25" t="s">
        <v>6</v>
      </c>
      <c r="AZ4" s="154" t="s">
        <v>190</v>
      </c>
      <c r="BA4" s="154" t="s">
        <v>22</v>
      </c>
      <c r="BB4" s="154" t="s">
        <v>22</v>
      </c>
      <c r="BC4" s="154" t="s">
        <v>5768</v>
      </c>
      <c r="BD4" s="154" t="s">
        <v>81</v>
      </c>
    </row>
    <row r="5" spans="2:56" ht="6.95" customHeight="1">
      <c r="B5" s="29"/>
      <c r="C5" s="30"/>
      <c r="D5" s="30"/>
      <c r="E5" s="30"/>
      <c r="F5" s="30"/>
      <c r="G5" s="30"/>
      <c r="H5" s="30"/>
      <c r="I5" s="156"/>
      <c r="J5" s="30"/>
      <c r="K5" s="32"/>
      <c r="AZ5" s="154" t="s">
        <v>210</v>
      </c>
      <c r="BA5" s="154" t="s">
        <v>22</v>
      </c>
      <c r="BB5" s="154" t="s">
        <v>22</v>
      </c>
      <c r="BC5" s="154" t="s">
        <v>5769</v>
      </c>
      <c r="BD5" s="154" t="s">
        <v>81</v>
      </c>
    </row>
    <row r="6" spans="2:56" ht="13.5">
      <c r="B6" s="29"/>
      <c r="C6" s="30"/>
      <c r="D6" s="41" t="s">
        <v>18</v>
      </c>
      <c r="E6" s="30"/>
      <c r="F6" s="30"/>
      <c r="G6" s="30"/>
      <c r="H6" s="30"/>
      <c r="I6" s="156"/>
      <c r="J6" s="30"/>
      <c r="K6" s="32"/>
      <c r="AZ6" s="154" t="s">
        <v>230</v>
      </c>
      <c r="BA6" s="154" t="s">
        <v>22</v>
      </c>
      <c r="BB6" s="154" t="s">
        <v>22</v>
      </c>
      <c r="BC6" s="154" t="s">
        <v>5770</v>
      </c>
      <c r="BD6" s="154" t="s">
        <v>81</v>
      </c>
    </row>
    <row r="7" spans="2:56" ht="16.5" customHeight="1">
      <c r="B7" s="29"/>
      <c r="C7" s="30"/>
      <c r="D7" s="30"/>
      <c r="E7" s="157" t="str">
        <f>'Rekapitulace stavby'!K6</f>
        <v>Revitalizace a zatraktivnění pevnosti - Stavební úpravy a přístavba návštěvnického centra</v>
      </c>
      <c r="F7" s="41"/>
      <c r="G7" s="41"/>
      <c r="H7" s="41"/>
      <c r="I7" s="156"/>
      <c r="J7" s="30"/>
      <c r="K7" s="32"/>
      <c r="AZ7" s="154" t="s">
        <v>248</v>
      </c>
      <c r="BA7" s="154" t="s">
        <v>22</v>
      </c>
      <c r="BB7" s="154" t="s">
        <v>22</v>
      </c>
      <c r="BC7" s="154" t="s">
        <v>5771</v>
      </c>
      <c r="BD7" s="154" t="s">
        <v>81</v>
      </c>
    </row>
    <row r="8" spans="2:56" ht="13.5">
      <c r="B8" s="29"/>
      <c r="C8" s="30"/>
      <c r="D8" s="41" t="s">
        <v>176</v>
      </c>
      <c r="E8" s="30"/>
      <c r="F8" s="30"/>
      <c r="G8" s="30"/>
      <c r="H8" s="30"/>
      <c r="I8" s="156"/>
      <c r="J8" s="30"/>
      <c r="K8" s="32"/>
      <c r="AZ8" s="154" t="s">
        <v>263</v>
      </c>
      <c r="BA8" s="154" t="s">
        <v>22</v>
      </c>
      <c r="BB8" s="154" t="s">
        <v>22</v>
      </c>
      <c r="BC8" s="154" t="s">
        <v>5772</v>
      </c>
      <c r="BD8" s="154" t="s">
        <v>81</v>
      </c>
    </row>
    <row r="9" spans="2:56" s="1" customFormat="1" ht="16.5" customHeight="1">
      <c r="B9" s="47"/>
      <c r="C9" s="48"/>
      <c r="D9" s="48"/>
      <c r="E9" s="157" t="s">
        <v>5508</v>
      </c>
      <c r="F9" s="48"/>
      <c r="G9" s="48"/>
      <c r="H9" s="48"/>
      <c r="I9" s="158"/>
      <c r="J9" s="48"/>
      <c r="K9" s="52"/>
      <c r="AZ9" s="154" t="s">
        <v>269</v>
      </c>
      <c r="BA9" s="154" t="s">
        <v>22</v>
      </c>
      <c r="BB9" s="154" t="s">
        <v>22</v>
      </c>
      <c r="BC9" s="154" t="s">
        <v>5773</v>
      </c>
      <c r="BD9" s="154" t="s">
        <v>81</v>
      </c>
    </row>
    <row r="10" spans="2:11" s="1" customFormat="1" ht="13.5">
      <c r="B10" s="47"/>
      <c r="C10" s="48"/>
      <c r="D10" s="41" t="s">
        <v>182</v>
      </c>
      <c r="E10" s="48"/>
      <c r="F10" s="48"/>
      <c r="G10" s="48"/>
      <c r="H10" s="48"/>
      <c r="I10" s="158"/>
      <c r="J10" s="48"/>
      <c r="K10" s="52"/>
    </row>
    <row r="11" spans="2:11" s="1" customFormat="1" ht="36.95" customHeight="1">
      <c r="B11" s="47"/>
      <c r="C11" s="48"/>
      <c r="D11" s="48"/>
      <c r="E11" s="159" t="s">
        <v>5774</v>
      </c>
      <c r="F11" s="48"/>
      <c r="G11" s="48"/>
      <c r="H11" s="48"/>
      <c r="I11" s="158"/>
      <c r="J11" s="48"/>
      <c r="K11" s="52"/>
    </row>
    <row r="12" spans="2:11" s="1" customFormat="1" ht="13.5">
      <c r="B12" s="47"/>
      <c r="C12" s="48"/>
      <c r="D12" s="48"/>
      <c r="E12" s="48"/>
      <c r="F12" s="48"/>
      <c r="G12" s="48"/>
      <c r="H12" s="48"/>
      <c r="I12" s="158"/>
      <c r="J12" s="48"/>
      <c r="K12" s="52"/>
    </row>
    <row r="13" spans="2:11" s="1" customFormat="1" ht="14.4" customHeight="1">
      <c r="B13" s="47"/>
      <c r="C13" s="48"/>
      <c r="D13" s="41" t="s">
        <v>21</v>
      </c>
      <c r="E13" s="48"/>
      <c r="F13" s="36" t="s">
        <v>22</v>
      </c>
      <c r="G13" s="48"/>
      <c r="H13" s="48"/>
      <c r="I13" s="160" t="s">
        <v>23</v>
      </c>
      <c r="J13" s="36" t="s">
        <v>22</v>
      </c>
      <c r="K13" s="52"/>
    </row>
    <row r="14" spans="2:11" s="1" customFormat="1" ht="14.4" customHeight="1">
      <c r="B14" s="47"/>
      <c r="C14" s="48"/>
      <c r="D14" s="41" t="s">
        <v>25</v>
      </c>
      <c r="E14" s="48"/>
      <c r="F14" s="36" t="s">
        <v>26</v>
      </c>
      <c r="G14" s="48"/>
      <c r="H14" s="48"/>
      <c r="I14" s="160" t="s">
        <v>27</v>
      </c>
      <c r="J14" s="161" t="str">
        <f>'Rekapitulace stavby'!AN8</f>
        <v>3. 5. 2017</v>
      </c>
      <c r="K14" s="52"/>
    </row>
    <row r="15" spans="2:11" s="1" customFormat="1" ht="10.8" customHeight="1">
      <c r="B15" s="47"/>
      <c r="C15" s="48"/>
      <c r="D15" s="48"/>
      <c r="E15" s="48"/>
      <c r="F15" s="48"/>
      <c r="G15" s="48"/>
      <c r="H15" s="48"/>
      <c r="I15" s="158"/>
      <c r="J15" s="48"/>
      <c r="K15" s="52"/>
    </row>
    <row r="16" spans="2:11" s="1" customFormat="1" ht="14.4" customHeight="1">
      <c r="B16" s="47"/>
      <c r="C16" s="48"/>
      <c r="D16" s="41" t="s">
        <v>29</v>
      </c>
      <c r="E16" s="48"/>
      <c r="F16" s="48"/>
      <c r="G16" s="48"/>
      <c r="H16" s="48"/>
      <c r="I16" s="160" t="s">
        <v>30</v>
      </c>
      <c r="J16" s="36" t="str">
        <f>IF('Rekapitulace stavby'!AN10="","",'Rekapitulace stavby'!AN10)</f>
        <v/>
      </c>
      <c r="K16" s="52"/>
    </row>
    <row r="17" spans="2:11" s="1" customFormat="1" ht="18" customHeight="1">
      <c r="B17" s="47"/>
      <c r="C17" s="48"/>
      <c r="D17" s="48"/>
      <c r="E17" s="36" t="str">
        <f>IF('Rekapitulace stavby'!E11="","",'Rekapitulace stavby'!E11)</f>
        <v xml:space="preserve"> </v>
      </c>
      <c r="F17" s="48"/>
      <c r="G17" s="48"/>
      <c r="H17" s="48"/>
      <c r="I17" s="160" t="s">
        <v>32</v>
      </c>
      <c r="J17" s="36" t="str">
        <f>IF('Rekapitulace stavby'!AN11="","",'Rekapitulace stavby'!AN11)</f>
        <v/>
      </c>
      <c r="K17" s="52"/>
    </row>
    <row r="18" spans="2:11" s="1" customFormat="1" ht="6.95" customHeight="1">
      <c r="B18" s="47"/>
      <c r="C18" s="48"/>
      <c r="D18" s="48"/>
      <c r="E18" s="48"/>
      <c r="F18" s="48"/>
      <c r="G18" s="48"/>
      <c r="H18" s="48"/>
      <c r="I18" s="158"/>
      <c r="J18" s="48"/>
      <c r="K18" s="52"/>
    </row>
    <row r="19" spans="2:11" s="1" customFormat="1" ht="14.4" customHeight="1">
      <c r="B19" s="47"/>
      <c r="C19" s="48"/>
      <c r="D19" s="41" t="s">
        <v>33</v>
      </c>
      <c r="E19" s="48"/>
      <c r="F19" s="48"/>
      <c r="G19" s="48"/>
      <c r="H19" s="48"/>
      <c r="I19" s="160" t="s">
        <v>30</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60" t="s">
        <v>32</v>
      </c>
      <c r="J20" s="36" t="str">
        <f>IF('Rekapitulace stavby'!AN14="Vyplň údaj","",IF('Rekapitulace stavby'!AN14="","",'Rekapitulace stavby'!AN14))</f>
        <v/>
      </c>
      <c r="K20" s="52"/>
    </row>
    <row r="21" spans="2:11" s="1" customFormat="1" ht="6.95" customHeight="1">
      <c r="B21" s="47"/>
      <c r="C21" s="48"/>
      <c r="D21" s="48"/>
      <c r="E21" s="48"/>
      <c r="F21" s="48"/>
      <c r="G21" s="48"/>
      <c r="H21" s="48"/>
      <c r="I21" s="158"/>
      <c r="J21" s="48"/>
      <c r="K21" s="52"/>
    </row>
    <row r="22" spans="2:11" s="1" customFormat="1" ht="14.4" customHeight="1">
      <c r="B22" s="47"/>
      <c r="C22" s="48"/>
      <c r="D22" s="41" t="s">
        <v>35</v>
      </c>
      <c r="E22" s="48"/>
      <c r="F22" s="48"/>
      <c r="G22" s="48"/>
      <c r="H22" s="48"/>
      <c r="I22" s="160" t="s">
        <v>30</v>
      </c>
      <c r="J22" s="36" t="str">
        <f>IF('Rekapitulace stavby'!AN16="","",'Rekapitulace stavby'!AN16)</f>
        <v/>
      </c>
      <c r="K22" s="52"/>
    </row>
    <row r="23" spans="2:11" s="1" customFormat="1" ht="18" customHeight="1">
      <c r="B23" s="47"/>
      <c r="C23" s="48"/>
      <c r="D23" s="48"/>
      <c r="E23" s="36" t="str">
        <f>IF('Rekapitulace stavby'!E17="","",'Rekapitulace stavby'!E17)</f>
        <v xml:space="preserve"> </v>
      </c>
      <c r="F23" s="48"/>
      <c r="G23" s="48"/>
      <c r="H23" s="48"/>
      <c r="I23" s="160" t="s">
        <v>32</v>
      </c>
      <c r="J23" s="36" t="str">
        <f>IF('Rekapitulace stavby'!AN17="","",'Rekapitulace stavby'!AN17)</f>
        <v/>
      </c>
      <c r="K23" s="52"/>
    </row>
    <row r="24" spans="2:11" s="1" customFormat="1" ht="6.95" customHeight="1">
      <c r="B24" s="47"/>
      <c r="C24" s="48"/>
      <c r="D24" s="48"/>
      <c r="E24" s="48"/>
      <c r="F24" s="48"/>
      <c r="G24" s="48"/>
      <c r="H24" s="48"/>
      <c r="I24" s="158"/>
      <c r="J24" s="48"/>
      <c r="K24" s="52"/>
    </row>
    <row r="25" spans="2:11" s="1" customFormat="1" ht="14.4" customHeight="1">
      <c r="B25" s="47"/>
      <c r="C25" s="48"/>
      <c r="D25" s="41" t="s">
        <v>37</v>
      </c>
      <c r="E25" s="48"/>
      <c r="F25" s="48"/>
      <c r="G25" s="48"/>
      <c r="H25" s="48"/>
      <c r="I25" s="158"/>
      <c r="J25" s="48"/>
      <c r="K25" s="52"/>
    </row>
    <row r="26" spans="2:11" s="7" customFormat="1" ht="16.5" customHeight="1">
      <c r="B26" s="162"/>
      <c r="C26" s="163"/>
      <c r="D26" s="163"/>
      <c r="E26" s="45" t="s">
        <v>22</v>
      </c>
      <c r="F26" s="45"/>
      <c r="G26" s="45"/>
      <c r="H26" s="45"/>
      <c r="I26" s="164"/>
      <c r="J26" s="163"/>
      <c r="K26" s="165"/>
    </row>
    <row r="27" spans="2:11" s="1" customFormat="1" ht="6.95" customHeight="1">
      <c r="B27" s="47"/>
      <c r="C27" s="48"/>
      <c r="D27" s="48"/>
      <c r="E27" s="48"/>
      <c r="F27" s="48"/>
      <c r="G27" s="48"/>
      <c r="H27" s="48"/>
      <c r="I27" s="158"/>
      <c r="J27" s="48"/>
      <c r="K27" s="52"/>
    </row>
    <row r="28" spans="2:11" s="1" customFormat="1" ht="6.95" customHeight="1">
      <c r="B28" s="47"/>
      <c r="C28" s="48"/>
      <c r="D28" s="107"/>
      <c r="E28" s="107"/>
      <c r="F28" s="107"/>
      <c r="G28" s="107"/>
      <c r="H28" s="107"/>
      <c r="I28" s="167"/>
      <c r="J28" s="107"/>
      <c r="K28" s="168"/>
    </row>
    <row r="29" spans="2:11" s="1" customFormat="1" ht="25.4" customHeight="1">
      <c r="B29" s="47"/>
      <c r="C29" s="48"/>
      <c r="D29" s="169" t="s">
        <v>39</v>
      </c>
      <c r="E29" s="48"/>
      <c r="F29" s="48"/>
      <c r="G29" s="48"/>
      <c r="H29" s="48"/>
      <c r="I29" s="158"/>
      <c r="J29" s="170">
        <f>ROUND(J90,2)</f>
        <v>0</v>
      </c>
      <c r="K29" s="52"/>
    </row>
    <row r="30" spans="2:11" s="1" customFormat="1" ht="6.95" customHeight="1">
      <c r="B30" s="47"/>
      <c r="C30" s="48"/>
      <c r="D30" s="107"/>
      <c r="E30" s="107"/>
      <c r="F30" s="107"/>
      <c r="G30" s="107"/>
      <c r="H30" s="107"/>
      <c r="I30" s="167"/>
      <c r="J30" s="107"/>
      <c r="K30" s="168"/>
    </row>
    <row r="31" spans="2:11" s="1" customFormat="1" ht="14.4" customHeight="1">
      <c r="B31" s="47"/>
      <c r="C31" s="48"/>
      <c r="D31" s="48"/>
      <c r="E31" s="48"/>
      <c r="F31" s="53" t="s">
        <v>41</v>
      </c>
      <c r="G31" s="48"/>
      <c r="H31" s="48"/>
      <c r="I31" s="171" t="s">
        <v>40</v>
      </c>
      <c r="J31" s="53" t="s">
        <v>42</v>
      </c>
      <c r="K31" s="52"/>
    </row>
    <row r="32" spans="2:11" s="1" customFormat="1" ht="14.4" customHeight="1">
      <c r="B32" s="47"/>
      <c r="C32" s="48"/>
      <c r="D32" s="56" t="s">
        <v>43</v>
      </c>
      <c r="E32" s="56" t="s">
        <v>44</v>
      </c>
      <c r="F32" s="172">
        <f>ROUND(SUM(BE90:BE431),2)</f>
        <v>0</v>
      </c>
      <c r="G32" s="48"/>
      <c r="H32" s="48"/>
      <c r="I32" s="173">
        <v>0.21</v>
      </c>
      <c r="J32" s="172">
        <f>ROUND(ROUND((SUM(BE90:BE431)),2)*I32,2)</f>
        <v>0</v>
      </c>
      <c r="K32" s="52"/>
    </row>
    <row r="33" spans="2:11" s="1" customFormat="1" ht="14.4" customHeight="1">
      <c r="B33" s="47"/>
      <c r="C33" s="48"/>
      <c r="D33" s="48"/>
      <c r="E33" s="56" t="s">
        <v>45</v>
      </c>
      <c r="F33" s="172">
        <f>ROUND(SUM(BF90:BF431),2)</f>
        <v>0</v>
      </c>
      <c r="G33" s="48"/>
      <c r="H33" s="48"/>
      <c r="I33" s="173">
        <v>0.15</v>
      </c>
      <c r="J33" s="172">
        <f>ROUND(ROUND((SUM(BF90:BF431)),2)*I33,2)</f>
        <v>0</v>
      </c>
      <c r="K33" s="52"/>
    </row>
    <row r="34" spans="2:11" s="1" customFormat="1" ht="14.4" customHeight="1" hidden="1">
      <c r="B34" s="47"/>
      <c r="C34" s="48"/>
      <c r="D34" s="48"/>
      <c r="E34" s="56" t="s">
        <v>46</v>
      </c>
      <c r="F34" s="172">
        <f>ROUND(SUM(BG90:BG431),2)</f>
        <v>0</v>
      </c>
      <c r="G34" s="48"/>
      <c r="H34" s="48"/>
      <c r="I34" s="173">
        <v>0.21</v>
      </c>
      <c r="J34" s="172">
        <v>0</v>
      </c>
      <c r="K34" s="52"/>
    </row>
    <row r="35" spans="2:11" s="1" customFormat="1" ht="14.4" customHeight="1" hidden="1">
      <c r="B35" s="47"/>
      <c r="C35" s="48"/>
      <c r="D35" s="48"/>
      <c r="E35" s="56" t="s">
        <v>47</v>
      </c>
      <c r="F35" s="172">
        <f>ROUND(SUM(BH90:BH431),2)</f>
        <v>0</v>
      </c>
      <c r="G35" s="48"/>
      <c r="H35" s="48"/>
      <c r="I35" s="173">
        <v>0.15</v>
      </c>
      <c r="J35" s="172">
        <v>0</v>
      </c>
      <c r="K35" s="52"/>
    </row>
    <row r="36" spans="2:11" s="1" customFormat="1" ht="14.4" customHeight="1" hidden="1">
      <c r="B36" s="47"/>
      <c r="C36" s="48"/>
      <c r="D36" s="48"/>
      <c r="E36" s="56" t="s">
        <v>48</v>
      </c>
      <c r="F36" s="172">
        <f>ROUND(SUM(BI90:BI431),2)</f>
        <v>0</v>
      </c>
      <c r="G36" s="48"/>
      <c r="H36" s="48"/>
      <c r="I36" s="173">
        <v>0</v>
      </c>
      <c r="J36" s="172">
        <v>0</v>
      </c>
      <c r="K36" s="52"/>
    </row>
    <row r="37" spans="2:11" s="1" customFormat="1" ht="6.95" customHeight="1">
      <c r="B37" s="47"/>
      <c r="C37" s="48"/>
      <c r="D37" s="48"/>
      <c r="E37" s="48"/>
      <c r="F37" s="48"/>
      <c r="G37" s="48"/>
      <c r="H37" s="48"/>
      <c r="I37" s="158"/>
      <c r="J37" s="48"/>
      <c r="K37" s="52"/>
    </row>
    <row r="38" spans="2:11" s="1" customFormat="1" ht="25.4" customHeight="1">
      <c r="B38" s="47"/>
      <c r="C38" s="174"/>
      <c r="D38" s="175" t="s">
        <v>49</v>
      </c>
      <c r="E38" s="99"/>
      <c r="F38" s="99"/>
      <c r="G38" s="176" t="s">
        <v>50</v>
      </c>
      <c r="H38" s="177" t="s">
        <v>51</v>
      </c>
      <c r="I38" s="178"/>
      <c r="J38" s="179">
        <f>SUM(J29:J36)</f>
        <v>0</v>
      </c>
      <c r="K38" s="180"/>
    </row>
    <row r="39" spans="2:11" s="1" customFormat="1" ht="14.4" customHeight="1">
      <c r="B39" s="68"/>
      <c r="C39" s="69"/>
      <c r="D39" s="69"/>
      <c r="E39" s="69"/>
      <c r="F39" s="69"/>
      <c r="G39" s="69"/>
      <c r="H39" s="69"/>
      <c r="I39" s="181"/>
      <c r="J39" s="69"/>
      <c r="K39" s="70"/>
    </row>
    <row r="43" spans="2:11" s="1" customFormat="1" ht="6.95" customHeight="1">
      <c r="B43" s="182"/>
      <c r="C43" s="183"/>
      <c r="D43" s="183"/>
      <c r="E43" s="183"/>
      <c r="F43" s="183"/>
      <c r="G43" s="183"/>
      <c r="H43" s="183"/>
      <c r="I43" s="184"/>
      <c r="J43" s="183"/>
      <c r="K43" s="185"/>
    </row>
    <row r="44" spans="2:11" s="1" customFormat="1" ht="36.95" customHeight="1">
      <c r="B44" s="47"/>
      <c r="C44" s="31" t="s">
        <v>252</v>
      </c>
      <c r="D44" s="48"/>
      <c r="E44" s="48"/>
      <c r="F44" s="48"/>
      <c r="G44" s="48"/>
      <c r="H44" s="48"/>
      <c r="I44" s="158"/>
      <c r="J44" s="48"/>
      <c r="K44" s="52"/>
    </row>
    <row r="45" spans="2:11" s="1" customFormat="1" ht="6.95" customHeight="1">
      <c r="B45" s="47"/>
      <c r="C45" s="48"/>
      <c r="D45" s="48"/>
      <c r="E45" s="48"/>
      <c r="F45" s="48"/>
      <c r="G45" s="48"/>
      <c r="H45" s="48"/>
      <c r="I45" s="158"/>
      <c r="J45" s="48"/>
      <c r="K45" s="52"/>
    </row>
    <row r="46" spans="2:11" s="1" customFormat="1" ht="14.4" customHeight="1">
      <c r="B46" s="47"/>
      <c r="C46" s="41" t="s">
        <v>18</v>
      </c>
      <c r="D46" s="48"/>
      <c r="E46" s="48"/>
      <c r="F46" s="48"/>
      <c r="G46" s="48"/>
      <c r="H46" s="48"/>
      <c r="I46" s="158"/>
      <c r="J46" s="48"/>
      <c r="K46" s="52"/>
    </row>
    <row r="47" spans="2:11" s="1" customFormat="1" ht="16.5" customHeight="1">
      <c r="B47" s="47"/>
      <c r="C47" s="48"/>
      <c r="D47" s="48"/>
      <c r="E47" s="157" t="str">
        <f>E7</f>
        <v>Revitalizace a zatraktivnění pevnosti - Stavební úpravy a přístavba návštěvnického centra</v>
      </c>
      <c r="F47" s="41"/>
      <c r="G47" s="41"/>
      <c r="H47" s="41"/>
      <c r="I47" s="158"/>
      <c r="J47" s="48"/>
      <c r="K47" s="52"/>
    </row>
    <row r="48" spans="2:11" ht="13.5">
      <c r="B48" s="29"/>
      <c r="C48" s="41" t="s">
        <v>176</v>
      </c>
      <c r="D48" s="30"/>
      <c r="E48" s="30"/>
      <c r="F48" s="30"/>
      <c r="G48" s="30"/>
      <c r="H48" s="30"/>
      <c r="I48" s="156"/>
      <c r="J48" s="30"/>
      <c r="K48" s="32"/>
    </row>
    <row r="49" spans="2:11" s="1" customFormat="1" ht="16.5" customHeight="1">
      <c r="B49" s="47"/>
      <c r="C49" s="48"/>
      <c r="D49" s="48"/>
      <c r="E49" s="157" t="s">
        <v>5508</v>
      </c>
      <c r="F49" s="48"/>
      <c r="G49" s="48"/>
      <c r="H49" s="48"/>
      <c r="I49" s="158"/>
      <c r="J49" s="48"/>
      <c r="K49" s="52"/>
    </row>
    <row r="50" spans="2:11" s="1" customFormat="1" ht="14.4" customHeight="1">
      <c r="B50" s="47"/>
      <c r="C50" s="41" t="s">
        <v>182</v>
      </c>
      <c r="D50" s="48"/>
      <c r="E50" s="48"/>
      <c r="F50" s="48"/>
      <c r="G50" s="48"/>
      <c r="H50" s="48"/>
      <c r="I50" s="158"/>
      <c r="J50" s="48"/>
      <c r="K50" s="52"/>
    </row>
    <row r="51" spans="2:11" s="1" customFormat="1" ht="17.25" customHeight="1">
      <c r="B51" s="47"/>
      <c r="C51" s="48"/>
      <c r="D51" s="48"/>
      <c r="E51" s="159" t="str">
        <f>E11</f>
        <v>uzna - Venkovní kanalizace - uznatelné náklady - dle samostatného výkazu výměr</v>
      </c>
      <c r="F51" s="48"/>
      <c r="G51" s="48"/>
      <c r="H51" s="48"/>
      <c r="I51" s="158"/>
      <c r="J51" s="48"/>
      <c r="K51" s="52"/>
    </row>
    <row r="52" spans="2:11" s="1" customFormat="1" ht="6.95" customHeight="1">
      <c r="B52" s="47"/>
      <c r="C52" s="48"/>
      <c r="D52" s="48"/>
      <c r="E52" s="48"/>
      <c r="F52" s="48"/>
      <c r="G52" s="48"/>
      <c r="H52" s="48"/>
      <c r="I52" s="158"/>
      <c r="J52" s="48"/>
      <c r="K52" s="52"/>
    </row>
    <row r="53" spans="2:11" s="1" customFormat="1" ht="18" customHeight="1">
      <c r="B53" s="47"/>
      <c r="C53" s="41" t="s">
        <v>25</v>
      </c>
      <c r="D53" s="48"/>
      <c r="E53" s="48"/>
      <c r="F53" s="36" t="str">
        <f>F14</f>
        <v>Dobrošov</v>
      </c>
      <c r="G53" s="48"/>
      <c r="H53" s="48"/>
      <c r="I53" s="160" t="s">
        <v>27</v>
      </c>
      <c r="J53" s="161" t="str">
        <f>IF(J14="","",J14)</f>
        <v>3. 5. 2017</v>
      </c>
      <c r="K53" s="52"/>
    </row>
    <row r="54" spans="2:11" s="1" customFormat="1" ht="6.95" customHeight="1">
      <c r="B54" s="47"/>
      <c r="C54" s="48"/>
      <c r="D54" s="48"/>
      <c r="E54" s="48"/>
      <c r="F54" s="48"/>
      <c r="G54" s="48"/>
      <c r="H54" s="48"/>
      <c r="I54" s="158"/>
      <c r="J54" s="48"/>
      <c r="K54" s="52"/>
    </row>
    <row r="55" spans="2:11" s="1" customFormat="1" ht="13.5">
      <c r="B55" s="47"/>
      <c r="C55" s="41" t="s">
        <v>29</v>
      </c>
      <c r="D55" s="48"/>
      <c r="E55" s="48"/>
      <c r="F55" s="36" t="str">
        <f>E17</f>
        <v xml:space="preserve"> </v>
      </c>
      <c r="G55" s="48"/>
      <c r="H55" s="48"/>
      <c r="I55" s="160" t="s">
        <v>35</v>
      </c>
      <c r="J55" s="45" t="str">
        <f>E23</f>
        <v xml:space="preserve"> </v>
      </c>
      <c r="K55" s="52"/>
    </row>
    <row r="56" spans="2:11" s="1" customFormat="1" ht="14.4" customHeight="1">
      <c r="B56" s="47"/>
      <c r="C56" s="41" t="s">
        <v>33</v>
      </c>
      <c r="D56" s="48"/>
      <c r="E56" s="48"/>
      <c r="F56" s="36" t="str">
        <f>IF(E20="","",E20)</f>
        <v/>
      </c>
      <c r="G56" s="48"/>
      <c r="H56" s="48"/>
      <c r="I56" s="158"/>
      <c r="J56" s="186"/>
      <c r="K56" s="52"/>
    </row>
    <row r="57" spans="2:11" s="1" customFormat="1" ht="10.3" customHeight="1">
      <c r="B57" s="47"/>
      <c r="C57" s="48"/>
      <c r="D57" s="48"/>
      <c r="E57" s="48"/>
      <c r="F57" s="48"/>
      <c r="G57" s="48"/>
      <c r="H57" s="48"/>
      <c r="I57" s="158"/>
      <c r="J57" s="48"/>
      <c r="K57" s="52"/>
    </row>
    <row r="58" spans="2:11" s="1" customFormat="1" ht="29.25" customHeight="1">
      <c r="B58" s="47"/>
      <c r="C58" s="187" t="s">
        <v>281</v>
      </c>
      <c r="D58" s="174"/>
      <c r="E58" s="174"/>
      <c r="F58" s="174"/>
      <c r="G58" s="174"/>
      <c r="H58" s="174"/>
      <c r="I58" s="188"/>
      <c r="J58" s="189" t="s">
        <v>282</v>
      </c>
      <c r="K58" s="190"/>
    </row>
    <row r="59" spans="2:11" s="1" customFormat="1" ht="10.3" customHeight="1">
      <c r="B59" s="47"/>
      <c r="C59" s="48"/>
      <c r="D59" s="48"/>
      <c r="E59" s="48"/>
      <c r="F59" s="48"/>
      <c r="G59" s="48"/>
      <c r="H59" s="48"/>
      <c r="I59" s="158"/>
      <c r="J59" s="48"/>
      <c r="K59" s="52"/>
    </row>
    <row r="60" spans="2:47" s="1" customFormat="1" ht="29.25" customHeight="1">
      <c r="B60" s="47"/>
      <c r="C60" s="191" t="s">
        <v>287</v>
      </c>
      <c r="D60" s="48"/>
      <c r="E60" s="48"/>
      <c r="F60" s="48"/>
      <c r="G60" s="48"/>
      <c r="H60" s="48"/>
      <c r="I60" s="158"/>
      <c r="J60" s="170">
        <f>J90</f>
        <v>0</v>
      </c>
      <c r="K60" s="52"/>
      <c r="AU60" s="25" t="s">
        <v>288</v>
      </c>
    </row>
    <row r="61" spans="2:11" s="8" customFormat="1" ht="24.95" customHeight="1">
      <c r="B61" s="192"/>
      <c r="C61" s="193"/>
      <c r="D61" s="194" t="s">
        <v>291</v>
      </c>
      <c r="E61" s="195"/>
      <c r="F61" s="195"/>
      <c r="G61" s="195"/>
      <c r="H61" s="195"/>
      <c r="I61" s="196"/>
      <c r="J61" s="197">
        <f>J91</f>
        <v>0</v>
      </c>
      <c r="K61" s="198"/>
    </row>
    <row r="62" spans="2:11" s="9" customFormat="1" ht="19.9" customHeight="1">
      <c r="B62" s="200"/>
      <c r="C62" s="201"/>
      <c r="D62" s="202" t="s">
        <v>294</v>
      </c>
      <c r="E62" s="203"/>
      <c r="F62" s="203"/>
      <c r="G62" s="203"/>
      <c r="H62" s="203"/>
      <c r="I62" s="204"/>
      <c r="J62" s="205">
        <f>J92</f>
        <v>0</v>
      </c>
      <c r="K62" s="206"/>
    </row>
    <row r="63" spans="2:11" s="9" customFormat="1" ht="19.9" customHeight="1">
      <c r="B63" s="200"/>
      <c r="C63" s="201"/>
      <c r="D63" s="202" t="s">
        <v>297</v>
      </c>
      <c r="E63" s="203"/>
      <c r="F63" s="203"/>
      <c r="G63" s="203"/>
      <c r="H63" s="203"/>
      <c r="I63" s="204"/>
      <c r="J63" s="205">
        <f>J197</f>
        <v>0</v>
      </c>
      <c r="K63" s="206"/>
    </row>
    <row r="64" spans="2:11" s="9" customFormat="1" ht="19.9" customHeight="1">
      <c r="B64" s="200"/>
      <c r="C64" s="201"/>
      <c r="D64" s="202" t="s">
        <v>300</v>
      </c>
      <c r="E64" s="203"/>
      <c r="F64" s="203"/>
      <c r="G64" s="203"/>
      <c r="H64" s="203"/>
      <c r="I64" s="204"/>
      <c r="J64" s="205">
        <f>J207</f>
        <v>0</v>
      </c>
      <c r="K64" s="206"/>
    </row>
    <row r="65" spans="2:11" s="9" customFormat="1" ht="19.9" customHeight="1">
      <c r="B65" s="200"/>
      <c r="C65" s="201"/>
      <c r="D65" s="202" t="s">
        <v>303</v>
      </c>
      <c r="E65" s="203"/>
      <c r="F65" s="203"/>
      <c r="G65" s="203"/>
      <c r="H65" s="203"/>
      <c r="I65" s="204"/>
      <c r="J65" s="205">
        <f>J241</f>
        <v>0</v>
      </c>
      <c r="K65" s="206"/>
    </row>
    <row r="66" spans="2:11" s="9" customFormat="1" ht="19.9" customHeight="1">
      <c r="B66" s="200"/>
      <c r="C66" s="201"/>
      <c r="D66" s="202" t="s">
        <v>312</v>
      </c>
      <c r="E66" s="203"/>
      <c r="F66" s="203"/>
      <c r="G66" s="203"/>
      <c r="H66" s="203"/>
      <c r="I66" s="204"/>
      <c r="J66" s="205">
        <f>J257</f>
        <v>0</v>
      </c>
      <c r="K66" s="206"/>
    </row>
    <row r="67" spans="2:11" s="9" customFormat="1" ht="19.9" customHeight="1">
      <c r="B67" s="200"/>
      <c r="C67" s="201"/>
      <c r="D67" s="202" t="s">
        <v>318</v>
      </c>
      <c r="E67" s="203"/>
      <c r="F67" s="203"/>
      <c r="G67" s="203"/>
      <c r="H67" s="203"/>
      <c r="I67" s="204"/>
      <c r="J67" s="205">
        <f>J410</f>
        <v>0</v>
      </c>
      <c r="K67" s="206"/>
    </row>
    <row r="68" spans="2:11" s="9" customFormat="1" ht="19.9" customHeight="1">
      <c r="B68" s="200"/>
      <c r="C68" s="201"/>
      <c r="D68" s="202" t="s">
        <v>321</v>
      </c>
      <c r="E68" s="203"/>
      <c r="F68" s="203"/>
      <c r="G68" s="203"/>
      <c r="H68" s="203"/>
      <c r="I68" s="204"/>
      <c r="J68" s="205">
        <f>J427</f>
        <v>0</v>
      </c>
      <c r="K68" s="206"/>
    </row>
    <row r="69" spans="2:11" s="1" customFormat="1" ht="21.8" customHeight="1">
      <c r="B69" s="47"/>
      <c r="C69" s="48"/>
      <c r="D69" s="48"/>
      <c r="E69" s="48"/>
      <c r="F69" s="48"/>
      <c r="G69" s="48"/>
      <c r="H69" s="48"/>
      <c r="I69" s="158"/>
      <c r="J69" s="48"/>
      <c r="K69" s="52"/>
    </row>
    <row r="70" spans="2:11" s="1" customFormat="1" ht="6.95" customHeight="1">
      <c r="B70" s="68"/>
      <c r="C70" s="69"/>
      <c r="D70" s="69"/>
      <c r="E70" s="69"/>
      <c r="F70" s="69"/>
      <c r="G70" s="69"/>
      <c r="H70" s="69"/>
      <c r="I70" s="181"/>
      <c r="J70" s="69"/>
      <c r="K70" s="70"/>
    </row>
    <row r="74" spans="2:12" s="1" customFormat="1" ht="6.95" customHeight="1">
      <c r="B74" s="71"/>
      <c r="C74" s="72"/>
      <c r="D74" s="72"/>
      <c r="E74" s="72"/>
      <c r="F74" s="72"/>
      <c r="G74" s="72"/>
      <c r="H74" s="72"/>
      <c r="I74" s="184"/>
      <c r="J74" s="72"/>
      <c r="K74" s="72"/>
      <c r="L74" s="73"/>
    </row>
    <row r="75" spans="2:12" s="1" customFormat="1" ht="36.95" customHeight="1">
      <c r="B75" s="47"/>
      <c r="C75" s="74" t="s">
        <v>378</v>
      </c>
      <c r="D75" s="75"/>
      <c r="E75" s="75"/>
      <c r="F75" s="75"/>
      <c r="G75" s="75"/>
      <c r="H75" s="75"/>
      <c r="I75" s="208"/>
      <c r="J75" s="75"/>
      <c r="K75" s="75"/>
      <c r="L75" s="73"/>
    </row>
    <row r="76" spans="2:12" s="1" customFormat="1" ht="6.95" customHeight="1">
      <c r="B76" s="47"/>
      <c r="C76" s="75"/>
      <c r="D76" s="75"/>
      <c r="E76" s="75"/>
      <c r="F76" s="75"/>
      <c r="G76" s="75"/>
      <c r="H76" s="75"/>
      <c r="I76" s="208"/>
      <c r="J76" s="75"/>
      <c r="K76" s="75"/>
      <c r="L76" s="73"/>
    </row>
    <row r="77" spans="2:12" s="1" customFormat="1" ht="14.4" customHeight="1">
      <c r="B77" s="47"/>
      <c r="C77" s="77" t="s">
        <v>18</v>
      </c>
      <c r="D77" s="75"/>
      <c r="E77" s="75"/>
      <c r="F77" s="75"/>
      <c r="G77" s="75"/>
      <c r="H77" s="75"/>
      <c r="I77" s="208"/>
      <c r="J77" s="75"/>
      <c r="K77" s="75"/>
      <c r="L77" s="73"/>
    </row>
    <row r="78" spans="2:12" s="1" customFormat="1" ht="16.5" customHeight="1">
      <c r="B78" s="47"/>
      <c r="C78" s="75"/>
      <c r="D78" s="75"/>
      <c r="E78" s="209" t="str">
        <f>E7</f>
        <v>Revitalizace a zatraktivnění pevnosti - Stavební úpravy a přístavba návštěvnického centra</v>
      </c>
      <c r="F78" s="77"/>
      <c r="G78" s="77"/>
      <c r="H78" s="77"/>
      <c r="I78" s="208"/>
      <c r="J78" s="75"/>
      <c r="K78" s="75"/>
      <c r="L78" s="73"/>
    </row>
    <row r="79" spans="2:12" ht="13.5">
      <c r="B79" s="29"/>
      <c r="C79" s="77" t="s">
        <v>176</v>
      </c>
      <c r="D79" s="210"/>
      <c r="E79" s="210"/>
      <c r="F79" s="210"/>
      <c r="G79" s="210"/>
      <c r="H79" s="210"/>
      <c r="I79" s="149"/>
      <c r="J79" s="210"/>
      <c r="K79" s="210"/>
      <c r="L79" s="211"/>
    </row>
    <row r="80" spans="2:12" s="1" customFormat="1" ht="16.5" customHeight="1">
      <c r="B80" s="47"/>
      <c r="C80" s="75"/>
      <c r="D80" s="75"/>
      <c r="E80" s="209" t="s">
        <v>5508</v>
      </c>
      <c r="F80" s="75"/>
      <c r="G80" s="75"/>
      <c r="H80" s="75"/>
      <c r="I80" s="208"/>
      <c r="J80" s="75"/>
      <c r="K80" s="75"/>
      <c r="L80" s="73"/>
    </row>
    <row r="81" spans="2:12" s="1" customFormat="1" ht="14.4" customHeight="1">
      <c r="B81" s="47"/>
      <c r="C81" s="77" t="s">
        <v>182</v>
      </c>
      <c r="D81" s="75"/>
      <c r="E81" s="75"/>
      <c r="F81" s="75"/>
      <c r="G81" s="75"/>
      <c r="H81" s="75"/>
      <c r="I81" s="208"/>
      <c r="J81" s="75"/>
      <c r="K81" s="75"/>
      <c r="L81" s="73"/>
    </row>
    <row r="82" spans="2:12" s="1" customFormat="1" ht="17.25" customHeight="1">
      <c r="B82" s="47"/>
      <c r="C82" s="75"/>
      <c r="D82" s="75"/>
      <c r="E82" s="83" t="str">
        <f>E11</f>
        <v>uzna - Venkovní kanalizace - uznatelné náklady - dle samostatného výkazu výměr</v>
      </c>
      <c r="F82" s="75"/>
      <c r="G82" s="75"/>
      <c r="H82" s="75"/>
      <c r="I82" s="208"/>
      <c r="J82" s="75"/>
      <c r="K82" s="75"/>
      <c r="L82" s="73"/>
    </row>
    <row r="83" spans="2:12" s="1" customFormat="1" ht="6.95" customHeight="1">
      <c r="B83" s="47"/>
      <c r="C83" s="75"/>
      <c r="D83" s="75"/>
      <c r="E83" s="75"/>
      <c r="F83" s="75"/>
      <c r="G83" s="75"/>
      <c r="H83" s="75"/>
      <c r="I83" s="208"/>
      <c r="J83" s="75"/>
      <c r="K83" s="75"/>
      <c r="L83" s="73"/>
    </row>
    <row r="84" spans="2:12" s="1" customFormat="1" ht="18" customHeight="1">
      <c r="B84" s="47"/>
      <c r="C84" s="77" t="s">
        <v>25</v>
      </c>
      <c r="D84" s="75"/>
      <c r="E84" s="75"/>
      <c r="F84" s="212" t="str">
        <f>F14</f>
        <v>Dobrošov</v>
      </c>
      <c r="G84" s="75"/>
      <c r="H84" s="75"/>
      <c r="I84" s="213" t="s">
        <v>27</v>
      </c>
      <c r="J84" s="86" t="str">
        <f>IF(J14="","",J14)</f>
        <v>3. 5. 2017</v>
      </c>
      <c r="K84" s="75"/>
      <c r="L84" s="73"/>
    </row>
    <row r="85" spans="2:12" s="1" customFormat="1" ht="6.95" customHeight="1">
      <c r="B85" s="47"/>
      <c r="C85" s="75"/>
      <c r="D85" s="75"/>
      <c r="E85" s="75"/>
      <c r="F85" s="75"/>
      <c r="G85" s="75"/>
      <c r="H85" s="75"/>
      <c r="I85" s="208"/>
      <c r="J85" s="75"/>
      <c r="K85" s="75"/>
      <c r="L85" s="73"/>
    </row>
    <row r="86" spans="2:12" s="1" customFormat="1" ht="13.5">
      <c r="B86" s="47"/>
      <c r="C86" s="77" t="s">
        <v>29</v>
      </c>
      <c r="D86" s="75"/>
      <c r="E86" s="75"/>
      <c r="F86" s="212" t="str">
        <f>E17</f>
        <v xml:space="preserve"> </v>
      </c>
      <c r="G86" s="75"/>
      <c r="H86" s="75"/>
      <c r="I86" s="213" t="s">
        <v>35</v>
      </c>
      <c r="J86" s="212" t="str">
        <f>E23</f>
        <v xml:space="preserve"> </v>
      </c>
      <c r="K86" s="75"/>
      <c r="L86" s="73"/>
    </row>
    <row r="87" spans="2:12" s="1" customFormat="1" ht="14.4" customHeight="1">
      <c r="B87" s="47"/>
      <c r="C87" s="77" t="s">
        <v>33</v>
      </c>
      <c r="D87" s="75"/>
      <c r="E87" s="75"/>
      <c r="F87" s="212" t="str">
        <f>IF(E20="","",E20)</f>
        <v/>
      </c>
      <c r="G87" s="75"/>
      <c r="H87" s="75"/>
      <c r="I87" s="208"/>
      <c r="J87" s="75"/>
      <c r="K87" s="75"/>
      <c r="L87" s="73"/>
    </row>
    <row r="88" spans="2:12" s="1" customFormat="1" ht="10.3" customHeight="1">
      <c r="B88" s="47"/>
      <c r="C88" s="75"/>
      <c r="D88" s="75"/>
      <c r="E88" s="75"/>
      <c r="F88" s="75"/>
      <c r="G88" s="75"/>
      <c r="H88" s="75"/>
      <c r="I88" s="208"/>
      <c r="J88" s="75"/>
      <c r="K88" s="75"/>
      <c r="L88" s="73"/>
    </row>
    <row r="89" spans="2:20" s="10" customFormat="1" ht="29.25" customHeight="1">
      <c r="B89" s="214"/>
      <c r="C89" s="215" t="s">
        <v>379</v>
      </c>
      <c r="D89" s="216" t="s">
        <v>58</v>
      </c>
      <c r="E89" s="216" t="s">
        <v>54</v>
      </c>
      <c r="F89" s="216" t="s">
        <v>380</v>
      </c>
      <c r="G89" s="216" t="s">
        <v>381</v>
      </c>
      <c r="H89" s="216" t="s">
        <v>382</v>
      </c>
      <c r="I89" s="217" t="s">
        <v>383</v>
      </c>
      <c r="J89" s="216" t="s">
        <v>282</v>
      </c>
      <c r="K89" s="218" t="s">
        <v>384</v>
      </c>
      <c r="L89" s="219"/>
      <c r="M89" s="103" t="s">
        <v>385</v>
      </c>
      <c r="N89" s="104" t="s">
        <v>43</v>
      </c>
      <c r="O89" s="104" t="s">
        <v>386</v>
      </c>
      <c r="P89" s="104" t="s">
        <v>387</v>
      </c>
      <c r="Q89" s="104" t="s">
        <v>388</v>
      </c>
      <c r="R89" s="104" t="s">
        <v>389</v>
      </c>
      <c r="S89" s="104" t="s">
        <v>390</v>
      </c>
      <c r="T89" s="105" t="s">
        <v>391</v>
      </c>
    </row>
    <row r="90" spans="2:63" s="1" customFormat="1" ht="29.25" customHeight="1">
      <c r="B90" s="47"/>
      <c r="C90" s="109" t="s">
        <v>287</v>
      </c>
      <c r="D90" s="75"/>
      <c r="E90" s="75"/>
      <c r="F90" s="75"/>
      <c r="G90" s="75"/>
      <c r="H90" s="75"/>
      <c r="I90" s="208"/>
      <c r="J90" s="220">
        <f>BK90</f>
        <v>0</v>
      </c>
      <c r="K90" s="75"/>
      <c r="L90" s="73"/>
      <c r="M90" s="106"/>
      <c r="N90" s="107"/>
      <c r="O90" s="107"/>
      <c r="P90" s="221">
        <f>P91</f>
        <v>0</v>
      </c>
      <c r="Q90" s="107"/>
      <c r="R90" s="221">
        <f>R91</f>
        <v>267.84539554</v>
      </c>
      <c r="S90" s="107"/>
      <c r="T90" s="222">
        <f>T91</f>
        <v>66.6576</v>
      </c>
      <c r="AT90" s="25" t="s">
        <v>72</v>
      </c>
      <c r="AU90" s="25" t="s">
        <v>288</v>
      </c>
      <c r="BK90" s="223">
        <f>BK91</f>
        <v>0</v>
      </c>
    </row>
    <row r="91" spans="2:63" s="11" customFormat="1" ht="37.4" customHeight="1">
      <c r="B91" s="224"/>
      <c r="C91" s="225"/>
      <c r="D91" s="226" t="s">
        <v>72</v>
      </c>
      <c r="E91" s="227" t="s">
        <v>392</v>
      </c>
      <c r="F91" s="227" t="s">
        <v>393</v>
      </c>
      <c r="G91" s="225"/>
      <c r="H91" s="225"/>
      <c r="I91" s="228"/>
      <c r="J91" s="229">
        <f>BK91</f>
        <v>0</v>
      </c>
      <c r="K91" s="225"/>
      <c r="L91" s="230"/>
      <c r="M91" s="231"/>
      <c r="N91" s="232"/>
      <c r="O91" s="232"/>
      <c r="P91" s="233">
        <f>P92+P197+P207+P241+P257+P410+P427</f>
        <v>0</v>
      </c>
      <c r="Q91" s="232"/>
      <c r="R91" s="233">
        <f>R92+R197+R207+R241+R257+R410+R427</f>
        <v>267.84539554</v>
      </c>
      <c r="S91" s="232"/>
      <c r="T91" s="234">
        <f>T92+T197+T207+T241+T257+T410+T427</f>
        <v>66.6576</v>
      </c>
      <c r="AR91" s="235" t="s">
        <v>24</v>
      </c>
      <c r="AT91" s="236" t="s">
        <v>72</v>
      </c>
      <c r="AU91" s="236" t="s">
        <v>73</v>
      </c>
      <c r="AY91" s="235" t="s">
        <v>394</v>
      </c>
      <c r="BK91" s="237">
        <f>BK92+BK197+BK207+BK241+BK257+BK410+BK427</f>
        <v>0</v>
      </c>
    </row>
    <row r="92" spans="2:63" s="11" customFormat="1" ht="19.9" customHeight="1">
      <c r="B92" s="224"/>
      <c r="C92" s="225"/>
      <c r="D92" s="226" t="s">
        <v>72</v>
      </c>
      <c r="E92" s="238" t="s">
        <v>24</v>
      </c>
      <c r="F92" s="238" t="s">
        <v>395</v>
      </c>
      <c r="G92" s="225"/>
      <c r="H92" s="225"/>
      <c r="I92" s="228"/>
      <c r="J92" s="239">
        <f>BK92</f>
        <v>0</v>
      </c>
      <c r="K92" s="225"/>
      <c r="L92" s="230"/>
      <c r="M92" s="231"/>
      <c r="N92" s="232"/>
      <c r="O92" s="232"/>
      <c r="P92" s="233">
        <f>SUM(P93:P196)</f>
        <v>0</v>
      </c>
      <c r="Q92" s="232"/>
      <c r="R92" s="233">
        <f>SUM(R93:R196)</f>
        <v>101.8132472</v>
      </c>
      <c r="S92" s="232"/>
      <c r="T92" s="234">
        <f>SUM(T93:T196)</f>
        <v>0</v>
      </c>
      <c r="AR92" s="235" t="s">
        <v>24</v>
      </c>
      <c r="AT92" s="236" t="s">
        <v>72</v>
      </c>
      <c r="AU92" s="236" t="s">
        <v>24</v>
      </c>
      <c r="AY92" s="235" t="s">
        <v>394</v>
      </c>
      <c r="BK92" s="237">
        <f>SUM(BK93:BK196)</f>
        <v>0</v>
      </c>
    </row>
    <row r="93" spans="2:65" s="1" customFormat="1" ht="16.5" customHeight="1">
      <c r="B93" s="47"/>
      <c r="C93" s="240" t="s">
        <v>24</v>
      </c>
      <c r="D93" s="240" t="s">
        <v>396</v>
      </c>
      <c r="E93" s="241" t="s">
        <v>5510</v>
      </c>
      <c r="F93" s="242" t="s">
        <v>5511</v>
      </c>
      <c r="G93" s="243" t="s">
        <v>612</v>
      </c>
      <c r="H93" s="244">
        <v>2</v>
      </c>
      <c r="I93" s="245"/>
      <c r="J93" s="246">
        <f>ROUND(I93*H93,2)</f>
        <v>0</v>
      </c>
      <c r="K93" s="242" t="s">
        <v>400</v>
      </c>
      <c r="L93" s="73"/>
      <c r="M93" s="247" t="s">
        <v>22</v>
      </c>
      <c r="N93" s="248" t="s">
        <v>44</v>
      </c>
      <c r="O93" s="48"/>
      <c r="P93" s="249">
        <f>O93*H93</f>
        <v>0</v>
      </c>
      <c r="Q93" s="249">
        <v>0.00868</v>
      </c>
      <c r="R93" s="249">
        <f>Q93*H93</f>
        <v>0.01736</v>
      </c>
      <c r="S93" s="249">
        <v>0</v>
      </c>
      <c r="T93" s="250">
        <f>S93*H93</f>
        <v>0</v>
      </c>
      <c r="AR93" s="25" t="s">
        <v>401</v>
      </c>
      <c r="AT93" s="25" t="s">
        <v>396</v>
      </c>
      <c r="AU93" s="25" t="s">
        <v>81</v>
      </c>
      <c r="AY93" s="25" t="s">
        <v>394</v>
      </c>
      <c r="BE93" s="251">
        <f>IF(N93="základní",J93,0)</f>
        <v>0</v>
      </c>
      <c r="BF93" s="251">
        <f>IF(N93="snížená",J93,0)</f>
        <v>0</v>
      </c>
      <c r="BG93" s="251">
        <f>IF(N93="zákl. přenesená",J93,0)</f>
        <v>0</v>
      </c>
      <c r="BH93" s="251">
        <f>IF(N93="sníž. přenesená",J93,0)</f>
        <v>0</v>
      </c>
      <c r="BI93" s="251">
        <f>IF(N93="nulová",J93,0)</f>
        <v>0</v>
      </c>
      <c r="BJ93" s="25" t="s">
        <v>24</v>
      </c>
      <c r="BK93" s="251">
        <f>ROUND(I93*H93,2)</f>
        <v>0</v>
      </c>
      <c r="BL93" s="25" t="s">
        <v>401</v>
      </c>
      <c r="BM93" s="25" t="s">
        <v>5775</v>
      </c>
    </row>
    <row r="94" spans="2:47" s="1" customFormat="1" ht="13.5">
      <c r="B94" s="47"/>
      <c r="C94" s="75"/>
      <c r="D94" s="252" t="s">
        <v>403</v>
      </c>
      <c r="E94" s="75"/>
      <c r="F94" s="253" t="s">
        <v>5513</v>
      </c>
      <c r="G94" s="75"/>
      <c r="H94" s="75"/>
      <c r="I94" s="208"/>
      <c r="J94" s="75"/>
      <c r="K94" s="75"/>
      <c r="L94" s="73"/>
      <c r="M94" s="254"/>
      <c r="N94" s="48"/>
      <c r="O94" s="48"/>
      <c r="P94" s="48"/>
      <c r="Q94" s="48"/>
      <c r="R94" s="48"/>
      <c r="S94" s="48"/>
      <c r="T94" s="96"/>
      <c r="AT94" s="25" t="s">
        <v>403</v>
      </c>
      <c r="AU94" s="25" t="s">
        <v>81</v>
      </c>
    </row>
    <row r="95" spans="2:51" s="12" customFormat="1" ht="13.5">
      <c r="B95" s="255"/>
      <c r="C95" s="256"/>
      <c r="D95" s="252" t="s">
        <v>405</v>
      </c>
      <c r="E95" s="257" t="s">
        <v>22</v>
      </c>
      <c r="F95" s="258" t="s">
        <v>81</v>
      </c>
      <c r="G95" s="256"/>
      <c r="H95" s="259">
        <v>2</v>
      </c>
      <c r="I95" s="260"/>
      <c r="J95" s="256"/>
      <c r="K95" s="256"/>
      <c r="L95" s="261"/>
      <c r="M95" s="262"/>
      <c r="N95" s="263"/>
      <c r="O95" s="263"/>
      <c r="P95" s="263"/>
      <c r="Q95" s="263"/>
      <c r="R95" s="263"/>
      <c r="S95" s="263"/>
      <c r="T95" s="264"/>
      <c r="AT95" s="265" t="s">
        <v>405</v>
      </c>
      <c r="AU95" s="265" t="s">
        <v>81</v>
      </c>
      <c r="AV95" s="12" t="s">
        <v>81</v>
      </c>
      <c r="AW95" s="12" t="s">
        <v>36</v>
      </c>
      <c r="AX95" s="12" t="s">
        <v>73</v>
      </c>
      <c r="AY95" s="265" t="s">
        <v>394</v>
      </c>
    </row>
    <row r="96" spans="2:51" s="14" customFormat="1" ht="13.5">
      <c r="B96" s="277"/>
      <c r="C96" s="278"/>
      <c r="D96" s="252" t="s">
        <v>405</v>
      </c>
      <c r="E96" s="279" t="s">
        <v>22</v>
      </c>
      <c r="F96" s="280" t="s">
        <v>473</v>
      </c>
      <c r="G96" s="278"/>
      <c r="H96" s="281">
        <v>2</v>
      </c>
      <c r="I96" s="282"/>
      <c r="J96" s="278"/>
      <c r="K96" s="278"/>
      <c r="L96" s="283"/>
      <c r="M96" s="284"/>
      <c r="N96" s="285"/>
      <c r="O96" s="285"/>
      <c r="P96" s="285"/>
      <c r="Q96" s="285"/>
      <c r="R96" s="285"/>
      <c r="S96" s="285"/>
      <c r="T96" s="286"/>
      <c r="AT96" s="287" t="s">
        <v>405</v>
      </c>
      <c r="AU96" s="287" t="s">
        <v>81</v>
      </c>
      <c r="AV96" s="14" t="s">
        <v>401</v>
      </c>
      <c r="AW96" s="14" t="s">
        <v>36</v>
      </c>
      <c r="AX96" s="14" t="s">
        <v>24</v>
      </c>
      <c r="AY96" s="287" t="s">
        <v>394</v>
      </c>
    </row>
    <row r="97" spans="2:65" s="1" customFormat="1" ht="16.5" customHeight="1">
      <c r="B97" s="47"/>
      <c r="C97" s="240" t="s">
        <v>81</v>
      </c>
      <c r="D97" s="240" t="s">
        <v>396</v>
      </c>
      <c r="E97" s="241" t="s">
        <v>5776</v>
      </c>
      <c r="F97" s="242" t="s">
        <v>5777</v>
      </c>
      <c r="G97" s="243" t="s">
        <v>612</v>
      </c>
      <c r="H97" s="244">
        <v>4</v>
      </c>
      <c r="I97" s="245"/>
      <c r="J97" s="246">
        <f>ROUND(I97*H97,2)</f>
        <v>0</v>
      </c>
      <c r="K97" s="242" t="s">
        <v>400</v>
      </c>
      <c r="L97" s="73"/>
      <c r="M97" s="247" t="s">
        <v>22</v>
      </c>
      <c r="N97" s="248" t="s">
        <v>44</v>
      </c>
      <c r="O97" s="48"/>
      <c r="P97" s="249">
        <f>O97*H97</f>
        <v>0</v>
      </c>
      <c r="Q97" s="249">
        <v>0.01269</v>
      </c>
      <c r="R97" s="249">
        <f>Q97*H97</f>
        <v>0.05076</v>
      </c>
      <c r="S97" s="249">
        <v>0</v>
      </c>
      <c r="T97" s="250">
        <f>S97*H97</f>
        <v>0</v>
      </c>
      <c r="AR97" s="25" t="s">
        <v>401</v>
      </c>
      <c r="AT97" s="25" t="s">
        <v>396</v>
      </c>
      <c r="AU97" s="25" t="s">
        <v>81</v>
      </c>
      <c r="AY97" s="25" t="s">
        <v>394</v>
      </c>
      <c r="BE97" s="251">
        <f>IF(N97="základní",J97,0)</f>
        <v>0</v>
      </c>
      <c r="BF97" s="251">
        <f>IF(N97="snížená",J97,0)</f>
        <v>0</v>
      </c>
      <c r="BG97" s="251">
        <f>IF(N97="zákl. přenesená",J97,0)</f>
        <v>0</v>
      </c>
      <c r="BH97" s="251">
        <f>IF(N97="sníž. přenesená",J97,0)</f>
        <v>0</v>
      </c>
      <c r="BI97" s="251">
        <f>IF(N97="nulová",J97,0)</f>
        <v>0</v>
      </c>
      <c r="BJ97" s="25" t="s">
        <v>24</v>
      </c>
      <c r="BK97" s="251">
        <f>ROUND(I97*H97,2)</f>
        <v>0</v>
      </c>
      <c r="BL97" s="25" t="s">
        <v>401</v>
      </c>
      <c r="BM97" s="25" t="s">
        <v>5778</v>
      </c>
    </row>
    <row r="98" spans="2:47" s="1" customFormat="1" ht="13.5">
      <c r="B98" s="47"/>
      <c r="C98" s="75"/>
      <c r="D98" s="252" t="s">
        <v>403</v>
      </c>
      <c r="E98" s="75"/>
      <c r="F98" s="253" t="s">
        <v>5779</v>
      </c>
      <c r="G98" s="75"/>
      <c r="H98" s="75"/>
      <c r="I98" s="208"/>
      <c r="J98" s="75"/>
      <c r="K98" s="75"/>
      <c r="L98" s="73"/>
      <c r="M98" s="254"/>
      <c r="N98" s="48"/>
      <c r="O98" s="48"/>
      <c r="P98" s="48"/>
      <c r="Q98" s="48"/>
      <c r="R98" s="48"/>
      <c r="S98" s="48"/>
      <c r="T98" s="96"/>
      <c r="AT98" s="25" t="s">
        <v>403</v>
      </c>
      <c r="AU98" s="25" t="s">
        <v>81</v>
      </c>
    </row>
    <row r="99" spans="2:51" s="12" customFormat="1" ht="13.5">
      <c r="B99" s="255"/>
      <c r="C99" s="256"/>
      <c r="D99" s="252" t="s">
        <v>405</v>
      </c>
      <c r="E99" s="257" t="s">
        <v>22</v>
      </c>
      <c r="F99" s="258" t="s">
        <v>5514</v>
      </c>
      <c r="G99" s="256"/>
      <c r="H99" s="259">
        <v>4</v>
      </c>
      <c r="I99" s="260"/>
      <c r="J99" s="256"/>
      <c r="K99" s="256"/>
      <c r="L99" s="261"/>
      <c r="M99" s="262"/>
      <c r="N99" s="263"/>
      <c r="O99" s="263"/>
      <c r="P99" s="263"/>
      <c r="Q99" s="263"/>
      <c r="R99" s="263"/>
      <c r="S99" s="263"/>
      <c r="T99" s="264"/>
      <c r="AT99" s="265" t="s">
        <v>405</v>
      </c>
      <c r="AU99" s="265" t="s">
        <v>81</v>
      </c>
      <c r="AV99" s="12" t="s">
        <v>81</v>
      </c>
      <c r="AW99" s="12" t="s">
        <v>36</v>
      </c>
      <c r="AX99" s="12" t="s">
        <v>73</v>
      </c>
      <c r="AY99" s="265" t="s">
        <v>394</v>
      </c>
    </row>
    <row r="100" spans="2:51" s="14" customFormat="1" ht="13.5">
      <c r="B100" s="277"/>
      <c r="C100" s="278"/>
      <c r="D100" s="252" t="s">
        <v>405</v>
      </c>
      <c r="E100" s="279" t="s">
        <v>22</v>
      </c>
      <c r="F100" s="280" t="s">
        <v>473</v>
      </c>
      <c r="G100" s="278"/>
      <c r="H100" s="281">
        <v>4</v>
      </c>
      <c r="I100" s="282"/>
      <c r="J100" s="278"/>
      <c r="K100" s="278"/>
      <c r="L100" s="283"/>
      <c r="M100" s="284"/>
      <c r="N100" s="285"/>
      <c r="O100" s="285"/>
      <c r="P100" s="285"/>
      <c r="Q100" s="285"/>
      <c r="R100" s="285"/>
      <c r="S100" s="285"/>
      <c r="T100" s="286"/>
      <c r="AT100" s="287" t="s">
        <v>405</v>
      </c>
      <c r="AU100" s="287" t="s">
        <v>81</v>
      </c>
      <c r="AV100" s="14" t="s">
        <v>401</v>
      </c>
      <c r="AW100" s="14" t="s">
        <v>36</v>
      </c>
      <c r="AX100" s="14" t="s">
        <v>24</v>
      </c>
      <c r="AY100" s="287" t="s">
        <v>394</v>
      </c>
    </row>
    <row r="101" spans="2:65" s="1" customFormat="1" ht="16.5" customHeight="1">
      <c r="B101" s="47"/>
      <c r="C101" s="240" t="s">
        <v>413</v>
      </c>
      <c r="D101" s="240" t="s">
        <v>396</v>
      </c>
      <c r="E101" s="241" t="s">
        <v>5515</v>
      </c>
      <c r="F101" s="242" t="s">
        <v>5516</v>
      </c>
      <c r="G101" s="243" t="s">
        <v>612</v>
      </c>
      <c r="H101" s="244">
        <v>8</v>
      </c>
      <c r="I101" s="245"/>
      <c r="J101" s="246">
        <f>ROUND(I101*H101,2)</f>
        <v>0</v>
      </c>
      <c r="K101" s="242" t="s">
        <v>400</v>
      </c>
      <c r="L101" s="73"/>
      <c r="M101" s="247" t="s">
        <v>22</v>
      </c>
      <c r="N101" s="248" t="s">
        <v>44</v>
      </c>
      <c r="O101" s="48"/>
      <c r="P101" s="249">
        <f>O101*H101</f>
        <v>0</v>
      </c>
      <c r="Q101" s="249">
        <v>0.0369</v>
      </c>
      <c r="R101" s="249">
        <f>Q101*H101</f>
        <v>0.2952</v>
      </c>
      <c r="S101" s="249">
        <v>0</v>
      </c>
      <c r="T101" s="250">
        <f>S101*H101</f>
        <v>0</v>
      </c>
      <c r="AR101" s="25" t="s">
        <v>401</v>
      </c>
      <c r="AT101" s="25" t="s">
        <v>396</v>
      </c>
      <c r="AU101" s="25" t="s">
        <v>81</v>
      </c>
      <c r="AY101" s="25" t="s">
        <v>394</v>
      </c>
      <c r="BE101" s="251">
        <f>IF(N101="základní",J101,0)</f>
        <v>0</v>
      </c>
      <c r="BF101" s="251">
        <f>IF(N101="snížená",J101,0)</f>
        <v>0</v>
      </c>
      <c r="BG101" s="251">
        <f>IF(N101="zákl. přenesená",J101,0)</f>
        <v>0</v>
      </c>
      <c r="BH101" s="251">
        <f>IF(N101="sníž. přenesená",J101,0)</f>
        <v>0</v>
      </c>
      <c r="BI101" s="251">
        <f>IF(N101="nulová",J101,0)</f>
        <v>0</v>
      </c>
      <c r="BJ101" s="25" t="s">
        <v>24</v>
      </c>
      <c r="BK101" s="251">
        <f>ROUND(I101*H101,2)</f>
        <v>0</v>
      </c>
      <c r="BL101" s="25" t="s">
        <v>401</v>
      </c>
      <c r="BM101" s="25" t="s">
        <v>5780</v>
      </c>
    </row>
    <row r="102" spans="2:47" s="1" customFormat="1" ht="13.5">
      <c r="B102" s="47"/>
      <c r="C102" s="75"/>
      <c r="D102" s="252" t="s">
        <v>403</v>
      </c>
      <c r="E102" s="75"/>
      <c r="F102" s="253" t="s">
        <v>5518</v>
      </c>
      <c r="G102" s="75"/>
      <c r="H102" s="75"/>
      <c r="I102" s="208"/>
      <c r="J102" s="75"/>
      <c r="K102" s="75"/>
      <c r="L102" s="73"/>
      <c r="M102" s="254"/>
      <c r="N102" s="48"/>
      <c r="O102" s="48"/>
      <c r="P102" s="48"/>
      <c r="Q102" s="48"/>
      <c r="R102" s="48"/>
      <c r="S102" s="48"/>
      <c r="T102" s="96"/>
      <c r="AT102" s="25" t="s">
        <v>403</v>
      </c>
      <c r="AU102" s="25" t="s">
        <v>81</v>
      </c>
    </row>
    <row r="103" spans="2:51" s="12" customFormat="1" ht="13.5">
      <c r="B103" s="255"/>
      <c r="C103" s="256"/>
      <c r="D103" s="252" t="s">
        <v>405</v>
      </c>
      <c r="E103" s="257" t="s">
        <v>22</v>
      </c>
      <c r="F103" s="258" t="s">
        <v>5781</v>
      </c>
      <c r="G103" s="256"/>
      <c r="H103" s="259">
        <v>8</v>
      </c>
      <c r="I103" s="260"/>
      <c r="J103" s="256"/>
      <c r="K103" s="256"/>
      <c r="L103" s="261"/>
      <c r="M103" s="262"/>
      <c r="N103" s="263"/>
      <c r="O103" s="263"/>
      <c r="P103" s="263"/>
      <c r="Q103" s="263"/>
      <c r="R103" s="263"/>
      <c r="S103" s="263"/>
      <c r="T103" s="264"/>
      <c r="AT103" s="265" t="s">
        <v>405</v>
      </c>
      <c r="AU103" s="265" t="s">
        <v>81</v>
      </c>
      <c r="AV103" s="12" t="s">
        <v>81</v>
      </c>
      <c r="AW103" s="12" t="s">
        <v>36</v>
      </c>
      <c r="AX103" s="12" t="s">
        <v>73</v>
      </c>
      <c r="AY103" s="265" t="s">
        <v>394</v>
      </c>
    </row>
    <row r="104" spans="2:51" s="14" customFormat="1" ht="13.5">
      <c r="B104" s="277"/>
      <c r="C104" s="278"/>
      <c r="D104" s="252" t="s">
        <v>405</v>
      </c>
      <c r="E104" s="279" t="s">
        <v>22</v>
      </c>
      <c r="F104" s="280" t="s">
        <v>473</v>
      </c>
      <c r="G104" s="278"/>
      <c r="H104" s="281">
        <v>8</v>
      </c>
      <c r="I104" s="282"/>
      <c r="J104" s="278"/>
      <c r="K104" s="278"/>
      <c r="L104" s="283"/>
      <c r="M104" s="284"/>
      <c r="N104" s="285"/>
      <c r="O104" s="285"/>
      <c r="P104" s="285"/>
      <c r="Q104" s="285"/>
      <c r="R104" s="285"/>
      <c r="S104" s="285"/>
      <c r="T104" s="286"/>
      <c r="AT104" s="287" t="s">
        <v>405</v>
      </c>
      <c r="AU104" s="287" t="s">
        <v>81</v>
      </c>
      <c r="AV104" s="14" t="s">
        <v>401</v>
      </c>
      <c r="AW104" s="14" t="s">
        <v>36</v>
      </c>
      <c r="AX104" s="14" t="s">
        <v>24</v>
      </c>
      <c r="AY104" s="287" t="s">
        <v>394</v>
      </c>
    </row>
    <row r="105" spans="2:65" s="1" customFormat="1" ht="16.5" customHeight="1">
      <c r="B105" s="47"/>
      <c r="C105" s="240" t="s">
        <v>401</v>
      </c>
      <c r="D105" s="240" t="s">
        <v>396</v>
      </c>
      <c r="E105" s="241" t="s">
        <v>5520</v>
      </c>
      <c r="F105" s="242" t="s">
        <v>5521</v>
      </c>
      <c r="G105" s="243" t="s">
        <v>425</v>
      </c>
      <c r="H105" s="244">
        <v>3.696</v>
      </c>
      <c r="I105" s="245"/>
      <c r="J105" s="246">
        <f>ROUND(I105*H105,2)</f>
        <v>0</v>
      </c>
      <c r="K105" s="242" t="s">
        <v>400</v>
      </c>
      <c r="L105" s="73"/>
      <c r="M105" s="247" t="s">
        <v>22</v>
      </c>
      <c r="N105" s="248" t="s">
        <v>44</v>
      </c>
      <c r="O105" s="48"/>
      <c r="P105" s="249">
        <f>O105*H105</f>
        <v>0</v>
      </c>
      <c r="Q105" s="249">
        <v>0</v>
      </c>
      <c r="R105" s="249">
        <f>Q105*H105</f>
        <v>0</v>
      </c>
      <c r="S105" s="249">
        <v>0</v>
      </c>
      <c r="T105" s="250">
        <f>S105*H105</f>
        <v>0</v>
      </c>
      <c r="AR105" s="25" t="s">
        <v>401</v>
      </c>
      <c r="AT105" s="25" t="s">
        <v>396</v>
      </c>
      <c r="AU105" s="25" t="s">
        <v>81</v>
      </c>
      <c r="AY105" s="25" t="s">
        <v>394</v>
      </c>
      <c r="BE105" s="251">
        <f>IF(N105="základní",J105,0)</f>
        <v>0</v>
      </c>
      <c r="BF105" s="251">
        <f>IF(N105="snížená",J105,0)</f>
        <v>0</v>
      </c>
      <c r="BG105" s="251">
        <f>IF(N105="zákl. přenesená",J105,0)</f>
        <v>0</v>
      </c>
      <c r="BH105" s="251">
        <f>IF(N105="sníž. přenesená",J105,0)</f>
        <v>0</v>
      </c>
      <c r="BI105" s="251">
        <f>IF(N105="nulová",J105,0)</f>
        <v>0</v>
      </c>
      <c r="BJ105" s="25" t="s">
        <v>24</v>
      </c>
      <c r="BK105" s="251">
        <f>ROUND(I105*H105,2)</f>
        <v>0</v>
      </c>
      <c r="BL105" s="25" t="s">
        <v>401</v>
      </c>
      <c r="BM105" s="25" t="s">
        <v>5782</v>
      </c>
    </row>
    <row r="106" spans="2:47" s="1" customFormat="1" ht="13.5">
      <c r="B106" s="47"/>
      <c r="C106" s="75"/>
      <c r="D106" s="252" t="s">
        <v>403</v>
      </c>
      <c r="E106" s="75"/>
      <c r="F106" s="253" t="s">
        <v>5523</v>
      </c>
      <c r="G106" s="75"/>
      <c r="H106" s="75"/>
      <c r="I106" s="208"/>
      <c r="J106" s="75"/>
      <c r="K106" s="75"/>
      <c r="L106" s="73"/>
      <c r="M106" s="254"/>
      <c r="N106" s="48"/>
      <c r="O106" s="48"/>
      <c r="P106" s="48"/>
      <c r="Q106" s="48"/>
      <c r="R106" s="48"/>
      <c r="S106" s="48"/>
      <c r="T106" s="96"/>
      <c r="AT106" s="25" t="s">
        <v>403</v>
      </c>
      <c r="AU106" s="25" t="s">
        <v>81</v>
      </c>
    </row>
    <row r="107" spans="2:51" s="12" customFormat="1" ht="13.5">
      <c r="B107" s="255"/>
      <c r="C107" s="256"/>
      <c r="D107" s="252" t="s">
        <v>405</v>
      </c>
      <c r="E107" s="257" t="s">
        <v>22</v>
      </c>
      <c r="F107" s="258" t="s">
        <v>5783</v>
      </c>
      <c r="G107" s="256"/>
      <c r="H107" s="259">
        <v>3.696</v>
      </c>
      <c r="I107" s="260"/>
      <c r="J107" s="256"/>
      <c r="K107" s="256"/>
      <c r="L107" s="261"/>
      <c r="M107" s="262"/>
      <c r="N107" s="263"/>
      <c r="O107" s="263"/>
      <c r="P107" s="263"/>
      <c r="Q107" s="263"/>
      <c r="R107" s="263"/>
      <c r="S107" s="263"/>
      <c r="T107" s="264"/>
      <c r="AT107" s="265" t="s">
        <v>405</v>
      </c>
      <c r="AU107" s="265" t="s">
        <v>81</v>
      </c>
      <c r="AV107" s="12" t="s">
        <v>81</v>
      </c>
      <c r="AW107" s="12" t="s">
        <v>36</v>
      </c>
      <c r="AX107" s="12" t="s">
        <v>73</v>
      </c>
      <c r="AY107" s="265" t="s">
        <v>394</v>
      </c>
    </row>
    <row r="108" spans="2:51" s="14" customFormat="1" ht="13.5">
      <c r="B108" s="277"/>
      <c r="C108" s="278"/>
      <c r="D108" s="252" t="s">
        <v>405</v>
      </c>
      <c r="E108" s="279" t="s">
        <v>22</v>
      </c>
      <c r="F108" s="280" t="s">
        <v>473</v>
      </c>
      <c r="G108" s="278"/>
      <c r="H108" s="281">
        <v>3.696</v>
      </c>
      <c r="I108" s="282"/>
      <c r="J108" s="278"/>
      <c r="K108" s="278"/>
      <c r="L108" s="283"/>
      <c r="M108" s="284"/>
      <c r="N108" s="285"/>
      <c r="O108" s="285"/>
      <c r="P108" s="285"/>
      <c r="Q108" s="285"/>
      <c r="R108" s="285"/>
      <c r="S108" s="285"/>
      <c r="T108" s="286"/>
      <c r="AT108" s="287" t="s">
        <v>405</v>
      </c>
      <c r="AU108" s="287" t="s">
        <v>81</v>
      </c>
      <c r="AV108" s="14" t="s">
        <v>401</v>
      </c>
      <c r="AW108" s="14" t="s">
        <v>36</v>
      </c>
      <c r="AX108" s="14" t="s">
        <v>24</v>
      </c>
      <c r="AY108" s="287" t="s">
        <v>394</v>
      </c>
    </row>
    <row r="109" spans="2:65" s="1" customFormat="1" ht="16.5" customHeight="1">
      <c r="B109" s="47"/>
      <c r="C109" s="240" t="s">
        <v>422</v>
      </c>
      <c r="D109" s="240" t="s">
        <v>396</v>
      </c>
      <c r="E109" s="241" t="s">
        <v>5784</v>
      </c>
      <c r="F109" s="242" t="s">
        <v>5785</v>
      </c>
      <c r="G109" s="243" t="s">
        <v>425</v>
      </c>
      <c r="H109" s="244">
        <v>106.659</v>
      </c>
      <c r="I109" s="245"/>
      <c r="J109" s="246">
        <f>ROUND(I109*H109,2)</f>
        <v>0</v>
      </c>
      <c r="K109" s="242" t="s">
        <v>400</v>
      </c>
      <c r="L109" s="73"/>
      <c r="M109" s="247" t="s">
        <v>22</v>
      </c>
      <c r="N109" s="248" t="s">
        <v>44</v>
      </c>
      <c r="O109" s="48"/>
      <c r="P109" s="249">
        <f>O109*H109</f>
        <v>0</v>
      </c>
      <c r="Q109" s="249">
        <v>0</v>
      </c>
      <c r="R109" s="249">
        <f>Q109*H109</f>
        <v>0</v>
      </c>
      <c r="S109" s="249">
        <v>0</v>
      </c>
      <c r="T109" s="250">
        <f>S109*H109</f>
        <v>0</v>
      </c>
      <c r="AR109" s="25" t="s">
        <v>401</v>
      </c>
      <c r="AT109" s="25" t="s">
        <v>396</v>
      </c>
      <c r="AU109" s="25" t="s">
        <v>81</v>
      </c>
      <c r="AY109" s="25" t="s">
        <v>394</v>
      </c>
      <c r="BE109" s="251">
        <f>IF(N109="základní",J109,0)</f>
        <v>0</v>
      </c>
      <c r="BF109" s="251">
        <f>IF(N109="snížená",J109,0)</f>
        <v>0</v>
      </c>
      <c r="BG109" s="251">
        <f>IF(N109="zákl. přenesená",J109,0)</f>
        <v>0</v>
      </c>
      <c r="BH109" s="251">
        <f>IF(N109="sníž. přenesená",J109,0)</f>
        <v>0</v>
      </c>
      <c r="BI109" s="251">
        <f>IF(N109="nulová",J109,0)</f>
        <v>0</v>
      </c>
      <c r="BJ109" s="25" t="s">
        <v>24</v>
      </c>
      <c r="BK109" s="251">
        <f>ROUND(I109*H109,2)</f>
        <v>0</v>
      </c>
      <c r="BL109" s="25" t="s">
        <v>401</v>
      </c>
      <c r="BM109" s="25" t="s">
        <v>5786</v>
      </c>
    </row>
    <row r="110" spans="2:47" s="1" customFormat="1" ht="13.5">
      <c r="B110" s="47"/>
      <c r="C110" s="75"/>
      <c r="D110" s="252" t="s">
        <v>403</v>
      </c>
      <c r="E110" s="75"/>
      <c r="F110" s="253" t="s">
        <v>5787</v>
      </c>
      <c r="G110" s="75"/>
      <c r="H110" s="75"/>
      <c r="I110" s="208"/>
      <c r="J110" s="75"/>
      <c r="K110" s="75"/>
      <c r="L110" s="73"/>
      <c r="M110" s="254"/>
      <c r="N110" s="48"/>
      <c r="O110" s="48"/>
      <c r="P110" s="48"/>
      <c r="Q110" s="48"/>
      <c r="R110" s="48"/>
      <c r="S110" s="48"/>
      <c r="T110" s="96"/>
      <c r="AT110" s="25" t="s">
        <v>403</v>
      </c>
      <c r="AU110" s="25" t="s">
        <v>81</v>
      </c>
    </row>
    <row r="111" spans="2:51" s="12" customFormat="1" ht="13.5">
      <c r="B111" s="255"/>
      <c r="C111" s="256"/>
      <c r="D111" s="252" t="s">
        <v>405</v>
      </c>
      <c r="E111" s="257" t="s">
        <v>22</v>
      </c>
      <c r="F111" s="258" t="s">
        <v>5788</v>
      </c>
      <c r="G111" s="256"/>
      <c r="H111" s="259">
        <v>106.659</v>
      </c>
      <c r="I111" s="260"/>
      <c r="J111" s="256"/>
      <c r="K111" s="256"/>
      <c r="L111" s="261"/>
      <c r="M111" s="262"/>
      <c r="N111" s="263"/>
      <c r="O111" s="263"/>
      <c r="P111" s="263"/>
      <c r="Q111" s="263"/>
      <c r="R111" s="263"/>
      <c r="S111" s="263"/>
      <c r="T111" s="264"/>
      <c r="AT111" s="265" t="s">
        <v>405</v>
      </c>
      <c r="AU111" s="265" t="s">
        <v>81</v>
      </c>
      <c r="AV111" s="12" t="s">
        <v>81</v>
      </c>
      <c r="AW111" s="12" t="s">
        <v>36</v>
      </c>
      <c r="AX111" s="12" t="s">
        <v>73</v>
      </c>
      <c r="AY111" s="265" t="s">
        <v>394</v>
      </c>
    </row>
    <row r="112" spans="2:51" s="14" customFormat="1" ht="13.5">
      <c r="B112" s="277"/>
      <c r="C112" s="278"/>
      <c r="D112" s="252" t="s">
        <v>405</v>
      </c>
      <c r="E112" s="279" t="s">
        <v>163</v>
      </c>
      <c r="F112" s="280" t="s">
        <v>473</v>
      </c>
      <c r="G112" s="278"/>
      <c r="H112" s="281">
        <v>106.659</v>
      </c>
      <c r="I112" s="282"/>
      <c r="J112" s="278"/>
      <c r="K112" s="278"/>
      <c r="L112" s="283"/>
      <c r="M112" s="284"/>
      <c r="N112" s="285"/>
      <c r="O112" s="285"/>
      <c r="P112" s="285"/>
      <c r="Q112" s="285"/>
      <c r="R112" s="285"/>
      <c r="S112" s="285"/>
      <c r="T112" s="286"/>
      <c r="AT112" s="287" t="s">
        <v>405</v>
      </c>
      <c r="AU112" s="287" t="s">
        <v>81</v>
      </c>
      <c r="AV112" s="14" t="s">
        <v>401</v>
      </c>
      <c r="AW112" s="14" t="s">
        <v>36</v>
      </c>
      <c r="AX112" s="14" t="s">
        <v>24</v>
      </c>
      <c r="AY112" s="287" t="s">
        <v>394</v>
      </c>
    </row>
    <row r="113" spans="2:65" s="1" customFormat="1" ht="16.5" customHeight="1">
      <c r="B113" s="47"/>
      <c r="C113" s="240" t="s">
        <v>432</v>
      </c>
      <c r="D113" s="240" t="s">
        <v>396</v>
      </c>
      <c r="E113" s="241" t="s">
        <v>456</v>
      </c>
      <c r="F113" s="242" t="s">
        <v>457</v>
      </c>
      <c r="G113" s="243" t="s">
        <v>425</v>
      </c>
      <c r="H113" s="244">
        <v>53.33</v>
      </c>
      <c r="I113" s="245"/>
      <c r="J113" s="246">
        <f>ROUND(I113*H113,2)</f>
        <v>0</v>
      </c>
      <c r="K113" s="242" t="s">
        <v>400</v>
      </c>
      <c r="L113" s="73"/>
      <c r="M113" s="247" t="s">
        <v>22</v>
      </c>
      <c r="N113" s="248" t="s">
        <v>44</v>
      </c>
      <c r="O113" s="48"/>
      <c r="P113" s="249">
        <f>O113*H113</f>
        <v>0</v>
      </c>
      <c r="Q113" s="249">
        <v>0</v>
      </c>
      <c r="R113" s="249">
        <f>Q113*H113</f>
        <v>0</v>
      </c>
      <c r="S113" s="249">
        <v>0</v>
      </c>
      <c r="T113" s="250">
        <f>S113*H113</f>
        <v>0</v>
      </c>
      <c r="AR113" s="25" t="s">
        <v>401</v>
      </c>
      <c r="AT113" s="25" t="s">
        <v>396</v>
      </c>
      <c r="AU113" s="25" t="s">
        <v>81</v>
      </c>
      <c r="AY113" s="25" t="s">
        <v>394</v>
      </c>
      <c r="BE113" s="251">
        <f>IF(N113="základní",J113,0)</f>
        <v>0</v>
      </c>
      <c r="BF113" s="251">
        <f>IF(N113="snížená",J113,0)</f>
        <v>0</v>
      </c>
      <c r="BG113" s="251">
        <f>IF(N113="zákl. přenesená",J113,0)</f>
        <v>0</v>
      </c>
      <c r="BH113" s="251">
        <f>IF(N113="sníž. přenesená",J113,0)</f>
        <v>0</v>
      </c>
      <c r="BI113" s="251">
        <f>IF(N113="nulová",J113,0)</f>
        <v>0</v>
      </c>
      <c r="BJ113" s="25" t="s">
        <v>24</v>
      </c>
      <c r="BK113" s="251">
        <f>ROUND(I113*H113,2)</f>
        <v>0</v>
      </c>
      <c r="BL113" s="25" t="s">
        <v>401</v>
      </c>
      <c r="BM113" s="25" t="s">
        <v>5789</v>
      </c>
    </row>
    <row r="114" spans="2:47" s="1" customFormat="1" ht="13.5">
      <c r="B114" s="47"/>
      <c r="C114" s="75"/>
      <c r="D114" s="252" t="s">
        <v>403</v>
      </c>
      <c r="E114" s="75"/>
      <c r="F114" s="253" t="s">
        <v>459</v>
      </c>
      <c r="G114" s="75"/>
      <c r="H114" s="75"/>
      <c r="I114" s="208"/>
      <c r="J114" s="75"/>
      <c r="K114" s="75"/>
      <c r="L114" s="73"/>
      <c r="M114" s="254"/>
      <c r="N114" s="48"/>
      <c r="O114" s="48"/>
      <c r="P114" s="48"/>
      <c r="Q114" s="48"/>
      <c r="R114" s="48"/>
      <c r="S114" s="48"/>
      <c r="T114" s="96"/>
      <c r="AT114" s="25" t="s">
        <v>403</v>
      </c>
      <c r="AU114" s="25" t="s">
        <v>81</v>
      </c>
    </row>
    <row r="115" spans="2:51" s="12" customFormat="1" ht="13.5">
      <c r="B115" s="255"/>
      <c r="C115" s="256"/>
      <c r="D115" s="252" t="s">
        <v>405</v>
      </c>
      <c r="E115" s="257" t="s">
        <v>22</v>
      </c>
      <c r="F115" s="258" t="s">
        <v>5790</v>
      </c>
      <c r="G115" s="256"/>
      <c r="H115" s="259">
        <v>53.33</v>
      </c>
      <c r="I115" s="260"/>
      <c r="J115" s="256"/>
      <c r="K115" s="256"/>
      <c r="L115" s="261"/>
      <c r="M115" s="262"/>
      <c r="N115" s="263"/>
      <c r="O115" s="263"/>
      <c r="P115" s="263"/>
      <c r="Q115" s="263"/>
      <c r="R115" s="263"/>
      <c r="S115" s="263"/>
      <c r="T115" s="264"/>
      <c r="AT115" s="265" t="s">
        <v>405</v>
      </c>
      <c r="AU115" s="265" t="s">
        <v>81</v>
      </c>
      <c r="AV115" s="12" t="s">
        <v>81</v>
      </c>
      <c r="AW115" s="12" t="s">
        <v>36</v>
      </c>
      <c r="AX115" s="12" t="s">
        <v>73</v>
      </c>
      <c r="AY115" s="265" t="s">
        <v>394</v>
      </c>
    </row>
    <row r="116" spans="2:51" s="14" customFormat="1" ht="13.5">
      <c r="B116" s="277"/>
      <c r="C116" s="278"/>
      <c r="D116" s="252" t="s">
        <v>405</v>
      </c>
      <c r="E116" s="279" t="s">
        <v>22</v>
      </c>
      <c r="F116" s="280" t="s">
        <v>473</v>
      </c>
      <c r="G116" s="278"/>
      <c r="H116" s="281">
        <v>53.33</v>
      </c>
      <c r="I116" s="282"/>
      <c r="J116" s="278"/>
      <c r="K116" s="278"/>
      <c r="L116" s="283"/>
      <c r="M116" s="284"/>
      <c r="N116" s="285"/>
      <c r="O116" s="285"/>
      <c r="P116" s="285"/>
      <c r="Q116" s="285"/>
      <c r="R116" s="285"/>
      <c r="S116" s="285"/>
      <c r="T116" s="286"/>
      <c r="AT116" s="287" t="s">
        <v>405</v>
      </c>
      <c r="AU116" s="287" t="s">
        <v>81</v>
      </c>
      <c r="AV116" s="14" t="s">
        <v>401</v>
      </c>
      <c r="AW116" s="14" t="s">
        <v>36</v>
      </c>
      <c r="AX116" s="14" t="s">
        <v>24</v>
      </c>
      <c r="AY116" s="287" t="s">
        <v>394</v>
      </c>
    </row>
    <row r="117" spans="2:65" s="1" customFormat="1" ht="16.5" customHeight="1">
      <c r="B117" s="47"/>
      <c r="C117" s="240" t="s">
        <v>437</v>
      </c>
      <c r="D117" s="240" t="s">
        <v>396</v>
      </c>
      <c r="E117" s="241" t="s">
        <v>5791</v>
      </c>
      <c r="F117" s="242" t="s">
        <v>5792</v>
      </c>
      <c r="G117" s="243" t="s">
        <v>425</v>
      </c>
      <c r="H117" s="244">
        <v>142.212</v>
      </c>
      <c r="I117" s="245"/>
      <c r="J117" s="246">
        <f>ROUND(I117*H117,2)</f>
        <v>0</v>
      </c>
      <c r="K117" s="242" t="s">
        <v>400</v>
      </c>
      <c r="L117" s="73"/>
      <c r="M117" s="247" t="s">
        <v>22</v>
      </c>
      <c r="N117" s="248" t="s">
        <v>44</v>
      </c>
      <c r="O117" s="48"/>
      <c r="P117" s="249">
        <f>O117*H117</f>
        <v>0</v>
      </c>
      <c r="Q117" s="249">
        <v>0.00824</v>
      </c>
      <c r="R117" s="249">
        <f>Q117*H117</f>
        <v>1.17182688</v>
      </c>
      <c r="S117" s="249">
        <v>0</v>
      </c>
      <c r="T117" s="250">
        <f>S117*H117</f>
        <v>0</v>
      </c>
      <c r="AR117" s="25" t="s">
        <v>401</v>
      </c>
      <c r="AT117" s="25" t="s">
        <v>396</v>
      </c>
      <c r="AU117" s="25" t="s">
        <v>81</v>
      </c>
      <c r="AY117" s="25" t="s">
        <v>394</v>
      </c>
      <c r="BE117" s="251">
        <f>IF(N117="základní",J117,0)</f>
        <v>0</v>
      </c>
      <c r="BF117" s="251">
        <f>IF(N117="snížená",J117,0)</f>
        <v>0</v>
      </c>
      <c r="BG117" s="251">
        <f>IF(N117="zákl. přenesená",J117,0)</f>
        <v>0</v>
      </c>
      <c r="BH117" s="251">
        <f>IF(N117="sníž. přenesená",J117,0)</f>
        <v>0</v>
      </c>
      <c r="BI117" s="251">
        <f>IF(N117="nulová",J117,0)</f>
        <v>0</v>
      </c>
      <c r="BJ117" s="25" t="s">
        <v>24</v>
      </c>
      <c r="BK117" s="251">
        <f>ROUND(I117*H117,2)</f>
        <v>0</v>
      </c>
      <c r="BL117" s="25" t="s">
        <v>401</v>
      </c>
      <c r="BM117" s="25" t="s">
        <v>5793</v>
      </c>
    </row>
    <row r="118" spans="2:47" s="1" customFormat="1" ht="13.5">
      <c r="B118" s="47"/>
      <c r="C118" s="75"/>
      <c r="D118" s="252" t="s">
        <v>403</v>
      </c>
      <c r="E118" s="75"/>
      <c r="F118" s="253" t="s">
        <v>5794</v>
      </c>
      <c r="G118" s="75"/>
      <c r="H118" s="75"/>
      <c r="I118" s="208"/>
      <c r="J118" s="75"/>
      <c r="K118" s="75"/>
      <c r="L118" s="73"/>
      <c r="M118" s="254"/>
      <c r="N118" s="48"/>
      <c r="O118" s="48"/>
      <c r="P118" s="48"/>
      <c r="Q118" s="48"/>
      <c r="R118" s="48"/>
      <c r="S118" s="48"/>
      <c r="T118" s="96"/>
      <c r="AT118" s="25" t="s">
        <v>403</v>
      </c>
      <c r="AU118" s="25" t="s">
        <v>81</v>
      </c>
    </row>
    <row r="119" spans="2:51" s="12" customFormat="1" ht="13.5">
      <c r="B119" s="255"/>
      <c r="C119" s="256"/>
      <c r="D119" s="252" t="s">
        <v>405</v>
      </c>
      <c r="E119" s="257" t="s">
        <v>22</v>
      </c>
      <c r="F119" s="258" t="s">
        <v>5795</v>
      </c>
      <c r="G119" s="256"/>
      <c r="H119" s="259">
        <v>142.212</v>
      </c>
      <c r="I119" s="260"/>
      <c r="J119" s="256"/>
      <c r="K119" s="256"/>
      <c r="L119" s="261"/>
      <c r="M119" s="262"/>
      <c r="N119" s="263"/>
      <c r="O119" s="263"/>
      <c r="P119" s="263"/>
      <c r="Q119" s="263"/>
      <c r="R119" s="263"/>
      <c r="S119" s="263"/>
      <c r="T119" s="264"/>
      <c r="AT119" s="265" t="s">
        <v>405</v>
      </c>
      <c r="AU119" s="265" t="s">
        <v>81</v>
      </c>
      <c r="AV119" s="12" t="s">
        <v>81</v>
      </c>
      <c r="AW119" s="12" t="s">
        <v>36</v>
      </c>
      <c r="AX119" s="12" t="s">
        <v>73</v>
      </c>
      <c r="AY119" s="265" t="s">
        <v>394</v>
      </c>
    </row>
    <row r="120" spans="2:51" s="14" customFormat="1" ht="13.5">
      <c r="B120" s="277"/>
      <c r="C120" s="278"/>
      <c r="D120" s="252" t="s">
        <v>405</v>
      </c>
      <c r="E120" s="279" t="s">
        <v>190</v>
      </c>
      <c r="F120" s="280" t="s">
        <v>473</v>
      </c>
      <c r="G120" s="278"/>
      <c r="H120" s="281">
        <v>142.212</v>
      </c>
      <c r="I120" s="282"/>
      <c r="J120" s="278"/>
      <c r="K120" s="278"/>
      <c r="L120" s="283"/>
      <c r="M120" s="284"/>
      <c r="N120" s="285"/>
      <c r="O120" s="285"/>
      <c r="P120" s="285"/>
      <c r="Q120" s="285"/>
      <c r="R120" s="285"/>
      <c r="S120" s="285"/>
      <c r="T120" s="286"/>
      <c r="AT120" s="287" t="s">
        <v>405</v>
      </c>
      <c r="AU120" s="287" t="s">
        <v>81</v>
      </c>
      <c r="AV120" s="14" t="s">
        <v>401</v>
      </c>
      <c r="AW120" s="14" t="s">
        <v>36</v>
      </c>
      <c r="AX120" s="14" t="s">
        <v>24</v>
      </c>
      <c r="AY120" s="287" t="s">
        <v>394</v>
      </c>
    </row>
    <row r="121" spans="2:65" s="1" customFormat="1" ht="16.5" customHeight="1">
      <c r="B121" s="47"/>
      <c r="C121" s="240" t="s">
        <v>443</v>
      </c>
      <c r="D121" s="240" t="s">
        <v>396</v>
      </c>
      <c r="E121" s="241" t="s">
        <v>5796</v>
      </c>
      <c r="F121" s="242" t="s">
        <v>5797</v>
      </c>
      <c r="G121" s="243" t="s">
        <v>425</v>
      </c>
      <c r="H121" s="244">
        <v>219.456</v>
      </c>
      <c r="I121" s="245"/>
      <c r="J121" s="246">
        <f>ROUND(I121*H121,2)</f>
        <v>0</v>
      </c>
      <c r="K121" s="242" t="s">
        <v>400</v>
      </c>
      <c r="L121" s="73"/>
      <c r="M121" s="247" t="s">
        <v>22</v>
      </c>
      <c r="N121" s="248" t="s">
        <v>44</v>
      </c>
      <c r="O121" s="48"/>
      <c r="P121" s="249">
        <f>O121*H121</f>
        <v>0</v>
      </c>
      <c r="Q121" s="249">
        <v>0</v>
      </c>
      <c r="R121" s="249">
        <f>Q121*H121</f>
        <v>0</v>
      </c>
      <c r="S121" s="249">
        <v>0</v>
      </c>
      <c r="T121" s="250">
        <f>S121*H121</f>
        <v>0</v>
      </c>
      <c r="AR121" s="25" t="s">
        <v>401</v>
      </c>
      <c r="AT121" s="25" t="s">
        <v>396</v>
      </c>
      <c r="AU121" s="25" t="s">
        <v>81</v>
      </c>
      <c r="AY121" s="25" t="s">
        <v>394</v>
      </c>
      <c r="BE121" s="251">
        <f>IF(N121="základní",J121,0)</f>
        <v>0</v>
      </c>
      <c r="BF121" s="251">
        <f>IF(N121="snížená",J121,0)</f>
        <v>0</v>
      </c>
      <c r="BG121" s="251">
        <f>IF(N121="zákl. přenesená",J121,0)</f>
        <v>0</v>
      </c>
      <c r="BH121" s="251">
        <f>IF(N121="sníž. přenesená",J121,0)</f>
        <v>0</v>
      </c>
      <c r="BI121" s="251">
        <f>IF(N121="nulová",J121,0)</f>
        <v>0</v>
      </c>
      <c r="BJ121" s="25" t="s">
        <v>24</v>
      </c>
      <c r="BK121" s="251">
        <f>ROUND(I121*H121,2)</f>
        <v>0</v>
      </c>
      <c r="BL121" s="25" t="s">
        <v>401</v>
      </c>
      <c r="BM121" s="25" t="s">
        <v>5798</v>
      </c>
    </row>
    <row r="122" spans="2:47" s="1" customFormat="1" ht="13.5">
      <c r="B122" s="47"/>
      <c r="C122" s="75"/>
      <c r="D122" s="252" t="s">
        <v>403</v>
      </c>
      <c r="E122" s="75"/>
      <c r="F122" s="253" t="s">
        <v>5799</v>
      </c>
      <c r="G122" s="75"/>
      <c r="H122" s="75"/>
      <c r="I122" s="208"/>
      <c r="J122" s="75"/>
      <c r="K122" s="75"/>
      <c r="L122" s="73"/>
      <c r="M122" s="254"/>
      <c r="N122" s="48"/>
      <c r="O122" s="48"/>
      <c r="P122" s="48"/>
      <c r="Q122" s="48"/>
      <c r="R122" s="48"/>
      <c r="S122" s="48"/>
      <c r="T122" s="96"/>
      <c r="AT122" s="25" t="s">
        <v>403</v>
      </c>
      <c r="AU122" s="25" t="s">
        <v>81</v>
      </c>
    </row>
    <row r="123" spans="2:51" s="12" customFormat="1" ht="13.5">
      <c r="B123" s="255"/>
      <c r="C123" s="256"/>
      <c r="D123" s="252" t="s">
        <v>405</v>
      </c>
      <c r="E123" s="257" t="s">
        <v>22</v>
      </c>
      <c r="F123" s="258" t="s">
        <v>5800</v>
      </c>
      <c r="G123" s="256"/>
      <c r="H123" s="259">
        <v>219.456</v>
      </c>
      <c r="I123" s="260"/>
      <c r="J123" s="256"/>
      <c r="K123" s="256"/>
      <c r="L123" s="261"/>
      <c r="M123" s="262"/>
      <c r="N123" s="263"/>
      <c r="O123" s="263"/>
      <c r="P123" s="263"/>
      <c r="Q123" s="263"/>
      <c r="R123" s="263"/>
      <c r="S123" s="263"/>
      <c r="T123" s="264"/>
      <c r="AT123" s="265" t="s">
        <v>405</v>
      </c>
      <c r="AU123" s="265" t="s">
        <v>81</v>
      </c>
      <c r="AV123" s="12" t="s">
        <v>81</v>
      </c>
      <c r="AW123" s="12" t="s">
        <v>36</v>
      </c>
      <c r="AX123" s="12" t="s">
        <v>73</v>
      </c>
      <c r="AY123" s="265" t="s">
        <v>394</v>
      </c>
    </row>
    <row r="124" spans="2:51" s="14" customFormat="1" ht="13.5">
      <c r="B124" s="277"/>
      <c r="C124" s="278"/>
      <c r="D124" s="252" t="s">
        <v>405</v>
      </c>
      <c r="E124" s="279" t="s">
        <v>210</v>
      </c>
      <c r="F124" s="280" t="s">
        <v>473</v>
      </c>
      <c r="G124" s="278"/>
      <c r="H124" s="281">
        <v>219.456</v>
      </c>
      <c r="I124" s="282"/>
      <c r="J124" s="278"/>
      <c r="K124" s="278"/>
      <c r="L124" s="283"/>
      <c r="M124" s="284"/>
      <c r="N124" s="285"/>
      <c r="O124" s="285"/>
      <c r="P124" s="285"/>
      <c r="Q124" s="285"/>
      <c r="R124" s="285"/>
      <c r="S124" s="285"/>
      <c r="T124" s="286"/>
      <c r="AT124" s="287" t="s">
        <v>405</v>
      </c>
      <c r="AU124" s="287" t="s">
        <v>81</v>
      </c>
      <c r="AV124" s="14" t="s">
        <v>401</v>
      </c>
      <c r="AW124" s="14" t="s">
        <v>36</v>
      </c>
      <c r="AX124" s="14" t="s">
        <v>24</v>
      </c>
      <c r="AY124" s="287" t="s">
        <v>394</v>
      </c>
    </row>
    <row r="125" spans="2:65" s="1" customFormat="1" ht="16.5" customHeight="1">
      <c r="B125" s="47"/>
      <c r="C125" s="240" t="s">
        <v>448</v>
      </c>
      <c r="D125" s="240" t="s">
        <v>396</v>
      </c>
      <c r="E125" s="241" t="s">
        <v>489</v>
      </c>
      <c r="F125" s="242" t="s">
        <v>490</v>
      </c>
      <c r="G125" s="243" t="s">
        <v>425</v>
      </c>
      <c r="H125" s="244">
        <v>109.728</v>
      </c>
      <c r="I125" s="245"/>
      <c r="J125" s="246">
        <f>ROUND(I125*H125,2)</f>
        <v>0</v>
      </c>
      <c r="K125" s="242" t="s">
        <v>400</v>
      </c>
      <c r="L125" s="73"/>
      <c r="M125" s="247" t="s">
        <v>22</v>
      </c>
      <c r="N125" s="248" t="s">
        <v>44</v>
      </c>
      <c r="O125" s="48"/>
      <c r="P125" s="249">
        <f>O125*H125</f>
        <v>0</v>
      </c>
      <c r="Q125" s="249">
        <v>0</v>
      </c>
      <c r="R125" s="249">
        <f>Q125*H125</f>
        <v>0</v>
      </c>
      <c r="S125" s="249">
        <v>0</v>
      </c>
      <c r="T125" s="250">
        <f>S125*H125</f>
        <v>0</v>
      </c>
      <c r="AR125" s="25" t="s">
        <v>401</v>
      </c>
      <c r="AT125" s="25" t="s">
        <v>396</v>
      </c>
      <c r="AU125" s="25" t="s">
        <v>81</v>
      </c>
      <c r="AY125" s="25" t="s">
        <v>394</v>
      </c>
      <c r="BE125" s="251">
        <f>IF(N125="základní",J125,0)</f>
        <v>0</v>
      </c>
      <c r="BF125" s="251">
        <f>IF(N125="snížená",J125,0)</f>
        <v>0</v>
      </c>
      <c r="BG125" s="251">
        <f>IF(N125="zákl. přenesená",J125,0)</f>
        <v>0</v>
      </c>
      <c r="BH125" s="251">
        <f>IF(N125="sníž. přenesená",J125,0)</f>
        <v>0</v>
      </c>
      <c r="BI125" s="251">
        <f>IF(N125="nulová",J125,0)</f>
        <v>0</v>
      </c>
      <c r="BJ125" s="25" t="s">
        <v>24</v>
      </c>
      <c r="BK125" s="251">
        <f>ROUND(I125*H125,2)</f>
        <v>0</v>
      </c>
      <c r="BL125" s="25" t="s">
        <v>401</v>
      </c>
      <c r="BM125" s="25" t="s">
        <v>5801</v>
      </c>
    </row>
    <row r="126" spans="2:47" s="1" customFormat="1" ht="13.5">
      <c r="B126" s="47"/>
      <c r="C126" s="75"/>
      <c r="D126" s="252" t="s">
        <v>403</v>
      </c>
      <c r="E126" s="75"/>
      <c r="F126" s="253" t="s">
        <v>492</v>
      </c>
      <c r="G126" s="75"/>
      <c r="H126" s="75"/>
      <c r="I126" s="208"/>
      <c r="J126" s="75"/>
      <c r="K126" s="75"/>
      <c r="L126" s="73"/>
      <c r="M126" s="254"/>
      <c r="N126" s="48"/>
      <c r="O126" s="48"/>
      <c r="P126" s="48"/>
      <c r="Q126" s="48"/>
      <c r="R126" s="48"/>
      <c r="S126" s="48"/>
      <c r="T126" s="96"/>
      <c r="AT126" s="25" t="s">
        <v>403</v>
      </c>
      <c r="AU126" s="25" t="s">
        <v>81</v>
      </c>
    </row>
    <row r="127" spans="2:51" s="12" customFormat="1" ht="13.5">
      <c r="B127" s="255"/>
      <c r="C127" s="256"/>
      <c r="D127" s="252" t="s">
        <v>405</v>
      </c>
      <c r="E127" s="257" t="s">
        <v>22</v>
      </c>
      <c r="F127" s="258" t="s">
        <v>498</v>
      </c>
      <c r="G127" s="256"/>
      <c r="H127" s="259">
        <v>109.728</v>
      </c>
      <c r="I127" s="260"/>
      <c r="J127" s="256"/>
      <c r="K127" s="256"/>
      <c r="L127" s="261"/>
      <c r="M127" s="262"/>
      <c r="N127" s="263"/>
      <c r="O127" s="263"/>
      <c r="P127" s="263"/>
      <c r="Q127" s="263"/>
      <c r="R127" s="263"/>
      <c r="S127" s="263"/>
      <c r="T127" s="264"/>
      <c r="AT127" s="265" t="s">
        <v>405</v>
      </c>
      <c r="AU127" s="265" t="s">
        <v>81</v>
      </c>
      <c r="AV127" s="12" t="s">
        <v>81</v>
      </c>
      <c r="AW127" s="12" t="s">
        <v>36</v>
      </c>
      <c r="AX127" s="12" t="s">
        <v>73</v>
      </c>
      <c r="AY127" s="265" t="s">
        <v>394</v>
      </c>
    </row>
    <row r="128" spans="2:51" s="14" customFormat="1" ht="13.5">
      <c r="B128" s="277"/>
      <c r="C128" s="278"/>
      <c r="D128" s="252" t="s">
        <v>405</v>
      </c>
      <c r="E128" s="279" t="s">
        <v>22</v>
      </c>
      <c r="F128" s="280" t="s">
        <v>473</v>
      </c>
      <c r="G128" s="278"/>
      <c r="H128" s="281">
        <v>109.728</v>
      </c>
      <c r="I128" s="282"/>
      <c r="J128" s="278"/>
      <c r="K128" s="278"/>
      <c r="L128" s="283"/>
      <c r="M128" s="284"/>
      <c r="N128" s="285"/>
      <c r="O128" s="285"/>
      <c r="P128" s="285"/>
      <c r="Q128" s="285"/>
      <c r="R128" s="285"/>
      <c r="S128" s="285"/>
      <c r="T128" s="286"/>
      <c r="AT128" s="287" t="s">
        <v>405</v>
      </c>
      <c r="AU128" s="287" t="s">
        <v>81</v>
      </c>
      <c r="AV128" s="14" t="s">
        <v>401</v>
      </c>
      <c r="AW128" s="14" t="s">
        <v>36</v>
      </c>
      <c r="AX128" s="14" t="s">
        <v>24</v>
      </c>
      <c r="AY128" s="287" t="s">
        <v>394</v>
      </c>
    </row>
    <row r="129" spans="2:65" s="1" customFormat="1" ht="16.5" customHeight="1">
      <c r="B129" s="47"/>
      <c r="C129" s="240" t="s">
        <v>455</v>
      </c>
      <c r="D129" s="240" t="s">
        <v>396</v>
      </c>
      <c r="E129" s="241" t="s">
        <v>494</v>
      </c>
      <c r="F129" s="242" t="s">
        <v>495</v>
      </c>
      <c r="G129" s="243" t="s">
        <v>425</v>
      </c>
      <c r="H129" s="244">
        <v>64.592</v>
      </c>
      <c r="I129" s="245"/>
      <c r="J129" s="246">
        <f>ROUND(I129*H129,2)</f>
        <v>0</v>
      </c>
      <c r="K129" s="242" t="s">
        <v>400</v>
      </c>
      <c r="L129" s="73"/>
      <c r="M129" s="247" t="s">
        <v>22</v>
      </c>
      <c r="N129" s="248" t="s">
        <v>44</v>
      </c>
      <c r="O129" s="48"/>
      <c r="P129" s="249">
        <f>O129*H129</f>
        <v>0</v>
      </c>
      <c r="Q129" s="249">
        <v>0.01046</v>
      </c>
      <c r="R129" s="249">
        <f>Q129*H129</f>
        <v>0.6756323200000001</v>
      </c>
      <c r="S129" s="249">
        <v>0</v>
      </c>
      <c r="T129" s="250">
        <f>S129*H129</f>
        <v>0</v>
      </c>
      <c r="AR129" s="25" t="s">
        <v>401</v>
      </c>
      <c r="AT129" s="25" t="s">
        <v>396</v>
      </c>
      <c r="AU129" s="25" t="s">
        <v>81</v>
      </c>
      <c r="AY129" s="25" t="s">
        <v>394</v>
      </c>
      <c r="BE129" s="251">
        <f>IF(N129="základní",J129,0)</f>
        <v>0</v>
      </c>
      <c r="BF129" s="251">
        <f>IF(N129="snížená",J129,0)</f>
        <v>0</v>
      </c>
      <c r="BG129" s="251">
        <f>IF(N129="zákl. přenesená",J129,0)</f>
        <v>0</v>
      </c>
      <c r="BH129" s="251">
        <f>IF(N129="sníž. přenesená",J129,0)</f>
        <v>0</v>
      </c>
      <c r="BI129" s="251">
        <f>IF(N129="nulová",J129,0)</f>
        <v>0</v>
      </c>
      <c r="BJ129" s="25" t="s">
        <v>24</v>
      </c>
      <c r="BK129" s="251">
        <f>ROUND(I129*H129,2)</f>
        <v>0</v>
      </c>
      <c r="BL129" s="25" t="s">
        <v>401</v>
      </c>
      <c r="BM129" s="25" t="s">
        <v>5802</v>
      </c>
    </row>
    <row r="130" spans="2:47" s="1" customFormat="1" ht="13.5">
      <c r="B130" s="47"/>
      <c r="C130" s="75"/>
      <c r="D130" s="252" t="s">
        <v>403</v>
      </c>
      <c r="E130" s="75"/>
      <c r="F130" s="253" t="s">
        <v>497</v>
      </c>
      <c r="G130" s="75"/>
      <c r="H130" s="75"/>
      <c r="I130" s="208"/>
      <c r="J130" s="75"/>
      <c r="K130" s="75"/>
      <c r="L130" s="73"/>
      <c r="M130" s="254"/>
      <c r="N130" s="48"/>
      <c r="O130" s="48"/>
      <c r="P130" s="48"/>
      <c r="Q130" s="48"/>
      <c r="R130" s="48"/>
      <c r="S130" s="48"/>
      <c r="T130" s="96"/>
      <c r="AT130" s="25" t="s">
        <v>403</v>
      </c>
      <c r="AU130" s="25" t="s">
        <v>81</v>
      </c>
    </row>
    <row r="131" spans="2:51" s="12" customFormat="1" ht="13.5">
      <c r="B131" s="255"/>
      <c r="C131" s="256"/>
      <c r="D131" s="252" t="s">
        <v>405</v>
      </c>
      <c r="E131" s="257" t="s">
        <v>22</v>
      </c>
      <c r="F131" s="258" t="s">
        <v>5803</v>
      </c>
      <c r="G131" s="256"/>
      <c r="H131" s="259">
        <v>29.975</v>
      </c>
      <c r="I131" s="260"/>
      <c r="J131" s="256"/>
      <c r="K131" s="256"/>
      <c r="L131" s="261"/>
      <c r="M131" s="262"/>
      <c r="N131" s="263"/>
      <c r="O131" s="263"/>
      <c r="P131" s="263"/>
      <c r="Q131" s="263"/>
      <c r="R131" s="263"/>
      <c r="S131" s="263"/>
      <c r="T131" s="264"/>
      <c r="AT131" s="265" t="s">
        <v>405</v>
      </c>
      <c r="AU131" s="265" t="s">
        <v>81</v>
      </c>
      <c r="AV131" s="12" t="s">
        <v>81</v>
      </c>
      <c r="AW131" s="12" t="s">
        <v>36</v>
      </c>
      <c r="AX131" s="12" t="s">
        <v>73</v>
      </c>
      <c r="AY131" s="265" t="s">
        <v>394</v>
      </c>
    </row>
    <row r="132" spans="2:51" s="12" customFormat="1" ht="13.5">
      <c r="B132" s="255"/>
      <c r="C132" s="256"/>
      <c r="D132" s="252" t="s">
        <v>405</v>
      </c>
      <c r="E132" s="257" t="s">
        <v>22</v>
      </c>
      <c r="F132" s="258" t="s">
        <v>5804</v>
      </c>
      <c r="G132" s="256"/>
      <c r="H132" s="259">
        <v>34.617</v>
      </c>
      <c r="I132" s="260"/>
      <c r="J132" s="256"/>
      <c r="K132" s="256"/>
      <c r="L132" s="261"/>
      <c r="M132" s="262"/>
      <c r="N132" s="263"/>
      <c r="O132" s="263"/>
      <c r="P132" s="263"/>
      <c r="Q132" s="263"/>
      <c r="R132" s="263"/>
      <c r="S132" s="263"/>
      <c r="T132" s="264"/>
      <c r="AT132" s="265" t="s">
        <v>405</v>
      </c>
      <c r="AU132" s="265" t="s">
        <v>81</v>
      </c>
      <c r="AV132" s="12" t="s">
        <v>81</v>
      </c>
      <c r="AW132" s="12" t="s">
        <v>36</v>
      </c>
      <c r="AX132" s="12" t="s">
        <v>73</v>
      </c>
      <c r="AY132" s="265" t="s">
        <v>394</v>
      </c>
    </row>
    <row r="133" spans="2:51" s="14" customFormat="1" ht="13.5">
      <c r="B133" s="277"/>
      <c r="C133" s="278"/>
      <c r="D133" s="252" t="s">
        <v>405</v>
      </c>
      <c r="E133" s="279" t="s">
        <v>230</v>
      </c>
      <c r="F133" s="280" t="s">
        <v>473</v>
      </c>
      <c r="G133" s="278"/>
      <c r="H133" s="281">
        <v>64.592</v>
      </c>
      <c r="I133" s="282"/>
      <c r="J133" s="278"/>
      <c r="K133" s="278"/>
      <c r="L133" s="283"/>
      <c r="M133" s="284"/>
      <c r="N133" s="285"/>
      <c r="O133" s="285"/>
      <c r="P133" s="285"/>
      <c r="Q133" s="285"/>
      <c r="R133" s="285"/>
      <c r="S133" s="285"/>
      <c r="T133" s="286"/>
      <c r="AT133" s="287" t="s">
        <v>405</v>
      </c>
      <c r="AU133" s="287" t="s">
        <v>81</v>
      </c>
      <c r="AV133" s="14" t="s">
        <v>401</v>
      </c>
      <c r="AW133" s="14" t="s">
        <v>36</v>
      </c>
      <c r="AX133" s="14" t="s">
        <v>24</v>
      </c>
      <c r="AY133" s="287" t="s">
        <v>394</v>
      </c>
    </row>
    <row r="134" spans="2:65" s="1" customFormat="1" ht="16.5" customHeight="1">
      <c r="B134" s="47"/>
      <c r="C134" s="240" t="s">
        <v>460</v>
      </c>
      <c r="D134" s="240" t="s">
        <v>396</v>
      </c>
      <c r="E134" s="241" t="s">
        <v>5532</v>
      </c>
      <c r="F134" s="242" t="s">
        <v>5533</v>
      </c>
      <c r="G134" s="243" t="s">
        <v>399</v>
      </c>
      <c r="H134" s="244">
        <v>532.7</v>
      </c>
      <c r="I134" s="245"/>
      <c r="J134" s="246">
        <f>ROUND(I134*H134,2)</f>
        <v>0</v>
      </c>
      <c r="K134" s="242" t="s">
        <v>400</v>
      </c>
      <c r="L134" s="73"/>
      <c r="M134" s="247" t="s">
        <v>22</v>
      </c>
      <c r="N134" s="248" t="s">
        <v>44</v>
      </c>
      <c r="O134" s="48"/>
      <c r="P134" s="249">
        <f>O134*H134</f>
        <v>0</v>
      </c>
      <c r="Q134" s="249">
        <v>0.00084</v>
      </c>
      <c r="R134" s="249">
        <f>Q134*H134</f>
        <v>0.44746800000000003</v>
      </c>
      <c r="S134" s="249">
        <v>0</v>
      </c>
      <c r="T134" s="250">
        <f>S134*H134</f>
        <v>0</v>
      </c>
      <c r="AR134" s="25" t="s">
        <v>401</v>
      </c>
      <c r="AT134" s="25" t="s">
        <v>396</v>
      </c>
      <c r="AU134" s="25" t="s">
        <v>81</v>
      </c>
      <c r="AY134" s="25" t="s">
        <v>394</v>
      </c>
      <c r="BE134" s="251">
        <f>IF(N134="základní",J134,0)</f>
        <v>0</v>
      </c>
      <c r="BF134" s="251">
        <f>IF(N134="snížená",J134,0)</f>
        <v>0</v>
      </c>
      <c r="BG134" s="251">
        <f>IF(N134="zákl. přenesená",J134,0)</f>
        <v>0</v>
      </c>
      <c r="BH134" s="251">
        <f>IF(N134="sníž. přenesená",J134,0)</f>
        <v>0</v>
      </c>
      <c r="BI134" s="251">
        <f>IF(N134="nulová",J134,0)</f>
        <v>0</v>
      </c>
      <c r="BJ134" s="25" t="s">
        <v>24</v>
      </c>
      <c r="BK134" s="251">
        <f>ROUND(I134*H134,2)</f>
        <v>0</v>
      </c>
      <c r="BL134" s="25" t="s">
        <v>401</v>
      </c>
      <c r="BM134" s="25" t="s">
        <v>5805</v>
      </c>
    </row>
    <row r="135" spans="2:47" s="1" customFormat="1" ht="13.5">
      <c r="B135" s="47"/>
      <c r="C135" s="75"/>
      <c r="D135" s="252" t="s">
        <v>403</v>
      </c>
      <c r="E135" s="75"/>
      <c r="F135" s="253" t="s">
        <v>5535</v>
      </c>
      <c r="G135" s="75"/>
      <c r="H135" s="75"/>
      <c r="I135" s="208"/>
      <c r="J135" s="75"/>
      <c r="K135" s="75"/>
      <c r="L135" s="73"/>
      <c r="M135" s="254"/>
      <c r="N135" s="48"/>
      <c r="O135" s="48"/>
      <c r="P135" s="48"/>
      <c r="Q135" s="48"/>
      <c r="R135" s="48"/>
      <c r="S135" s="48"/>
      <c r="T135" s="96"/>
      <c r="AT135" s="25" t="s">
        <v>403</v>
      </c>
      <c r="AU135" s="25" t="s">
        <v>81</v>
      </c>
    </row>
    <row r="136" spans="2:51" s="12" customFormat="1" ht="13.5">
      <c r="B136" s="255"/>
      <c r="C136" s="256"/>
      <c r="D136" s="252" t="s">
        <v>405</v>
      </c>
      <c r="E136" s="257" t="s">
        <v>22</v>
      </c>
      <c r="F136" s="258" t="s">
        <v>5806</v>
      </c>
      <c r="G136" s="256"/>
      <c r="H136" s="259">
        <v>218</v>
      </c>
      <c r="I136" s="260"/>
      <c r="J136" s="256"/>
      <c r="K136" s="256"/>
      <c r="L136" s="261"/>
      <c r="M136" s="262"/>
      <c r="N136" s="263"/>
      <c r="O136" s="263"/>
      <c r="P136" s="263"/>
      <c r="Q136" s="263"/>
      <c r="R136" s="263"/>
      <c r="S136" s="263"/>
      <c r="T136" s="264"/>
      <c r="AT136" s="265" t="s">
        <v>405</v>
      </c>
      <c r="AU136" s="265" t="s">
        <v>81</v>
      </c>
      <c r="AV136" s="12" t="s">
        <v>81</v>
      </c>
      <c r="AW136" s="12" t="s">
        <v>36</v>
      </c>
      <c r="AX136" s="12" t="s">
        <v>73</v>
      </c>
      <c r="AY136" s="265" t="s">
        <v>394</v>
      </c>
    </row>
    <row r="137" spans="2:51" s="12" customFormat="1" ht="13.5">
      <c r="B137" s="255"/>
      <c r="C137" s="256"/>
      <c r="D137" s="252" t="s">
        <v>405</v>
      </c>
      <c r="E137" s="257" t="s">
        <v>22</v>
      </c>
      <c r="F137" s="258" t="s">
        <v>5807</v>
      </c>
      <c r="G137" s="256"/>
      <c r="H137" s="259">
        <v>314.7</v>
      </c>
      <c r="I137" s="260"/>
      <c r="J137" s="256"/>
      <c r="K137" s="256"/>
      <c r="L137" s="261"/>
      <c r="M137" s="262"/>
      <c r="N137" s="263"/>
      <c r="O137" s="263"/>
      <c r="P137" s="263"/>
      <c r="Q137" s="263"/>
      <c r="R137" s="263"/>
      <c r="S137" s="263"/>
      <c r="T137" s="264"/>
      <c r="AT137" s="265" t="s">
        <v>405</v>
      </c>
      <c r="AU137" s="265" t="s">
        <v>81</v>
      </c>
      <c r="AV137" s="12" t="s">
        <v>81</v>
      </c>
      <c r="AW137" s="12" t="s">
        <v>36</v>
      </c>
      <c r="AX137" s="12" t="s">
        <v>73</v>
      </c>
      <c r="AY137" s="265" t="s">
        <v>394</v>
      </c>
    </row>
    <row r="138" spans="2:51" s="14" customFormat="1" ht="13.5">
      <c r="B138" s="277"/>
      <c r="C138" s="278"/>
      <c r="D138" s="252" t="s">
        <v>405</v>
      </c>
      <c r="E138" s="279" t="s">
        <v>248</v>
      </c>
      <c r="F138" s="280" t="s">
        <v>473</v>
      </c>
      <c r="G138" s="278"/>
      <c r="H138" s="281">
        <v>532.7</v>
      </c>
      <c r="I138" s="282"/>
      <c r="J138" s="278"/>
      <c r="K138" s="278"/>
      <c r="L138" s="283"/>
      <c r="M138" s="284"/>
      <c r="N138" s="285"/>
      <c r="O138" s="285"/>
      <c r="P138" s="285"/>
      <c r="Q138" s="285"/>
      <c r="R138" s="285"/>
      <c r="S138" s="285"/>
      <c r="T138" s="286"/>
      <c r="AT138" s="287" t="s">
        <v>405</v>
      </c>
      <c r="AU138" s="287" t="s">
        <v>81</v>
      </c>
      <c r="AV138" s="14" t="s">
        <v>401</v>
      </c>
      <c r="AW138" s="14" t="s">
        <v>36</v>
      </c>
      <c r="AX138" s="14" t="s">
        <v>24</v>
      </c>
      <c r="AY138" s="287" t="s">
        <v>394</v>
      </c>
    </row>
    <row r="139" spans="2:65" s="1" customFormat="1" ht="16.5" customHeight="1">
      <c r="B139" s="47"/>
      <c r="C139" s="240" t="s">
        <v>305</v>
      </c>
      <c r="D139" s="240" t="s">
        <v>396</v>
      </c>
      <c r="E139" s="241" t="s">
        <v>5538</v>
      </c>
      <c r="F139" s="242" t="s">
        <v>5539</v>
      </c>
      <c r="G139" s="243" t="s">
        <v>399</v>
      </c>
      <c r="H139" s="244">
        <v>532.7</v>
      </c>
      <c r="I139" s="245"/>
      <c r="J139" s="246">
        <f>ROUND(I139*H139,2)</f>
        <v>0</v>
      </c>
      <c r="K139" s="242" t="s">
        <v>400</v>
      </c>
      <c r="L139" s="73"/>
      <c r="M139" s="247" t="s">
        <v>22</v>
      </c>
      <c r="N139" s="248" t="s">
        <v>44</v>
      </c>
      <c r="O139" s="48"/>
      <c r="P139" s="249">
        <f>O139*H139</f>
        <v>0</v>
      </c>
      <c r="Q139" s="249">
        <v>0</v>
      </c>
      <c r="R139" s="249">
        <f>Q139*H139</f>
        <v>0</v>
      </c>
      <c r="S139" s="249">
        <v>0</v>
      </c>
      <c r="T139" s="250">
        <f>S139*H139</f>
        <v>0</v>
      </c>
      <c r="AR139" s="25" t="s">
        <v>401</v>
      </c>
      <c r="AT139" s="25" t="s">
        <v>396</v>
      </c>
      <c r="AU139" s="25" t="s">
        <v>81</v>
      </c>
      <c r="AY139" s="25" t="s">
        <v>394</v>
      </c>
      <c r="BE139" s="251">
        <f>IF(N139="základní",J139,0)</f>
        <v>0</v>
      </c>
      <c r="BF139" s="251">
        <f>IF(N139="snížená",J139,0)</f>
        <v>0</v>
      </c>
      <c r="BG139" s="251">
        <f>IF(N139="zákl. přenesená",J139,0)</f>
        <v>0</v>
      </c>
      <c r="BH139" s="251">
        <f>IF(N139="sníž. přenesená",J139,0)</f>
        <v>0</v>
      </c>
      <c r="BI139" s="251">
        <f>IF(N139="nulová",J139,0)</f>
        <v>0</v>
      </c>
      <c r="BJ139" s="25" t="s">
        <v>24</v>
      </c>
      <c r="BK139" s="251">
        <f>ROUND(I139*H139,2)</f>
        <v>0</v>
      </c>
      <c r="BL139" s="25" t="s">
        <v>401</v>
      </c>
      <c r="BM139" s="25" t="s">
        <v>5808</v>
      </c>
    </row>
    <row r="140" spans="2:47" s="1" customFormat="1" ht="13.5">
      <c r="B140" s="47"/>
      <c r="C140" s="75"/>
      <c r="D140" s="252" t="s">
        <v>403</v>
      </c>
      <c r="E140" s="75"/>
      <c r="F140" s="253" t="s">
        <v>5541</v>
      </c>
      <c r="G140" s="75"/>
      <c r="H140" s="75"/>
      <c r="I140" s="208"/>
      <c r="J140" s="75"/>
      <c r="K140" s="75"/>
      <c r="L140" s="73"/>
      <c r="M140" s="254"/>
      <c r="N140" s="48"/>
      <c r="O140" s="48"/>
      <c r="P140" s="48"/>
      <c r="Q140" s="48"/>
      <c r="R140" s="48"/>
      <c r="S140" s="48"/>
      <c r="T140" s="96"/>
      <c r="AT140" s="25" t="s">
        <v>403</v>
      </c>
      <c r="AU140" s="25" t="s">
        <v>81</v>
      </c>
    </row>
    <row r="141" spans="2:51" s="12" customFormat="1" ht="13.5">
      <c r="B141" s="255"/>
      <c r="C141" s="256"/>
      <c r="D141" s="252" t="s">
        <v>405</v>
      </c>
      <c r="E141" s="257" t="s">
        <v>22</v>
      </c>
      <c r="F141" s="258" t="s">
        <v>248</v>
      </c>
      <c r="G141" s="256"/>
      <c r="H141" s="259">
        <v>532.7</v>
      </c>
      <c r="I141" s="260"/>
      <c r="J141" s="256"/>
      <c r="K141" s="256"/>
      <c r="L141" s="261"/>
      <c r="M141" s="262"/>
      <c r="N141" s="263"/>
      <c r="O141" s="263"/>
      <c r="P141" s="263"/>
      <c r="Q141" s="263"/>
      <c r="R141" s="263"/>
      <c r="S141" s="263"/>
      <c r="T141" s="264"/>
      <c r="AT141" s="265" t="s">
        <v>405</v>
      </c>
      <c r="AU141" s="265" t="s">
        <v>81</v>
      </c>
      <c r="AV141" s="12" t="s">
        <v>81</v>
      </c>
      <c r="AW141" s="12" t="s">
        <v>36</v>
      </c>
      <c r="AX141" s="12" t="s">
        <v>73</v>
      </c>
      <c r="AY141" s="265" t="s">
        <v>394</v>
      </c>
    </row>
    <row r="142" spans="2:51" s="14" customFormat="1" ht="13.5">
      <c r="B142" s="277"/>
      <c r="C142" s="278"/>
      <c r="D142" s="252" t="s">
        <v>405</v>
      </c>
      <c r="E142" s="279" t="s">
        <v>22</v>
      </c>
      <c r="F142" s="280" t="s">
        <v>473</v>
      </c>
      <c r="G142" s="278"/>
      <c r="H142" s="281">
        <v>532.7</v>
      </c>
      <c r="I142" s="282"/>
      <c r="J142" s="278"/>
      <c r="K142" s="278"/>
      <c r="L142" s="283"/>
      <c r="M142" s="284"/>
      <c r="N142" s="285"/>
      <c r="O142" s="285"/>
      <c r="P142" s="285"/>
      <c r="Q142" s="285"/>
      <c r="R142" s="285"/>
      <c r="S142" s="285"/>
      <c r="T142" s="286"/>
      <c r="AT142" s="287" t="s">
        <v>405</v>
      </c>
      <c r="AU142" s="287" t="s">
        <v>81</v>
      </c>
      <c r="AV142" s="14" t="s">
        <v>401</v>
      </c>
      <c r="AW142" s="14" t="s">
        <v>36</v>
      </c>
      <c r="AX142" s="14" t="s">
        <v>24</v>
      </c>
      <c r="AY142" s="287" t="s">
        <v>394</v>
      </c>
    </row>
    <row r="143" spans="2:65" s="1" customFormat="1" ht="16.5" customHeight="1">
      <c r="B143" s="47"/>
      <c r="C143" s="240" t="s">
        <v>475</v>
      </c>
      <c r="D143" s="240" t="s">
        <v>396</v>
      </c>
      <c r="E143" s="241" t="s">
        <v>5542</v>
      </c>
      <c r="F143" s="242" t="s">
        <v>5543</v>
      </c>
      <c r="G143" s="243" t="s">
        <v>425</v>
      </c>
      <c r="H143" s="244">
        <v>129.638</v>
      </c>
      <c r="I143" s="245"/>
      <c r="J143" s="246">
        <f>ROUND(I143*H143,2)</f>
        <v>0</v>
      </c>
      <c r="K143" s="242" t="s">
        <v>400</v>
      </c>
      <c r="L143" s="73"/>
      <c r="M143" s="247" t="s">
        <v>22</v>
      </c>
      <c r="N143" s="248" t="s">
        <v>44</v>
      </c>
      <c r="O143" s="48"/>
      <c r="P143" s="249">
        <f>O143*H143</f>
        <v>0</v>
      </c>
      <c r="Q143" s="249">
        <v>0</v>
      </c>
      <c r="R143" s="249">
        <f>Q143*H143</f>
        <v>0</v>
      </c>
      <c r="S143" s="249">
        <v>0</v>
      </c>
      <c r="T143" s="250">
        <f>S143*H143</f>
        <v>0</v>
      </c>
      <c r="AR143" s="25" t="s">
        <v>401</v>
      </c>
      <c r="AT143" s="25" t="s">
        <v>396</v>
      </c>
      <c r="AU143" s="25" t="s">
        <v>81</v>
      </c>
      <c r="AY143" s="25" t="s">
        <v>394</v>
      </c>
      <c r="BE143" s="251">
        <f>IF(N143="základní",J143,0)</f>
        <v>0</v>
      </c>
      <c r="BF143" s="251">
        <f>IF(N143="snížená",J143,0)</f>
        <v>0</v>
      </c>
      <c r="BG143" s="251">
        <f>IF(N143="zákl. přenesená",J143,0)</f>
        <v>0</v>
      </c>
      <c r="BH143" s="251">
        <f>IF(N143="sníž. přenesená",J143,0)</f>
        <v>0</v>
      </c>
      <c r="BI143" s="251">
        <f>IF(N143="nulová",J143,0)</f>
        <v>0</v>
      </c>
      <c r="BJ143" s="25" t="s">
        <v>24</v>
      </c>
      <c r="BK143" s="251">
        <f>ROUND(I143*H143,2)</f>
        <v>0</v>
      </c>
      <c r="BL143" s="25" t="s">
        <v>401</v>
      </c>
      <c r="BM143" s="25" t="s">
        <v>5809</v>
      </c>
    </row>
    <row r="144" spans="2:47" s="1" customFormat="1" ht="13.5">
      <c r="B144" s="47"/>
      <c r="C144" s="75"/>
      <c r="D144" s="252" t="s">
        <v>403</v>
      </c>
      <c r="E144" s="75"/>
      <c r="F144" s="253" t="s">
        <v>5545</v>
      </c>
      <c r="G144" s="75"/>
      <c r="H144" s="75"/>
      <c r="I144" s="208"/>
      <c r="J144" s="75"/>
      <c r="K144" s="75"/>
      <c r="L144" s="73"/>
      <c r="M144" s="254"/>
      <c r="N144" s="48"/>
      <c r="O144" s="48"/>
      <c r="P144" s="48"/>
      <c r="Q144" s="48"/>
      <c r="R144" s="48"/>
      <c r="S144" s="48"/>
      <c r="T144" s="96"/>
      <c r="AT144" s="25" t="s">
        <v>403</v>
      </c>
      <c r="AU144" s="25" t="s">
        <v>81</v>
      </c>
    </row>
    <row r="145" spans="2:51" s="12" customFormat="1" ht="13.5">
      <c r="B145" s="255"/>
      <c r="C145" s="256"/>
      <c r="D145" s="252" t="s">
        <v>405</v>
      </c>
      <c r="E145" s="257" t="s">
        <v>22</v>
      </c>
      <c r="F145" s="258" t="s">
        <v>5810</v>
      </c>
      <c r="G145" s="256"/>
      <c r="H145" s="259">
        <v>129.638</v>
      </c>
      <c r="I145" s="260"/>
      <c r="J145" s="256"/>
      <c r="K145" s="256"/>
      <c r="L145" s="261"/>
      <c r="M145" s="262"/>
      <c r="N145" s="263"/>
      <c r="O145" s="263"/>
      <c r="P145" s="263"/>
      <c r="Q145" s="263"/>
      <c r="R145" s="263"/>
      <c r="S145" s="263"/>
      <c r="T145" s="264"/>
      <c r="AT145" s="265" t="s">
        <v>405</v>
      </c>
      <c r="AU145" s="265" t="s">
        <v>81</v>
      </c>
      <c r="AV145" s="12" t="s">
        <v>81</v>
      </c>
      <c r="AW145" s="12" t="s">
        <v>36</v>
      </c>
      <c r="AX145" s="12" t="s">
        <v>73</v>
      </c>
      <c r="AY145" s="265" t="s">
        <v>394</v>
      </c>
    </row>
    <row r="146" spans="2:51" s="14" customFormat="1" ht="13.5">
      <c r="B146" s="277"/>
      <c r="C146" s="278"/>
      <c r="D146" s="252" t="s">
        <v>405</v>
      </c>
      <c r="E146" s="279" t="s">
        <v>22</v>
      </c>
      <c r="F146" s="280" t="s">
        <v>473</v>
      </c>
      <c r="G146" s="278"/>
      <c r="H146" s="281">
        <v>129.638</v>
      </c>
      <c r="I146" s="282"/>
      <c r="J146" s="278"/>
      <c r="K146" s="278"/>
      <c r="L146" s="283"/>
      <c r="M146" s="284"/>
      <c r="N146" s="285"/>
      <c r="O146" s="285"/>
      <c r="P146" s="285"/>
      <c r="Q146" s="285"/>
      <c r="R146" s="285"/>
      <c r="S146" s="285"/>
      <c r="T146" s="286"/>
      <c r="AT146" s="287" t="s">
        <v>405</v>
      </c>
      <c r="AU146" s="287" t="s">
        <v>81</v>
      </c>
      <c r="AV146" s="14" t="s">
        <v>401</v>
      </c>
      <c r="AW146" s="14" t="s">
        <v>36</v>
      </c>
      <c r="AX146" s="14" t="s">
        <v>24</v>
      </c>
      <c r="AY146" s="287" t="s">
        <v>394</v>
      </c>
    </row>
    <row r="147" spans="2:65" s="1" customFormat="1" ht="16.5" customHeight="1">
      <c r="B147" s="47"/>
      <c r="C147" s="240" t="s">
        <v>480</v>
      </c>
      <c r="D147" s="240" t="s">
        <v>396</v>
      </c>
      <c r="E147" s="241" t="s">
        <v>3441</v>
      </c>
      <c r="F147" s="242" t="s">
        <v>3442</v>
      </c>
      <c r="G147" s="243" t="s">
        <v>425</v>
      </c>
      <c r="H147" s="244">
        <v>64.592</v>
      </c>
      <c r="I147" s="245"/>
      <c r="J147" s="246">
        <f>ROUND(I147*H147,2)</f>
        <v>0</v>
      </c>
      <c r="K147" s="242" t="s">
        <v>400</v>
      </c>
      <c r="L147" s="73"/>
      <c r="M147" s="247" t="s">
        <v>22</v>
      </c>
      <c r="N147" s="248" t="s">
        <v>44</v>
      </c>
      <c r="O147" s="48"/>
      <c r="P147" s="249">
        <f>O147*H147</f>
        <v>0</v>
      </c>
      <c r="Q147" s="249">
        <v>0</v>
      </c>
      <c r="R147" s="249">
        <f>Q147*H147</f>
        <v>0</v>
      </c>
      <c r="S147" s="249">
        <v>0</v>
      </c>
      <c r="T147" s="250">
        <f>S147*H147</f>
        <v>0</v>
      </c>
      <c r="AR147" s="25" t="s">
        <v>401</v>
      </c>
      <c r="AT147" s="25" t="s">
        <v>396</v>
      </c>
      <c r="AU147" s="25" t="s">
        <v>81</v>
      </c>
      <c r="AY147" s="25" t="s">
        <v>394</v>
      </c>
      <c r="BE147" s="251">
        <f>IF(N147="základní",J147,0)</f>
        <v>0</v>
      </c>
      <c r="BF147" s="251">
        <f>IF(N147="snížená",J147,0)</f>
        <v>0</v>
      </c>
      <c r="BG147" s="251">
        <f>IF(N147="zákl. přenesená",J147,0)</f>
        <v>0</v>
      </c>
      <c r="BH147" s="251">
        <f>IF(N147="sníž. přenesená",J147,0)</f>
        <v>0</v>
      </c>
      <c r="BI147" s="251">
        <f>IF(N147="nulová",J147,0)</f>
        <v>0</v>
      </c>
      <c r="BJ147" s="25" t="s">
        <v>24</v>
      </c>
      <c r="BK147" s="251">
        <f>ROUND(I147*H147,2)</f>
        <v>0</v>
      </c>
      <c r="BL147" s="25" t="s">
        <v>401</v>
      </c>
      <c r="BM147" s="25" t="s">
        <v>5811</v>
      </c>
    </row>
    <row r="148" spans="2:47" s="1" customFormat="1" ht="13.5">
      <c r="B148" s="47"/>
      <c r="C148" s="75"/>
      <c r="D148" s="252" t="s">
        <v>403</v>
      </c>
      <c r="E148" s="75"/>
      <c r="F148" s="253" t="s">
        <v>5547</v>
      </c>
      <c r="G148" s="75"/>
      <c r="H148" s="75"/>
      <c r="I148" s="208"/>
      <c r="J148" s="75"/>
      <c r="K148" s="75"/>
      <c r="L148" s="73"/>
      <c r="M148" s="254"/>
      <c r="N148" s="48"/>
      <c r="O148" s="48"/>
      <c r="P148" s="48"/>
      <c r="Q148" s="48"/>
      <c r="R148" s="48"/>
      <c r="S148" s="48"/>
      <c r="T148" s="96"/>
      <c r="AT148" s="25" t="s">
        <v>403</v>
      </c>
      <c r="AU148" s="25" t="s">
        <v>81</v>
      </c>
    </row>
    <row r="149" spans="2:51" s="12" customFormat="1" ht="13.5">
      <c r="B149" s="255"/>
      <c r="C149" s="256"/>
      <c r="D149" s="252" t="s">
        <v>405</v>
      </c>
      <c r="E149" s="257" t="s">
        <v>22</v>
      </c>
      <c r="F149" s="258" t="s">
        <v>230</v>
      </c>
      <c r="G149" s="256"/>
      <c r="H149" s="259">
        <v>64.592</v>
      </c>
      <c r="I149" s="260"/>
      <c r="J149" s="256"/>
      <c r="K149" s="256"/>
      <c r="L149" s="261"/>
      <c r="M149" s="262"/>
      <c r="N149" s="263"/>
      <c r="O149" s="263"/>
      <c r="P149" s="263"/>
      <c r="Q149" s="263"/>
      <c r="R149" s="263"/>
      <c r="S149" s="263"/>
      <c r="T149" s="264"/>
      <c r="AT149" s="265" t="s">
        <v>405</v>
      </c>
      <c r="AU149" s="265" t="s">
        <v>81</v>
      </c>
      <c r="AV149" s="12" t="s">
        <v>81</v>
      </c>
      <c r="AW149" s="12" t="s">
        <v>36</v>
      </c>
      <c r="AX149" s="12" t="s">
        <v>73</v>
      </c>
      <c r="AY149" s="265" t="s">
        <v>394</v>
      </c>
    </row>
    <row r="150" spans="2:51" s="14" customFormat="1" ht="13.5">
      <c r="B150" s="277"/>
      <c r="C150" s="278"/>
      <c r="D150" s="252" t="s">
        <v>405</v>
      </c>
      <c r="E150" s="279" t="s">
        <v>22</v>
      </c>
      <c r="F150" s="280" t="s">
        <v>473</v>
      </c>
      <c r="G150" s="278"/>
      <c r="H150" s="281">
        <v>64.592</v>
      </c>
      <c r="I150" s="282"/>
      <c r="J150" s="278"/>
      <c r="K150" s="278"/>
      <c r="L150" s="283"/>
      <c r="M150" s="284"/>
      <c r="N150" s="285"/>
      <c r="O150" s="285"/>
      <c r="P150" s="285"/>
      <c r="Q150" s="285"/>
      <c r="R150" s="285"/>
      <c r="S150" s="285"/>
      <c r="T150" s="286"/>
      <c r="AT150" s="287" t="s">
        <v>405</v>
      </c>
      <c r="AU150" s="287" t="s">
        <v>81</v>
      </c>
      <c r="AV150" s="14" t="s">
        <v>401</v>
      </c>
      <c r="AW150" s="14" t="s">
        <v>36</v>
      </c>
      <c r="AX150" s="14" t="s">
        <v>24</v>
      </c>
      <c r="AY150" s="287" t="s">
        <v>394</v>
      </c>
    </row>
    <row r="151" spans="2:65" s="1" customFormat="1" ht="16.5" customHeight="1">
      <c r="B151" s="47"/>
      <c r="C151" s="240" t="s">
        <v>10</v>
      </c>
      <c r="D151" s="240" t="s">
        <v>396</v>
      </c>
      <c r="E151" s="241" t="s">
        <v>519</v>
      </c>
      <c r="F151" s="242" t="s">
        <v>520</v>
      </c>
      <c r="G151" s="243" t="s">
        <v>425</v>
      </c>
      <c r="H151" s="244">
        <v>658.758</v>
      </c>
      <c r="I151" s="245"/>
      <c r="J151" s="246">
        <f>ROUND(I151*H151,2)</f>
        <v>0</v>
      </c>
      <c r="K151" s="242" t="s">
        <v>400</v>
      </c>
      <c r="L151" s="73"/>
      <c r="M151" s="247" t="s">
        <v>22</v>
      </c>
      <c r="N151" s="248" t="s">
        <v>44</v>
      </c>
      <c r="O151" s="48"/>
      <c r="P151" s="249">
        <f>O151*H151</f>
        <v>0</v>
      </c>
      <c r="Q151" s="249">
        <v>0</v>
      </c>
      <c r="R151" s="249">
        <f>Q151*H151</f>
        <v>0</v>
      </c>
      <c r="S151" s="249">
        <v>0</v>
      </c>
      <c r="T151" s="250">
        <f>S151*H151</f>
        <v>0</v>
      </c>
      <c r="AR151" s="25" t="s">
        <v>401</v>
      </c>
      <c r="AT151" s="25" t="s">
        <v>396</v>
      </c>
      <c r="AU151" s="25" t="s">
        <v>81</v>
      </c>
      <c r="AY151" s="25" t="s">
        <v>394</v>
      </c>
      <c r="BE151" s="251">
        <f>IF(N151="základní",J151,0)</f>
        <v>0</v>
      </c>
      <c r="BF151" s="251">
        <f>IF(N151="snížená",J151,0)</f>
        <v>0</v>
      </c>
      <c r="BG151" s="251">
        <f>IF(N151="zákl. přenesená",J151,0)</f>
        <v>0</v>
      </c>
      <c r="BH151" s="251">
        <f>IF(N151="sníž. přenesená",J151,0)</f>
        <v>0</v>
      </c>
      <c r="BI151" s="251">
        <f>IF(N151="nulová",J151,0)</f>
        <v>0</v>
      </c>
      <c r="BJ151" s="25" t="s">
        <v>24</v>
      </c>
      <c r="BK151" s="251">
        <f>ROUND(I151*H151,2)</f>
        <v>0</v>
      </c>
      <c r="BL151" s="25" t="s">
        <v>401</v>
      </c>
      <c r="BM151" s="25" t="s">
        <v>5812</v>
      </c>
    </row>
    <row r="152" spans="2:47" s="1" customFormat="1" ht="13.5">
      <c r="B152" s="47"/>
      <c r="C152" s="75"/>
      <c r="D152" s="252" t="s">
        <v>403</v>
      </c>
      <c r="E152" s="75"/>
      <c r="F152" s="253" t="s">
        <v>522</v>
      </c>
      <c r="G152" s="75"/>
      <c r="H152" s="75"/>
      <c r="I152" s="208"/>
      <c r="J152" s="75"/>
      <c r="K152" s="75"/>
      <c r="L152" s="73"/>
      <c r="M152" s="254"/>
      <c r="N152" s="48"/>
      <c r="O152" s="48"/>
      <c r="P152" s="48"/>
      <c r="Q152" s="48"/>
      <c r="R152" s="48"/>
      <c r="S152" s="48"/>
      <c r="T152" s="96"/>
      <c r="AT152" s="25" t="s">
        <v>403</v>
      </c>
      <c r="AU152" s="25" t="s">
        <v>81</v>
      </c>
    </row>
    <row r="153" spans="2:51" s="12" customFormat="1" ht="13.5">
      <c r="B153" s="255"/>
      <c r="C153" s="256"/>
      <c r="D153" s="252" t="s">
        <v>405</v>
      </c>
      <c r="E153" s="257" t="s">
        <v>22</v>
      </c>
      <c r="F153" s="258" t="s">
        <v>5813</v>
      </c>
      <c r="G153" s="256"/>
      <c r="H153" s="259">
        <v>658.758</v>
      </c>
      <c r="I153" s="260"/>
      <c r="J153" s="256"/>
      <c r="K153" s="256"/>
      <c r="L153" s="261"/>
      <c r="M153" s="262"/>
      <c r="N153" s="263"/>
      <c r="O153" s="263"/>
      <c r="P153" s="263"/>
      <c r="Q153" s="263"/>
      <c r="R153" s="263"/>
      <c r="S153" s="263"/>
      <c r="T153" s="264"/>
      <c r="AT153" s="265" t="s">
        <v>405</v>
      </c>
      <c r="AU153" s="265" t="s">
        <v>81</v>
      </c>
      <c r="AV153" s="12" t="s">
        <v>81</v>
      </c>
      <c r="AW153" s="12" t="s">
        <v>36</v>
      </c>
      <c r="AX153" s="12" t="s">
        <v>73</v>
      </c>
      <c r="AY153" s="265" t="s">
        <v>394</v>
      </c>
    </row>
    <row r="154" spans="2:51" s="14" customFormat="1" ht="13.5">
      <c r="B154" s="277"/>
      <c r="C154" s="278"/>
      <c r="D154" s="252" t="s">
        <v>405</v>
      </c>
      <c r="E154" s="279" t="s">
        <v>22</v>
      </c>
      <c r="F154" s="280" t="s">
        <v>473</v>
      </c>
      <c r="G154" s="278"/>
      <c r="H154" s="281">
        <v>658.758</v>
      </c>
      <c r="I154" s="282"/>
      <c r="J154" s="278"/>
      <c r="K154" s="278"/>
      <c r="L154" s="283"/>
      <c r="M154" s="284"/>
      <c r="N154" s="285"/>
      <c r="O154" s="285"/>
      <c r="P154" s="285"/>
      <c r="Q154" s="285"/>
      <c r="R154" s="285"/>
      <c r="S154" s="285"/>
      <c r="T154" s="286"/>
      <c r="AT154" s="287" t="s">
        <v>405</v>
      </c>
      <c r="AU154" s="287" t="s">
        <v>81</v>
      </c>
      <c r="AV154" s="14" t="s">
        <v>401</v>
      </c>
      <c r="AW154" s="14" t="s">
        <v>36</v>
      </c>
      <c r="AX154" s="14" t="s">
        <v>24</v>
      </c>
      <c r="AY154" s="287" t="s">
        <v>394</v>
      </c>
    </row>
    <row r="155" spans="2:65" s="1" customFormat="1" ht="16.5" customHeight="1">
      <c r="B155" s="47"/>
      <c r="C155" s="240" t="s">
        <v>493</v>
      </c>
      <c r="D155" s="240" t="s">
        <v>396</v>
      </c>
      <c r="E155" s="241" t="s">
        <v>534</v>
      </c>
      <c r="F155" s="242" t="s">
        <v>535</v>
      </c>
      <c r="G155" s="243" t="s">
        <v>425</v>
      </c>
      <c r="H155" s="244">
        <v>128.488</v>
      </c>
      <c r="I155" s="245"/>
      <c r="J155" s="246">
        <f>ROUND(I155*H155,2)</f>
        <v>0</v>
      </c>
      <c r="K155" s="242" t="s">
        <v>400</v>
      </c>
      <c r="L155" s="73"/>
      <c r="M155" s="247" t="s">
        <v>22</v>
      </c>
      <c r="N155" s="248" t="s">
        <v>44</v>
      </c>
      <c r="O155" s="48"/>
      <c r="P155" s="249">
        <f>O155*H155</f>
        <v>0</v>
      </c>
      <c r="Q155" s="249">
        <v>0</v>
      </c>
      <c r="R155" s="249">
        <f>Q155*H155</f>
        <v>0</v>
      </c>
      <c r="S155" s="249">
        <v>0</v>
      </c>
      <c r="T155" s="250">
        <f>S155*H155</f>
        <v>0</v>
      </c>
      <c r="AR155" s="25" t="s">
        <v>401</v>
      </c>
      <c r="AT155" s="25" t="s">
        <v>396</v>
      </c>
      <c r="AU155" s="25" t="s">
        <v>81</v>
      </c>
      <c r="AY155" s="25" t="s">
        <v>394</v>
      </c>
      <c r="BE155" s="251">
        <f>IF(N155="základní",J155,0)</f>
        <v>0</v>
      </c>
      <c r="BF155" s="251">
        <f>IF(N155="snížená",J155,0)</f>
        <v>0</v>
      </c>
      <c r="BG155" s="251">
        <f>IF(N155="zákl. přenesená",J155,0)</f>
        <v>0</v>
      </c>
      <c r="BH155" s="251">
        <f>IF(N155="sníž. přenesená",J155,0)</f>
        <v>0</v>
      </c>
      <c r="BI155" s="251">
        <f>IF(N155="nulová",J155,0)</f>
        <v>0</v>
      </c>
      <c r="BJ155" s="25" t="s">
        <v>24</v>
      </c>
      <c r="BK155" s="251">
        <f>ROUND(I155*H155,2)</f>
        <v>0</v>
      </c>
      <c r="BL155" s="25" t="s">
        <v>401</v>
      </c>
      <c r="BM155" s="25" t="s">
        <v>5814</v>
      </c>
    </row>
    <row r="156" spans="2:47" s="1" customFormat="1" ht="13.5">
      <c r="B156" s="47"/>
      <c r="C156" s="75"/>
      <c r="D156" s="252" t="s">
        <v>403</v>
      </c>
      <c r="E156" s="75"/>
      <c r="F156" s="253" t="s">
        <v>537</v>
      </c>
      <c r="G156" s="75"/>
      <c r="H156" s="75"/>
      <c r="I156" s="208"/>
      <c r="J156" s="75"/>
      <c r="K156" s="75"/>
      <c r="L156" s="73"/>
      <c r="M156" s="254"/>
      <c r="N156" s="48"/>
      <c r="O156" s="48"/>
      <c r="P156" s="48"/>
      <c r="Q156" s="48"/>
      <c r="R156" s="48"/>
      <c r="S156" s="48"/>
      <c r="T156" s="96"/>
      <c r="AT156" s="25" t="s">
        <v>403</v>
      </c>
      <c r="AU156" s="25" t="s">
        <v>81</v>
      </c>
    </row>
    <row r="157" spans="2:51" s="12" customFormat="1" ht="13.5">
      <c r="B157" s="255"/>
      <c r="C157" s="256"/>
      <c r="D157" s="252" t="s">
        <v>405</v>
      </c>
      <c r="E157" s="257" t="s">
        <v>22</v>
      </c>
      <c r="F157" s="258" t="s">
        <v>5815</v>
      </c>
      <c r="G157" s="256"/>
      <c r="H157" s="259">
        <v>128.488</v>
      </c>
      <c r="I157" s="260"/>
      <c r="J157" s="256"/>
      <c r="K157" s="256"/>
      <c r="L157" s="261"/>
      <c r="M157" s="262"/>
      <c r="N157" s="263"/>
      <c r="O157" s="263"/>
      <c r="P157" s="263"/>
      <c r="Q157" s="263"/>
      <c r="R157" s="263"/>
      <c r="S157" s="263"/>
      <c r="T157" s="264"/>
      <c r="AT157" s="265" t="s">
        <v>405</v>
      </c>
      <c r="AU157" s="265" t="s">
        <v>81</v>
      </c>
      <c r="AV157" s="12" t="s">
        <v>81</v>
      </c>
      <c r="AW157" s="12" t="s">
        <v>36</v>
      </c>
      <c r="AX157" s="12" t="s">
        <v>73</v>
      </c>
      <c r="AY157" s="265" t="s">
        <v>394</v>
      </c>
    </row>
    <row r="158" spans="2:51" s="14" customFormat="1" ht="13.5">
      <c r="B158" s="277"/>
      <c r="C158" s="278"/>
      <c r="D158" s="252" t="s">
        <v>405</v>
      </c>
      <c r="E158" s="279" t="s">
        <v>22</v>
      </c>
      <c r="F158" s="280" t="s">
        <v>473</v>
      </c>
      <c r="G158" s="278"/>
      <c r="H158" s="281">
        <v>128.488</v>
      </c>
      <c r="I158" s="282"/>
      <c r="J158" s="278"/>
      <c r="K158" s="278"/>
      <c r="L158" s="283"/>
      <c r="M158" s="284"/>
      <c r="N158" s="285"/>
      <c r="O158" s="285"/>
      <c r="P158" s="285"/>
      <c r="Q158" s="285"/>
      <c r="R158" s="285"/>
      <c r="S158" s="285"/>
      <c r="T158" s="286"/>
      <c r="AT158" s="287" t="s">
        <v>405</v>
      </c>
      <c r="AU158" s="287" t="s">
        <v>81</v>
      </c>
      <c r="AV158" s="14" t="s">
        <v>401</v>
      </c>
      <c r="AW158" s="14" t="s">
        <v>36</v>
      </c>
      <c r="AX158" s="14" t="s">
        <v>24</v>
      </c>
      <c r="AY158" s="287" t="s">
        <v>394</v>
      </c>
    </row>
    <row r="159" spans="2:65" s="1" customFormat="1" ht="16.5" customHeight="1">
      <c r="B159" s="47"/>
      <c r="C159" s="240" t="s">
        <v>499</v>
      </c>
      <c r="D159" s="240" t="s">
        <v>396</v>
      </c>
      <c r="E159" s="241" t="s">
        <v>513</v>
      </c>
      <c r="F159" s="242" t="s">
        <v>514</v>
      </c>
      <c r="G159" s="243" t="s">
        <v>425</v>
      </c>
      <c r="H159" s="244">
        <v>75.052</v>
      </c>
      <c r="I159" s="245"/>
      <c r="J159" s="246">
        <f>ROUND(I159*H159,2)</f>
        <v>0</v>
      </c>
      <c r="K159" s="242" t="s">
        <v>400</v>
      </c>
      <c r="L159" s="73"/>
      <c r="M159" s="247" t="s">
        <v>22</v>
      </c>
      <c r="N159" s="248" t="s">
        <v>44</v>
      </c>
      <c r="O159" s="48"/>
      <c r="P159" s="249">
        <f>O159*H159</f>
        <v>0</v>
      </c>
      <c r="Q159" s="249">
        <v>0</v>
      </c>
      <c r="R159" s="249">
        <f>Q159*H159</f>
        <v>0</v>
      </c>
      <c r="S159" s="249">
        <v>0</v>
      </c>
      <c r="T159" s="250">
        <f>S159*H159</f>
        <v>0</v>
      </c>
      <c r="AR159" s="25" t="s">
        <v>401</v>
      </c>
      <c r="AT159" s="25" t="s">
        <v>396</v>
      </c>
      <c r="AU159" s="25" t="s">
        <v>81</v>
      </c>
      <c r="AY159" s="25" t="s">
        <v>394</v>
      </c>
      <c r="BE159" s="251">
        <f>IF(N159="základní",J159,0)</f>
        <v>0</v>
      </c>
      <c r="BF159" s="251">
        <f>IF(N159="snížená",J159,0)</f>
        <v>0</v>
      </c>
      <c r="BG159" s="251">
        <f>IF(N159="zákl. přenesená",J159,0)</f>
        <v>0</v>
      </c>
      <c r="BH159" s="251">
        <f>IF(N159="sníž. přenesená",J159,0)</f>
        <v>0</v>
      </c>
      <c r="BI159" s="251">
        <f>IF(N159="nulová",J159,0)</f>
        <v>0</v>
      </c>
      <c r="BJ159" s="25" t="s">
        <v>24</v>
      </c>
      <c r="BK159" s="251">
        <f>ROUND(I159*H159,2)</f>
        <v>0</v>
      </c>
      <c r="BL159" s="25" t="s">
        <v>401</v>
      </c>
      <c r="BM159" s="25" t="s">
        <v>5816</v>
      </c>
    </row>
    <row r="160" spans="2:47" s="1" customFormat="1" ht="13.5">
      <c r="B160" s="47"/>
      <c r="C160" s="75"/>
      <c r="D160" s="252" t="s">
        <v>403</v>
      </c>
      <c r="E160" s="75"/>
      <c r="F160" s="253" t="s">
        <v>516</v>
      </c>
      <c r="G160" s="75"/>
      <c r="H160" s="75"/>
      <c r="I160" s="208"/>
      <c r="J160" s="75"/>
      <c r="K160" s="75"/>
      <c r="L160" s="73"/>
      <c r="M160" s="254"/>
      <c r="N160" s="48"/>
      <c r="O160" s="48"/>
      <c r="P160" s="48"/>
      <c r="Q160" s="48"/>
      <c r="R160" s="48"/>
      <c r="S160" s="48"/>
      <c r="T160" s="96"/>
      <c r="AT160" s="25" t="s">
        <v>403</v>
      </c>
      <c r="AU160" s="25" t="s">
        <v>81</v>
      </c>
    </row>
    <row r="161" spans="2:51" s="12" customFormat="1" ht="13.5">
      <c r="B161" s="255"/>
      <c r="C161" s="256"/>
      <c r="D161" s="252" t="s">
        <v>405</v>
      </c>
      <c r="E161" s="257" t="s">
        <v>22</v>
      </c>
      <c r="F161" s="258" t="s">
        <v>5817</v>
      </c>
      <c r="G161" s="256"/>
      <c r="H161" s="259">
        <v>75.052</v>
      </c>
      <c r="I161" s="260"/>
      <c r="J161" s="256"/>
      <c r="K161" s="256"/>
      <c r="L161" s="261"/>
      <c r="M161" s="262"/>
      <c r="N161" s="263"/>
      <c r="O161" s="263"/>
      <c r="P161" s="263"/>
      <c r="Q161" s="263"/>
      <c r="R161" s="263"/>
      <c r="S161" s="263"/>
      <c r="T161" s="264"/>
      <c r="AT161" s="265" t="s">
        <v>405</v>
      </c>
      <c r="AU161" s="265" t="s">
        <v>81</v>
      </c>
      <c r="AV161" s="12" t="s">
        <v>81</v>
      </c>
      <c r="AW161" s="12" t="s">
        <v>36</v>
      </c>
      <c r="AX161" s="12" t="s">
        <v>73</v>
      </c>
      <c r="AY161" s="265" t="s">
        <v>394</v>
      </c>
    </row>
    <row r="162" spans="2:51" s="14" customFormat="1" ht="13.5">
      <c r="B162" s="277"/>
      <c r="C162" s="278"/>
      <c r="D162" s="252" t="s">
        <v>405</v>
      </c>
      <c r="E162" s="279" t="s">
        <v>22</v>
      </c>
      <c r="F162" s="280" t="s">
        <v>473</v>
      </c>
      <c r="G162" s="278"/>
      <c r="H162" s="281">
        <v>75.052</v>
      </c>
      <c r="I162" s="282"/>
      <c r="J162" s="278"/>
      <c r="K162" s="278"/>
      <c r="L162" s="283"/>
      <c r="M162" s="284"/>
      <c r="N162" s="285"/>
      <c r="O162" s="285"/>
      <c r="P162" s="285"/>
      <c r="Q162" s="285"/>
      <c r="R162" s="285"/>
      <c r="S162" s="285"/>
      <c r="T162" s="286"/>
      <c r="AT162" s="287" t="s">
        <v>405</v>
      </c>
      <c r="AU162" s="287" t="s">
        <v>81</v>
      </c>
      <c r="AV162" s="14" t="s">
        <v>401</v>
      </c>
      <c r="AW162" s="14" t="s">
        <v>36</v>
      </c>
      <c r="AX162" s="14" t="s">
        <v>24</v>
      </c>
      <c r="AY162" s="287" t="s">
        <v>394</v>
      </c>
    </row>
    <row r="163" spans="2:65" s="1" customFormat="1" ht="16.5" customHeight="1">
      <c r="B163" s="47"/>
      <c r="C163" s="240" t="s">
        <v>505</v>
      </c>
      <c r="D163" s="240" t="s">
        <v>396</v>
      </c>
      <c r="E163" s="241" t="s">
        <v>541</v>
      </c>
      <c r="F163" s="242" t="s">
        <v>542</v>
      </c>
      <c r="G163" s="243" t="s">
        <v>425</v>
      </c>
      <c r="H163" s="244">
        <v>197.627</v>
      </c>
      <c r="I163" s="245"/>
      <c r="J163" s="246">
        <f>ROUND(I163*H163,2)</f>
        <v>0</v>
      </c>
      <c r="K163" s="242" t="s">
        <v>400</v>
      </c>
      <c r="L163" s="73"/>
      <c r="M163" s="247" t="s">
        <v>22</v>
      </c>
      <c r="N163" s="248" t="s">
        <v>44</v>
      </c>
      <c r="O163" s="48"/>
      <c r="P163" s="249">
        <f>O163*H163</f>
        <v>0</v>
      </c>
      <c r="Q163" s="249">
        <v>0</v>
      </c>
      <c r="R163" s="249">
        <f>Q163*H163</f>
        <v>0</v>
      </c>
      <c r="S163" s="249">
        <v>0</v>
      </c>
      <c r="T163" s="250">
        <f>S163*H163</f>
        <v>0</v>
      </c>
      <c r="AR163" s="25" t="s">
        <v>401</v>
      </c>
      <c r="AT163" s="25" t="s">
        <v>396</v>
      </c>
      <c r="AU163" s="25" t="s">
        <v>81</v>
      </c>
      <c r="AY163" s="25" t="s">
        <v>394</v>
      </c>
      <c r="BE163" s="251">
        <f>IF(N163="základní",J163,0)</f>
        <v>0</v>
      </c>
      <c r="BF163" s="251">
        <f>IF(N163="snížená",J163,0)</f>
        <v>0</v>
      </c>
      <c r="BG163" s="251">
        <f>IF(N163="zákl. přenesená",J163,0)</f>
        <v>0</v>
      </c>
      <c r="BH163" s="251">
        <f>IF(N163="sníž. přenesená",J163,0)</f>
        <v>0</v>
      </c>
      <c r="BI163" s="251">
        <f>IF(N163="nulová",J163,0)</f>
        <v>0</v>
      </c>
      <c r="BJ163" s="25" t="s">
        <v>24</v>
      </c>
      <c r="BK163" s="251">
        <f>ROUND(I163*H163,2)</f>
        <v>0</v>
      </c>
      <c r="BL163" s="25" t="s">
        <v>401</v>
      </c>
      <c r="BM163" s="25" t="s">
        <v>5818</v>
      </c>
    </row>
    <row r="164" spans="2:47" s="1" customFormat="1" ht="13.5">
      <c r="B164" s="47"/>
      <c r="C164" s="75"/>
      <c r="D164" s="252" t="s">
        <v>403</v>
      </c>
      <c r="E164" s="75"/>
      <c r="F164" s="253" t="s">
        <v>544</v>
      </c>
      <c r="G164" s="75"/>
      <c r="H164" s="75"/>
      <c r="I164" s="208"/>
      <c r="J164" s="75"/>
      <c r="K164" s="75"/>
      <c r="L164" s="73"/>
      <c r="M164" s="254"/>
      <c r="N164" s="48"/>
      <c r="O164" s="48"/>
      <c r="P164" s="48"/>
      <c r="Q164" s="48"/>
      <c r="R164" s="48"/>
      <c r="S164" s="48"/>
      <c r="T164" s="96"/>
      <c r="AT164" s="25" t="s">
        <v>403</v>
      </c>
      <c r="AU164" s="25" t="s">
        <v>81</v>
      </c>
    </row>
    <row r="165" spans="2:51" s="12" customFormat="1" ht="13.5">
      <c r="B165" s="255"/>
      <c r="C165" s="256"/>
      <c r="D165" s="252" t="s">
        <v>405</v>
      </c>
      <c r="E165" s="257" t="s">
        <v>22</v>
      </c>
      <c r="F165" s="258" t="s">
        <v>5819</v>
      </c>
      <c r="G165" s="256"/>
      <c r="H165" s="259">
        <v>197.627</v>
      </c>
      <c r="I165" s="260"/>
      <c r="J165" s="256"/>
      <c r="K165" s="256"/>
      <c r="L165" s="261"/>
      <c r="M165" s="262"/>
      <c r="N165" s="263"/>
      <c r="O165" s="263"/>
      <c r="P165" s="263"/>
      <c r="Q165" s="263"/>
      <c r="R165" s="263"/>
      <c r="S165" s="263"/>
      <c r="T165" s="264"/>
      <c r="AT165" s="265" t="s">
        <v>405</v>
      </c>
      <c r="AU165" s="265" t="s">
        <v>81</v>
      </c>
      <c r="AV165" s="12" t="s">
        <v>81</v>
      </c>
      <c r="AW165" s="12" t="s">
        <v>36</v>
      </c>
      <c r="AX165" s="12" t="s">
        <v>73</v>
      </c>
      <c r="AY165" s="265" t="s">
        <v>394</v>
      </c>
    </row>
    <row r="166" spans="2:51" s="14" customFormat="1" ht="13.5">
      <c r="B166" s="277"/>
      <c r="C166" s="278"/>
      <c r="D166" s="252" t="s">
        <v>405</v>
      </c>
      <c r="E166" s="279" t="s">
        <v>22</v>
      </c>
      <c r="F166" s="280" t="s">
        <v>473</v>
      </c>
      <c r="G166" s="278"/>
      <c r="H166" s="281">
        <v>197.627</v>
      </c>
      <c r="I166" s="282"/>
      <c r="J166" s="278"/>
      <c r="K166" s="278"/>
      <c r="L166" s="283"/>
      <c r="M166" s="284"/>
      <c r="N166" s="285"/>
      <c r="O166" s="285"/>
      <c r="P166" s="285"/>
      <c r="Q166" s="285"/>
      <c r="R166" s="285"/>
      <c r="S166" s="285"/>
      <c r="T166" s="286"/>
      <c r="AT166" s="287" t="s">
        <v>405</v>
      </c>
      <c r="AU166" s="287" t="s">
        <v>81</v>
      </c>
      <c r="AV166" s="14" t="s">
        <v>401</v>
      </c>
      <c r="AW166" s="14" t="s">
        <v>36</v>
      </c>
      <c r="AX166" s="14" t="s">
        <v>24</v>
      </c>
      <c r="AY166" s="287" t="s">
        <v>394</v>
      </c>
    </row>
    <row r="167" spans="2:65" s="1" customFormat="1" ht="16.5" customHeight="1">
      <c r="B167" s="47"/>
      <c r="C167" s="240" t="s">
        <v>512</v>
      </c>
      <c r="D167" s="240" t="s">
        <v>396</v>
      </c>
      <c r="E167" s="241" t="s">
        <v>5820</v>
      </c>
      <c r="F167" s="242" t="s">
        <v>5821</v>
      </c>
      <c r="G167" s="243" t="s">
        <v>425</v>
      </c>
      <c r="H167" s="244">
        <v>131.752</v>
      </c>
      <c r="I167" s="245"/>
      <c r="J167" s="246">
        <f>ROUND(I167*H167,2)</f>
        <v>0</v>
      </c>
      <c r="K167" s="242" t="s">
        <v>400</v>
      </c>
      <c r="L167" s="73"/>
      <c r="M167" s="247" t="s">
        <v>22</v>
      </c>
      <c r="N167" s="248" t="s">
        <v>44</v>
      </c>
      <c r="O167" s="48"/>
      <c r="P167" s="249">
        <f>O167*H167</f>
        <v>0</v>
      </c>
      <c r="Q167" s="249">
        <v>0</v>
      </c>
      <c r="R167" s="249">
        <f>Q167*H167</f>
        <v>0</v>
      </c>
      <c r="S167" s="249">
        <v>0</v>
      </c>
      <c r="T167" s="250">
        <f>S167*H167</f>
        <v>0</v>
      </c>
      <c r="AR167" s="25" t="s">
        <v>401</v>
      </c>
      <c r="AT167" s="25" t="s">
        <v>396</v>
      </c>
      <c r="AU167" s="25" t="s">
        <v>81</v>
      </c>
      <c r="AY167" s="25" t="s">
        <v>394</v>
      </c>
      <c r="BE167" s="251">
        <f>IF(N167="základní",J167,0)</f>
        <v>0</v>
      </c>
      <c r="BF167" s="251">
        <f>IF(N167="snížená",J167,0)</f>
        <v>0</v>
      </c>
      <c r="BG167" s="251">
        <f>IF(N167="zákl. přenesená",J167,0)</f>
        <v>0</v>
      </c>
      <c r="BH167" s="251">
        <f>IF(N167="sníž. přenesená",J167,0)</f>
        <v>0</v>
      </c>
      <c r="BI167" s="251">
        <f>IF(N167="nulová",J167,0)</f>
        <v>0</v>
      </c>
      <c r="BJ167" s="25" t="s">
        <v>24</v>
      </c>
      <c r="BK167" s="251">
        <f>ROUND(I167*H167,2)</f>
        <v>0</v>
      </c>
      <c r="BL167" s="25" t="s">
        <v>401</v>
      </c>
      <c r="BM167" s="25" t="s">
        <v>5822</v>
      </c>
    </row>
    <row r="168" spans="2:47" s="1" customFormat="1" ht="13.5">
      <c r="B168" s="47"/>
      <c r="C168" s="75"/>
      <c r="D168" s="252" t="s">
        <v>403</v>
      </c>
      <c r="E168" s="75"/>
      <c r="F168" s="253" t="s">
        <v>5823</v>
      </c>
      <c r="G168" s="75"/>
      <c r="H168" s="75"/>
      <c r="I168" s="208"/>
      <c r="J168" s="75"/>
      <c r="K168" s="75"/>
      <c r="L168" s="73"/>
      <c r="M168" s="254"/>
      <c r="N168" s="48"/>
      <c r="O168" s="48"/>
      <c r="P168" s="48"/>
      <c r="Q168" s="48"/>
      <c r="R168" s="48"/>
      <c r="S168" s="48"/>
      <c r="T168" s="96"/>
      <c r="AT168" s="25" t="s">
        <v>403</v>
      </c>
      <c r="AU168" s="25" t="s">
        <v>81</v>
      </c>
    </row>
    <row r="169" spans="2:51" s="12" customFormat="1" ht="13.5">
      <c r="B169" s="255"/>
      <c r="C169" s="256"/>
      <c r="D169" s="252" t="s">
        <v>405</v>
      </c>
      <c r="E169" s="257" t="s">
        <v>22</v>
      </c>
      <c r="F169" s="258" t="s">
        <v>5824</v>
      </c>
      <c r="G169" s="256"/>
      <c r="H169" s="259">
        <v>131.752</v>
      </c>
      <c r="I169" s="260"/>
      <c r="J169" s="256"/>
      <c r="K169" s="256"/>
      <c r="L169" s="261"/>
      <c r="M169" s="262"/>
      <c r="N169" s="263"/>
      <c r="O169" s="263"/>
      <c r="P169" s="263"/>
      <c r="Q169" s="263"/>
      <c r="R169" s="263"/>
      <c r="S169" s="263"/>
      <c r="T169" s="264"/>
      <c r="AT169" s="265" t="s">
        <v>405</v>
      </c>
      <c r="AU169" s="265" t="s">
        <v>81</v>
      </c>
      <c r="AV169" s="12" t="s">
        <v>81</v>
      </c>
      <c r="AW169" s="12" t="s">
        <v>36</v>
      </c>
      <c r="AX169" s="12" t="s">
        <v>73</v>
      </c>
      <c r="AY169" s="265" t="s">
        <v>394</v>
      </c>
    </row>
    <row r="170" spans="2:51" s="14" customFormat="1" ht="13.5">
      <c r="B170" s="277"/>
      <c r="C170" s="278"/>
      <c r="D170" s="252" t="s">
        <v>405</v>
      </c>
      <c r="E170" s="279" t="s">
        <v>22</v>
      </c>
      <c r="F170" s="280" t="s">
        <v>473</v>
      </c>
      <c r="G170" s="278"/>
      <c r="H170" s="281">
        <v>131.752</v>
      </c>
      <c r="I170" s="282"/>
      <c r="J170" s="278"/>
      <c r="K170" s="278"/>
      <c r="L170" s="283"/>
      <c r="M170" s="284"/>
      <c r="N170" s="285"/>
      <c r="O170" s="285"/>
      <c r="P170" s="285"/>
      <c r="Q170" s="285"/>
      <c r="R170" s="285"/>
      <c r="S170" s="285"/>
      <c r="T170" s="286"/>
      <c r="AT170" s="287" t="s">
        <v>405</v>
      </c>
      <c r="AU170" s="287" t="s">
        <v>81</v>
      </c>
      <c r="AV170" s="14" t="s">
        <v>401</v>
      </c>
      <c r="AW170" s="14" t="s">
        <v>36</v>
      </c>
      <c r="AX170" s="14" t="s">
        <v>24</v>
      </c>
      <c r="AY170" s="287" t="s">
        <v>394</v>
      </c>
    </row>
    <row r="171" spans="2:65" s="1" customFormat="1" ht="16.5" customHeight="1">
      <c r="B171" s="47"/>
      <c r="C171" s="240" t="s">
        <v>518</v>
      </c>
      <c r="D171" s="240" t="s">
        <v>396</v>
      </c>
      <c r="E171" s="241" t="s">
        <v>546</v>
      </c>
      <c r="F171" s="242" t="s">
        <v>547</v>
      </c>
      <c r="G171" s="243" t="s">
        <v>425</v>
      </c>
      <c r="H171" s="244">
        <v>203.54</v>
      </c>
      <c r="I171" s="245"/>
      <c r="J171" s="246">
        <f>ROUND(I171*H171,2)</f>
        <v>0</v>
      </c>
      <c r="K171" s="242" t="s">
        <v>400</v>
      </c>
      <c r="L171" s="73"/>
      <c r="M171" s="247" t="s">
        <v>22</v>
      </c>
      <c r="N171" s="248" t="s">
        <v>44</v>
      </c>
      <c r="O171" s="48"/>
      <c r="P171" s="249">
        <f>O171*H171</f>
        <v>0</v>
      </c>
      <c r="Q171" s="249">
        <v>0</v>
      </c>
      <c r="R171" s="249">
        <f>Q171*H171</f>
        <v>0</v>
      </c>
      <c r="S171" s="249">
        <v>0</v>
      </c>
      <c r="T171" s="250">
        <f>S171*H171</f>
        <v>0</v>
      </c>
      <c r="AR171" s="25" t="s">
        <v>401</v>
      </c>
      <c r="AT171" s="25" t="s">
        <v>396</v>
      </c>
      <c r="AU171" s="25" t="s">
        <v>81</v>
      </c>
      <c r="AY171" s="25" t="s">
        <v>394</v>
      </c>
      <c r="BE171" s="251">
        <f>IF(N171="základní",J171,0)</f>
        <v>0</v>
      </c>
      <c r="BF171" s="251">
        <f>IF(N171="snížená",J171,0)</f>
        <v>0</v>
      </c>
      <c r="BG171" s="251">
        <f>IF(N171="zákl. přenesená",J171,0)</f>
        <v>0</v>
      </c>
      <c r="BH171" s="251">
        <f>IF(N171="sníž. přenesená",J171,0)</f>
        <v>0</v>
      </c>
      <c r="BI171" s="251">
        <f>IF(N171="nulová",J171,0)</f>
        <v>0</v>
      </c>
      <c r="BJ171" s="25" t="s">
        <v>24</v>
      </c>
      <c r="BK171" s="251">
        <f>ROUND(I171*H171,2)</f>
        <v>0</v>
      </c>
      <c r="BL171" s="25" t="s">
        <v>401</v>
      </c>
      <c r="BM171" s="25" t="s">
        <v>5825</v>
      </c>
    </row>
    <row r="172" spans="2:47" s="1" customFormat="1" ht="13.5">
      <c r="B172" s="47"/>
      <c r="C172" s="75"/>
      <c r="D172" s="252" t="s">
        <v>403</v>
      </c>
      <c r="E172" s="75"/>
      <c r="F172" s="253" t="s">
        <v>547</v>
      </c>
      <c r="G172" s="75"/>
      <c r="H172" s="75"/>
      <c r="I172" s="208"/>
      <c r="J172" s="75"/>
      <c r="K172" s="75"/>
      <c r="L172" s="73"/>
      <c r="M172" s="254"/>
      <c r="N172" s="48"/>
      <c r="O172" s="48"/>
      <c r="P172" s="48"/>
      <c r="Q172" s="48"/>
      <c r="R172" s="48"/>
      <c r="S172" s="48"/>
      <c r="T172" s="96"/>
      <c r="AT172" s="25" t="s">
        <v>403</v>
      </c>
      <c r="AU172" s="25" t="s">
        <v>81</v>
      </c>
    </row>
    <row r="173" spans="2:51" s="12" customFormat="1" ht="13.5">
      <c r="B173" s="255"/>
      <c r="C173" s="256"/>
      <c r="D173" s="252" t="s">
        <v>405</v>
      </c>
      <c r="E173" s="257" t="s">
        <v>271</v>
      </c>
      <c r="F173" s="258" t="s">
        <v>5826</v>
      </c>
      <c r="G173" s="256"/>
      <c r="H173" s="259">
        <v>203.54</v>
      </c>
      <c r="I173" s="260"/>
      <c r="J173" s="256"/>
      <c r="K173" s="256"/>
      <c r="L173" s="261"/>
      <c r="M173" s="262"/>
      <c r="N173" s="263"/>
      <c r="O173" s="263"/>
      <c r="P173" s="263"/>
      <c r="Q173" s="263"/>
      <c r="R173" s="263"/>
      <c r="S173" s="263"/>
      <c r="T173" s="264"/>
      <c r="AT173" s="265" t="s">
        <v>405</v>
      </c>
      <c r="AU173" s="265" t="s">
        <v>81</v>
      </c>
      <c r="AV173" s="12" t="s">
        <v>81</v>
      </c>
      <c r="AW173" s="12" t="s">
        <v>36</v>
      </c>
      <c r="AX173" s="12" t="s">
        <v>73</v>
      </c>
      <c r="AY173" s="265" t="s">
        <v>394</v>
      </c>
    </row>
    <row r="174" spans="2:51" s="14" customFormat="1" ht="13.5">
      <c r="B174" s="277"/>
      <c r="C174" s="278"/>
      <c r="D174" s="252" t="s">
        <v>405</v>
      </c>
      <c r="E174" s="279" t="s">
        <v>22</v>
      </c>
      <c r="F174" s="280" t="s">
        <v>473</v>
      </c>
      <c r="G174" s="278"/>
      <c r="H174" s="281">
        <v>203.54</v>
      </c>
      <c r="I174" s="282"/>
      <c r="J174" s="278"/>
      <c r="K174" s="278"/>
      <c r="L174" s="283"/>
      <c r="M174" s="284"/>
      <c r="N174" s="285"/>
      <c r="O174" s="285"/>
      <c r="P174" s="285"/>
      <c r="Q174" s="285"/>
      <c r="R174" s="285"/>
      <c r="S174" s="285"/>
      <c r="T174" s="286"/>
      <c r="AT174" s="287" t="s">
        <v>405</v>
      </c>
      <c r="AU174" s="287" t="s">
        <v>81</v>
      </c>
      <c r="AV174" s="14" t="s">
        <v>401</v>
      </c>
      <c r="AW174" s="14" t="s">
        <v>36</v>
      </c>
      <c r="AX174" s="14" t="s">
        <v>24</v>
      </c>
      <c r="AY174" s="287" t="s">
        <v>394</v>
      </c>
    </row>
    <row r="175" spans="2:65" s="1" customFormat="1" ht="16.5" customHeight="1">
      <c r="B175" s="47"/>
      <c r="C175" s="240" t="s">
        <v>9</v>
      </c>
      <c r="D175" s="240" t="s">
        <v>396</v>
      </c>
      <c r="E175" s="241" t="s">
        <v>550</v>
      </c>
      <c r="F175" s="242" t="s">
        <v>551</v>
      </c>
      <c r="G175" s="243" t="s">
        <v>552</v>
      </c>
      <c r="H175" s="244">
        <v>407.08</v>
      </c>
      <c r="I175" s="245"/>
      <c r="J175" s="246">
        <f>ROUND(I175*H175,2)</f>
        <v>0</v>
      </c>
      <c r="K175" s="242" t="s">
        <v>400</v>
      </c>
      <c r="L175" s="73"/>
      <c r="M175" s="247" t="s">
        <v>22</v>
      </c>
      <c r="N175" s="248" t="s">
        <v>44</v>
      </c>
      <c r="O175" s="48"/>
      <c r="P175" s="249">
        <f>O175*H175</f>
        <v>0</v>
      </c>
      <c r="Q175" s="249">
        <v>0</v>
      </c>
      <c r="R175" s="249">
        <f>Q175*H175</f>
        <v>0</v>
      </c>
      <c r="S175" s="249">
        <v>0</v>
      </c>
      <c r="T175" s="250">
        <f>S175*H175</f>
        <v>0</v>
      </c>
      <c r="AR175" s="25" t="s">
        <v>401</v>
      </c>
      <c r="AT175" s="25" t="s">
        <v>396</v>
      </c>
      <c r="AU175" s="25" t="s">
        <v>81</v>
      </c>
      <c r="AY175" s="25" t="s">
        <v>394</v>
      </c>
      <c r="BE175" s="251">
        <f>IF(N175="základní",J175,0)</f>
        <v>0</v>
      </c>
      <c r="BF175" s="251">
        <f>IF(N175="snížená",J175,0)</f>
        <v>0</v>
      </c>
      <c r="BG175" s="251">
        <f>IF(N175="zákl. přenesená",J175,0)</f>
        <v>0</v>
      </c>
      <c r="BH175" s="251">
        <f>IF(N175="sníž. přenesená",J175,0)</f>
        <v>0</v>
      </c>
      <c r="BI175" s="251">
        <f>IF(N175="nulová",J175,0)</f>
        <v>0</v>
      </c>
      <c r="BJ175" s="25" t="s">
        <v>24</v>
      </c>
      <c r="BK175" s="251">
        <f>ROUND(I175*H175,2)</f>
        <v>0</v>
      </c>
      <c r="BL175" s="25" t="s">
        <v>401</v>
      </c>
      <c r="BM175" s="25" t="s">
        <v>5827</v>
      </c>
    </row>
    <row r="176" spans="2:47" s="1" customFormat="1" ht="13.5">
      <c r="B176" s="47"/>
      <c r="C176" s="75"/>
      <c r="D176" s="252" t="s">
        <v>403</v>
      </c>
      <c r="E176" s="75"/>
      <c r="F176" s="253" t="s">
        <v>554</v>
      </c>
      <c r="G176" s="75"/>
      <c r="H176" s="75"/>
      <c r="I176" s="208"/>
      <c r="J176" s="75"/>
      <c r="K176" s="75"/>
      <c r="L176" s="73"/>
      <c r="M176" s="254"/>
      <c r="N176" s="48"/>
      <c r="O176" s="48"/>
      <c r="P176" s="48"/>
      <c r="Q176" s="48"/>
      <c r="R176" s="48"/>
      <c r="S176" s="48"/>
      <c r="T176" s="96"/>
      <c r="AT176" s="25" t="s">
        <v>403</v>
      </c>
      <c r="AU176" s="25" t="s">
        <v>81</v>
      </c>
    </row>
    <row r="177" spans="2:51" s="12" customFormat="1" ht="13.5">
      <c r="B177" s="255"/>
      <c r="C177" s="256"/>
      <c r="D177" s="252" t="s">
        <v>405</v>
      </c>
      <c r="E177" s="257" t="s">
        <v>22</v>
      </c>
      <c r="F177" s="258" t="s">
        <v>5828</v>
      </c>
      <c r="G177" s="256"/>
      <c r="H177" s="259">
        <v>407.08</v>
      </c>
      <c r="I177" s="260"/>
      <c r="J177" s="256"/>
      <c r="K177" s="256"/>
      <c r="L177" s="261"/>
      <c r="M177" s="262"/>
      <c r="N177" s="263"/>
      <c r="O177" s="263"/>
      <c r="P177" s="263"/>
      <c r="Q177" s="263"/>
      <c r="R177" s="263"/>
      <c r="S177" s="263"/>
      <c r="T177" s="264"/>
      <c r="AT177" s="265" t="s">
        <v>405</v>
      </c>
      <c r="AU177" s="265" t="s">
        <v>81</v>
      </c>
      <c r="AV177" s="12" t="s">
        <v>81</v>
      </c>
      <c r="AW177" s="12" t="s">
        <v>36</v>
      </c>
      <c r="AX177" s="12" t="s">
        <v>73</v>
      </c>
      <c r="AY177" s="265" t="s">
        <v>394</v>
      </c>
    </row>
    <row r="178" spans="2:51" s="14" customFormat="1" ht="13.5">
      <c r="B178" s="277"/>
      <c r="C178" s="278"/>
      <c r="D178" s="252" t="s">
        <v>405</v>
      </c>
      <c r="E178" s="279" t="s">
        <v>22</v>
      </c>
      <c r="F178" s="280" t="s">
        <v>473</v>
      </c>
      <c r="G178" s="278"/>
      <c r="H178" s="281">
        <v>407.08</v>
      </c>
      <c r="I178" s="282"/>
      <c r="J178" s="278"/>
      <c r="K178" s="278"/>
      <c r="L178" s="283"/>
      <c r="M178" s="284"/>
      <c r="N178" s="285"/>
      <c r="O178" s="285"/>
      <c r="P178" s="285"/>
      <c r="Q178" s="285"/>
      <c r="R178" s="285"/>
      <c r="S178" s="285"/>
      <c r="T178" s="286"/>
      <c r="AT178" s="287" t="s">
        <v>405</v>
      </c>
      <c r="AU178" s="287" t="s">
        <v>81</v>
      </c>
      <c r="AV178" s="14" t="s">
        <v>401</v>
      </c>
      <c r="AW178" s="14" t="s">
        <v>36</v>
      </c>
      <c r="AX178" s="14" t="s">
        <v>24</v>
      </c>
      <c r="AY178" s="287" t="s">
        <v>394</v>
      </c>
    </row>
    <row r="179" spans="2:65" s="1" customFormat="1" ht="16.5" customHeight="1">
      <c r="B179" s="47"/>
      <c r="C179" s="240" t="s">
        <v>528</v>
      </c>
      <c r="D179" s="240" t="s">
        <v>396</v>
      </c>
      <c r="E179" s="241" t="s">
        <v>557</v>
      </c>
      <c r="F179" s="242" t="s">
        <v>558</v>
      </c>
      <c r="G179" s="243" t="s">
        <v>425</v>
      </c>
      <c r="H179" s="244">
        <v>329.379</v>
      </c>
      <c r="I179" s="245"/>
      <c r="J179" s="246">
        <f>ROUND(I179*H179,2)</f>
        <v>0</v>
      </c>
      <c r="K179" s="242" t="s">
        <v>400</v>
      </c>
      <c r="L179" s="73"/>
      <c r="M179" s="247" t="s">
        <v>22</v>
      </c>
      <c r="N179" s="248" t="s">
        <v>44</v>
      </c>
      <c r="O179" s="48"/>
      <c r="P179" s="249">
        <f>O179*H179</f>
        <v>0</v>
      </c>
      <c r="Q179" s="249">
        <v>0</v>
      </c>
      <c r="R179" s="249">
        <f>Q179*H179</f>
        <v>0</v>
      </c>
      <c r="S179" s="249">
        <v>0</v>
      </c>
      <c r="T179" s="250">
        <f>S179*H179</f>
        <v>0</v>
      </c>
      <c r="AR179" s="25" t="s">
        <v>401</v>
      </c>
      <c r="AT179" s="25" t="s">
        <v>396</v>
      </c>
      <c r="AU179" s="25" t="s">
        <v>81</v>
      </c>
      <c r="AY179" s="25" t="s">
        <v>394</v>
      </c>
      <c r="BE179" s="251">
        <f>IF(N179="základní",J179,0)</f>
        <v>0</v>
      </c>
      <c r="BF179" s="251">
        <f>IF(N179="snížená",J179,0)</f>
        <v>0</v>
      </c>
      <c r="BG179" s="251">
        <f>IF(N179="zákl. přenesená",J179,0)</f>
        <v>0</v>
      </c>
      <c r="BH179" s="251">
        <f>IF(N179="sníž. přenesená",J179,0)</f>
        <v>0</v>
      </c>
      <c r="BI179" s="251">
        <f>IF(N179="nulová",J179,0)</f>
        <v>0</v>
      </c>
      <c r="BJ179" s="25" t="s">
        <v>24</v>
      </c>
      <c r="BK179" s="251">
        <f>ROUND(I179*H179,2)</f>
        <v>0</v>
      </c>
      <c r="BL179" s="25" t="s">
        <v>401</v>
      </c>
      <c r="BM179" s="25" t="s">
        <v>5829</v>
      </c>
    </row>
    <row r="180" spans="2:47" s="1" customFormat="1" ht="13.5">
      <c r="B180" s="47"/>
      <c r="C180" s="75"/>
      <c r="D180" s="252" t="s">
        <v>403</v>
      </c>
      <c r="E180" s="75"/>
      <c r="F180" s="253" t="s">
        <v>560</v>
      </c>
      <c r="G180" s="75"/>
      <c r="H180" s="75"/>
      <c r="I180" s="208"/>
      <c r="J180" s="75"/>
      <c r="K180" s="75"/>
      <c r="L180" s="73"/>
      <c r="M180" s="254"/>
      <c r="N180" s="48"/>
      <c r="O180" s="48"/>
      <c r="P180" s="48"/>
      <c r="Q180" s="48"/>
      <c r="R180" s="48"/>
      <c r="S180" s="48"/>
      <c r="T180" s="96"/>
      <c r="AT180" s="25" t="s">
        <v>403</v>
      </c>
      <c r="AU180" s="25" t="s">
        <v>81</v>
      </c>
    </row>
    <row r="181" spans="2:51" s="12" customFormat="1" ht="13.5">
      <c r="B181" s="255"/>
      <c r="C181" s="256"/>
      <c r="D181" s="252" t="s">
        <v>405</v>
      </c>
      <c r="E181" s="257" t="s">
        <v>22</v>
      </c>
      <c r="F181" s="258" t="s">
        <v>5830</v>
      </c>
      <c r="G181" s="256"/>
      <c r="H181" s="259">
        <v>53.955</v>
      </c>
      <c r="I181" s="260"/>
      <c r="J181" s="256"/>
      <c r="K181" s="256"/>
      <c r="L181" s="261"/>
      <c r="M181" s="262"/>
      <c r="N181" s="263"/>
      <c r="O181" s="263"/>
      <c r="P181" s="263"/>
      <c r="Q181" s="263"/>
      <c r="R181" s="263"/>
      <c r="S181" s="263"/>
      <c r="T181" s="264"/>
      <c r="AT181" s="265" t="s">
        <v>405</v>
      </c>
      <c r="AU181" s="265" t="s">
        <v>81</v>
      </c>
      <c r="AV181" s="12" t="s">
        <v>81</v>
      </c>
      <c r="AW181" s="12" t="s">
        <v>36</v>
      </c>
      <c r="AX181" s="12" t="s">
        <v>73</v>
      </c>
      <c r="AY181" s="265" t="s">
        <v>394</v>
      </c>
    </row>
    <row r="182" spans="2:51" s="12" customFormat="1" ht="13.5">
      <c r="B182" s="255"/>
      <c r="C182" s="256"/>
      <c r="D182" s="252" t="s">
        <v>405</v>
      </c>
      <c r="E182" s="257" t="s">
        <v>22</v>
      </c>
      <c r="F182" s="258" t="s">
        <v>5831</v>
      </c>
      <c r="G182" s="256"/>
      <c r="H182" s="259">
        <v>80.773</v>
      </c>
      <c r="I182" s="260"/>
      <c r="J182" s="256"/>
      <c r="K182" s="256"/>
      <c r="L182" s="261"/>
      <c r="M182" s="262"/>
      <c r="N182" s="263"/>
      <c r="O182" s="263"/>
      <c r="P182" s="263"/>
      <c r="Q182" s="263"/>
      <c r="R182" s="263"/>
      <c r="S182" s="263"/>
      <c r="T182" s="264"/>
      <c r="AT182" s="265" t="s">
        <v>405</v>
      </c>
      <c r="AU182" s="265" t="s">
        <v>81</v>
      </c>
      <c r="AV182" s="12" t="s">
        <v>81</v>
      </c>
      <c r="AW182" s="12" t="s">
        <v>36</v>
      </c>
      <c r="AX182" s="12" t="s">
        <v>73</v>
      </c>
      <c r="AY182" s="265" t="s">
        <v>394</v>
      </c>
    </row>
    <row r="183" spans="2:51" s="12" customFormat="1" ht="13.5">
      <c r="B183" s="255"/>
      <c r="C183" s="256"/>
      <c r="D183" s="252" t="s">
        <v>405</v>
      </c>
      <c r="E183" s="257" t="s">
        <v>22</v>
      </c>
      <c r="F183" s="258" t="s">
        <v>5832</v>
      </c>
      <c r="G183" s="256"/>
      <c r="H183" s="259">
        <v>194.651</v>
      </c>
      <c r="I183" s="260"/>
      <c r="J183" s="256"/>
      <c r="K183" s="256"/>
      <c r="L183" s="261"/>
      <c r="M183" s="262"/>
      <c r="N183" s="263"/>
      <c r="O183" s="263"/>
      <c r="P183" s="263"/>
      <c r="Q183" s="263"/>
      <c r="R183" s="263"/>
      <c r="S183" s="263"/>
      <c r="T183" s="264"/>
      <c r="AT183" s="265" t="s">
        <v>405</v>
      </c>
      <c r="AU183" s="265" t="s">
        <v>81</v>
      </c>
      <c r="AV183" s="12" t="s">
        <v>81</v>
      </c>
      <c r="AW183" s="12" t="s">
        <v>36</v>
      </c>
      <c r="AX183" s="12" t="s">
        <v>73</v>
      </c>
      <c r="AY183" s="265" t="s">
        <v>394</v>
      </c>
    </row>
    <row r="184" spans="2:51" s="14" customFormat="1" ht="13.5">
      <c r="B184" s="277"/>
      <c r="C184" s="278"/>
      <c r="D184" s="252" t="s">
        <v>405</v>
      </c>
      <c r="E184" s="279" t="s">
        <v>263</v>
      </c>
      <c r="F184" s="280" t="s">
        <v>473</v>
      </c>
      <c r="G184" s="278"/>
      <c r="H184" s="281">
        <v>329.379</v>
      </c>
      <c r="I184" s="282"/>
      <c r="J184" s="278"/>
      <c r="K184" s="278"/>
      <c r="L184" s="283"/>
      <c r="M184" s="284"/>
      <c r="N184" s="285"/>
      <c r="O184" s="285"/>
      <c r="P184" s="285"/>
      <c r="Q184" s="285"/>
      <c r="R184" s="285"/>
      <c r="S184" s="285"/>
      <c r="T184" s="286"/>
      <c r="AT184" s="287" t="s">
        <v>405</v>
      </c>
      <c r="AU184" s="287" t="s">
        <v>81</v>
      </c>
      <c r="AV184" s="14" t="s">
        <v>401</v>
      </c>
      <c r="AW184" s="14" t="s">
        <v>36</v>
      </c>
      <c r="AX184" s="14" t="s">
        <v>24</v>
      </c>
      <c r="AY184" s="287" t="s">
        <v>394</v>
      </c>
    </row>
    <row r="185" spans="2:65" s="1" customFormat="1" ht="16.5" customHeight="1">
      <c r="B185" s="47"/>
      <c r="C185" s="240" t="s">
        <v>533</v>
      </c>
      <c r="D185" s="240" t="s">
        <v>396</v>
      </c>
      <c r="E185" s="241" t="s">
        <v>5563</v>
      </c>
      <c r="F185" s="242" t="s">
        <v>5564</v>
      </c>
      <c r="G185" s="243" t="s">
        <v>425</v>
      </c>
      <c r="H185" s="244">
        <v>52.602</v>
      </c>
      <c r="I185" s="245"/>
      <c r="J185" s="246">
        <f>ROUND(I185*H185,2)</f>
        <v>0</v>
      </c>
      <c r="K185" s="242" t="s">
        <v>400</v>
      </c>
      <c r="L185" s="73"/>
      <c r="M185" s="247" t="s">
        <v>22</v>
      </c>
      <c r="N185" s="248" t="s">
        <v>44</v>
      </c>
      <c r="O185" s="48"/>
      <c r="P185" s="249">
        <f>O185*H185</f>
        <v>0</v>
      </c>
      <c r="Q185" s="249">
        <v>0</v>
      </c>
      <c r="R185" s="249">
        <f>Q185*H185</f>
        <v>0</v>
      </c>
      <c r="S185" s="249">
        <v>0</v>
      </c>
      <c r="T185" s="250">
        <f>S185*H185</f>
        <v>0</v>
      </c>
      <c r="AR185" s="25" t="s">
        <v>401</v>
      </c>
      <c r="AT185" s="25" t="s">
        <v>396</v>
      </c>
      <c r="AU185" s="25" t="s">
        <v>81</v>
      </c>
      <c r="AY185" s="25" t="s">
        <v>394</v>
      </c>
      <c r="BE185" s="251">
        <f>IF(N185="základní",J185,0)</f>
        <v>0</v>
      </c>
      <c r="BF185" s="251">
        <f>IF(N185="snížená",J185,0)</f>
        <v>0</v>
      </c>
      <c r="BG185" s="251">
        <f>IF(N185="zákl. přenesená",J185,0)</f>
        <v>0</v>
      </c>
      <c r="BH185" s="251">
        <f>IF(N185="sníž. přenesená",J185,0)</f>
        <v>0</v>
      </c>
      <c r="BI185" s="251">
        <f>IF(N185="nulová",J185,0)</f>
        <v>0</v>
      </c>
      <c r="BJ185" s="25" t="s">
        <v>24</v>
      </c>
      <c r="BK185" s="251">
        <f>ROUND(I185*H185,2)</f>
        <v>0</v>
      </c>
      <c r="BL185" s="25" t="s">
        <v>401</v>
      </c>
      <c r="BM185" s="25" t="s">
        <v>5833</v>
      </c>
    </row>
    <row r="186" spans="2:47" s="1" customFormat="1" ht="13.5">
      <c r="B186" s="47"/>
      <c r="C186" s="75"/>
      <c r="D186" s="252" t="s">
        <v>403</v>
      </c>
      <c r="E186" s="75"/>
      <c r="F186" s="253" t="s">
        <v>5566</v>
      </c>
      <c r="G186" s="75"/>
      <c r="H186" s="75"/>
      <c r="I186" s="208"/>
      <c r="J186" s="75"/>
      <c r="K186" s="75"/>
      <c r="L186" s="73"/>
      <c r="M186" s="254"/>
      <c r="N186" s="48"/>
      <c r="O186" s="48"/>
      <c r="P186" s="48"/>
      <c r="Q186" s="48"/>
      <c r="R186" s="48"/>
      <c r="S186" s="48"/>
      <c r="T186" s="96"/>
      <c r="AT186" s="25" t="s">
        <v>403</v>
      </c>
      <c r="AU186" s="25" t="s">
        <v>81</v>
      </c>
    </row>
    <row r="187" spans="2:51" s="12" customFormat="1" ht="13.5">
      <c r="B187" s="255"/>
      <c r="C187" s="256"/>
      <c r="D187" s="252" t="s">
        <v>405</v>
      </c>
      <c r="E187" s="257" t="s">
        <v>22</v>
      </c>
      <c r="F187" s="258" t="s">
        <v>5834</v>
      </c>
      <c r="G187" s="256"/>
      <c r="H187" s="259">
        <v>17.985</v>
      </c>
      <c r="I187" s="260"/>
      <c r="J187" s="256"/>
      <c r="K187" s="256"/>
      <c r="L187" s="261"/>
      <c r="M187" s="262"/>
      <c r="N187" s="263"/>
      <c r="O187" s="263"/>
      <c r="P187" s="263"/>
      <c r="Q187" s="263"/>
      <c r="R187" s="263"/>
      <c r="S187" s="263"/>
      <c r="T187" s="264"/>
      <c r="AT187" s="265" t="s">
        <v>405</v>
      </c>
      <c r="AU187" s="265" t="s">
        <v>81</v>
      </c>
      <c r="AV187" s="12" t="s">
        <v>81</v>
      </c>
      <c r="AW187" s="12" t="s">
        <v>36</v>
      </c>
      <c r="AX187" s="12" t="s">
        <v>73</v>
      </c>
      <c r="AY187" s="265" t="s">
        <v>394</v>
      </c>
    </row>
    <row r="188" spans="2:51" s="12" customFormat="1" ht="13.5">
      <c r="B188" s="255"/>
      <c r="C188" s="256"/>
      <c r="D188" s="252" t="s">
        <v>405</v>
      </c>
      <c r="E188" s="257" t="s">
        <v>22</v>
      </c>
      <c r="F188" s="258" t="s">
        <v>5804</v>
      </c>
      <c r="G188" s="256"/>
      <c r="H188" s="259">
        <v>34.617</v>
      </c>
      <c r="I188" s="260"/>
      <c r="J188" s="256"/>
      <c r="K188" s="256"/>
      <c r="L188" s="261"/>
      <c r="M188" s="262"/>
      <c r="N188" s="263"/>
      <c r="O188" s="263"/>
      <c r="P188" s="263"/>
      <c r="Q188" s="263"/>
      <c r="R188" s="263"/>
      <c r="S188" s="263"/>
      <c r="T188" s="264"/>
      <c r="AT188" s="265" t="s">
        <v>405</v>
      </c>
      <c r="AU188" s="265" t="s">
        <v>81</v>
      </c>
      <c r="AV188" s="12" t="s">
        <v>81</v>
      </c>
      <c r="AW188" s="12" t="s">
        <v>36</v>
      </c>
      <c r="AX188" s="12" t="s">
        <v>73</v>
      </c>
      <c r="AY188" s="265" t="s">
        <v>394</v>
      </c>
    </row>
    <row r="189" spans="2:51" s="14" customFormat="1" ht="13.5">
      <c r="B189" s="277"/>
      <c r="C189" s="278"/>
      <c r="D189" s="252" t="s">
        <v>405</v>
      </c>
      <c r="E189" s="279" t="s">
        <v>269</v>
      </c>
      <c r="F189" s="280" t="s">
        <v>473</v>
      </c>
      <c r="G189" s="278"/>
      <c r="H189" s="281">
        <v>52.602</v>
      </c>
      <c r="I189" s="282"/>
      <c r="J189" s="278"/>
      <c r="K189" s="278"/>
      <c r="L189" s="283"/>
      <c r="M189" s="284"/>
      <c r="N189" s="285"/>
      <c r="O189" s="285"/>
      <c r="P189" s="285"/>
      <c r="Q189" s="285"/>
      <c r="R189" s="285"/>
      <c r="S189" s="285"/>
      <c r="T189" s="286"/>
      <c r="AT189" s="287" t="s">
        <v>405</v>
      </c>
      <c r="AU189" s="287" t="s">
        <v>81</v>
      </c>
      <c r="AV189" s="14" t="s">
        <v>401</v>
      </c>
      <c r="AW189" s="14" t="s">
        <v>36</v>
      </c>
      <c r="AX189" s="14" t="s">
        <v>24</v>
      </c>
      <c r="AY189" s="287" t="s">
        <v>394</v>
      </c>
    </row>
    <row r="190" spans="2:65" s="1" customFormat="1" ht="16.5" customHeight="1">
      <c r="B190" s="47"/>
      <c r="C190" s="288" t="s">
        <v>540</v>
      </c>
      <c r="D190" s="288" t="s">
        <v>506</v>
      </c>
      <c r="E190" s="289" t="s">
        <v>5568</v>
      </c>
      <c r="F190" s="290" t="s">
        <v>5835</v>
      </c>
      <c r="G190" s="291" t="s">
        <v>552</v>
      </c>
      <c r="H190" s="292">
        <v>99.155</v>
      </c>
      <c r="I190" s="293"/>
      <c r="J190" s="294">
        <f>ROUND(I190*H190,2)</f>
        <v>0</v>
      </c>
      <c r="K190" s="290" t="s">
        <v>400</v>
      </c>
      <c r="L190" s="295"/>
      <c r="M190" s="296" t="s">
        <v>22</v>
      </c>
      <c r="N190" s="297" t="s">
        <v>44</v>
      </c>
      <c r="O190" s="48"/>
      <c r="P190" s="249">
        <f>O190*H190</f>
        <v>0</v>
      </c>
      <c r="Q190" s="249">
        <v>1</v>
      </c>
      <c r="R190" s="249">
        <f>Q190*H190</f>
        <v>99.155</v>
      </c>
      <c r="S190" s="249">
        <v>0</v>
      </c>
      <c r="T190" s="250">
        <f>S190*H190</f>
        <v>0</v>
      </c>
      <c r="AR190" s="25" t="s">
        <v>443</v>
      </c>
      <c r="AT190" s="25" t="s">
        <v>506</v>
      </c>
      <c r="AU190" s="25" t="s">
        <v>81</v>
      </c>
      <c r="AY190" s="25" t="s">
        <v>394</v>
      </c>
      <c r="BE190" s="251">
        <f>IF(N190="základní",J190,0)</f>
        <v>0</v>
      </c>
      <c r="BF190" s="251">
        <f>IF(N190="snížená",J190,0)</f>
        <v>0</v>
      </c>
      <c r="BG190" s="251">
        <f>IF(N190="zákl. přenesená",J190,0)</f>
        <v>0</v>
      </c>
      <c r="BH190" s="251">
        <f>IF(N190="sníž. přenesená",J190,0)</f>
        <v>0</v>
      </c>
      <c r="BI190" s="251">
        <f>IF(N190="nulová",J190,0)</f>
        <v>0</v>
      </c>
      <c r="BJ190" s="25" t="s">
        <v>24</v>
      </c>
      <c r="BK190" s="251">
        <f>ROUND(I190*H190,2)</f>
        <v>0</v>
      </c>
      <c r="BL190" s="25" t="s">
        <v>401</v>
      </c>
      <c r="BM190" s="25" t="s">
        <v>5836</v>
      </c>
    </row>
    <row r="191" spans="2:47" s="1" customFormat="1" ht="13.5">
      <c r="B191" s="47"/>
      <c r="C191" s="75"/>
      <c r="D191" s="252" t="s">
        <v>403</v>
      </c>
      <c r="E191" s="75"/>
      <c r="F191" s="253" t="s">
        <v>5837</v>
      </c>
      <c r="G191" s="75"/>
      <c r="H191" s="75"/>
      <c r="I191" s="208"/>
      <c r="J191" s="75"/>
      <c r="K191" s="75"/>
      <c r="L191" s="73"/>
      <c r="M191" s="254"/>
      <c r="N191" s="48"/>
      <c r="O191" s="48"/>
      <c r="P191" s="48"/>
      <c r="Q191" s="48"/>
      <c r="R191" s="48"/>
      <c r="S191" s="48"/>
      <c r="T191" s="96"/>
      <c r="AT191" s="25" t="s">
        <v>403</v>
      </c>
      <c r="AU191" s="25" t="s">
        <v>81</v>
      </c>
    </row>
    <row r="192" spans="2:51" s="12" customFormat="1" ht="13.5">
      <c r="B192" s="255"/>
      <c r="C192" s="256"/>
      <c r="D192" s="252" t="s">
        <v>405</v>
      </c>
      <c r="E192" s="257" t="s">
        <v>22</v>
      </c>
      <c r="F192" s="258" t="s">
        <v>5838</v>
      </c>
      <c r="G192" s="256"/>
      <c r="H192" s="259">
        <v>99.155</v>
      </c>
      <c r="I192" s="260"/>
      <c r="J192" s="256"/>
      <c r="K192" s="256"/>
      <c r="L192" s="261"/>
      <c r="M192" s="262"/>
      <c r="N192" s="263"/>
      <c r="O192" s="263"/>
      <c r="P192" s="263"/>
      <c r="Q192" s="263"/>
      <c r="R192" s="263"/>
      <c r="S192" s="263"/>
      <c r="T192" s="264"/>
      <c r="AT192" s="265" t="s">
        <v>405</v>
      </c>
      <c r="AU192" s="265" t="s">
        <v>81</v>
      </c>
      <c r="AV192" s="12" t="s">
        <v>81</v>
      </c>
      <c r="AW192" s="12" t="s">
        <v>36</v>
      </c>
      <c r="AX192" s="12" t="s">
        <v>73</v>
      </c>
      <c r="AY192" s="265" t="s">
        <v>394</v>
      </c>
    </row>
    <row r="193" spans="2:51" s="14" customFormat="1" ht="13.5">
      <c r="B193" s="277"/>
      <c r="C193" s="278"/>
      <c r="D193" s="252" t="s">
        <v>405</v>
      </c>
      <c r="E193" s="279" t="s">
        <v>22</v>
      </c>
      <c r="F193" s="280" t="s">
        <v>473</v>
      </c>
      <c r="G193" s="278"/>
      <c r="H193" s="281">
        <v>99.155</v>
      </c>
      <c r="I193" s="282"/>
      <c r="J193" s="278"/>
      <c r="K193" s="278"/>
      <c r="L193" s="283"/>
      <c r="M193" s="284"/>
      <c r="N193" s="285"/>
      <c r="O193" s="285"/>
      <c r="P193" s="285"/>
      <c r="Q193" s="285"/>
      <c r="R193" s="285"/>
      <c r="S193" s="285"/>
      <c r="T193" s="286"/>
      <c r="AT193" s="287" t="s">
        <v>405</v>
      </c>
      <c r="AU193" s="287" t="s">
        <v>81</v>
      </c>
      <c r="AV193" s="14" t="s">
        <v>401</v>
      </c>
      <c r="AW193" s="14" t="s">
        <v>36</v>
      </c>
      <c r="AX193" s="14" t="s">
        <v>24</v>
      </c>
      <c r="AY193" s="287" t="s">
        <v>394</v>
      </c>
    </row>
    <row r="194" spans="2:65" s="1" customFormat="1" ht="16.5" customHeight="1">
      <c r="B194" s="47"/>
      <c r="C194" s="240" t="s">
        <v>545</v>
      </c>
      <c r="D194" s="240" t="s">
        <v>396</v>
      </c>
      <c r="E194" s="241" t="s">
        <v>579</v>
      </c>
      <c r="F194" s="242" t="s">
        <v>580</v>
      </c>
      <c r="G194" s="243" t="s">
        <v>399</v>
      </c>
      <c r="H194" s="244">
        <v>17.1</v>
      </c>
      <c r="I194" s="245"/>
      <c r="J194" s="246">
        <f>ROUND(I194*H194,2)</f>
        <v>0</v>
      </c>
      <c r="K194" s="242" t="s">
        <v>400</v>
      </c>
      <c r="L194" s="73"/>
      <c r="M194" s="247" t="s">
        <v>22</v>
      </c>
      <c r="N194" s="248" t="s">
        <v>44</v>
      </c>
      <c r="O194" s="48"/>
      <c r="P194" s="249">
        <f>O194*H194</f>
        <v>0</v>
      </c>
      <c r="Q194" s="249">
        <v>0</v>
      </c>
      <c r="R194" s="249">
        <f>Q194*H194</f>
        <v>0</v>
      </c>
      <c r="S194" s="249">
        <v>0</v>
      </c>
      <c r="T194" s="250">
        <f>S194*H194</f>
        <v>0</v>
      </c>
      <c r="AR194" s="25" t="s">
        <v>401</v>
      </c>
      <c r="AT194" s="25" t="s">
        <v>396</v>
      </c>
      <c r="AU194" s="25" t="s">
        <v>81</v>
      </c>
      <c r="AY194" s="25" t="s">
        <v>394</v>
      </c>
      <c r="BE194" s="251">
        <f>IF(N194="základní",J194,0)</f>
        <v>0</v>
      </c>
      <c r="BF194" s="251">
        <f>IF(N194="snížená",J194,0)</f>
        <v>0</v>
      </c>
      <c r="BG194" s="251">
        <f>IF(N194="zákl. přenesená",J194,0)</f>
        <v>0</v>
      </c>
      <c r="BH194" s="251">
        <f>IF(N194="sníž. přenesená",J194,0)</f>
        <v>0</v>
      </c>
      <c r="BI194" s="251">
        <f>IF(N194="nulová",J194,0)</f>
        <v>0</v>
      </c>
      <c r="BJ194" s="25" t="s">
        <v>24</v>
      </c>
      <c r="BK194" s="251">
        <f>ROUND(I194*H194,2)</f>
        <v>0</v>
      </c>
      <c r="BL194" s="25" t="s">
        <v>401</v>
      </c>
      <c r="BM194" s="25" t="s">
        <v>5839</v>
      </c>
    </row>
    <row r="195" spans="2:47" s="1" customFormat="1" ht="13.5">
      <c r="B195" s="47"/>
      <c r="C195" s="75"/>
      <c r="D195" s="252" t="s">
        <v>403</v>
      </c>
      <c r="E195" s="75"/>
      <c r="F195" s="253" t="s">
        <v>582</v>
      </c>
      <c r="G195" s="75"/>
      <c r="H195" s="75"/>
      <c r="I195" s="208"/>
      <c r="J195" s="75"/>
      <c r="K195" s="75"/>
      <c r="L195" s="73"/>
      <c r="M195" s="254"/>
      <c r="N195" s="48"/>
      <c r="O195" s="48"/>
      <c r="P195" s="48"/>
      <c r="Q195" s="48"/>
      <c r="R195" s="48"/>
      <c r="S195" s="48"/>
      <c r="T195" s="96"/>
      <c r="AT195" s="25" t="s">
        <v>403</v>
      </c>
      <c r="AU195" s="25" t="s">
        <v>81</v>
      </c>
    </row>
    <row r="196" spans="2:51" s="12" customFormat="1" ht="13.5">
      <c r="B196" s="255"/>
      <c r="C196" s="256"/>
      <c r="D196" s="252" t="s">
        <v>405</v>
      </c>
      <c r="E196" s="257" t="s">
        <v>165</v>
      </c>
      <c r="F196" s="258" t="s">
        <v>5840</v>
      </c>
      <c r="G196" s="256"/>
      <c r="H196" s="259">
        <v>17.1</v>
      </c>
      <c r="I196" s="260"/>
      <c r="J196" s="256"/>
      <c r="K196" s="256"/>
      <c r="L196" s="261"/>
      <c r="M196" s="262"/>
      <c r="N196" s="263"/>
      <c r="O196" s="263"/>
      <c r="P196" s="263"/>
      <c r="Q196" s="263"/>
      <c r="R196" s="263"/>
      <c r="S196" s="263"/>
      <c r="T196" s="264"/>
      <c r="AT196" s="265" t="s">
        <v>405</v>
      </c>
      <c r="AU196" s="265" t="s">
        <v>81</v>
      </c>
      <c r="AV196" s="12" t="s">
        <v>81</v>
      </c>
      <c r="AW196" s="12" t="s">
        <v>36</v>
      </c>
      <c r="AX196" s="12" t="s">
        <v>24</v>
      </c>
      <c r="AY196" s="265" t="s">
        <v>394</v>
      </c>
    </row>
    <row r="197" spans="2:63" s="11" customFormat="1" ht="29.85" customHeight="1">
      <c r="B197" s="224"/>
      <c r="C197" s="225"/>
      <c r="D197" s="226" t="s">
        <v>72</v>
      </c>
      <c r="E197" s="238" t="s">
        <v>81</v>
      </c>
      <c r="F197" s="238" t="s">
        <v>603</v>
      </c>
      <c r="G197" s="225"/>
      <c r="H197" s="225"/>
      <c r="I197" s="228"/>
      <c r="J197" s="239">
        <f>BK197</f>
        <v>0</v>
      </c>
      <c r="K197" s="225"/>
      <c r="L197" s="230"/>
      <c r="M197" s="231"/>
      <c r="N197" s="232"/>
      <c r="O197" s="232"/>
      <c r="P197" s="233">
        <f>SUM(P198:P206)</f>
        <v>0</v>
      </c>
      <c r="Q197" s="232"/>
      <c r="R197" s="233">
        <f>SUM(R198:R206)</f>
        <v>21.368121459999998</v>
      </c>
      <c r="S197" s="232"/>
      <c r="T197" s="234">
        <f>SUM(T198:T206)</f>
        <v>0</v>
      </c>
      <c r="AR197" s="235" t="s">
        <v>24</v>
      </c>
      <c r="AT197" s="236" t="s">
        <v>72</v>
      </c>
      <c r="AU197" s="236" t="s">
        <v>24</v>
      </c>
      <c r="AY197" s="235" t="s">
        <v>394</v>
      </c>
      <c r="BK197" s="237">
        <f>SUM(BK198:BK206)</f>
        <v>0</v>
      </c>
    </row>
    <row r="198" spans="2:65" s="1" customFormat="1" ht="25.5" customHeight="1">
      <c r="B198" s="47"/>
      <c r="C198" s="240" t="s">
        <v>549</v>
      </c>
      <c r="D198" s="240" t="s">
        <v>396</v>
      </c>
      <c r="E198" s="241" t="s">
        <v>5841</v>
      </c>
      <c r="F198" s="242" t="s">
        <v>5842</v>
      </c>
      <c r="G198" s="243" t="s">
        <v>425</v>
      </c>
      <c r="H198" s="244">
        <v>1.71</v>
      </c>
      <c r="I198" s="245"/>
      <c r="J198" s="246">
        <f>ROUND(I198*H198,2)</f>
        <v>0</v>
      </c>
      <c r="K198" s="242" t="s">
        <v>400</v>
      </c>
      <c r="L198" s="73"/>
      <c r="M198" s="247" t="s">
        <v>22</v>
      </c>
      <c r="N198" s="248" t="s">
        <v>44</v>
      </c>
      <c r="O198" s="48"/>
      <c r="P198" s="249">
        <f>O198*H198</f>
        <v>0</v>
      </c>
      <c r="Q198" s="249">
        <v>1.98</v>
      </c>
      <c r="R198" s="249">
        <f>Q198*H198</f>
        <v>3.3857999999999997</v>
      </c>
      <c r="S198" s="249">
        <v>0</v>
      </c>
      <c r="T198" s="250">
        <f>S198*H198</f>
        <v>0</v>
      </c>
      <c r="AR198" s="25" t="s">
        <v>401</v>
      </c>
      <c r="AT198" s="25" t="s">
        <v>396</v>
      </c>
      <c r="AU198" s="25" t="s">
        <v>81</v>
      </c>
      <c r="AY198" s="25" t="s">
        <v>394</v>
      </c>
      <c r="BE198" s="251">
        <f>IF(N198="základní",J198,0)</f>
        <v>0</v>
      </c>
      <c r="BF198" s="251">
        <f>IF(N198="snížená",J198,0)</f>
        <v>0</v>
      </c>
      <c r="BG198" s="251">
        <f>IF(N198="zákl. přenesená",J198,0)</f>
        <v>0</v>
      </c>
      <c r="BH198" s="251">
        <f>IF(N198="sníž. přenesená",J198,0)</f>
        <v>0</v>
      </c>
      <c r="BI198" s="251">
        <f>IF(N198="nulová",J198,0)</f>
        <v>0</v>
      </c>
      <c r="BJ198" s="25" t="s">
        <v>24</v>
      </c>
      <c r="BK198" s="251">
        <f>ROUND(I198*H198,2)</f>
        <v>0</v>
      </c>
      <c r="BL198" s="25" t="s">
        <v>401</v>
      </c>
      <c r="BM198" s="25" t="s">
        <v>5843</v>
      </c>
    </row>
    <row r="199" spans="2:47" s="1" customFormat="1" ht="13.5">
      <c r="B199" s="47"/>
      <c r="C199" s="75"/>
      <c r="D199" s="252" t="s">
        <v>403</v>
      </c>
      <c r="E199" s="75"/>
      <c r="F199" s="253" t="s">
        <v>5844</v>
      </c>
      <c r="G199" s="75"/>
      <c r="H199" s="75"/>
      <c r="I199" s="208"/>
      <c r="J199" s="75"/>
      <c r="K199" s="75"/>
      <c r="L199" s="73"/>
      <c r="M199" s="254"/>
      <c r="N199" s="48"/>
      <c r="O199" s="48"/>
      <c r="P199" s="48"/>
      <c r="Q199" s="48"/>
      <c r="R199" s="48"/>
      <c r="S199" s="48"/>
      <c r="T199" s="96"/>
      <c r="AT199" s="25" t="s">
        <v>403</v>
      </c>
      <c r="AU199" s="25" t="s">
        <v>81</v>
      </c>
    </row>
    <row r="200" spans="2:51" s="12" customFormat="1" ht="13.5">
      <c r="B200" s="255"/>
      <c r="C200" s="256"/>
      <c r="D200" s="252" t="s">
        <v>405</v>
      </c>
      <c r="E200" s="257" t="s">
        <v>22</v>
      </c>
      <c r="F200" s="258" t="s">
        <v>5845</v>
      </c>
      <c r="G200" s="256"/>
      <c r="H200" s="259">
        <v>1.71</v>
      </c>
      <c r="I200" s="260"/>
      <c r="J200" s="256"/>
      <c r="K200" s="256"/>
      <c r="L200" s="261"/>
      <c r="M200" s="262"/>
      <c r="N200" s="263"/>
      <c r="O200" s="263"/>
      <c r="P200" s="263"/>
      <c r="Q200" s="263"/>
      <c r="R200" s="263"/>
      <c r="S200" s="263"/>
      <c r="T200" s="264"/>
      <c r="AT200" s="265" t="s">
        <v>405</v>
      </c>
      <c r="AU200" s="265" t="s">
        <v>81</v>
      </c>
      <c r="AV200" s="12" t="s">
        <v>81</v>
      </c>
      <c r="AW200" s="12" t="s">
        <v>36</v>
      </c>
      <c r="AX200" s="12" t="s">
        <v>24</v>
      </c>
      <c r="AY200" s="265" t="s">
        <v>394</v>
      </c>
    </row>
    <row r="201" spans="2:65" s="1" customFormat="1" ht="16.5" customHeight="1">
      <c r="B201" s="47"/>
      <c r="C201" s="240" t="s">
        <v>556</v>
      </c>
      <c r="D201" s="240" t="s">
        <v>396</v>
      </c>
      <c r="E201" s="241" t="s">
        <v>629</v>
      </c>
      <c r="F201" s="242" t="s">
        <v>630</v>
      </c>
      <c r="G201" s="243" t="s">
        <v>425</v>
      </c>
      <c r="H201" s="244">
        <v>2.052</v>
      </c>
      <c r="I201" s="245"/>
      <c r="J201" s="246">
        <f>ROUND(I201*H201,2)</f>
        <v>0</v>
      </c>
      <c r="K201" s="242" t="s">
        <v>400</v>
      </c>
      <c r="L201" s="73"/>
      <c r="M201" s="247" t="s">
        <v>22</v>
      </c>
      <c r="N201" s="248" t="s">
        <v>44</v>
      </c>
      <c r="O201" s="48"/>
      <c r="P201" s="249">
        <f>O201*H201</f>
        <v>0</v>
      </c>
      <c r="Q201" s="249">
        <v>1.98</v>
      </c>
      <c r="R201" s="249">
        <f>Q201*H201</f>
        <v>4.06296</v>
      </c>
      <c r="S201" s="249">
        <v>0</v>
      </c>
      <c r="T201" s="250">
        <f>S201*H201</f>
        <v>0</v>
      </c>
      <c r="AR201" s="25" t="s">
        <v>401</v>
      </c>
      <c r="AT201" s="25" t="s">
        <v>396</v>
      </c>
      <c r="AU201" s="25" t="s">
        <v>81</v>
      </c>
      <c r="AY201" s="25" t="s">
        <v>394</v>
      </c>
      <c r="BE201" s="251">
        <f>IF(N201="základní",J201,0)</f>
        <v>0</v>
      </c>
      <c r="BF201" s="251">
        <f>IF(N201="snížená",J201,0)</f>
        <v>0</v>
      </c>
      <c r="BG201" s="251">
        <f>IF(N201="zákl. přenesená",J201,0)</f>
        <v>0</v>
      </c>
      <c r="BH201" s="251">
        <f>IF(N201="sníž. přenesená",J201,0)</f>
        <v>0</v>
      </c>
      <c r="BI201" s="251">
        <f>IF(N201="nulová",J201,0)</f>
        <v>0</v>
      </c>
      <c r="BJ201" s="25" t="s">
        <v>24</v>
      </c>
      <c r="BK201" s="251">
        <f>ROUND(I201*H201,2)</f>
        <v>0</v>
      </c>
      <c r="BL201" s="25" t="s">
        <v>401</v>
      </c>
      <c r="BM201" s="25" t="s">
        <v>5846</v>
      </c>
    </row>
    <row r="202" spans="2:47" s="1" customFormat="1" ht="13.5">
      <c r="B202" s="47"/>
      <c r="C202" s="75"/>
      <c r="D202" s="252" t="s">
        <v>403</v>
      </c>
      <c r="E202" s="75"/>
      <c r="F202" s="253" t="s">
        <v>632</v>
      </c>
      <c r="G202" s="75"/>
      <c r="H202" s="75"/>
      <c r="I202" s="208"/>
      <c r="J202" s="75"/>
      <c r="K202" s="75"/>
      <c r="L202" s="73"/>
      <c r="M202" s="254"/>
      <c r="N202" s="48"/>
      <c r="O202" s="48"/>
      <c r="P202" s="48"/>
      <c r="Q202" s="48"/>
      <c r="R202" s="48"/>
      <c r="S202" s="48"/>
      <c r="T202" s="96"/>
      <c r="AT202" s="25" t="s">
        <v>403</v>
      </c>
      <c r="AU202" s="25" t="s">
        <v>81</v>
      </c>
    </row>
    <row r="203" spans="2:51" s="12" customFormat="1" ht="13.5">
      <c r="B203" s="255"/>
      <c r="C203" s="256"/>
      <c r="D203" s="252" t="s">
        <v>405</v>
      </c>
      <c r="E203" s="257" t="s">
        <v>22</v>
      </c>
      <c r="F203" s="258" t="s">
        <v>5847</v>
      </c>
      <c r="G203" s="256"/>
      <c r="H203" s="259">
        <v>2.052</v>
      </c>
      <c r="I203" s="260"/>
      <c r="J203" s="256"/>
      <c r="K203" s="256"/>
      <c r="L203" s="261"/>
      <c r="M203" s="262"/>
      <c r="N203" s="263"/>
      <c r="O203" s="263"/>
      <c r="P203" s="263"/>
      <c r="Q203" s="263"/>
      <c r="R203" s="263"/>
      <c r="S203" s="263"/>
      <c r="T203" s="264"/>
      <c r="AT203" s="265" t="s">
        <v>405</v>
      </c>
      <c r="AU203" s="265" t="s">
        <v>81</v>
      </c>
      <c r="AV203" s="12" t="s">
        <v>81</v>
      </c>
      <c r="AW203" s="12" t="s">
        <v>36</v>
      </c>
      <c r="AX203" s="12" t="s">
        <v>24</v>
      </c>
      <c r="AY203" s="265" t="s">
        <v>394</v>
      </c>
    </row>
    <row r="204" spans="2:65" s="1" customFormat="1" ht="16.5" customHeight="1">
      <c r="B204" s="47"/>
      <c r="C204" s="240" t="s">
        <v>565</v>
      </c>
      <c r="D204" s="240" t="s">
        <v>396</v>
      </c>
      <c r="E204" s="241" t="s">
        <v>5848</v>
      </c>
      <c r="F204" s="242" t="s">
        <v>5849</v>
      </c>
      <c r="G204" s="243" t="s">
        <v>425</v>
      </c>
      <c r="H204" s="244">
        <v>6.169</v>
      </c>
      <c r="I204" s="245"/>
      <c r="J204" s="246">
        <f>ROUND(I204*H204,2)</f>
        <v>0</v>
      </c>
      <c r="K204" s="242" t="s">
        <v>400</v>
      </c>
      <c r="L204" s="73"/>
      <c r="M204" s="247" t="s">
        <v>22</v>
      </c>
      <c r="N204" s="248" t="s">
        <v>44</v>
      </c>
      <c r="O204" s="48"/>
      <c r="P204" s="249">
        <f>O204*H204</f>
        <v>0</v>
      </c>
      <c r="Q204" s="249">
        <v>2.25634</v>
      </c>
      <c r="R204" s="249">
        <f>Q204*H204</f>
        <v>13.919361459999998</v>
      </c>
      <c r="S204" s="249">
        <v>0</v>
      </c>
      <c r="T204" s="250">
        <f>S204*H204</f>
        <v>0</v>
      </c>
      <c r="AR204" s="25" t="s">
        <v>401</v>
      </c>
      <c r="AT204" s="25" t="s">
        <v>396</v>
      </c>
      <c r="AU204" s="25" t="s">
        <v>81</v>
      </c>
      <c r="AY204" s="25" t="s">
        <v>394</v>
      </c>
      <c r="BE204" s="251">
        <f>IF(N204="základní",J204,0)</f>
        <v>0</v>
      </c>
      <c r="BF204" s="251">
        <f>IF(N204="snížená",J204,0)</f>
        <v>0</v>
      </c>
      <c r="BG204" s="251">
        <f>IF(N204="zákl. přenesená",J204,0)</f>
        <v>0</v>
      </c>
      <c r="BH204" s="251">
        <f>IF(N204="sníž. přenesená",J204,0)</f>
        <v>0</v>
      </c>
      <c r="BI204" s="251">
        <f>IF(N204="nulová",J204,0)</f>
        <v>0</v>
      </c>
      <c r="BJ204" s="25" t="s">
        <v>24</v>
      </c>
      <c r="BK204" s="251">
        <f>ROUND(I204*H204,2)</f>
        <v>0</v>
      </c>
      <c r="BL204" s="25" t="s">
        <v>401</v>
      </c>
      <c r="BM204" s="25" t="s">
        <v>5850</v>
      </c>
    </row>
    <row r="205" spans="2:47" s="1" customFormat="1" ht="13.5">
      <c r="B205" s="47"/>
      <c r="C205" s="75"/>
      <c r="D205" s="252" t="s">
        <v>403</v>
      </c>
      <c r="E205" s="75"/>
      <c r="F205" s="253" t="s">
        <v>5851</v>
      </c>
      <c r="G205" s="75"/>
      <c r="H205" s="75"/>
      <c r="I205" s="208"/>
      <c r="J205" s="75"/>
      <c r="K205" s="75"/>
      <c r="L205" s="73"/>
      <c r="M205" s="254"/>
      <c r="N205" s="48"/>
      <c r="O205" s="48"/>
      <c r="P205" s="48"/>
      <c r="Q205" s="48"/>
      <c r="R205" s="48"/>
      <c r="S205" s="48"/>
      <c r="T205" s="96"/>
      <c r="AT205" s="25" t="s">
        <v>403</v>
      </c>
      <c r="AU205" s="25" t="s">
        <v>81</v>
      </c>
    </row>
    <row r="206" spans="2:51" s="12" customFormat="1" ht="13.5">
      <c r="B206" s="255"/>
      <c r="C206" s="256"/>
      <c r="D206" s="252" t="s">
        <v>405</v>
      </c>
      <c r="E206" s="257" t="s">
        <v>22</v>
      </c>
      <c r="F206" s="258" t="s">
        <v>5852</v>
      </c>
      <c r="G206" s="256"/>
      <c r="H206" s="259">
        <v>6.169</v>
      </c>
      <c r="I206" s="260"/>
      <c r="J206" s="256"/>
      <c r="K206" s="256"/>
      <c r="L206" s="261"/>
      <c r="M206" s="262"/>
      <c r="N206" s="263"/>
      <c r="O206" s="263"/>
      <c r="P206" s="263"/>
      <c r="Q206" s="263"/>
      <c r="R206" s="263"/>
      <c r="S206" s="263"/>
      <c r="T206" s="264"/>
      <c r="AT206" s="265" t="s">
        <v>405</v>
      </c>
      <c r="AU206" s="265" t="s">
        <v>81</v>
      </c>
      <c r="AV206" s="12" t="s">
        <v>81</v>
      </c>
      <c r="AW206" s="12" t="s">
        <v>36</v>
      </c>
      <c r="AX206" s="12" t="s">
        <v>24</v>
      </c>
      <c r="AY206" s="265" t="s">
        <v>394</v>
      </c>
    </row>
    <row r="207" spans="2:63" s="11" customFormat="1" ht="29.85" customHeight="1">
      <c r="B207" s="224"/>
      <c r="C207" s="225"/>
      <c r="D207" s="226" t="s">
        <v>72</v>
      </c>
      <c r="E207" s="238" t="s">
        <v>413</v>
      </c>
      <c r="F207" s="238" t="s">
        <v>734</v>
      </c>
      <c r="G207" s="225"/>
      <c r="H207" s="225"/>
      <c r="I207" s="228"/>
      <c r="J207" s="239">
        <f>BK207</f>
        <v>0</v>
      </c>
      <c r="K207" s="225"/>
      <c r="L207" s="230"/>
      <c r="M207" s="231"/>
      <c r="N207" s="232"/>
      <c r="O207" s="232"/>
      <c r="P207" s="233">
        <f>SUM(P208:P240)</f>
        <v>0</v>
      </c>
      <c r="Q207" s="232"/>
      <c r="R207" s="233">
        <f>SUM(R208:R240)</f>
        <v>25.311</v>
      </c>
      <c r="S207" s="232"/>
      <c r="T207" s="234">
        <f>SUM(T208:T240)</f>
        <v>66.6576</v>
      </c>
      <c r="AR207" s="235" t="s">
        <v>24</v>
      </c>
      <c r="AT207" s="236" t="s">
        <v>72</v>
      </c>
      <c r="AU207" s="236" t="s">
        <v>24</v>
      </c>
      <c r="AY207" s="235" t="s">
        <v>394</v>
      </c>
      <c r="BK207" s="237">
        <f>SUM(BK208:BK240)</f>
        <v>0</v>
      </c>
    </row>
    <row r="208" spans="2:65" s="1" customFormat="1" ht="25.5" customHeight="1">
      <c r="B208" s="47"/>
      <c r="C208" s="240" t="s">
        <v>571</v>
      </c>
      <c r="D208" s="240" t="s">
        <v>396</v>
      </c>
      <c r="E208" s="241" t="s">
        <v>5574</v>
      </c>
      <c r="F208" s="242" t="s">
        <v>5853</v>
      </c>
      <c r="G208" s="243" t="s">
        <v>425</v>
      </c>
      <c r="H208" s="244">
        <v>27.774</v>
      </c>
      <c r="I208" s="245"/>
      <c r="J208" s="246">
        <f>ROUND(I208*H208,2)</f>
        <v>0</v>
      </c>
      <c r="K208" s="242" t="s">
        <v>400</v>
      </c>
      <c r="L208" s="73"/>
      <c r="M208" s="247" t="s">
        <v>22</v>
      </c>
      <c r="N208" s="248" t="s">
        <v>44</v>
      </c>
      <c r="O208" s="48"/>
      <c r="P208" s="249">
        <f>O208*H208</f>
        <v>0</v>
      </c>
      <c r="Q208" s="249">
        <v>0</v>
      </c>
      <c r="R208" s="249">
        <f>Q208*H208</f>
        <v>0</v>
      </c>
      <c r="S208" s="249">
        <v>2.4</v>
      </c>
      <c r="T208" s="250">
        <f>S208*H208</f>
        <v>66.6576</v>
      </c>
      <c r="AR208" s="25" t="s">
        <v>401</v>
      </c>
      <c r="AT208" s="25" t="s">
        <v>396</v>
      </c>
      <c r="AU208" s="25" t="s">
        <v>81</v>
      </c>
      <c r="AY208" s="25" t="s">
        <v>394</v>
      </c>
      <c r="BE208" s="251">
        <f>IF(N208="základní",J208,0)</f>
        <v>0</v>
      </c>
      <c r="BF208" s="251">
        <f>IF(N208="snížená",J208,0)</f>
        <v>0</v>
      </c>
      <c r="BG208" s="251">
        <f>IF(N208="zákl. přenesená",J208,0)</f>
        <v>0</v>
      </c>
      <c r="BH208" s="251">
        <f>IF(N208="sníž. přenesená",J208,0)</f>
        <v>0</v>
      </c>
      <c r="BI208" s="251">
        <f>IF(N208="nulová",J208,0)</f>
        <v>0</v>
      </c>
      <c r="BJ208" s="25" t="s">
        <v>24</v>
      </c>
      <c r="BK208" s="251">
        <f>ROUND(I208*H208,2)</f>
        <v>0</v>
      </c>
      <c r="BL208" s="25" t="s">
        <v>401</v>
      </c>
      <c r="BM208" s="25" t="s">
        <v>5854</v>
      </c>
    </row>
    <row r="209" spans="2:47" s="1" customFormat="1" ht="13.5">
      <c r="B209" s="47"/>
      <c r="C209" s="75"/>
      <c r="D209" s="252" t="s">
        <v>403</v>
      </c>
      <c r="E209" s="75"/>
      <c r="F209" s="253" t="s">
        <v>5577</v>
      </c>
      <c r="G209" s="75"/>
      <c r="H209" s="75"/>
      <c r="I209" s="208"/>
      <c r="J209" s="75"/>
      <c r="K209" s="75"/>
      <c r="L209" s="73"/>
      <c r="M209" s="254"/>
      <c r="N209" s="48"/>
      <c r="O209" s="48"/>
      <c r="P209" s="48"/>
      <c r="Q209" s="48"/>
      <c r="R209" s="48"/>
      <c r="S209" s="48"/>
      <c r="T209" s="96"/>
      <c r="AT209" s="25" t="s">
        <v>403</v>
      </c>
      <c r="AU209" s="25" t="s">
        <v>81</v>
      </c>
    </row>
    <row r="210" spans="2:51" s="12" customFormat="1" ht="13.5">
      <c r="B210" s="255"/>
      <c r="C210" s="256"/>
      <c r="D210" s="252" t="s">
        <v>405</v>
      </c>
      <c r="E210" s="257" t="s">
        <v>22</v>
      </c>
      <c r="F210" s="258" t="s">
        <v>5855</v>
      </c>
      <c r="G210" s="256"/>
      <c r="H210" s="259">
        <v>11.97</v>
      </c>
      <c r="I210" s="260"/>
      <c r="J210" s="256"/>
      <c r="K210" s="256"/>
      <c r="L210" s="261"/>
      <c r="M210" s="262"/>
      <c r="N210" s="263"/>
      <c r="O210" s="263"/>
      <c r="P210" s="263"/>
      <c r="Q210" s="263"/>
      <c r="R210" s="263"/>
      <c r="S210" s="263"/>
      <c r="T210" s="264"/>
      <c r="AT210" s="265" t="s">
        <v>405</v>
      </c>
      <c r="AU210" s="265" t="s">
        <v>81</v>
      </c>
      <c r="AV210" s="12" t="s">
        <v>81</v>
      </c>
      <c r="AW210" s="12" t="s">
        <v>36</v>
      </c>
      <c r="AX210" s="12" t="s">
        <v>73</v>
      </c>
      <c r="AY210" s="265" t="s">
        <v>394</v>
      </c>
    </row>
    <row r="211" spans="2:51" s="12" customFormat="1" ht="13.5">
      <c r="B211" s="255"/>
      <c r="C211" s="256"/>
      <c r="D211" s="252" t="s">
        <v>405</v>
      </c>
      <c r="E211" s="257" t="s">
        <v>22</v>
      </c>
      <c r="F211" s="258" t="s">
        <v>5856</v>
      </c>
      <c r="G211" s="256"/>
      <c r="H211" s="259">
        <v>0.804</v>
      </c>
      <c r="I211" s="260"/>
      <c r="J211" s="256"/>
      <c r="K211" s="256"/>
      <c r="L211" s="261"/>
      <c r="M211" s="262"/>
      <c r="N211" s="263"/>
      <c r="O211" s="263"/>
      <c r="P211" s="263"/>
      <c r="Q211" s="263"/>
      <c r="R211" s="263"/>
      <c r="S211" s="263"/>
      <c r="T211" s="264"/>
      <c r="AT211" s="265" t="s">
        <v>405</v>
      </c>
      <c r="AU211" s="265" t="s">
        <v>81</v>
      </c>
      <c r="AV211" s="12" t="s">
        <v>81</v>
      </c>
      <c r="AW211" s="12" t="s">
        <v>36</v>
      </c>
      <c r="AX211" s="12" t="s">
        <v>73</v>
      </c>
      <c r="AY211" s="265" t="s">
        <v>394</v>
      </c>
    </row>
    <row r="212" spans="2:51" s="12" customFormat="1" ht="13.5">
      <c r="B212" s="255"/>
      <c r="C212" s="256"/>
      <c r="D212" s="252" t="s">
        <v>405</v>
      </c>
      <c r="E212" s="257" t="s">
        <v>22</v>
      </c>
      <c r="F212" s="258" t="s">
        <v>5857</v>
      </c>
      <c r="G212" s="256"/>
      <c r="H212" s="259">
        <v>15</v>
      </c>
      <c r="I212" s="260"/>
      <c r="J212" s="256"/>
      <c r="K212" s="256"/>
      <c r="L212" s="261"/>
      <c r="M212" s="262"/>
      <c r="N212" s="263"/>
      <c r="O212" s="263"/>
      <c r="P212" s="263"/>
      <c r="Q212" s="263"/>
      <c r="R212" s="263"/>
      <c r="S212" s="263"/>
      <c r="T212" s="264"/>
      <c r="AT212" s="265" t="s">
        <v>405</v>
      </c>
      <c r="AU212" s="265" t="s">
        <v>81</v>
      </c>
      <c r="AV212" s="12" t="s">
        <v>81</v>
      </c>
      <c r="AW212" s="12" t="s">
        <v>36</v>
      </c>
      <c r="AX212" s="12" t="s">
        <v>73</v>
      </c>
      <c r="AY212" s="265" t="s">
        <v>394</v>
      </c>
    </row>
    <row r="213" spans="2:51" s="14" customFormat="1" ht="13.5">
      <c r="B213" s="277"/>
      <c r="C213" s="278"/>
      <c r="D213" s="252" t="s">
        <v>405</v>
      </c>
      <c r="E213" s="279" t="s">
        <v>22</v>
      </c>
      <c r="F213" s="280" t="s">
        <v>473</v>
      </c>
      <c r="G213" s="278"/>
      <c r="H213" s="281">
        <v>27.774</v>
      </c>
      <c r="I213" s="282"/>
      <c r="J213" s="278"/>
      <c r="K213" s="278"/>
      <c r="L213" s="283"/>
      <c r="M213" s="284"/>
      <c r="N213" s="285"/>
      <c r="O213" s="285"/>
      <c r="P213" s="285"/>
      <c r="Q213" s="285"/>
      <c r="R213" s="285"/>
      <c r="S213" s="285"/>
      <c r="T213" s="286"/>
      <c r="AT213" s="287" t="s">
        <v>405</v>
      </c>
      <c r="AU213" s="287" t="s">
        <v>81</v>
      </c>
      <c r="AV213" s="14" t="s">
        <v>401</v>
      </c>
      <c r="AW213" s="14" t="s">
        <v>36</v>
      </c>
      <c r="AX213" s="14" t="s">
        <v>24</v>
      </c>
      <c r="AY213" s="287" t="s">
        <v>394</v>
      </c>
    </row>
    <row r="214" spans="2:65" s="1" customFormat="1" ht="16.5" customHeight="1">
      <c r="B214" s="47"/>
      <c r="C214" s="240" t="s">
        <v>578</v>
      </c>
      <c r="D214" s="240" t="s">
        <v>396</v>
      </c>
      <c r="E214" s="241" t="s">
        <v>5580</v>
      </c>
      <c r="F214" s="242" t="s">
        <v>5581</v>
      </c>
      <c r="G214" s="243" t="s">
        <v>612</v>
      </c>
      <c r="H214" s="244">
        <v>181</v>
      </c>
      <c r="I214" s="245"/>
      <c r="J214" s="246">
        <f>ROUND(I214*H214,2)</f>
        <v>0</v>
      </c>
      <c r="K214" s="242" t="s">
        <v>400</v>
      </c>
      <c r="L214" s="73"/>
      <c r="M214" s="247" t="s">
        <v>22</v>
      </c>
      <c r="N214" s="248" t="s">
        <v>44</v>
      </c>
      <c r="O214" s="48"/>
      <c r="P214" s="249">
        <f>O214*H214</f>
        <v>0</v>
      </c>
      <c r="Q214" s="249">
        <v>0</v>
      </c>
      <c r="R214" s="249">
        <f>Q214*H214</f>
        <v>0</v>
      </c>
      <c r="S214" s="249">
        <v>0</v>
      </c>
      <c r="T214" s="250">
        <f>S214*H214</f>
        <v>0</v>
      </c>
      <c r="AR214" s="25" t="s">
        <v>401</v>
      </c>
      <c r="AT214" s="25" t="s">
        <v>396</v>
      </c>
      <c r="AU214" s="25" t="s">
        <v>81</v>
      </c>
      <c r="AY214" s="25" t="s">
        <v>394</v>
      </c>
      <c r="BE214" s="251">
        <f>IF(N214="základní",J214,0)</f>
        <v>0</v>
      </c>
      <c r="BF214" s="251">
        <f>IF(N214="snížená",J214,0)</f>
        <v>0</v>
      </c>
      <c r="BG214" s="251">
        <f>IF(N214="zákl. přenesená",J214,0)</f>
        <v>0</v>
      </c>
      <c r="BH214" s="251">
        <f>IF(N214="sníž. přenesená",J214,0)</f>
        <v>0</v>
      </c>
      <c r="BI214" s="251">
        <f>IF(N214="nulová",J214,0)</f>
        <v>0</v>
      </c>
      <c r="BJ214" s="25" t="s">
        <v>24</v>
      </c>
      <c r="BK214" s="251">
        <f>ROUND(I214*H214,2)</f>
        <v>0</v>
      </c>
      <c r="BL214" s="25" t="s">
        <v>401</v>
      </c>
      <c r="BM214" s="25" t="s">
        <v>5858</v>
      </c>
    </row>
    <row r="215" spans="2:47" s="1" customFormat="1" ht="13.5">
      <c r="B215" s="47"/>
      <c r="C215" s="75"/>
      <c r="D215" s="252" t="s">
        <v>403</v>
      </c>
      <c r="E215" s="75"/>
      <c r="F215" s="253" t="s">
        <v>5583</v>
      </c>
      <c r="G215" s="75"/>
      <c r="H215" s="75"/>
      <c r="I215" s="208"/>
      <c r="J215" s="75"/>
      <c r="K215" s="75"/>
      <c r="L215" s="73"/>
      <c r="M215" s="254"/>
      <c r="N215" s="48"/>
      <c r="O215" s="48"/>
      <c r="P215" s="48"/>
      <c r="Q215" s="48"/>
      <c r="R215" s="48"/>
      <c r="S215" s="48"/>
      <c r="T215" s="96"/>
      <c r="AT215" s="25" t="s">
        <v>403</v>
      </c>
      <c r="AU215" s="25" t="s">
        <v>81</v>
      </c>
    </row>
    <row r="216" spans="2:51" s="12" customFormat="1" ht="13.5">
      <c r="B216" s="255"/>
      <c r="C216" s="256"/>
      <c r="D216" s="252" t="s">
        <v>405</v>
      </c>
      <c r="E216" s="257" t="s">
        <v>22</v>
      </c>
      <c r="F216" s="258" t="s">
        <v>5859</v>
      </c>
      <c r="G216" s="256"/>
      <c r="H216" s="259">
        <v>181</v>
      </c>
      <c r="I216" s="260"/>
      <c r="J216" s="256"/>
      <c r="K216" s="256"/>
      <c r="L216" s="261"/>
      <c r="M216" s="262"/>
      <c r="N216" s="263"/>
      <c r="O216" s="263"/>
      <c r="P216" s="263"/>
      <c r="Q216" s="263"/>
      <c r="R216" s="263"/>
      <c r="S216" s="263"/>
      <c r="T216" s="264"/>
      <c r="AT216" s="265" t="s">
        <v>405</v>
      </c>
      <c r="AU216" s="265" t="s">
        <v>81</v>
      </c>
      <c r="AV216" s="12" t="s">
        <v>81</v>
      </c>
      <c r="AW216" s="12" t="s">
        <v>36</v>
      </c>
      <c r="AX216" s="12" t="s">
        <v>73</v>
      </c>
      <c r="AY216" s="265" t="s">
        <v>394</v>
      </c>
    </row>
    <row r="217" spans="2:51" s="14" customFormat="1" ht="13.5">
      <c r="B217" s="277"/>
      <c r="C217" s="278"/>
      <c r="D217" s="252" t="s">
        <v>405</v>
      </c>
      <c r="E217" s="279" t="s">
        <v>22</v>
      </c>
      <c r="F217" s="280" t="s">
        <v>473</v>
      </c>
      <c r="G217" s="278"/>
      <c r="H217" s="281">
        <v>181</v>
      </c>
      <c r="I217" s="282"/>
      <c r="J217" s="278"/>
      <c r="K217" s="278"/>
      <c r="L217" s="283"/>
      <c r="M217" s="284"/>
      <c r="N217" s="285"/>
      <c r="O217" s="285"/>
      <c r="P217" s="285"/>
      <c r="Q217" s="285"/>
      <c r="R217" s="285"/>
      <c r="S217" s="285"/>
      <c r="T217" s="286"/>
      <c r="AT217" s="287" t="s">
        <v>405</v>
      </c>
      <c r="AU217" s="287" t="s">
        <v>81</v>
      </c>
      <c r="AV217" s="14" t="s">
        <v>401</v>
      </c>
      <c r="AW217" s="14" t="s">
        <v>36</v>
      </c>
      <c r="AX217" s="14" t="s">
        <v>24</v>
      </c>
      <c r="AY217" s="287" t="s">
        <v>394</v>
      </c>
    </row>
    <row r="218" spans="2:65" s="1" customFormat="1" ht="16.5" customHeight="1">
      <c r="B218" s="47"/>
      <c r="C218" s="240" t="s">
        <v>584</v>
      </c>
      <c r="D218" s="240" t="s">
        <v>396</v>
      </c>
      <c r="E218" s="241" t="s">
        <v>5585</v>
      </c>
      <c r="F218" s="242" t="s">
        <v>5586</v>
      </c>
      <c r="G218" s="243" t="s">
        <v>612</v>
      </c>
      <c r="H218" s="244">
        <v>174</v>
      </c>
      <c r="I218" s="245"/>
      <c r="J218" s="246">
        <f>ROUND(I218*H218,2)</f>
        <v>0</v>
      </c>
      <c r="K218" s="242" t="s">
        <v>400</v>
      </c>
      <c r="L218" s="73"/>
      <c r="M218" s="247" t="s">
        <v>22</v>
      </c>
      <c r="N218" s="248" t="s">
        <v>44</v>
      </c>
      <c r="O218" s="48"/>
      <c r="P218" s="249">
        <f>O218*H218</f>
        <v>0</v>
      </c>
      <c r="Q218" s="249">
        <v>0</v>
      </c>
      <c r="R218" s="249">
        <f>Q218*H218</f>
        <v>0</v>
      </c>
      <c r="S218" s="249">
        <v>0</v>
      </c>
      <c r="T218" s="250">
        <f>S218*H218</f>
        <v>0</v>
      </c>
      <c r="AR218" s="25" t="s">
        <v>401</v>
      </c>
      <c r="AT218" s="25" t="s">
        <v>396</v>
      </c>
      <c r="AU218" s="25" t="s">
        <v>81</v>
      </c>
      <c r="AY218" s="25" t="s">
        <v>394</v>
      </c>
      <c r="BE218" s="251">
        <f>IF(N218="základní",J218,0)</f>
        <v>0</v>
      </c>
      <c r="BF218" s="251">
        <f>IF(N218="snížená",J218,0)</f>
        <v>0</v>
      </c>
      <c r="BG218" s="251">
        <f>IF(N218="zákl. přenesená",J218,0)</f>
        <v>0</v>
      </c>
      <c r="BH218" s="251">
        <f>IF(N218="sníž. přenesená",J218,0)</f>
        <v>0</v>
      </c>
      <c r="BI218" s="251">
        <f>IF(N218="nulová",J218,0)</f>
        <v>0</v>
      </c>
      <c r="BJ218" s="25" t="s">
        <v>24</v>
      </c>
      <c r="BK218" s="251">
        <f>ROUND(I218*H218,2)</f>
        <v>0</v>
      </c>
      <c r="BL218" s="25" t="s">
        <v>401</v>
      </c>
      <c r="BM218" s="25" t="s">
        <v>5860</v>
      </c>
    </row>
    <row r="219" spans="2:47" s="1" customFormat="1" ht="13.5">
      <c r="B219" s="47"/>
      <c r="C219" s="75"/>
      <c r="D219" s="252" t="s">
        <v>403</v>
      </c>
      <c r="E219" s="75"/>
      <c r="F219" s="253" t="s">
        <v>5588</v>
      </c>
      <c r="G219" s="75"/>
      <c r="H219" s="75"/>
      <c r="I219" s="208"/>
      <c r="J219" s="75"/>
      <c r="K219" s="75"/>
      <c r="L219" s="73"/>
      <c r="M219" s="254"/>
      <c r="N219" s="48"/>
      <c r="O219" s="48"/>
      <c r="P219" s="48"/>
      <c r="Q219" s="48"/>
      <c r="R219" s="48"/>
      <c r="S219" s="48"/>
      <c r="T219" s="96"/>
      <c r="AT219" s="25" t="s">
        <v>403</v>
      </c>
      <c r="AU219" s="25" t="s">
        <v>81</v>
      </c>
    </row>
    <row r="220" spans="2:51" s="12" customFormat="1" ht="13.5">
      <c r="B220" s="255"/>
      <c r="C220" s="256"/>
      <c r="D220" s="252" t="s">
        <v>405</v>
      </c>
      <c r="E220" s="257" t="s">
        <v>22</v>
      </c>
      <c r="F220" s="258" t="s">
        <v>5861</v>
      </c>
      <c r="G220" s="256"/>
      <c r="H220" s="259">
        <v>174</v>
      </c>
      <c r="I220" s="260"/>
      <c r="J220" s="256"/>
      <c r="K220" s="256"/>
      <c r="L220" s="261"/>
      <c r="M220" s="262"/>
      <c r="N220" s="263"/>
      <c r="O220" s="263"/>
      <c r="P220" s="263"/>
      <c r="Q220" s="263"/>
      <c r="R220" s="263"/>
      <c r="S220" s="263"/>
      <c r="T220" s="264"/>
      <c r="AT220" s="265" t="s">
        <v>405</v>
      </c>
      <c r="AU220" s="265" t="s">
        <v>81</v>
      </c>
      <c r="AV220" s="12" t="s">
        <v>81</v>
      </c>
      <c r="AW220" s="12" t="s">
        <v>36</v>
      </c>
      <c r="AX220" s="12" t="s">
        <v>73</v>
      </c>
      <c r="AY220" s="265" t="s">
        <v>394</v>
      </c>
    </row>
    <row r="221" spans="2:51" s="14" customFormat="1" ht="13.5">
      <c r="B221" s="277"/>
      <c r="C221" s="278"/>
      <c r="D221" s="252" t="s">
        <v>405</v>
      </c>
      <c r="E221" s="279" t="s">
        <v>22</v>
      </c>
      <c r="F221" s="280" t="s">
        <v>473</v>
      </c>
      <c r="G221" s="278"/>
      <c r="H221" s="281">
        <v>174</v>
      </c>
      <c r="I221" s="282"/>
      <c r="J221" s="278"/>
      <c r="K221" s="278"/>
      <c r="L221" s="283"/>
      <c r="M221" s="284"/>
      <c r="N221" s="285"/>
      <c r="O221" s="285"/>
      <c r="P221" s="285"/>
      <c r="Q221" s="285"/>
      <c r="R221" s="285"/>
      <c r="S221" s="285"/>
      <c r="T221" s="286"/>
      <c r="AT221" s="287" t="s">
        <v>405</v>
      </c>
      <c r="AU221" s="287" t="s">
        <v>81</v>
      </c>
      <c r="AV221" s="14" t="s">
        <v>401</v>
      </c>
      <c r="AW221" s="14" t="s">
        <v>36</v>
      </c>
      <c r="AX221" s="14" t="s">
        <v>24</v>
      </c>
      <c r="AY221" s="287" t="s">
        <v>394</v>
      </c>
    </row>
    <row r="222" spans="2:65" s="1" customFormat="1" ht="16.5" customHeight="1">
      <c r="B222" s="47"/>
      <c r="C222" s="240" t="s">
        <v>588</v>
      </c>
      <c r="D222" s="240" t="s">
        <v>396</v>
      </c>
      <c r="E222" s="241" t="s">
        <v>5590</v>
      </c>
      <c r="F222" s="242" t="s">
        <v>5591</v>
      </c>
      <c r="G222" s="243" t="s">
        <v>612</v>
      </c>
      <c r="H222" s="244">
        <v>7</v>
      </c>
      <c r="I222" s="245"/>
      <c r="J222" s="246">
        <f>ROUND(I222*H222,2)</f>
        <v>0</v>
      </c>
      <c r="K222" s="242" t="s">
        <v>400</v>
      </c>
      <c r="L222" s="73"/>
      <c r="M222" s="247" t="s">
        <v>22</v>
      </c>
      <c r="N222" s="248" t="s">
        <v>44</v>
      </c>
      <c r="O222" s="48"/>
      <c r="P222" s="249">
        <f>O222*H222</f>
        <v>0</v>
      </c>
      <c r="Q222" s="249">
        <v>0</v>
      </c>
      <c r="R222" s="249">
        <f>Q222*H222</f>
        <v>0</v>
      </c>
      <c r="S222" s="249">
        <v>0</v>
      </c>
      <c r="T222" s="250">
        <f>S222*H222</f>
        <v>0</v>
      </c>
      <c r="AR222" s="25" t="s">
        <v>401</v>
      </c>
      <c r="AT222" s="25" t="s">
        <v>396</v>
      </c>
      <c r="AU222" s="25" t="s">
        <v>81</v>
      </c>
      <c r="AY222" s="25" t="s">
        <v>394</v>
      </c>
      <c r="BE222" s="251">
        <f>IF(N222="základní",J222,0)</f>
        <v>0</v>
      </c>
      <c r="BF222" s="251">
        <f>IF(N222="snížená",J222,0)</f>
        <v>0</v>
      </c>
      <c r="BG222" s="251">
        <f>IF(N222="zákl. přenesená",J222,0)</f>
        <v>0</v>
      </c>
      <c r="BH222" s="251">
        <f>IF(N222="sníž. přenesená",J222,0)</f>
        <v>0</v>
      </c>
      <c r="BI222" s="251">
        <f>IF(N222="nulová",J222,0)</f>
        <v>0</v>
      </c>
      <c r="BJ222" s="25" t="s">
        <v>24</v>
      </c>
      <c r="BK222" s="251">
        <f>ROUND(I222*H222,2)</f>
        <v>0</v>
      </c>
      <c r="BL222" s="25" t="s">
        <v>401</v>
      </c>
      <c r="BM222" s="25" t="s">
        <v>5862</v>
      </c>
    </row>
    <row r="223" spans="2:47" s="1" customFormat="1" ht="13.5">
      <c r="B223" s="47"/>
      <c r="C223" s="75"/>
      <c r="D223" s="252" t="s">
        <v>403</v>
      </c>
      <c r="E223" s="75"/>
      <c r="F223" s="253" t="s">
        <v>5593</v>
      </c>
      <c r="G223" s="75"/>
      <c r="H223" s="75"/>
      <c r="I223" s="208"/>
      <c r="J223" s="75"/>
      <c r="K223" s="75"/>
      <c r="L223" s="73"/>
      <c r="M223" s="254"/>
      <c r="N223" s="48"/>
      <c r="O223" s="48"/>
      <c r="P223" s="48"/>
      <c r="Q223" s="48"/>
      <c r="R223" s="48"/>
      <c r="S223" s="48"/>
      <c r="T223" s="96"/>
      <c r="AT223" s="25" t="s">
        <v>403</v>
      </c>
      <c r="AU223" s="25" t="s">
        <v>81</v>
      </c>
    </row>
    <row r="224" spans="2:51" s="12" customFormat="1" ht="13.5">
      <c r="B224" s="255"/>
      <c r="C224" s="256"/>
      <c r="D224" s="252" t="s">
        <v>405</v>
      </c>
      <c r="E224" s="257" t="s">
        <v>22</v>
      </c>
      <c r="F224" s="258" t="s">
        <v>5863</v>
      </c>
      <c r="G224" s="256"/>
      <c r="H224" s="259">
        <v>7</v>
      </c>
      <c r="I224" s="260"/>
      <c r="J224" s="256"/>
      <c r="K224" s="256"/>
      <c r="L224" s="261"/>
      <c r="M224" s="262"/>
      <c r="N224" s="263"/>
      <c r="O224" s="263"/>
      <c r="P224" s="263"/>
      <c r="Q224" s="263"/>
      <c r="R224" s="263"/>
      <c r="S224" s="263"/>
      <c r="T224" s="264"/>
      <c r="AT224" s="265" t="s">
        <v>405</v>
      </c>
      <c r="AU224" s="265" t="s">
        <v>81</v>
      </c>
      <c r="AV224" s="12" t="s">
        <v>81</v>
      </c>
      <c r="AW224" s="12" t="s">
        <v>36</v>
      </c>
      <c r="AX224" s="12" t="s">
        <v>73</v>
      </c>
      <c r="AY224" s="265" t="s">
        <v>394</v>
      </c>
    </row>
    <row r="225" spans="2:51" s="14" customFormat="1" ht="13.5">
      <c r="B225" s="277"/>
      <c r="C225" s="278"/>
      <c r="D225" s="252" t="s">
        <v>405</v>
      </c>
      <c r="E225" s="279" t="s">
        <v>22</v>
      </c>
      <c r="F225" s="280" t="s">
        <v>473</v>
      </c>
      <c r="G225" s="278"/>
      <c r="H225" s="281">
        <v>7</v>
      </c>
      <c r="I225" s="282"/>
      <c r="J225" s="278"/>
      <c r="K225" s="278"/>
      <c r="L225" s="283"/>
      <c r="M225" s="284"/>
      <c r="N225" s="285"/>
      <c r="O225" s="285"/>
      <c r="P225" s="285"/>
      <c r="Q225" s="285"/>
      <c r="R225" s="285"/>
      <c r="S225" s="285"/>
      <c r="T225" s="286"/>
      <c r="AT225" s="287" t="s">
        <v>405</v>
      </c>
      <c r="AU225" s="287" t="s">
        <v>81</v>
      </c>
      <c r="AV225" s="14" t="s">
        <v>401</v>
      </c>
      <c r="AW225" s="14" t="s">
        <v>36</v>
      </c>
      <c r="AX225" s="14" t="s">
        <v>24</v>
      </c>
      <c r="AY225" s="287" t="s">
        <v>394</v>
      </c>
    </row>
    <row r="226" spans="2:65" s="1" customFormat="1" ht="38.25" customHeight="1">
      <c r="B226" s="47"/>
      <c r="C226" s="240" t="s">
        <v>593</v>
      </c>
      <c r="D226" s="240" t="s">
        <v>396</v>
      </c>
      <c r="E226" s="241" t="s">
        <v>5864</v>
      </c>
      <c r="F226" s="242" t="s">
        <v>5865</v>
      </c>
      <c r="G226" s="243" t="s">
        <v>409</v>
      </c>
      <c r="H226" s="244">
        <v>1</v>
      </c>
      <c r="I226" s="245"/>
      <c r="J226" s="246">
        <f>ROUND(I226*H226,2)</f>
        <v>0</v>
      </c>
      <c r="K226" s="242" t="s">
        <v>22</v>
      </c>
      <c r="L226" s="73"/>
      <c r="M226" s="247" t="s">
        <v>22</v>
      </c>
      <c r="N226" s="248" t="s">
        <v>44</v>
      </c>
      <c r="O226" s="48"/>
      <c r="P226" s="249">
        <f>O226*H226</f>
        <v>0</v>
      </c>
      <c r="Q226" s="249">
        <v>3.656</v>
      </c>
      <c r="R226" s="249">
        <f>Q226*H226</f>
        <v>3.656</v>
      </c>
      <c r="S226" s="249">
        <v>0</v>
      </c>
      <c r="T226" s="250">
        <f>S226*H226</f>
        <v>0</v>
      </c>
      <c r="AR226" s="25" t="s">
        <v>401</v>
      </c>
      <c r="AT226" s="25" t="s">
        <v>396</v>
      </c>
      <c r="AU226" s="25" t="s">
        <v>81</v>
      </c>
      <c r="AY226" s="25" t="s">
        <v>394</v>
      </c>
      <c r="BE226" s="251">
        <f>IF(N226="základní",J226,0)</f>
        <v>0</v>
      </c>
      <c r="BF226" s="251">
        <f>IF(N226="snížená",J226,0)</f>
        <v>0</v>
      </c>
      <c r="BG226" s="251">
        <f>IF(N226="zákl. přenesená",J226,0)</f>
        <v>0</v>
      </c>
      <c r="BH226" s="251">
        <f>IF(N226="sníž. přenesená",J226,0)</f>
        <v>0</v>
      </c>
      <c r="BI226" s="251">
        <f>IF(N226="nulová",J226,0)</f>
        <v>0</v>
      </c>
      <c r="BJ226" s="25" t="s">
        <v>24</v>
      </c>
      <c r="BK226" s="251">
        <f>ROUND(I226*H226,2)</f>
        <v>0</v>
      </c>
      <c r="BL226" s="25" t="s">
        <v>401</v>
      </c>
      <c r="BM226" s="25" t="s">
        <v>5866</v>
      </c>
    </row>
    <row r="227" spans="2:51" s="12" customFormat="1" ht="13.5">
      <c r="B227" s="255"/>
      <c r="C227" s="256"/>
      <c r="D227" s="252" t="s">
        <v>405</v>
      </c>
      <c r="E227" s="257" t="s">
        <v>22</v>
      </c>
      <c r="F227" s="258" t="s">
        <v>24</v>
      </c>
      <c r="G227" s="256"/>
      <c r="H227" s="259">
        <v>1</v>
      </c>
      <c r="I227" s="260"/>
      <c r="J227" s="256"/>
      <c r="K227" s="256"/>
      <c r="L227" s="261"/>
      <c r="M227" s="262"/>
      <c r="N227" s="263"/>
      <c r="O227" s="263"/>
      <c r="P227" s="263"/>
      <c r="Q227" s="263"/>
      <c r="R227" s="263"/>
      <c r="S227" s="263"/>
      <c r="T227" s="264"/>
      <c r="AT227" s="265" t="s">
        <v>405</v>
      </c>
      <c r="AU227" s="265" t="s">
        <v>81</v>
      </c>
      <c r="AV227" s="12" t="s">
        <v>81</v>
      </c>
      <c r="AW227" s="12" t="s">
        <v>36</v>
      </c>
      <c r="AX227" s="12" t="s">
        <v>73</v>
      </c>
      <c r="AY227" s="265" t="s">
        <v>394</v>
      </c>
    </row>
    <row r="228" spans="2:51" s="14" customFormat="1" ht="13.5">
      <c r="B228" s="277"/>
      <c r="C228" s="278"/>
      <c r="D228" s="252" t="s">
        <v>405</v>
      </c>
      <c r="E228" s="279" t="s">
        <v>22</v>
      </c>
      <c r="F228" s="280" t="s">
        <v>473</v>
      </c>
      <c r="G228" s="278"/>
      <c r="H228" s="281">
        <v>1</v>
      </c>
      <c r="I228" s="282"/>
      <c r="J228" s="278"/>
      <c r="K228" s="278"/>
      <c r="L228" s="283"/>
      <c r="M228" s="284"/>
      <c r="N228" s="285"/>
      <c r="O228" s="285"/>
      <c r="P228" s="285"/>
      <c r="Q228" s="285"/>
      <c r="R228" s="285"/>
      <c r="S228" s="285"/>
      <c r="T228" s="286"/>
      <c r="AT228" s="287" t="s">
        <v>405</v>
      </c>
      <c r="AU228" s="287" t="s">
        <v>81</v>
      </c>
      <c r="AV228" s="14" t="s">
        <v>401</v>
      </c>
      <c r="AW228" s="14" t="s">
        <v>36</v>
      </c>
      <c r="AX228" s="14" t="s">
        <v>24</v>
      </c>
      <c r="AY228" s="287" t="s">
        <v>394</v>
      </c>
    </row>
    <row r="229" spans="2:65" s="1" customFormat="1" ht="25.5" customHeight="1">
      <c r="B229" s="47"/>
      <c r="C229" s="240" t="s">
        <v>598</v>
      </c>
      <c r="D229" s="240" t="s">
        <v>396</v>
      </c>
      <c r="E229" s="241" t="s">
        <v>5867</v>
      </c>
      <c r="F229" s="242" t="s">
        <v>5868</v>
      </c>
      <c r="G229" s="243" t="s">
        <v>409</v>
      </c>
      <c r="H229" s="244">
        <v>1</v>
      </c>
      <c r="I229" s="245"/>
      <c r="J229" s="246">
        <f>ROUND(I229*H229,2)</f>
        <v>0</v>
      </c>
      <c r="K229" s="242" t="s">
        <v>22</v>
      </c>
      <c r="L229" s="73"/>
      <c r="M229" s="247" t="s">
        <v>22</v>
      </c>
      <c r="N229" s="248" t="s">
        <v>44</v>
      </c>
      <c r="O229" s="48"/>
      <c r="P229" s="249">
        <f>O229*H229</f>
        <v>0</v>
      </c>
      <c r="Q229" s="249">
        <v>0</v>
      </c>
      <c r="R229" s="249">
        <f>Q229*H229</f>
        <v>0</v>
      </c>
      <c r="S229" s="249">
        <v>0</v>
      </c>
      <c r="T229" s="250">
        <f>S229*H229</f>
        <v>0</v>
      </c>
      <c r="AR229" s="25" t="s">
        <v>401</v>
      </c>
      <c r="AT229" s="25" t="s">
        <v>396</v>
      </c>
      <c r="AU229" s="25" t="s">
        <v>81</v>
      </c>
      <c r="AY229" s="25" t="s">
        <v>394</v>
      </c>
      <c r="BE229" s="251">
        <f>IF(N229="základní",J229,0)</f>
        <v>0</v>
      </c>
      <c r="BF229" s="251">
        <f>IF(N229="snížená",J229,0)</f>
        <v>0</v>
      </c>
      <c r="BG229" s="251">
        <f>IF(N229="zákl. přenesená",J229,0)</f>
        <v>0</v>
      </c>
      <c r="BH229" s="251">
        <f>IF(N229="sníž. přenesená",J229,0)</f>
        <v>0</v>
      </c>
      <c r="BI229" s="251">
        <f>IF(N229="nulová",J229,0)</f>
        <v>0</v>
      </c>
      <c r="BJ229" s="25" t="s">
        <v>24</v>
      </c>
      <c r="BK229" s="251">
        <f>ROUND(I229*H229,2)</f>
        <v>0</v>
      </c>
      <c r="BL229" s="25" t="s">
        <v>401</v>
      </c>
      <c r="BM229" s="25" t="s">
        <v>5869</v>
      </c>
    </row>
    <row r="230" spans="2:47" s="1" customFormat="1" ht="13.5">
      <c r="B230" s="47"/>
      <c r="C230" s="75"/>
      <c r="D230" s="252" t="s">
        <v>403</v>
      </c>
      <c r="E230" s="75"/>
      <c r="F230" s="253" t="s">
        <v>5870</v>
      </c>
      <c r="G230" s="75"/>
      <c r="H230" s="75"/>
      <c r="I230" s="208"/>
      <c r="J230" s="75"/>
      <c r="K230" s="75"/>
      <c r="L230" s="73"/>
      <c r="M230" s="254"/>
      <c r="N230" s="48"/>
      <c r="O230" s="48"/>
      <c r="P230" s="48"/>
      <c r="Q230" s="48"/>
      <c r="R230" s="48"/>
      <c r="S230" s="48"/>
      <c r="T230" s="96"/>
      <c r="AT230" s="25" t="s">
        <v>403</v>
      </c>
      <c r="AU230" s="25" t="s">
        <v>81</v>
      </c>
    </row>
    <row r="231" spans="2:65" s="1" customFormat="1" ht="25.5" customHeight="1">
      <c r="B231" s="47"/>
      <c r="C231" s="240" t="s">
        <v>604</v>
      </c>
      <c r="D231" s="240" t="s">
        <v>396</v>
      </c>
      <c r="E231" s="241" t="s">
        <v>5871</v>
      </c>
      <c r="F231" s="242" t="s">
        <v>5872</v>
      </c>
      <c r="G231" s="243" t="s">
        <v>409</v>
      </c>
      <c r="H231" s="244">
        <v>1</v>
      </c>
      <c r="I231" s="245"/>
      <c r="J231" s="246">
        <f>ROUND(I231*H231,2)</f>
        <v>0</v>
      </c>
      <c r="K231" s="242" t="s">
        <v>22</v>
      </c>
      <c r="L231" s="73"/>
      <c r="M231" s="247" t="s">
        <v>22</v>
      </c>
      <c r="N231" s="248" t="s">
        <v>44</v>
      </c>
      <c r="O231" s="48"/>
      <c r="P231" s="249">
        <f>O231*H231</f>
        <v>0</v>
      </c>
      <c r="Q231" s="249">
        <v>0</v>
      </c>
      <c r="R231" s="249">
        <f>Q231*H231</f>
        <v>0</v>
      </c>
      <c r="S231" s="249">
        <v>0</v>
      </c>
      <c r="T231" s="250">
        <f>S231*H231</f>
        <v>0</v>
      </c>
      <c r="AR231" s="25" t="s">
        <v>401</v>
      </c>
      <c r="AT231" s="25" t="s">
        <v>396</v>
      </c>
      <c r="AU231" s="25" t="s">
        <v>81</v>
      </c>
      <c r="AY231" s="25" t="s">
        <v>394</v>
      </c>
      <c r="BE231" s="251">
        <f>IF(N231="základní",J231,0)</f>
        <v>0</v>
      </c>
      <c r="BF231" s="251">
        <f>IF(N231="snížená",J231,0)</f>
        <v>0</v>
      </c>
      <c r="BG231" s="251">
        <f>IF(N231="zákl. přenesená",J231,0)</f>
        <v>0</v>
      </c>
      <c r="BH231" s="251">
        <f>IF(N231="sníž. přenesená",J231,0)</f>
        <v>0</v>
      </c>
      <c r="BI231" s="251">
        <f>IF(N231="nulová",J231,0)</f>
        <v>0</v>
      </c>
      <c r="BJ231" s="25" t="s">
        <v>24</v>
      </c>
      <c r="BK231" s="251">
        <f>ROUND(I231*H231,2)</f>
        <v>0</v>
      </c>
      <c r="BL231" s="25" t="s">
        <v>401</v>
      </c>
      <c r="BM231" s="25" t="s">
        <v>5873</v>
      </c>
    </row>
    <row r="232" spans="2:65" s="1" customFormat="1" ht="16.5" customHeight="1">
      <c r="B232" s="47"/>
      <c r="C232" s="240" t="s">
        <v>609</v>
      </c>
      <c r="D232" s="240" t="s">
        <v>396</v>
      </c>
      <c r="E232" s="241" t="s">
        <v>5874</v>
      </c>
      <c r="F232" s="242" t="s">
        <v>5875</v>
      </c>
      <c r="G232" s="243" t="s">
        <v>409</v>
      </c>
      <c r="H232" s="244">
        <v>1</v>
      </c>
      <c r="I232" s="245"/>
      <c r="J232" s="246">
        <f>ROUND(I232*H232,2)</f>
        <v>0</v>
      </c>
      <c r="K232" s="242" t="s">
        <v>22</v>
      </c>
      <c r="L232" s="73"/>
      <c r="M232" s="247" t="s">
        <v>22</v>
      </c>
      <c r="N232" s="248" t="s">
        <v>44</v>
      </c>
      <c r="O232" s="48"/>
      <c r="P232" s="249">
        <f>O232*H232</f>
        <v>0</v>
      </c>
      <c r="Q232" s="249">
        <v>0</v>
      </c>
      <c r="R232" s="249">
        <f>Q232*H232</f>
        <v>0</v>
      </c>
      <c r="S232" s="249">
        <v>0</v>
      </c>
      <c r="T232" s="250">
        <f>S232*H232</f>
        <v>0</v>
      </c>
      <c r="AR232" s="25" t="s">
        <v>401</v>
      </c>
      <c r="AT232" s="25" t="s">
        <v>396</v>
      </c>
      <c r="AU232" s="25" t="s">
        <v>81</v>
      </c>
      <c r="AY232" s="25" t="s">
        <v>394</v>
      </c>
      <c r="BE232" s="251">
        <f>IF(N232="základní",J232,0)</f>
        <v>0</v>
      </c>
      <c r="BF232" s="251">
        <f>IF(N232="snížená",J232,0)</f>
        <v>0</v>
      </c>
      <c r="BG232" s="251">
        <f>IF(N232="zákl. přenesená",J232,0)</f>
        <v>0</v>
      </c>
      <c r="BH232" s="251">
        <f>IF(N232="sníž. přenesená",J232,0)</f>
        <v>0</v>
      </c>
      <c r="BI232" s="251">
        <f>IF(N232="nulová",J232,0)</f>
        <v>0</v>
      </c>
      <c r="BJ232" s="25" t="s">
        <v>24</v>
      </c>
      <c r="BK232" s="251">
        <f>ROUND(I232*H232,2)</f>
        <v>0</v>
      </c>
      <c r="BL232" s="25" t="s">
        <v>401</v>
      </c>
      <c r="BM232" s="25" t="s">
        <v>5876</v>
      </c>
    </row>
    <row r="233" spans="2:65" s="1" customFormat="1" ht="38.25" customHeight="1">
      <c r="B233" s="47"/>
      <c r="C233" s="240" t="s">
        <v>616</v>
      </c>
      <c r="D233" s="240" t="s">
        <v>396</v>
      </c>
      <c r="E233" s="241" t="s">
        <v>5877</v>
      </c>
      <c r="F233" s="242" t="s">
        <v>5878</v>
      </c>
      <c r="G233" s="243" t="s">
        <v>409</v>
      </c>
      <c r="H233" s="244">
        <v>1</v>
      </c>
      <c r="I233" s="245"/>
      <c r="J233" s="246">
        <f>ROUND(I233*H233,2)</f>
        <v>0</v>
      </c>
      <c r="K233" s="242" t="s">
        <v>22</v>
      </c>
      <c r="L233" s="73"/>
      <c r="M233" s="247" t="s">
        <v>22</v>
      </c>
      <c r="N233" s="248" t="s">
        <v>44</v>
      </c>
      <c r="O233" s="48"/>
      <c r="P233" s="249">
        <f>O233*H233</f>
        <v>0</v>
      </c>
      <c r="Q233" s="249">
        <v>19.78</v>
      </c>
      <c r="R233" s="249">
        <f>Q233*H233</f>
        <v>19.78</v>
      </c>
      <c r="S233" s="249">
        <v>0</v>
      </c>
      <c r="T233" s="250">
        <f>S233*H233</f>
        <v>0</v>
      </c>
      <c r="AR233" s="25" t="s">
        <v>401</v>
      </c>
      <c r="AT233" s="25" t="s">
        <v>396</v>
      </c>
      <c r="AU233" s="25" t="s">
        <v>81</v>
      </c>
      <c r="AY233" s="25" t="s">
        <v>394</v>
      </c>
      <c r="BE233" s="251">
        <f>IF(N233="základní",J233,0)</f>
        <v>0</v>
      </c>
      <c r="BF233" s="251">
        <f>IF(N233="snížená",J233,0)</f>
        <v>0</v>
      </c>
      <c r="BG233" s="251">
        <f>IF(N233="zákl. přenesená",J233,0)</f>
        <v>0</v>
      </c>
      <c r="BH233" s="251">
        <f>IF(N233="sníž. přenesená",J233,0)</f>
        <v>0</v>
      </c>
      <c r="BI233" s="251">
        <f>IF(N233="nulová",J233,0)</f>
        <v>0</v>
      </c>
      <c r="BJ233" s="25" t="s">
        <v>24</v>
      </c>
      <c r="BK233" s="251">
        <f>ROUND(I233*H233,2)</f>
        <v>0</v>
      </c>
      <c r="BL233" s="25" t="s">
        <v>401</v>
      </c>
      <c r="BM233" s="25" t="s">
        <v>5879</v>
      </c>
    </row>
    <row r="234" spans="2:47" s="1" customFormat="1" ht="13.5">
      <c r="B234" s="47"/>
      <c r="C234" s="75"/>
      <c r="D234" s="252" t="s">
        <v>403</v>
      </c>
      <c r="E234" s="75"/>
      <c r="F234" s="253" t="s">
        <v>5880</v>
      </c>
      <c r="G234" s="75"/>
      <c r="H234" s="75"/>
      <c r="I234" s="208"/>
      <c r="J234" s="75"/>
      <c r="K234" s="75"/>
      <c r="L234" s="73"/>
      <c r="M234" s="254"/>
      <c r="N234" s="48"/>
      <c r="O234" s="48"/>
      <c r="P234" s="48"/>
      <c r="Q234" s="48"/>
      <c r="R234" s="48"/>
      <c r="S234" s="48"/>
      <c r="T234" s="96"/>
      <c r="AT234" s="25" t="s">
        <v>403</v>
      </c>
      <c r="AU234" s="25" t="s">
        <v>81</v>
      </c>
    </row>
    <row r="235" spans="2:51" s="12" customFormat="1" ht="13.5">
      <c r="B235" s="255"/>
      <c r="C235" s="256"/>
      <c r="D235" s="252" t="s">
        <v>405</v>
      </c>
      <c r="E235" s="257" t="s">
        <v>22</v>
      </c>
      <c r="F235" s="258" t="s">
        <v>24</v>
      </c>
      <c r="G235" s="256"/>
      <c r="H235" s="259">
        <v>1</v>
      </c>
      <c r="I235" s="260"/>
      <c r="J235" s="256"/>
      <c r="K235" s="256"/>
      <c r="L235" s="261"/>
      <c r="M235" s="262"/>
      <c r="N235" s="263"/>
      <c r="O235" s="263"/>
      <c r="P235" s="263"/>
      <c r="Q235" s="263"/>
      <c r="R235" s="263"/>
      <c r="S235" s="263"/>
      <c r="T235" s="264"/>
      <c r="AT235" s="265" t="s">
        <v>405</v>
      </c>
      <c r="AU235" s="265" t="s">
        <v>81</v>
      </c>
      <c r="AV235" s="12" t="s">
        <v>81</v>
      </c>
      <c r="AW235" s="12" t="s">
        <v>36</v>
      </c>
      <c r="AX235" s="12" t="s">
        <v>24</v>
      </c>
      <c r="AY235" s="265" t="s">
        <v>394</v>
      </c>
    </row>
    <row r="236" spans="2:65" s="1" customFormat="1" ht="38.25" customHeight="1">
      <c r="B236" s="47"/>
      <c r="C236" s="240" t="s">
        <v>622</v>
      </c>
      <c r="D236" s="240" t="s">
        <v>396</v>
      </c>
      <c r="E236" s="241" t="s">
        <v>5881</v>
      </c>
      <c r="F236" s="242" t="s">
        <v>5882</v>
      </c>
      <c r="G236" s="243" t="s">
        <v>409</v>
      </c>
      <c r="H236" s="244">
        <v>1</v>
      </c>
      <c r="I236" s="245"/>
      <c r="J236" s="246">
        <f>ROUND(I236*H236,2)</f>
        <v>0</v>
      </c>
      <c r="K236" s="242" t="s">
        <v>22</v>
      </c>
      <c r="L236" s="73"/>
      <c r="M236" s="247" t="s">
        <v>22</v>
      </c>
      <c r="N236" s="248" t="s">
        <v>44</v>
      </c>
      <c r="O236" s="48"/>
      <c r="P236" s="249">
        <f>O236*H236</f>
        <v>0</v>
      </c>
      <c r="Q236" s="249">
        <v>1.875</v>
      </c>
      <c r="R236" s="249">
        <f>Q236*H236</f>
        <v>1.875</v>
      </c>
      <c r="S236" s="249">
        <v>0</v>
      </c>
      <c r="T236" s="250">
        <f>S236*H236</f>
        <v>0</v>
      </c>
      <c r="AR236" s="25" t="s">
        <v>401</v>
      </c>
      <c r="AT236" s="25" t="s">
        <v>396</v>
      </c>
      <c r="AU236" s="25" t="s">
        <v>81</v>
      </c>
      <c r="AY236" s="25" t="s">
        <v>394</v>
      </c>
      <c r="BE236" s="251">
        <f>IF(N236="základní",J236,0)</f>
        <v>0</v>
      </c>
      <c r="BF236" s="251">
        <f>IF(N236="snížená",J236,0)</f>
        <v>0</v>
      </c>
      <c r="BG236" s="251">
        <f>IF(N236="zákl. přenesená",J236,0)</f>
        <v>0</v>
      </c>
      <c r="BH236" s="251">
        <f>IF(N236="sníž. přenesená",J236,0)</f>
        <v>0</v>
      </c>
      <c r="BI236" s="251">
        <f>IF(N236="nulová",J236,0)</f>
        <v>0</v>
      </c>
      <c r="BJ236" s="25" t="s">
        <v>24</v>
      </c>
      <c r="BK236" s="251">
        <f>ROUND(I236*H236,2)</f>
        <v>0</v>
      </c>
      <c r="BL236" s="25" t="s">
        <v>401</v>
      </c>
      <c r="BM236" s="25" t="s">
        <v>5883</v>
      </c>
    </row>
    <row r="237" spans="2:47" s="1" customFormat="1" ht="13.5">
      <c r="B237" s="47"/>
      <c r="C237" s="75"/>
      <c r="D237" s="252" t="s">
        <v>403</v>
      </c>
      <c r="E237" s="75"/>
      <c r="F237" s="253" t="s">
        <v>5884</v>
      </c>
      <c r="G237" s="75"/>
      <c r="H237" s="75"/>
      <c r="I237" s="208"/>
      <c r="J237" s="75"/>
      <c r="K237" s="75"/>
      <c r="L237" s="73"/>
      <c r="M237" s="254"/>
      <c r="N237" s="48"/>
      <c r="O237" s="48"/>
      <c r="P237" s="48"/>
      <c r="Q237" s="48"/>
      <c r="R237" s="48"/>
      <c r="S237" s="48"/>
      <c r="T237" s="96"/>
      <c r="AT237" s="25" t="s">
        <v>403</v>
      </c>
      <c r="AU237" s="25" t="s">
        <v>81</v>
      </c>
    </row>
    <row r="238" spans="2:65" s="1" customFormat="1" ht="25.5" customHeight="1">
      <c r="B238" s="47"/>
      <c r="C238" s="240" t="s">
        <v>628</v>
      </c>
      <c r="D238" s="240" t="s">
        <v>396</v>
      </c>
      <c r="E238" s="241" t="s">
        <v>5885</v>
      </c>
      <c r="F238" s="242" t="s">
        <v>5886</v>
      </c>
      <c r="G238" s="243" t="s">
        <v>409</v>
      </c>
      <c r="H238" s="244">
        <v>1</v>
      </c>
      <c r="I238" s="245"/>
      <c r="J238" s="246">
        <f>ROUND(I238*H238,2)</f>
        <v>0</v>
      </c>
      <c r="K238" s="242" t="s">
        <v>22</v>
      </c>
      <c r="L238" s="73"/>
      <c r="M238" s="247" t="s">
        <v>22</v>
      </c>
      <c r="N238" s="248" t="s">
        <v>44</v>
      </c>
      <c r="O238" s="48"/>
      <c r="P238" s="249">
        <f>O238*H238</f>
        <v>0</v>
      </c>
      <c r="Q238" s="249">
        <v>0</v>
      </c>
      <c r="R238" s="249">
        <f>Q238*H238</f>
        <v>0</v>
      </c>
      <c r="S238" s="249">
        <v>0</v>
      </c>
      <c r="T238" s="250">
        <f>S238*H238</f>
        <v>0</v>
      </c>
      <c r="AR238" s="25" t="s">
        <v>401</v>
      </c>
      <c r="AT238" s="25" t="s">
        <v>396</v>
      </c>
      <c r="AU238" s="25" t="s">
        <v>81</v>
      </c>
      <c r="AY238" s="25" t="s">
        <v>394</v>
      </c>
      <c r="BE238" s="251">
        <f>IF(N238="základní",J238,0)</f>
        <v>0</v>
      </c>
      <c r="BF238" s="251">
        <f>IF(N238="snížená",J238,0)</f>
        <v>0</v>
      </c>
      <c r="BG238" s="251">
        <f>IF(N238="zákl. přenesená",J238,0)</f>
        <v>0</v>
      </c>
      <c r="BH238" s="251">
        <f>IF(N238="sníž. přenesená",J238,0)</f>
        <v>0</v>
      </c>
      <c r="BI238" s="251">
        <f>IF(N238="nulová",J238,0)</f>
        <v>0</v>
      </c>
      <c r="BJ238" s="25" t="s">
        <v>24</v>
      </c>
      <c r="BK238" s="251">
        <f>ROUND(I238*H238,2)</f>
        <v>0</v>
      </c>
      <c r="BL238" s="25" t="s">
        <v>401</v>
      </c>
      <c r="BM238" s="25" t="s">
        <v>5887</v>
      </c>
    </row>
    <row r="239" spans="2:47" s="1" customFormat="1" ht="13.5">
      <c r="B239" s="47"/>
      <c r="C239" s="75"/>
      <c r="D239" s="252" t="s">
        <v>403</v>
      </c>
      <c r="E239" s="75"/>
      <c r="F239" s="253" t="s">
        <v>5888</v>
      </c>
      <c r="G239" s="75"/>
      <c r="H239" s="75"/>
      <c r="I239" s="208"/>
      <c r="J239" s="75"/>
      <c r="K239" s="75"/>
      <c r="L239" s="73"/>
      <c r="M239" s="254"/>
      <c r="N239" s="48"/>
      <c r="O239" s="48"/>
      <c r="P239" s="48"/>
      <c r="Q239" s="48"/>
      <c r="R239" s="48"/>
      <c r="S239" s="48"/>
      <c r="T239" s="96"/>
      <c r="AT239" s="25" t="s">
        <v>403</v>
      </c>
      <c r="AU239" s="25" t="s">
        <v>81</v>
      </c>
    </row>
    <row r="240" spans="2:47" s="1" customFormat="1" ht="13.5">
      <c r="B240" s="47"/>
      <c r="C240" s="75"/>
      <c r="D240" s="252" t="s">
        <v>842</v>
      </c>
      <c r="E240" s="75"/>
      <c r="F240" s="308" t="s">
        <v>5889</v>
      </c>
      <c r="G240" s="75"/>
      <c r="H240" s="75"/>
      <c r="I240" s="208"/>
      <c r="J240" s="75"/>
      <c r="K240" s="75"/>
      <c r="L240" s="73"/>
      <c r="M240" s="254"/>
      <c r="N240" s="48"/>
      <c r="O240" s="48"/>
      <c r="P240" s="48"/>
      <c r="Q240" s="48"/>
      <c r="R240" s="48"/>
      <c r="S240" s="48"/>
      <c r="T240" s="96"/>
      <c r="AT240" s="25" t="s">
        <v>842</v>
      </c>
      <c r="AU240" s="25" t="s">
        <v>81</v>
      </c>
    </row>
    <row r="241" spans="2:63" s="11" customFormat="1" ht="29.85" customHeight="1">
      <c r="B241" s="224"/>
      <c r="C241" s="225"/>
      <c r="D241" s="226" t="s">
        <v>72</v>
      </c>
      <c r="E241" s="238" t="s">
        <v>401</v>
      </c>
      <c r="F241" s="238" t="s">
        <v>1002</v>
      </c>
      <c r="G241" s="225"/>
      <c r="H241" s="225"/>
      <c r="I241" s="228"/>
      <c r="J241" s="239">
        <f>BK241</f>
        <v>0</v>
      </c>
      <c r="K241" s="225"/>
      <c r="L241" s="230"/>
      <c r="M241" s="231"/>
      <c r="N241" s="232"/>
      <c r="O241" s="232"/>
      <c r="P241" s="233">
        <f>SUM(P242:P256)</f>
        <v>0</v>
      </c>
      <c r="Q241" s="232"/>
      <c r="R241" s="233">
        <f>SUM(R242:R256)</f>
        <v>71.55944936</v>
      </c>
      <c r="S241" s="232"/>
      <c r="T241" s="234">
        <f>SUM(T242:T256)</f>
        <v>0</v>
      </c>
      <c r="AR241" s="235" t="s">
        <v>24</v>
      </c>
      <c r="AT241" s="236" t="s">
        <v>72</v>
      </c>
      <c r="AU241" s="236" t="s">
        <v>24</v>
      </c>
      <c r="AY241" s="235" t="s">
        <v>394</v>
      </c>
      <c r="BK241" s="237">
        <f>SUM(BK242:BK256)</f>
        <v>0</v>
      </c>
    </row>
    <row r="242" spans="2:65" s="1" customFormat="1" ht="16.5" customHeight="1">
      <c r="B242" s="47"/>
      <c r="C242" s="240" t="s">
        <v>636</v>
      </c>
      <c r="D242" s="240" t="s">
        <v>396</v>
      </c>
      <c r="E242" s="241" t="s">
        <v>5595</v>
      </c>
      <c r="F242" s="242" t="s">
        <v>5596</v>
      </c>
      <c r="G242" s="243" t="s">
        <v>425</v>
      </c>
      <c r="H242" s="244">
        <v>35.068</v>
      </c>
      <c r="I242" s="245"/>
      <c r="J242" s="246">
        <f>ROUND(I242*H242,2)</f>
        <v>0</v>
      </c>
      <c r="K242" s="242" t="s">
        <v>400</v>
      </c>
      <c r="L242" s="73"/>
      <c r="M242" s="247" t="s">
        <v>22</v>
      </c>
      <c r="N242" s="248" t="s">
        <v>44</v>
      </c>
      <c r="O242" s="48"/>
      <c r="P242" s="249">
        <f>O242*H242</f>
        <v>0</v>
      </c>
      <c r="Q242" s="249">
        <v>1.89077</v>
      </c>
      <c r="R242" s="249">
        <f>Q242*H242</f>
        <v>66.30552236</v>
      </c>
      <c r="S242" s="249">
        <v>0</v>
      </c>
      <c r="T242" s="250">
        <f>S242*H242</f>
        <v>0</v>
      </c>
      <c r="AR242" s="25" t="s">
        <v>401</v>
      </c>
      <c r="AT242" s="25" t="s">
        <v>396</v>
      </c>
      <c r="AU242" s="25" t="s">
        <v>81</v>
      </c>
      <c r="AY242" s="25" t="s">
        <v>394</v>
      </c>
      <c r="BE242" s="251">
        <f>IF(N242="základní",J242,0)</f>
        <v>0</v>
      </c>
      <c r="BF242" s="251">
        <f>IF(N242="snížená",J242,0)</f>
        <v>0</v>
      </c>
      <c r="BG242" s="251">
        <f>IF(N242="zákl. přenesená",J242,0)</f>
        <v>0</v>
      </c>
      <c r="BH242" s="251">
        <f>IF(N242="sníž. přenesená",J242,0)</f>
        <v>0</v>
      </c>
      <c r="BI242" s="251">
        <f>IF(N242="nulová",J242,0)</f>
        <v>0</v>
      </c>
      <c r="BJ242" s="25" t="s">
        <v>24</v>
      </c>
      <c r="BK242" s="251">
        <f>ROUND(I242*H242,2)</f>
        <v>0</v>
      </c>
      <c r="BL242" s="25" t="s">
        <v>401</v>
      </c>
      <c r="BM242" s="25" t="s">
        <v>5890</v>
      </c>
    </row>
    <row r="243" spans="2:47" s="1" customFormat="1" ht="13.5">
      <c r="B243" s="47"/>
      <c r="C243" s="75"/>
      <c r="D243" s="252" t="s">
        <v>403</v>
      </c>
      <c r="E243" s="75"/>
      <c r="F243" s="253" t="s">
        <v>5598</v>
      </c>
      <c r="G243" s="75"/>
      <c r="H243" s="75"/>
      <c r="I243" s="208"/>
      <c r="J243" s="75"/>
      <c r="K243" s="75"/>
      <c r="L243" s="73"/>
      <c r="M243" s="254"/>
      <c r="N243" s="48"/>
      <c r="O243" s="48"/>
      <c r="P243" s="48"/>
      <c r="Q243" s="48"/>
      <c r="R243" s="48"/>
      <c r="S243" s="48"/>
      <c r="T243" s="96"/>
      <c r="AT243" s="25" t="s">
        <v>403</v>
      </c>
      <c r="AU243" s="25" t="s">
        <v>81</v>
      </c>
    </row>
    <row r="244" spans="2:51" s="12" customFormat="1" ht="13.5">
      <c r="B244" s="255"/>
      <c r="C244" s="256"/>
      <c r="D244" s="252" t="s">
        <v>405</v>
      </c>
      <c r="E244" s="257" t="s">
        <v>22</v>
      </c>
      <c r="F244" s="258" t="s">
        <v>5891</v>
      </c>
      <c r="G244" s="256"/>
      <c r="H244" s="259">
        <v>11.99</v>
      </c>
      <c r="I244" s="260"/>
      <c r="J244" s="256"/>
      <c r="K244" s="256"/>
      <c r="L244" s="261"/>
      <c r="M244" s="262"/>
      <c r="N244" s="263"/>
      <c r="O244" s="263"/>
      <c r="P244" s="263"/>
      <c r="Q244" s="263"/>
      <c r="R244" s="263"/>
      <c r="S244" s="263"/>
      <c r="T244" s="264"/>
      <c r="AT244" s="265" t="s">
        <v>405</v>
      </c>
      <c r="AU244" s="265" t="s">
        <v>81</v>
      </c>
      <c r="AV244" s="12" t="s">
        <v>81</v>
      </c>
      <c r="AW244" s="12" t="s">
        <v>36</v>
      </c>
      <c r="AX244" s="12" t="s">
        <v>73</v>
      </c>
      <c r="AY244" s="265" t="s">
        <v>394</v>
      </c>
    </row>
    <row r="245" spans="2:51" s="12" customFormat="1" ht="13.5">
      <c r="B245" s="255"/>
      <c r="C245" s="256"/>
      <c r="D245" s="252" t="s">
        <v>405</v>
      </c>
      <c r="E245" s="257" t="s">
        <v>22</v>
      </c>
      <c r="F245" s="258" t="s">
        <v>5892</v>
      </c>
      <c r="G245" s="256"/>
      <c r="H245" s="259">
        <v>23.078</v>
      </c>
      <c r="I245" s="260"/>
      <c r="J245" s="256"/>
      <c r="K245" s="256"/>
      <c r="L245" s="261"/>
      <c r="M245" s="262"/>
      <c r="N245" s="263"/>
      <c r="O245" s="263"/>
      <c r="P245" s="263"/>
      <c r="Q245" s="263"/>
      <c r="R245" s="263"/>
      <c r="S245" s="263"/>
      <c r="T245" s="264"/>
      <c r="AT245" s="265" t="s">
        <v>405</v>
      </c>
      <c r="AU245" s="265" t="s">
        <v>81</v>
      </c>
      <c r="AV245" s="12" t="s">
        <v>81</v>
      </c>
      <c r="AW245" s="12" t="s">
        <v>36</v>
      </c>
      <c r="AX245" s="12" t="s">
        <v>73</v>
      </c>
      <c r="AY245" s="265" t="s">
        <v>394</v>
      </c>
    </row>
    <row r="246" spans="2:51" s="14" customFormat="1" ht="13.5">
      <c r="B246" s="277"/>
      <c r="C246" s="278"/>
      <c r="D246" s="252" t="s">
        <v>405</v>
      </c>
      <c r="E246" s="279" t="s">
        <v>22</v>
      </c>
      <c r="F246" s="280" t="s">
        <v>473</v>
      </c>
      <c r="G246" s="278"/>
      <c r="H246" s="281">
        <v>35.068</v>
      </c>
      <c r="I246" s="282"/>
      <c r="J246" s="278"/>
      <c r="K246" s="278"/>
      <c r="L246" s="283"/>
      <c r="M246" s="284"/>
      <c r="N246" s="285"/>
      <c r="O246" s="285"/>
      <c r="P246" s="285"/>
      <c r="Q246" s="285"/>
      <c r="R246" s="285"/>
      <c r="S246" s="285"/>
      <c r="T246" s="286"/>
      <c r="AT246" s="287" t="s">
        <v>405</v>
      </c>
      <c r="AU246" s="287" t="s">
        <v>81</v>
      </c>
      <c r="AV246" s="14" t="s">
        <v>401</v>
      </c>
      <c r="AW246" s="14" t="s">
        <v>36</v>
      </c>
      <c r="AX246" s="14" t="s">
        <v>24</v>
      </c>
      <c r="AY246" s="287" t="s">
        <v>394</v>
      </c>
    </row>
    <row r="247" spans="2:65" s="1" customFormat="1" ht="16.5" customHeight="1">
      <c r="B247" s="47"/>
      <c r="C247" s="240" t="s">
        <v>643</v>
      </c>
      <c r="D247" s="240" t="s">
        <v>396</v>
      </c>
      <c r="E247" s="241" t="s">
        <v>5893</v>
      </c>
      <c r="F247" s="242" t="s">
        <v>5894</v>
      </c>
      <c r="G247" s="243" t="s">
        <v>425</v>
      </c>
      <c r="H247" s="244">
        <v>14.7</v>
      </c>
      <c r="I247" s="245"/>
      <c r="J247" s="246">
        <f>ROUND(I247*H247,2)</f>
        <v>0</v>
      </c>
      <c r="K247" s="242" t="s">
        <v>22</v>
      </c>
      <c r="L247" s="73"/>
      <c r="M247" s="247" t="s">
        <v>22</v>
      </c>
      <c r="N247" s="248" t="s">
        <v>44</v>
      </c>
      <c r="O247" s="48"/>
      <c r="P247" s="249">
        <f>O247*H247</f>
        <v>0</v>
      </c>
      <c r="Q247" s="249">
        <v>0</v>
      </c>
      <c r="R247" s="249">
        <f>Q247*H247</f>
        <v>0</v>
      </c>
      <c r="S247" s="249">
        <v>0</v>
      </c>
      <c r="T247" s="250">
        <f>S247*H247</f>
        <v>0</v>
      </c>
      <c r="AR247" s="25" t="s">
        <v>401</v>
      </c>
      <c r="AT247" s="25" t="s">
        <v>396</v>
      </c>
      <c r="AU247" s="25" t="s">
        <v>81</v>
      </c>
      <c r="AY247" s="25" t="s">
        <v>394</v>
      </c>
      <c r="BE247" s="251">
        <f>IF(N247="základní",J247,0)</f>
        <v>0</v>
      </c>
      <c r="BF247" s="251">
        <f>IF(N247="snížená",J247,0)</f>
        <v>0</v>
      </c>
      <c r="BG247" s="251">
        <f>IF(N247="zákl. přenesená",J247,0)</f>
        <v>0</v>
      </c>
      <c r="BH247" s="251">
        <f>IF(N247="sníž. přenesená",J247,0)</f>
        <v>0</v>
      </c>
      <c r="BI247" s="251">
        <f>IF(N247="nulová",J247,0)</f>
        <v>0</v>
      </c>
      <c r="BJ247" s="25" t="s">
        <v>24</v>
      </c>
      <c r="BK247" s="251">
        <f>ROUND(I247*H247,2)</f>
        <v>0</v>
      </c>
      <c r="BL247" s="25" t="s">
        <v>401</v>
      </c>
      <c r="BM247" s="25" t="s">
        <v>5895</v>
      </c>
    </row>
    <row r="248" spans="2:47" s="1" customFormat="1" ht="13.5">
      <c r="B248" s="47"/>
      <c r="C248" s="75"/>
      <c r="D248" s="252" t="s">
        <v>403</v>
      </c>
      <c r="E248" s="75"/>
      <c r="F248" s="253" t="s">
        <v>5598</v>
      </c>
      <c r="G248" s="75"/>
      <c r="H248" s="75"/>
      <c r="I248" s="208"/>
      <c r="J248" s="75"/>
      <c r="K248" s="75"/>
      <c r="L248" s="73"/>
      <c r="M248" s="254"/>
      <c r="N248" s="48"/>
      <c r="O248" s="48"/>
      <c r="P248" s="48"/>
      <c r="Q248" s="48"/>
      <c r="R248" s="48"/>
      <c r="S248" s="48"/>
      <c r="T248" s="96"/>
      <c r="AT248" s="25" t="s">
        <v>403</v>
      </c>
      <c r="AU248" s="25" t="s">
        <v>81</v>
      </c>
    </row>
    <row r="249" spans="2:51" s="12" customFormat="1" ht="13.5">
      <c r="B249" s="255"/>
      <c r="C249" s="256"/>
      <c r="D249" s="252" t="s">
        <v>405</v>
      </c>
      <c r="E249" s="257" t="s">
        <v>22</v>
      </c>
      <c r="F249" s="258" t="s">
        <v>5896</v>
      </c>
      <c r="G249" s="256"/>
      <c r="H249" s="259">
        <v>7.35</v>
      </c>
      <c r="I249" s="260"/>
      <c r="J249" s="256"/>
      <c r="K249" s="256"/>
      <c r="L249" s="261"/>
      <c r="M249" s="262"/>
      <c r="N249" s="263"/>
      <c r="O249" s="263"/>
      <c r="P249" s="263"/>
      <c r="Q249" s="263"/>
      <c r="R249" s="263"/>
      <c r="S249" s="263"/>
      <c r="T249" s="264"/>
      <c r="AT249" s="265" t="s">
        <v>405</v>
      </c>
      <c r="AU249" s="265" t="s">
        <v>81</v>
      </c>
      <c r="AV249" s="12" t="s">
        <v>81</v>
      </c>
      <c r="AW249" s="12" t="s">
        <v>36</v>
      </c>
      <c r="AX249" s="12" t="s">
        <v>73</v>
      </c>
      <c r="AY249" s="265" t="s">
        <v>394</v>
      </c>
    </row>
    <row r="250" spans="2:51" s="12" customFormat="1" ht="13.5">
      <c r="B250" s="255"/>
      <c r="C250" s="256"/>
      <c r="D250" s="252" t="s">
        <v>405</v>
      </c>
      <c r="E250" s="257" t="s">
        <v>22</v>
      </c>
      <c r="F250" s="258" t="s">
        <v>5896</v>
      </c>
      <c r="G250" s="256"/>
      <c r="H250" s="259">
        <v>7.35</v>
      </c>
      <c r="I250" s="260"/>
      <c r="J250" s="256"/>
      <c r="K250" s="256"/>
      <c r="L250" s="261"/>
      <c r="M250" s="262"/>
      <c r="N250" s="263"/>
      <c r="O250" s="263"/>
      <c r="P250" s="263"/>
      <c r="Q250" s="263"/>
      <c r="R250" s="263"/>
      <c r="S250" s="263"/>
      <c r="T250" s="264"/>
      <c r="AT250" s="265" t="s">
        <v>405</v>
      </c>
      <c r="AU250" s="265" t="s">
        <v>81</v>
      </c>
      <c r="AV250" s="12" t="s">
        <v>81</v>
      </c>
      <c r="AW250" s="12" t="s">
        <v>36</v>
      </c>
      <c r="AX250" s="12" t="s">
        <v>73</v>
      </c>
      <c r="AY250" s="265" t="s">
        <v>394</v>
      </c>
    </row>
    <row r="251" spans="2:51" s="14" customFormat="1" ht="13.5">
      <c r="B251" s="277"/>
      <c r="C251" s="278"/>
      <c r="D251" s="252" t="s">
        <v>405</v>
      </c>
      <c r="E251" s="279" t="s">
        <v>22</v>
      </c>
      <c r="F251" s="280" t="s">
        <v>473</v>
      </c>
      <c r="G251" s="278"/>
      <c r="H251" s="281">
        <v>14.7</v>
      </c>
      <c r="I251" s="282"/>
      <c r="J251" s="278"/>
      <c r="K251" s="278"/>
      <c r="L251" s="283"/>
      <c r="M251" s="284"/>
      <c r="N251" s="285"/>
      <c r="O251" s="285"/>
      <c r="P251" s="285"/>
      <c r="Q251" s="285"/>
      <c r="R251" s="285"/>
      <c r="S251" s="285"/>
      <c r="T251" s="286"/>
      <c r="AT251" s="287" t="s">
        <v>405</v>
      </c>
      <c r="AU251" s="287" t="s">
        <v>81</v>
      </c>
      <c r="AV251" s="14" t="s">
        <v>401</v>
      </c>
      <c r="AW251" s="14" t="s">
        <v>36</v>
      </c>
      <c r="AX251" s="14" t="s">
        <v>24</v>
      </c>
      <c r="AY251" s="287" t="s">
        <v>394</v>
      </c>
    </row>
    <row r="252" spans="2:65" s="1" customFormat="1" ht="16.5" customHeight="1">
      <c r="B252" s="47"/>
      <c r="C252" s="240" t="s">
        <v>649</v>
      </c>
      <c r="D252" s="240" t="s">
        <v>396</v>
      </c>
      <c r="E252" s="241" t="s">
        <v>5600</v>
      </c>
      <c r="F252" s="242" t="s">
        <v>5601</v>
      </c>
      <c r="G252" s="243" t="s">
        <v>425</v>
      </c>
      <c r="H252" s="244">
        <v>2.163</v>
      </c>
      <c r="I252" s="245"/>
      <c r="J252" s="246">
        <f>ROUND(I252*H252,2)</f>
        <v>0</v>
      </c>
      <c r="K252" s="242" t="s">
        <v>400</v>
      </c>
      <c r="L252" s="73"/>
      <c r="M252" s="247" t="s">
        <v>22</v>
      </c>
      <c r="N252" s="248" t="s">
        <v>44</v>
      </c>
      <c r="O252" s="48"/>
      <c r="P252" s="249">
        <f>O252*H252</f>
        <v>0</v>
      </c>
      <c r="Q252" s="249">
        <v>2.429</v>
      </c>
      <c r="R252" s="249">
        <f>Q252*H252</f>
        <v>5.253926999999999</v>
      </c>
      <c r="S252" s="249">
        <v>0</v>
      </c>
      <c r="T252" s="250">
        <f>S252*H252</f>
        <v>0</v>
      </c>
      <c r="AR252" s="25" t="s">
        <v>401</v>
      </c>
      <c r="AT252" s="25" t="s">
        <v>396</v>
      </c>
      <c r="AU252" s="25" t="s">
        <v>81</v>
      </c>
      <c r="AY252" s="25" t="s">
        <v>394</v>
      </c>
      <c r="BE252" s="251">
        <f>IF(N252="základní",J252,0)</f>
        <v>0</v>
      </c>
      <c r="BF252" s="251">
        <f>IF(N252="snížená",J252,0)</f>
        <v>0</v>
      </c>
      <c r="BG252" s="251">
        <f>IF(N252="zákl. přenesená",J252,0)</f>
        <v>0</v>
      </c>
      <c r="BH252" s="251">
        <f>IF(N252="sníž. přenesená",J252,0)</f>
        <v>0</v>
      </c>
      <c r="BI252" s="251">
        <f>IF(N252="nulová",J252,0)</f>
        <v>0</v>
      </c>
      <c r="BJ252" s="25" t="s">
        <v>24</v>
      </c>
      <c r="BK252" s="251">
        <f>ROUND(I252*H252,2)</f>
        <v>0</v>
      </c>
      <c r="BL252" s="25" t="s">
        <v>401</v>
      </c>
      <c r="BM252" s="25" t="s">
        <v>5897</v>
      </c>
    </row>
    <row r="253" spans="2:47" s="1" customFormat="1" ht="13.5">
      <c r="B253" s="47"/>
      <c r="C253" s="75"/>
      <c r="D253" s="252" t="s">
        <v>403</v>
      </c>
      <c r="E253" s="75"/>
      <c r="F253" s="253" t="s">
        <v>5603</v>
      </c>
      <c r="G253" s="75"/>
      <c r="H253" s="75"/>
      <c r="I253" s="208"/>
      <c r="J253" s="75"/>
      <c r="K253" s="75"/>
      <c r="L253" s="73"/>
      <c r="M253" s="254"/>
      <c r="N253" s="48"/>
      <c r="O253" s="48"/>
      <c r="P253" s="48"/>
      <c r="Q253" s="48"/>
      <c r="R253" s="48"/>
      <c r="S253" s="48"/>
      <c r="T253" s="96"/>
      <c r="AT253" s="25" t="s">
        <v>403</v>
      </c>
      <c r="AU253" s="25" t="s">
        <v>81</v>
      </c>
    </row>
    <row r="254" spans="2:51" s="12" customFormat="1" ht="13.5">
      <c r="B254" s="255"/>
      <c r="C254" s="256"/>
      <c r="D254" s="252" t="s">
        <v>405</v>
      </c>
      <c r="E254" s="257" t="s">
        <v>22</v>
      </c>
      <c r="F254" s="258" t="s">
        <v>5898</v>
      </c>
      <c r="G254" s="256"/>
      <c r="H254" s="259">
        <v>2.109</v>
      </c>
      <c r="I254" s="260"/>
      <c r="J254" s="256"/>
      <c r="K254" s="256"/>
      <c r="L254" s="261"/>
      <c r="M254" s="262"/>
      <c r="N254" s="263"/>
      <c r="O254" s="263"/>
      <c r="P254" s="263"/>
      <c r="Q254" s="263"/>
      <c r="R254" s="263"/>
      <c r="S254" s="263"/>
      <c r="T254" s="264"/>
      <c r="AT254" s="265" t="s">
        <v>405</v>
      </c>
      <c r="AU254" s="265" t="s">
        <v>81</v>
      </c>
      <c r="AV254" s="12" t="s">
        <v>81</v>
      </c>
      <c r="AW254" s="12" t="s">
        <v>36</v>
      </c>
      <c r="AX254" s="12" t="s">
        <v>73</v>
      </c>
      <c r="AY254" s="265" t="s">
        <v>394</v>
      </c>
    </row>
    <row r="255" spans="2:51" s="12" customFormat="1" ht="13.5">
      <c r="B255" s="255"/>
      <c r="C255" s="256"/>
      <c r="D255" s="252" t="s">
        <v>405</v>
      </c>
      <c r="E255" s="257" t="s">
        <v>22</v>
      </c>
      <c r="F255" s="258" t="s">
        <v>5899</v>
      </c>
      <c r="G255" s="256"/>
      <c r="H255" s="259">
        <v>0.054</v>
      </c>
      <c r="I255" s="260"/>
      <c r="J255" s="256"/>
      <c r="K255" s="256"/>
      <c r="L255" s="261"/>
      <c r="M255" s="262"/>
      <c r="N255" s="263"/>
      <c r="O255" s="263"/>
      <c r="P255" s="263"/>
      <c r="Q255" s="263"/>
      <c r="R255" s="263"/>
      <c r="S255" s="263"/>
      <c r="T255" s="264"/>
      <c r="AT255" s="265" t="s">
        <v>405</v>
      </c>
      <c r="AU255" s="265" t="s">
        <v>81</v>
      </c>
      <c r="AV255" s="12" t="s">
        <v>81</v>
      </c>
      <c r="AW255" s="12" t="s">
        <v>36</v>
      </c>
      <c r="AX255" s="12" t="s">
        <v>73</v>
      </c>
      <c r="AY255" s="265" t="s">
        <v>394</v>
      </c>
    </row>
    <row r="256" spans="2:51" s="14" customFormat="1" ht="13.5">
      <c r="B256" s="277"/>
      <c r="C256" s="278"/>
      <c r="D256" s="252" t="s">
        <v>405</v>
      </c>
      <c r="E256" s="279" t="s">
        <v>22</v>
      </c>
      <c r="F256" s="280" t="s">
        <v>473</v>
      </c>
      <c r="G256" s="278"/>
      <c r="H256" s="281">
        <v>2.163</v>
      </c>
      <c r="I256" s="282"/>
      <c r="J256" s="278"/>
      <c r="K256" s="278"/>
      <c r="L256" s="283"/>
      <c r="M256" s="284"/>
      <c r="N256" s="285"/>
      <c r="O256" s="285"/>
      <c r="P256" s="285"/>
      <c r="Q256" s="285"/>
      <c r="R256" s="285"/>
      <c r="S256" s="285"/>
      <c r="T256" s="286"/>
      <c r="AT256" s="287" t="s">
        <v>405</v>
      </c>
      <c r="AU256" s="287" t="s">
        <v>81</v>
      </c>
      <c r="AV256" s="14" t="s">
        <v>401</v>
      </c>
      <c r="AW256" s="14" t="s">
        <v>36</v>
      </c>
      <c r="AX256" s="14" t="s">
        <v>24</v>
      </c>
      <c r="AY256" s="287" t="s">
        <v>394</v>
      </c>
    </row>
    <row r="257" spans="2:63" s="11" customFormat="1" ht="29.85" customHeight="1">
      <c r="B257" s="224"/>
      <c r="C257" s="225"/>
      <c r="D257" s="226" t="s">
        <v>72</v>
      </c>
      <c r="E257" s="238" t="s">
        <v>443</v>
      </c>
      <c r="F257" s="238" t="s">
        <v>1522</v>
      </c>
      <c r="G257" s="225"/>
      <c r="H257" s="225"/>
      <c r="I257" s="228"/>
      <c r="J257" s="239">
        <f>BK257</f>
        <v>0</v>
      </c>
      <c r="K257" s="225"/>
      <c r="L257" s="230"/>
      <c r="M257" s="231"/>
      <c r="N257" s="232"/>
      <c r="O257" s="232"/>
      <c r="P257" s="233">
        <f>SUM(P258:P409)</f>
        <v>0</v>
      </c>
      <c r="Q257" s="232"/>
      <c r="R257" s="233">
        <f>SUM(R258:R409)</f>
        <v>47.79357752000001</v>
      </c>
      <c r="S257" s="232"/>
      <c r="T257" s="234">
        <f>SUM(T258:T409)</f>
        <v>0</v>
      </c>
      <c r="AR257" s="235" t="s">
        <v>24</v>
      </c>
      <c r="AT257" s="236" t="s">
        <v>72</v>
      </c>
      <c r="AU257" s="236" t="s">
        <v>24</v>
      </c>
      <c r="AY257" s="235" t="s">
        <v>394</v>
      </c>
      <c r="BK257" s="237">
        <f>SUM(BK258:BK409)</f>
        <v>0</v>
      </c>
    </row>
    <row r="258" spans="2:65" s="1" customFormat="1" ht="25.5" customHeight="1">
      <c r="B258" s="47"/>
      <c r="C258" s="240" t="s">
        <v>654</v>
      </c>
      <c r="D258" s="240" t="s">
        <v>396</v>
      </c>
      <c r="E258" s="241" t="s">
        <v>5605</v>
      </c>
      <c r="F258" s="242" t="s">
        <v>5606</v>
      </c>
      <c r="G258" s="243" t="s">
        <v>612</v>
      </c>
      <c r="H258" s="244">
        <v>54</v>
      </c>
      <c r="I258" s="245"/>
      <c r="J258" s="246">
        <f>ROUND(I258*H258,2)</f>
        <v>0</v>
      </c>
      <c r="K258" s="242" t="s">
        <v>400</v>
      </c>
      <c r="L258" s="73"/>
      <c r="M258" s="247" t="s">
        <v>22</v>
      </c>
      <c r="N258" s="248" t="s">
        <v>44</v>
      </c>
      <c r="O258" s="48"/>
      <c r="P258" s="249">
        <f>O258*H258</f>
        <v>0</v>
      </c>
      <c r="Q258" s="249">
        <v>1E-05</v>
      </c>
      <c r="R258" s="249">
        <f>Q258*H258</f>
        <v>0.00054</v>
      </c>
      <c r="S258" s="249">
        <v>0</v>
      </c>
      <c r="T258" s="250">
        <f>S258*H258</f>
        <v>0</v>
      </c>
      <c r="AR258" s="25" t="s">
        <v>401</v>
      </c>
      <c r="AT258" s="25" t="s">
        <v>396</v>
      </c>
      <c r="AU258" s="25" t="s">
        <v>81</v>
      </c>
      <c r="AY258" s="25" t="s">
        <v>394</v>
      </c>
      <c r="BE258" s="251">
        <f>IF(N258="základní",J258,0)</f>
        <v>0</v>
      </c>
      <c r="BF258" s="251">
        <f>IF(N258="snížená",J258,0)</f>
        <v>0</v>
      </c>
      <c r="BG258" s="251">
        <f>IF(N258="zákl. přenesená",J258,0)</f>
        <v>0</v>
      </c>
      <c r="BH258" s="251">
        <f>IF(N258="sníž. přenesená",J258,0)</f>
        <v>0</v>
      </c>
      <c r="BI258" s="251">
        <f>IF(N258="nulová",J258,0)</f>
        <v>0</v>
      </c>
      <c r="BJ258" s="25" t="s">
        <v>24</v>
      </c>
      <c r="BK258" s="251">
        <f>ROUND(I258*H258,2)</f>
        <v>0</v>
      </c>
      <c r="BL258" s="25" t="s">
        <v>401</v>
      </c>
      <c r="BM258" s="25" t="s">
        <v>5900</v>
      </c>
    </row>
    <row r="259" spans="2:47" s="1" customFormat="1" ht="13.5">
      <c r="B259" s="47"/>
      <c r="C259" s="75"/>
      <c r="D259" s="252" t="s">
        <v>403</v>
      </c>
      <c r="E259" s="75"/>
      <c r="F259" s="253" t="s">
        <v>5608</v>
      </c>
      <c r="G259" s="75"/>
      <c r="H259" s="75"/>
      <c r="I259" s="208"/>
      <c r="J259" s="75"/>
      <c r="K259" s="75"/>
      <c r="L259" s="73"/>
      <c r="M259" s="254"/>
      <c r="N259" s="48"/>
      <c r="O259" s="48"/>
      <c r="P259" s="48"/>
      <c r="Q259" s="48"/>
      <c r="R259" s="48"/>
      <c r="S259" s="48"/>
      <c r="T259" s="96"/>
      <c r="AT259" s="25" t="s">
        <v>403</v>
      </c>
      <c r="AU259" s="25" t="s">
        <v>81</v>
      </c>
    </row>
    <row r="260" spans="2:51" s="12" customFormat="1" ht="13.5">
      <c r="B260" s="255"/>
      <c r="C260" s="256"/>
      <c r="D260" s="252" t="s">
        <v>405</v>
      </c>
      <c r="E260" s="257" t="s">
        <v>22</v>
      </c>
      <c r="F260" s="258" t="s">
        <v>5901</v>
      </c>
      <c r="G260" s="256"/>
      <c r="H260" s="259">
        <v>54</v>
      </c>
      <c r="I260" s="260"/>
      <c r="J260" s="256"/>
      <c r="K260" s="256"/>
      <c r="L260" s="261"/>
      <c r="M260" s="262"/>
      <c r="N260" s="263"/>
      <c r="O260" s="263"/>
      <c r="P260" s="263"/>
      <c r="Q260" s="263"/>
      <c r="R260" s="263"/>
      <c r="S260" s="263"/>
      <c r="T260" s="264"/>
      <c r="AT260" s="265" t="s">
        <v>405</v>
      </c>
      <c r="AU260" s="265" t="s">
        <v>81</v>
      </c>
      <c r="AV260" s="12" t="s">
        <v>81</v>
      </c>
      <c r="AW260" s="12" t="s">
        <v>36</v>
      </c>
      <c r="AX260" s="12" t="s">
        <v>73</v>
      </c>
      <c r="AY260" s="265" t="s">
        <v>394</v>
      </c>
    </row>
    <row r="261" spans="2:51" s="14" customFormat="1" ht="13.5">
      <c r="B261" s="277"/>
      <c r="C261" s="278"/>
      <c r="D261" s="252" t="s">
        <v>405</v>
      </c>
      <c r="E261" s="279" t="s">
        <v>22</v>
      </c>
      <c r="F261" s="280" t="s">
        <v>473</v>
      </c>
      <c r="G261" s="278"/>
      <c r="H261" s="281">
        <v>54</v>
      </c>
      <c r="I261" s="282"/>
      <c r="J261" s="278"/>
      <c r="K261" s="278"/>
      <c r="L261" s="283"/>
      <c r="M261" s="284"/>
      <c r="N261" s="285"/>
      <c r="O261" s="285"/>
      <c r="P261" s="285"/>
      <c r="Q261" s="285"/>
      <c r="R261" s="285"/>
      <c r="S261" s="285"/>
      <c r="T261" s="286"/>
      <c r="AT261" s="287" t="s">
        <v>405</v>
      </c>
      <c r="AU261" s="287" t="s">
        <v>81</v>
      </c>
      <c r="AV261" s="14" t="s">
        <v>401</v>
      </c>
      <c r="AW261" s="14" t="s">
        <v>36</v>
      </c>
      <c r="AX261" s="14" t="s">
        <v>24</v>
      </c>
      <c r="AY261" s="287" t="s">
        <v>394</v>
      </c>
    </row>
    <row r="262" spans="2:65" s="1" customFormat="1" ht="16.5" customHeight="1">
      <c r="B262" s="47"/>
      <c r="C262" s="288" t="s">
        <v>660</v>
      </c>
      <c r="D262" s="288" t="s">
        <v>506</v>
      </c>
      <c r="E262" s="289" t="s">
        <v>5610</v>
      </c>
      <c r="F262" s="290" t="s">
        <v>5611</v>
      </c>
      <c r="G262" s="291" t="s">
        <v>409</v>
      </c>
      <c r="H262" s="292">
        <v>6</v>
      </c>
      <c r="I262" s="293"/>
      <c r="J262" s="294">
        <f>ROUND(I262*H262,2)</f>
        <v>0</v>
      </c>
      <c r="K262" s="290" t="s">
        <v>400</v>
      </c>
      <c r="L262" s="295"/>
      <c r="M262" s="296" t="s">
        <v>22</v>
      </c>
      <c r="N262" s="297" t="s">
        <v>44</v>
      </c>
      <c r="O262" s="48"/>
      <c r="P262" s="249">
        <f>O262*H262</f>
        <v>0</v>
      </c>
      <c r="Q262" s="249">
        <v>0.0029</v>
      </c>
      <c r="R262" s="249">
        <f>Q262*H262</f>
        <v>0.0174</v>
      </c>
      <c r="S262" s="249">
        <v>0</v>
      </c>
      <c r="T262" s="250">
        <f>S262*H262</f>
        <v>0</v>
      </c>
      <c r="AR262" s="25" t="s">
        <v>443</v>
      </c>
      <c r="AT262" s="25" t="s">
        <v>506</v>
      </c>
      <c r="AU262" s="25" t="s">
        <v>81</v>
      </c>
      <c r="AY262" s="25" t="s">
        <v>394</v>
      </c>
      <c r="BE262" s="251">
        <f>IF(N262="základní",J262,0)</f>
        <v>0</v>
      </c>
      <c r="BF262" s="251">
        <f>IF(N262="snížená",J262,0)</f>
        <v>0</v>
      </c>
      <c r="BG262" s="251">
        <f>IF(N262="zákl. přenesená",J262,0)</f>
        <v>0</v>
      </c>
      <c r="BH262" s="251">
        <f>IF(N262="sníž. přenesená",J262,0)</f>
        <v>0</v>
      </c>
      <c r="BI262" s="251">
        <f>IF(N262="nulová",J262,0)</f>
        <v>0</v>
      </c>
      <c r="BJ262" s="25" t="s">
        <v>24</v>
      </c>
      <c r="BK262" s="251">
        <f>ROUND(I262*H262,2)</f>
        <v>0</v>
      </c>
      <c r="BL262" s="25" t="s">
        <v>401</v>
      </c>
      <c r="BM262" s="25" t="s">
        <v>5902</v>
      </c>
    </row>
    <row r="263" spans="2:47" s="1" customFormat="1" ht="13.5">
      <c r="B263" s="47"/>
      <c r="C263" s="75"/>
      <c r="D263" s="252" t="s">
        <v>403</v>
      </c>
      <c r="E263" s="75"/>
      <c r="F263" s="253" t="s">
        <v>5903</v>
      </c>
      <c r="G263" s="75"/>
      <c r="H263" s="75"/>
      <c r="I263" s="208"/>
      <c r="J263" s="75"/>
      <c r="K263" s="75"/>
      <c r="L263" s="73"/>
      <c r="M263" s="254"/>
      <c r="N263" s="48"/>
      <c r="O263" s="48"/>
      <c r="P263" s="48"/>
      <c r="Q263" s="48"/>
      <c r="R263" s="48"/>
      <c r="S263" s="48"/>
      <c r="T263" s="96"/>
      <c r="AT263" s="25" t="s">
        <v>403</v>
      </c>
      <c r="AU263" s="25" t="s">
        <v>81</v>
      </c>
    </row>
    <row r="264" spans="2:51" s="12" customFormat="1" ht="13.5">
      <c r="B264" s="255"/>
      <c r="C264" s="256"/>
      <c r="D264" s="252" t="s">
        <v>405</v>
      </c>
      <c r="E264" s="257" t="s">
        <v>22</v>
      </c>
      <c r="F264" s="258" t="s">
        <v>5646</v>
      </c>
      <c r="G264" s="256"/>
      <c r="H264" s="259">
        <v>6</v>
      </c>
      <c r="I264" s="260"/>
      <c r="J264" s="256"/>
      <c r="K264" s="256"/>
      <c r="L264" s="261"/>
      <c r="M264" s="262"/>
      <c r="N264" s="263"/>
      <c r="O264" s="263"/>
      <c r="P264" s="263"/>
      <c r="Q264" s="263"/>
      <c r="R264" s="263"/>
      <c r="S264" s="263"/>
      <c r="T264" s="264"/>
      <c r="AT264" s="265" t="s">
        <v>405</v>
      </c>
      <c r="AU264" s="265" t="s">
        <v>81</v>
      </c>
      <c r="AV264" s="12" t="s">
        <v>81</v>
      </c>
      <c r="AW264" s="12" t="s">
        <v>36</v>
      </c>
      <c r="AX264" s="12" t="s">
        <v>73</v>
      </c>
      <c r="AY264" s="265" t="s">
        <v>394</v>
      </c>
    </row>
    <row r="265" spans="2:51" s="14" customFormat="1" ht="13.5">
      <c r="B265" s="277"/>
      <c r="C265" s="278"/>
      <c r="D265" s="252" t="s">
        <v>405</v>
      </c>
      <c r="E265" s="279" t="s">
        <v>22</v>
      </c>
      <c r="F265" s="280" t="s">
        <v>473</v>
      </c>
      <c r="G265" s="278"/>
      <c r="H265" s="281">
        <v>6</v>
      </c>
      <c r="I265" s="282"/>
      <c r="J265" s="278"/>
      <c r="K265" s="278"/>
      <c r="L265" s="283"/>
      <c r="M265" s="284"/>
      <c r="N265" s="285"/>
      <c r="O265" s="285"/>
      <c r="P265" s="285"/>
      <c r="Q265" s="285"/>
      <c r="R265" s="285"/>
      <c r="S265" s="285"/>
      <c r="T265" s="286"/>
      <c r="AT265" s="287" t="s">
        <v>405</v>
      </c>
      <c r="AU265" s="287" t="s">
        <v>81</v>
      </c>
      <c r="AV265" s="14" t="s">
        <v>401</v>
      </c>
      <c r="AW265" s="14" t="s">
        <v>36</v>
      </c>
      <c r="AX265" s="14" t="s">
        <v>24</v>
      </c>
      <c r="AY265" s="287" t="s">
        <v>394</v>
      </c>
    </row>
    <row r="266" spans="2:65" s="1" customFormat="1" ht="16.5" customHeight="1">
      <c r="B266" s="47"/>
      <c r="C266" s="288" t="s">
        <v>666</v>
      </c>
      <c r="D266" s="288" t="s">
        <v>506</v>
      </c>
      <c r="E266" s="289" t="s">
        <v>5615</v>
      </c>
      <c r="F266" s="290" t="s">
        <v>5616</v>
      </c>
      <c r="G266" s="291" t="s">
        <v>409</v>
      </c>
      <c r="H266" s="292">
        <v>8</v>
      </c>
      <c r="I266" s="293"/>
      <c r="J266" s="294">
        <f>ROUND(I266*H266,2)</f>
        <v>0</v>
      </c>
      <c r="K266" s="290" t="s">
        <v>400</v>
      </c>
      <c r="L266" s="295"/>
      <c r="M266" s="296" t="s">
        <v>22</v>
      </c>
      <c r="N266" s="297" t="s">
        <v>44</v>
      </c>
      <c r="O266" s="48"/>
      <c r="P266" s="249">
        <f>O266*H266</f>
        <v>0</v>
      </c>
      <c r="Q266" s="249">
        <v>0.0087</v>
      </c>
      <c r="R266" s="249">
        <f>Q266*H266</f>
        <v>0.0696</v>
      </c>
      <c r="S266" s="249">
        <v>0</v>
      </c>
      <c r="T266" s="250">
        <f>S266*H266</f>
        <v>0</v>
      </c>
      <c r="AR266" s="25" t="s">
        <v>443</v>
      </c>
      <c r="AT266" s="25" t="s">
        <v>506</v>
      </c>
      <c r="AU266" s="25" t="s">
        <v>81</v>
      </c>
      <c r="AY266" s="25" t="s">
        <v>394</v>
      </c>
      <c r="BE266" s="251">
        <f>IF(N266="základní",J266,0)</f>
        <v>0</v>
      </c>
      <c r="BF266" s="251">
        <f>IF(N266="snížená",J266,0)</f>
        <v>0</v>
      </c>
      <c r="BG266" s="251">
        <f>IF(N266="zákl. přenesená",J266,0)</f>
        <v>0</v>
      </c>
      <c r="BH266" s="251">
        <f>IF(N266="sníž. přenesená",J266,0)</f>
        <v>0</v>
      </c>
      <c r="BI266" s="251">
        <f>IF(N266="nulová",J266,0)</f>
        <v>0</v>
      </c>
      <c r="BJ266" s="25" t="s">
        <v>24</v>
      </c>
      <c r="BK266" s="251">
        <f>ROUND(I266*H266,2)</f>
        <v>0</v>
      </c>
      <c r="BL266" s="25" t="s">
        <v>401</v>
      </c>
      <c r="BM266" s="25" t="s">
        <v>5904</v>
      </c>
    </row>
    <row r="267" spans="2:47" s="1" customFormat="1" ht="13.5">
      <c r="B267" s="47"/>
      <c r="C267" s="75"/>
      <c r="D267" s="252" t="s">
        <v>403</v>
      </c>
      <c r="E267" s="75"/>
      <c r="F267" s="253" t="s">
        <v>5618</v>
      </c>
      <c r="G267" s="75"/>
      <c r="H267" s="75"/>
      <c r="I267" s="208"/>
      <c r="J267" s="75"/>
      <c r="K267" s="75"/>
      <c r="L267" s="73"/>
      <c r="M267" s="254"/>
      <c r="N267" s="48"/>
      <c r="O267" s="48"/>
      <c r="P267" s="48"/>
      <c r="Q267" s="48"/>
      <c r="R267" s="48"/>
      <c r="S267" s="48"/>
      <c r="T267" s="96"/>
      <c r="AT267" s="25" t="s">
        <v>403</v>
      </c>
      <c r="AU267" s="25" t="s">
        <v>81</v>
      </c>
    </row>
    <row r="268" spans="2:51" s="12" customFormat="1" ht="13.5">
      <c r="B268" s="255"/>
      <c r="C268" s="256"/>
      <c r="D268" s="252" t="s">
        <v>405</v>
      </c>
      <c r="E268" s="257" t="s">
        <v>22</v>
      </c>
      <c r="F268" s="258" t="s">
        <v>5905</v>
      </c>
      <c r="G268" s="256"/>
      <c r="H268" s="259">
        <v>8</v>
      </c>
      <c r="I268" s="260"/>
      <c r="J268" s="256"/>
      <c r="K268" s="256"/>
      <c r="L268" s="261"/>
      <c r="M268" s="262"/>
      <c r="N268" s="263"/>
      <c r="O268" s="263"/>
      <c r="P268" s="263"/>
      <c r="Q268" s="263"/>
      <c r="R268" s="263"/>
      <c r="S268" s="263"/>
      <c r="T268" s="264"/>
      <c r="AT268" s="265" t="s">
        <v>405</v>
      </c>
      <c r="AU268" s="265" t="s">
        <v>81</v>
      </c>
      <c r="AV268" s="12" t="s">
        <v>81</v>
      </c>
      <c r="AW268" s="12" t="s">
        <v>36</v>
      </c>
      <c r="AX268" s="12" t="s">
        <v>73</v>
      </c>
      <c r="AY268" s="265" t="s">
        <v>394</v>
      </c>
    </row>
    <row r="269" spans="2:51" s="14" customFormat="1" ht="13.5">
      <c r="B269" s="277"/>
      <c r="C269" s="278"/>
      <c r="D269" s="252" t="s">
        <v>405</v>
      </c>
      <c r="E269" s="279" t="s">
        <v>22</v>
      </c>
      <c r="F269" s="280" t="s">
        <v>473</v>
      </c>
      <c r="G269" s="278"/>
      <c r="H269" s="281">
        <v>8</v>
      </c>
      <c r="I269" s="282"/>
      <c r="J269" s="278"/>
      <c r="K269" s="278"/>
      <c r="L269" s="283"/>
      <c r="M269" s="284"/>
      <c r="N269" s="285"/>
      <c r="O269" s="285"/>
      <c r="P269" s="285"/>
      <c r="Q269" s="285"/>
      <c r="R269" s="285"/>
      <c r="S269" s="285"/>
      <c r="T269" s="286"/>
      <c r="AT269" s="287" t="s">
        <v>405</v>
      </c>
      <c r="AU269" s="287" t="s">
        <v>81</v>
      </c>
      <c r="AV269" s="14" t="s">
        <v>401</v>
      </c>
      <c r="AW269" s="14" t="s">
        <v>36</v>
      </c>
      <c r="AX269" s="14" t="s">
        <v>24</v>
      </c>
      <c r="AY269" s="287" t="s">
        <v>394</v>
      </c>
    </row>
    <row r="270" spans="2:65" s="1" customFormat="1" ht="16.5" customHeight="1">
      <c r="B270" s="47"/>
      <c r="C270" s="288" t="s">
        <v>672</v>
      </c>
      <c r="D270" s="288" t="s">
        <v>506</v>
      </c>
      <c r="E270" s="289" t="s">
        <v>5906</v>
      </c>
      <c r="F270" s="290" t="s">
        <v>5907</v>
      </c>
      <c r="G270" s="291" t="s">
        <v>409</v>
      </c>
      <c r="H270" s="292">
        <v>4</v>
      </c>
      <c r="I270" s="293"/>
      <c r="J270" s="294">
        <f>ROUND(I270*H270,2)</f>
        <v>0</v>
      </c>
      <c r="K270" s="290" t="s">
        <v>400</v>
      </c>
      <c r="L270" s="295"/>
      <c r="M270" s="296" t="s">
        <v>22</v>
      </c>
      <c r="N270" s="297" t="s">
        <v>44</v>
      </c>
      <c r="O270" s="48"/>
      <c r="P270" s="249">
        <f>O270*H270</f>
        <v>0</v>
      </c>
      <c r="Q270" s="249">
        <v>0.0174</v>
      </c>
      <c r="R270" s="249">
        <f>Q270*H270</f>
        <v>0.0696</v>
      </c>
      <c r="S270" s="249">
        <v>0</v>
      </c>
      <c r="T270" s="250">
        <f>S270*H270</f>
        <v>0</v>
      </c>
      <c r="AR270" s="25" t="s">
        <v>443</v>
      </c>
      <c r="AT270" s="25" t="s">
        <v>506</v>
      </c>
      <c r="AU270" s="25" t="s">
        <v>81</v>
      </c>
      <c r="AY270" s="25" t="s">
        <v>394</v>
      </c>
      <c r="BE270" s="251">
        <f>IF(N270="základní",J270,0)</f>
        <v>0</v>
      </c>
      <c r="BF270" s="251">
        <f>IF(N270="snížená",J270,0)</f>
        <v>0</v>
      </c>
      <c r="BG270" s="251">
        <f>IF(N270="zákl. přenesená",J270,0)</f>
        <v>0</v>
      </c>
      <c r="BH270" s="251">
        <f>IF(N270="sníž. přenesená",J270,0)</f>
        <v>0</v>
      </c>
      <c r="BI270" s="251">
        <f>IF(N270="nulová",J270,0)</f>
        <v>0</v>
      </c>
      <c r="BJ270" s="25" t="s">
        <v>24</v>
      </c>
      <c r="BK270" s="251">
        <f>ROUND(I270*H270,2)</f>
        <v>0</v>
      </c>
      <c r="BL270" s="25" t="s">
        <v>401</v>
      </c>
      <c r="BM270" s="25" t="s">
        <v>5908</v>
      </c>
    </row>
    <row r="271" spans="2:47" s="1" customFormat="1" ht="13.5">
      <c r="B271" s="47"/>
      <c r="C271" s="75"/>
      <c r="D271" s="252" t="s">
        <v>403</v>
      </c>
      <c r="E271" s="75"/>
      <c r="F271" s="253" t="s">
        <v>5909</v>
      </c>
      <c r="G271" s="75"/>
      <c r="H271" s="75"/>
      <c r="I271" s="208"/>
      <c r="J271" s="75"/>
      <c r="K271" s="75"/>
      <c r="L271" s="73"/>
      <c r="M271" s="254"/>
      <c r="N271" s="48"/>
      <c r="O271" s="48"/>
      <c r="P271" s="48"/>
      <c r="Q271" s="48"/>
      <c r="R271" s="48"/>
      <c r="S271" s="48"/>
      <c r="T271" s="96"/>
      <c r="AT271" s="25" t="s">
        <v>403</v>
      </c>
      <c r="AU271" s="25" t="s">
        <v>81</v>
      </c>
    </row>
    <row r="272" spans="2:51" s="12" customFormat="1" ht="13.5">
      <c r="B272" s="255"/>
      <c r="C272" s="256"/>
      <c r="D272" s="252" t="s">
        <v>405</v>
      </c>
      <c r="E272" s="257" t="s">
        <v>22</v>
      </c>
      <c r="F272" s="258" t="s">
        <v>5614</v>
      </c>
      <c r="G272" s="256"/>
      <c r="H272" s="259">
        <v>4</v>
      </c>
      <c r="I272" s="260"/>
      <c r="J272" s="256"/>
      <c r="K272" s="256"/>
      <c r="L272" s="261"/>
      <c r="M272" s="262"/>
      <c r="N272" s="263"/>
      <c r="O272" s="263"/>
      <c r="P272" s="263"/>
      <c r="Q272" s="263"/>
      <c r="R272" s="263"/>
      <c r="S272" s="263"/>
      <c r="T272" s="264"/>
      <c r="AT272" s="265" t="s">
        <v>405</v>
      </c>
      <c r="AU272" s="265" t="s">
        <v>81</v>
      </c>
      <c r="AV272" s="12" t="s">
        <v>81</v>
      </c>
      <c r="AW272" s="12" t="s">
        <v>36</v>
      </c>
      <c r="AX272" s="12" t="s">
        <v>73</v>
      </c>
      <c r="AY272" s="265" t="s">
        <v>394</v>
      </c>
    </row>
    <row r="273" spans="2:51" s="14" customFormat="1" ht="13.5">
      <c r="B273" s="277"/>
      <c r="C273" s="278"/>
      <c r="D273" s="252" t="s">
        <v>405</v>
      </c>
      <c r="E273" s="279" t="s">
        <v>22</v>
      </c>
      <c r="F273" s="280" t="s">
        <v>473</v>
      </c>
      <c r="G273" s="278"/>
      <c r="H273" s="281">
        <v>4</v>
      </c>
      <c r="I273" s="282"/>
      <c r="J273" s="278"/>
      <c r="K273" s="278"/>
      <c r="L273" s="283"/>
      <c r="M273" s="284"/>
      <c r="N273" s="285"/>
      <c r="O273" s="285"/>
      <c r="P273" s="285"/>
      <c r="Q273" s="285"/>
      <c r="R273" s="285"/>
      <c r="S273" s="285"/>
      <c r="T273" s="286"/>
      <c r="AT273" s="287" t="s">
        <v>405</v>
      </c>
      <c r="AU273" s="287" t="s">
        <v>81</v>
      </c>
      <c r="AV273" s="14" t="s">
        <v>401</v>
      </c>
      <c r="AW273" s="14" t="s">
        <v>36</v>
      </c>
      <c r="AX273" s="14" t="s">
        <v>24</v>
      </c>
      <c r="AY273" s="287" t="s">
        <v>394</v>
      </c>
    </row>
    <row r="274" spans="2:65" s="1" customFormat="1" ht="25.5" customHeight="1">
      <c r="B274" s="47"/>
      <c r="C274" s="240" t="s">
        <v>678</v>
      </c>
      <c r="D274" s="240" t="s">
        <v>396</v>
      </c>
      <c r="E274" s="241" t="s">
        <v>5619</v>
      </c>
      <c r="F274" s="242" t="s">
        <v>5620</v>
      </c>
      <c r="G274" s="243" t="s">
        <v>612</v>
      </c>
      <c r="H274" s="244">
        <v>13</v>
      </c>
      <c r="I274" s="245"/>
      <c r="J274" s="246">
        <f>ROUND(I274*H274,2)</f>
        <v>0</v>
      </c>
      <c r="K274" s="242" t="s">
        <v>400</v>
      </c>
      <c r="L274" s="73"/>
      <c r="M274" s="247" t="s">
        <v>22</v>
      </c>
      <c r="N274" s="248" t="s">
        <v>44</v>
      </c>
      <c r="O274" s="48"/>
      <c r="P274" s="249">
        <f>O274*H274</f>
        <v>0</v>
      </c>
      <c r="Q274" s="249">
        <v>1E-05</v>
      </c>
      <c r="R274" s="249">
        <f>Q274*H274</f>
        <v>0.00013000000000000002</v>
      </c>
      <c r="S274" s="249">
        <v>0</v>
      </c>
      <c r="T274" s="250">
        <f>S274*H274</f>
        <v>0</v>
      </c>
      <c r="AR274" s="25" t="s">
        <v>401</v>
      </c>
      <c r="AT274" s="25" t="s">
        <v>396</v>
      </c>
      <c r="AU274" s="25" t="s">
        <v>81</v>
      </c>
      <c r="AY274" s="25" t="s">
        <v>394</v>
      </c>
      <c r="BE274" s="251">
        <f>IF(N274="základní",J274,0)</f>
        <v>0</v>
      </c>
      <c r="BF274" s="251">
        <f>IF(N274="snížená",J274,0)</f>
        <v>0</v>
      </c>
      <c r="BG274" s="251">
        <f>IF(N274="zákl. přenesená",J274,0)</f>
        <v>0</v>
      </c>
      <c r="BH274" s="251">
        <f>IF(N274="sníž. přenesená",J274,0)</f>
        <v>0</v>
      </c>
      <c r="BI274" s="251">
        <f>IF(N274="nulová",J274,0)</f>
        <v>0</v>
      </c>
      <c r="BJ274" s="25" t="s">
        <v>24</v>
      </c>
      <c r="BK274" s="251">
        <f>ROUND(I274*H274,2)</f>
        <v>0</v>
      </c>
      <c r="BL274" s="25" t="s">
        <v>401</v>
      </c>
      <c r="BM274" s="25" t="s">
        <v>5910</v>
      </c>
    </row>
    <row r="275" spans="2:47" s="1" customFormat="1" ht="13.5">
      <c r="B275" s="47"/>
      <c r="C275" s="75"/>
      <c r="D275" s="252" t="s">
        <v>403</v>
      </c>
      <c r="E275" s="75"/>
      <c r="F275" s="253" t="s">
        <v>5622</v>
      </c>
      <c r="G275" s="75"/>
      <c r="H275" s="75"/>
      <c r="I275" s="208"/>
      <c r="J275" s="75"/>
      <c r="K275" s="75"/>
      <c r="L275" s="73"/>
      <c r="M275" s="254"/>
      <c r="N275" s="48"/>
      <c r="O275" s="48"/>
      <c r="P275" s="48"/>
      <c r="Q275" s="48"/>
      <c r="R275" s="48"/>
      <c r="S275" s="48"/>
      <c r="T275" s="96"/>
      <c r="AT275" s="25" t="s">
        <v>403</v>
      </c>
      <c r="AU275" s="25" t="s">
        <v>81</v>
      </c>
    </row>
    <row r="276" spans="2:51" s="12" customFormat="1" ht="13.5">
      <c r="B276" s="255"/>
      <c r="C276" s="256"/>
      <c r="D276" s="252" t="s">
        <v>405</v>
      </c>
      <c r="E276" s="257" t="s">
        <v>22</v>
      </c>
      <c r="F276" s="258" t="s">
        <v>5911</v>
      </c>
      <c r="G276" s="256"/>
      <c r="H276" s="259">
        <v>13</v>
      </c>
      <c r="I276" s="260"/>
      <c r="J276" s="256"/>
      <c r="K276" s="256"/>
      <c r="L276" s="261"/>
      <c r="M276" s="262"/>
      <c r="N276" s="263"/>
      <c r="O276" s="263"/>
      <c r="P276" s="263"/>
      <c r="Q276" s="263"/>
      <c r="R276" s="263"/>
      <c r="S276" s="263"/>
      <c r="T276" s="264"/>
      <c r="AT276" s="265" t="s">
        <v>405</v>
      </c>
      <c r="AU276" s="265" t="s">
        <v>81</v>
      </c>
      <c r="AV276" s="12" t="s">
        <v>81</v>
      </c>
      <c r="AW276" s="12" t="s">
        <v>36</v>
      </c>
      <c r="AX276" s="12" t="s">
        <v>73</v>
      </c>
      <c r="AY276" s="265" t="s">
        <v>394</v>
      </c>
    </row>
    <row r="277" spans="2:51" s="14" customFormat="1" ht="13.5">
      <c r="B277" s="277"/>
      <c r="C277" s="278"/>
      <c r="D277" s="252" t="s">
        <v>405</v>
      </c>
      <c r="E277" s="279" t="s">
        <v>22</v>
      </c>
      <c r="F277" s="280" t="s">
        <v>473</v>
      </c>
      <c r="G277" s="278"/>
      <c r="H277" s="281">
        <v>13</v>
      </c>
      <c r="I277" s="282"/>
      <c r="J277" s="278"/>
      <c r="K277" s="278"/>
      <c r="L277" s="283"/>
      <c r="M277" s="284"/>
      <c r="N277" s="285"/>
      <c r="O277" s="285"/>
      <c r="P277" s="285"/>
      <c r="Q277" s="285"/>
      <c r="R277" s="285"/>
      <c r="S277" s="285"/>
      <c r="T277" s="286"/>
      <c r="AT277" s="287" t="s">
        <v>405</v>
      </c>
      <c r="AU277" s="287" t="s">
        <v>81</v>
      </c>
      <c r="AV277" s="14" t="s">
        <v>401</v>
      </c>
      <c r="AW277" s="14" t="s">
        <v>36</v>
      </c>
      <c r="AX277" s="14" t="s">
        <v>24</v>
      </c>
      <c r="AY277" s="287" t="s">
        <v>394</v>
      </c>
    </row>
    <row r="278" spans="2:65" s="1" customFormat="1" ht="16.5" customHeight="1">
      <c r="B278" s="47"/>
      <c r="C278" s="288" t="s">
        <v>684</v>
      </c>
      <c r="D278" s="288" t="s">
        <v>506</v>
      </c>
      <c r="E278" s="289" t="s">
        <v>5624</v>
      </c>
      <c r="F278" s="290" t="s">
        <v>5625</v>
      </c>
      <c r="G278" s="291" t="s">
        <v>409</v>
      </c>
      <c r="H278" s="292">
        <v>4</v>
      </c>
      <c r="I278" s="293"/>
      <c r="J278" s="294">
        <f>ROUND(I278*H278,2)</f>
        <v>0</v>
      </c>
      <c r="K278" s="290" t="s">
        <v>400</v>
      </c>
      <c r="L278" s="295"/>
      <c r="M278" s="296" t="s">
        <v>22</v>
      </c>
      <c r="N278" s="297" t="s">
        <v>44</v>
      </c>
      <c r="O278" s="48"/>
      <c r="P278" s="249">
        <f>O278*H278</f>
        <v>0</v>
      </c>
      <c r="Q278" s="249">
        <v>0.0046</v>
      </c>
      <c r="R278" s="249">
        <f>Q278*H278</f>
        <v>0.0184</v>
      </c>
      <c r="S278" s="249">
        <v>0</v>
      </c>
      <c r="T278" s="250">
        <f>S278*H278</f>
        <v>0</v>
      </c>
      <c r="AR278" s="25" t="s">
        <v>443</v>
      </c>
      <c r="AT278" s="25" t="s">
        <v>506</v>
      </c>
      <c r="AU278" s="25" t="s">
        <v>81</v>
      </c>
      <c r="AY278" s="25" t="s">
        <v>394</v>
      </c>
      <c r="BE278" s="251">
        <f>IF(N278="základní",J278,0)</f>
        <v>0</v>
      </c>
      <c r="BF278" s="251">
        <f>IF(N278="snížená",J278,0)</f>
        <v>0</v>
      </c>
      <c r="BG278" s="251">
        <f>IF(N278="zákl. přenesená",J278,0)</f>
        <v>0</v>
      </c>
      <c r="BH278" s="251">
        <f>IF(N278="sníž. přenesená",J278,0)</f>
        <v>0</v>
      </c>
      <c r="BI278" s="251">
        <f>IF(N278="nulová",J278,0)</f>
        <v>0</v>
      </c>
      <c r="BJ278" s="25" t="s">
        <v>24</v>
      </c>
      <c r="BK278" s="251">
        <f>ROUND(I278*H278,2)</f>
        <v>0</v>
      </c>
      <c r="BL278" s="25" t="s">
        <v>401</v>
      </c>
      <c r="BM278" s="25" t="s">
        <v>5912</v>
      </c>
    </row>
    <row r="279" spans="2:47" s="1" customFormat="1" ht="13.5">
      <c r="B279" s="47"/>
      <c r="C279" s="75"/>
      <c r="D279" s="252" t="s">
        <v>403</v>
      </c>
      <c r="E279" s="75"/>
      <c r="F279" s="253" t="s">
        <v>5627</v>
      </c>
      <c r="G279" s="75"/>
      <c r="H279" s="75"/>
      <c r="I279" s="208"/>
      <c r="J279" s="75"/>
      <c r="K279" s="75"/>
      <c r="L279" s="73"/>
      <c r="M279" s="254"/>
      <c r="N279" s="48"/>
      <c r="O279" s="48"/>
      <c r="P279" s="48"/>
      <c r="Q279" s="48"/>
      <c r="R279" s="48"/>
      <c r="S279" s="48"/>
      <c r="T279" s="96"/>
      <c r="AT279" s="25" t="s">
        <v>403</v>
      </c>
      <c r="AU279" s="25" t="s">
        <v>81</v>
      </c>
    </row>
    <row r="280" spans="2:51" s="12" customFormat="1" ht="13.5">
      <c r="B280" s="255"/>
      <c r="C280" s="256"/>
      <c r="D280" s="252" t="s">
        <v>405</v>
      </c>
      <c r="E280" s="257" t="s">
        <v>22</v>
      </c>
      <c r="F280" s="258" t="s">
        <v>5614</v>
      </c>
      <c r="G280" s="256"/>
      <c r="H280" s="259">
        <v>4</v>
      </c>
      <c r="I280" s="260"/>
      <c r="J280" s="256"/>
      <c r="K280" s="256"/>
      <c r="L280" s="261"/>
      <c r="M280" s="262"/>
      <c r="N280" s="263"/>
      <c r="O280" s="263"/>
      <c r="P280" s="263"/>
      <c r="Q280" s="263"/>
      <c r="R280" s="263"/>
      <c r="S280" s="263"/>
      <c r="T280" s="264"/>
      <c r="AT280" s="265" t="s">
        <v>405</v>
      </c>
      <c r="AU280" s="265" t="s">
        <v>81</v>
      </c>
      <c r="AV280" s="12" t="s">
        <v>81</v>
      </c>
      <c r="AW280" s="12" t="s">
        <v>36</v>
      </c>
      <c r="AX280" s="12" t="s">
        <v>73</v>
      </c>
      <c r="AY280" s="265" t="s">
        <v>394</v>
      </c>
    </row>
    <row r="281" spans="2:51" s="14" customFormat="1" ht="13.5">
      <c r="B281" s="277"/>
      <c r="C281" s="278"/>
      <c r="D281" s="252" t="s">
        <v>405</v>
      </c>
      <c r="E281" s="279" t="s">
        <v>22</v>
      </c>
      <c r="F281" s="280" t="s">
        <v>473</v>
      </c>
      <c r="G281" s="278"/>
      <c r="H281" s="281">
        <v>4</v>
      </c>
      <c r="I281" s="282"/>
      <c r="J281" s="278"/>
      <c r="K281" s="278"/>
      <c r="L281" s="283"/>
      <c r="M281" s="284"/>
      <c r="N281" s="285"/>
      <c r="O281" s="285"/>
      <c r="P281" s="285"/>
      <c r="Q281" s="285"/>
      <c r="R281" s="285"/>
      <c r="S281" s="285"/>
      <c r="T281" s="286"/>
      <c r="AT281" s="287" t="s">
        <v>405</v>
      </c>
      <c r="AU281" s="287" t="s">
        <v>81</v>
      </c>
      <c r="AV281" s="14" t="s">
        <v>401</v>
      </c>
      <c r="AW281" s="14" t="s">
        <v>36</v>
      </c>
      <c r="AX281" s="14" t="s">
        <v>24</v>
      </c>
      <c r="AY281" s="287" t="s">
        <v>394</v>
      </c>
    </row>
    <row r="282" spans="2:65" s="1" customFormat="1" ht="16.5" customHeight="1">
      <c r="B282" s="47"/>
      <c r="C282" s="288" t="s">
        <v>689</v>
      </c>
      <c r="D282" s="288" t="s">
        <v>506</v>
      </c>
      <c r="E282" s="289" t="s">
        <v>5629</v>
      </c>
      <c r="F282" s="290" t="s">
        <v>5630</v>
      </c>
      <c r="G282" s="291" t="s">
        <v>409</v>
      </c>
      <c r="H282" s="292">
        <v>1</v>
      </c>
      <c r="I282" s="293"/>
      <c r="J282" s="294">
        <f>ROUND(I282*H282,2)</f>
        <v>0</v>
      </c>
      <c r="K282" s="290" t="s">
        <v>400</v>
      </c>
      <c r="L282" s="295"/>
      <c r="M282" s="296" t="s">
        <v>22</v>
      </c>
      <c r="N282" s="297" t="s">
        <v>44</v>
      </c>
      <c r="O282" s="48"/>
      <c r="P282" s="249">
        <f>O282*H282</f>
        <v>0</v>
      </c>
      <c r="Q282" s="249">
        <v>0.0138</v>
      </c>
      <c r="R282" s="249">
        <f>Q282*H282</f>
        <v>0.0138</v>
      </c>
      <c r="S282" s="249">
        <v>0</v>
      </c>
      <c r="T282" s="250">
        <f>S282*H282</f>
        <v>0</v>
      </c>
      <c r="AR282" s="25" t="s">
        <v>443</v>
      </c>
      <c r="AT282" s="25" t="s">
        <v>506</v>
      </c>
      <c r="AU282" s="25" t="s">
        <v>81</v>
      </c>
      <c r="AY282" s="25" t="s">
        <v>394</v>
      </c>
      <c r="BE282" s="251">
        <f>IF(N282="základní",J282,0)</f>
        <v>0</v>
      </c>
      <c r="BF282" s="251">
        <f>IF(N282="snížená",J282,0)</f>
        <v>0</v>
      </c>
      <c r="BG282" s="251">
        <f>IF(N282="zákl. přenesená",J282,0)</f>
        <v>0</v>
      </c>
      <c r="BH282" s="251">
        <f>IF(N282="sníž. přenesená",J282,0)</f>
        <v>0</v>
      </c>
      <c r="BI282" s="251">
        <f>IF(N282="nulová",J282,0)</f>
        <v>0</v>
      </c>
      <c r="BJ282" s="25" t="s">
        <v>24</v>
      </c>
      <c r="BK282" s="251">
        <f>ROUND(I282*H282,2)</f>
        <v>0</v>
      </c>
      <c r="BL282" s="25" t="s">
        <v>401</v>
      </c>
      <c r="BM282" s="25" t="s">
        <v>5913</v>
      </c>
    </row>
    <row r="283" spans="2:47" s="1" customFormat="1" ht="13.5">
      <c r="B283" s="47"/>
      <c r="C283" s="75"/>
      <c r="D283" s="252" t="s">
        <v>403</v>
      </c>
      <c r="E283" s="75"/>
      <c r="F283" s="253" t="s">
        <v>5632</v>
      </c>
      <c r="G283" s="75"/>
      <c r="H283" s="75"/>
      <c r="I283" s="208"/>
      <c r="J283" s="75"/>
      <c r="K283" s="75"/>
      <c r="L283" s="73"/>
      <c r="M283" s="254"/>
      <c r="N283" s="48"/>
      <c r="O283" s="48"/>
      <c r="P283" s="48"/>
      <c r="Q283" s="48"/>
      <c r="R283" s="48"/>
      <c r="S283" s="48"/>
      <c r="T283" s="96"/>
      <c r="AT283" s="25" t="s">
        <v>403</v>
      </c>
      <c r="AU283" s="25" t="s">
        <v>81</v>
      </c>
    </row>
    <row r="284" spans="2:51" s="12" customFormat="1" ht="13.5">
      <c r="B284" s="255"/>
      <c r="C284" s="256"/>
      <c r="D284" s="252" t="s">
        <v>405</v>
      </c>
      <c r="E284" s="257" t="s">
        <v>22</v>
      </c>
      <c r="F284" s="258" t="s">
        <v>24</v>
      </c>
      <c r="G284" s="256"/>
      <c r="H284" s="259">
        <v>1</v>
      </c>
      <c r="I284" s="260"/>
      <c r="J284" s="256"/>
      <c r="K284" s="256"/>
      <c r="L284" s="261"/>
      <c r="M284" s="262"/>
      <c r="N284" s="263"/>
      <c r="O284" s="263"/>
      <c r="P284" s="263"/>
      <c r="Q284" s="263"/>
      <c r="R284" s="263"/>
      <c r="S284" s="263"/>
      <c r="T284" s="264"/>
      <c r="AT284" s="265" t="s">
        <v>405</v>
      </c>
      <c r="AU284" s="265" t="s">
        <v>81</v>
      </c>
      <c r="AV284" s="12" t="s">
        <v>81</v>
      </c>
      <c r="AW284" s="12" t="s">
        <v>36</v>
      </c>
      <c r="AX284" s="12" t="s">
        <v>73</v>
      </c>
      <c r="AY284" s="265" t="s">
        <v>394</v>
      </c>
    </row>
    <row r="285" spans="2:51" s="14" customFormat="1" ht="13.5">
      <c r="B285" s="277"/>
      <c r="C285" s="278"/>
      <c r="D285" s="252" t="s">
        <v>405</v>
      </c>
      <c r="E285" s="279" t="s">
        <v>22</v>
      </c>
      <c r="F285" s="280" t="s">
        <v>473</v>
      </c>
      <c r="G285" s="278"/>
      <c r="H285" s="281">
        <v>1</v>
      </c>
      <c r="I285" s="282"/>
      <c r="J285" s="278"/>
      <c r="K285" s="278"/>
      <c r="L285" s="283"/>
      <c r="M285" s="284"/>
      <c r="N285" s="285"/>
      <c r="O285" s="285"/>
      <c r="P285" s="285"/>
      <c r="Q285" s="285"/>
      <c r="R285" s="285"/>
      <c r="S285" s="285"/>
      <c r="T285" s="286"/>
      <c r="AT285" s="287" t="s">
        <v>405</v>
      </c>
      <c r="AU285" s="287" t="s">
        <v>81</v>
      </c>
      <c r="AV285" s="14" t="s">
        <v>401</v>
      </c>
      <c r="AW285" s="14" t="s">
        <v>36</v>
      </c>
      <c r="AX285" s="14" t="s">
        <v>24</v>
      </c>
      <c r="AY285" s="287" t="s">
        <v>394</v>
      </c>
    </row>
    <row r="286" spans="2:65" s="1" customFormat="1" ht="16.5" customHeight="1">
      <c r="B286" s="47"/>
      <c r="C286" s="288" t="s">
        <v>694</v>
      </c>
      <c r="D286" s="288" t="s">
        <v>506</v>
      </c>
      <c r="E286" s="289" t="s">
        <v>5633</v>
      </c>
      <c r="F286" s="290" t="s">
        <v>5634</v>
      </c>
      <c r="G286" s="291" t="s">
        <v>409</v>
      </c>
      <c r="H286" s="292">
        <v>1</v>
      </c>
      <c r="I286" s="293"/>
      <c r="J286" s="294">
        <f>ROUND(I286*H286,2)</f>
        <v>0</v>
      </c>
      <c r="K286" s="290" t="s">
        <v>400</v>
      </c>
      <c r="L286" s="295"/>
      <c r="M286" s="296" t="s">
        <v>22</v>
      </c>
      <c r="N286" s="297" t="s">
        <v>44</v>
      </c>
      <c r="O286" s="48"/>
      <c r="P286" s="249">
        <f>O286*H286</f>
        <v>0</v>
      </c>
      <c r="Q286" s="249">
        <v>0.0276</v>
      </c>
      <c r="R286" s="249">
        <f>Q286*H286</f>
        <v>0.0276</v>
      </c>
      <c r="S286" s="249">
        <v>0</v>
      </c>
      <c r="T286" s="250">
        <f>S286*H286</f>
        <v>0</v>
      </c>
      <c r="AR286" s="25" t="s">
        <v>443</v>
      </c>
      <c r="AT286" s="25" t="s">
        <v>506</v>
      </c>
      <c r="AU286" s="25" t="s">
        <v>81</v>
      </c>
      <c r="AY286" s="25" t="s">
        <v>394</v>
      </c>
      <c r="BE286" s="251">
        <f>IF(N286="základní",J286,0)</f>
        <v>0</v>
      </c>
      <c r="BF286" s="251">
        <f>IF(N286="snížená",J286,0)</f>
        <v>0</v>
      </c>
      <c r="BG286" s="251">
        <f>IF(N286="zákl. přenesená",J286,0)</f>
        <v>0</v>
      </c>
      <c r="BH286" s="251">
        <f>IF(N286="sníž. přenesená",J286,0)</f>
        <v>0</v>
      </c>
      <c r="BI286" s="251">
        <f>IF(N286="nulová",J286,0)</f>
        <v>0</v>
      </c>
      <c r="BJ286" s="25" t="s">
        <v>24</v>
      </c>
      <c r="BK286" s="251">
        <f>ROUND(I286*H286,2)</f>
        <v>0</v>
      </c>
      <c r="BL286" s="25" t="s">
        <v>401</v>
      </c>
      <c r="BM286" s="25" t="s">
        <v>5914</v>
      </c>
    </row>
    <row r="287" spans="2:47" s="1" customFormat="1" ht="13.5">
      <c r="B287" s="47"/>
      <c r="C287" s="75"/>
      <c r="D287" s="252" t="s">
        <v>403</v>
      </c>
      <c r="E287" s="75"/>
      <c r="F287" s="253" t="s">
        <v>5636</v>
      </c>
      <c r="G287" s="75"/>
      <c r="H287" s="75"/>
      <c r="I287" s="208"/>
      <c r="J287" s="75"/>
      <c r="K287" s="75"/>
      <c r="L287" s="73"/>
      <c r="M287" s="254"/>
      <c r="N287" s="48"/>
      <c r="O287" s="48"/>
      <c r="P287" s="48"/>
      <c r="Q287" s="48"/>
      <c r="R287" s="48"/>
      <c r="S287" s="48"/>
      <c r="T287" s="96"/>
      <c r="AT287" s="25" t="s">
        <v>403</v>
      </c>
      <c r="AU287" s="25" t="s">
        <v>81</v>
      </c>
    </row>
    <row r="288" spans="2:51" s="12" customFormat="1" ht="13.5">
      <c r="B288" s="255"/>
      <c r="C288" s="256"/>
      <c r="D288" s="252" t="s">
        <v>405</v>
      </c>
      <c r="E288" s="257" t="s">
        <v>22</v>
      </c>
      <c r="F288" s="258" t="s">
        <v>24</v>
      </c>
      <c r="G288" s="256"/>
      <c r="H288" s="259">
        <v>1</v>
      </c>
      <c r="I288" s="260"/>
      <c r="J288" s="256"/>
      <c r="K288" s="256"/>
      <c r="L288" s="261"/>
      <c r="M288" s="262"/>
      <c r="N288" s="263"/>
      <c r="O288" s="263"/>
      <c r="P288" s="263"/>
      <c r="Q288" s="263"/>
      <c r="R288" s="263"/>
      <c r="S288" s="263"/>
      <c r="T288" s="264"/>
      <c r="AT288" s="265" t="s">
        <v>405</v>
      </c>
      <c r="AU288" s="265" t="s">
        <v>81</v>
      </c>
      <c r="AV288" s="12" t="s">
        <v>81</v>
      </c>
      <c r="AW288" s="12" t="s">
        <v>36</v>
      </c>
      <c r="AX288" s="12" t="s">
        <v>73</v>
      </c>
      <c r="AY288" s="265" t="s">
        <v>394</v>
      </c>
    </row>
    <row r="289" spans="2:51" s="14" customFormat="1" ht="13.5">
      <c r="B289" s="277"/>
      <c r="C289" s="278"/>
      <c r="D289" s="252" t="s">
        <v>405</v>
      </c>
      <c r="E289" s="279" t="s">
        <v>22</v>
      </c>
      <c r="F289" s="280" t="s">
        <v>473</v>
      </c>
      <c r="G289" s="278"/>
      <c r="H289" s="281">
        <v>1</v>
      </c>
      <c r="I289" s="282"/>
      <c r="J289" s="278"/>
      <c r="K289" s="278"/>
      <c r="L289" s="283"/>
      <c r="M289" s="284"/>
      <c r="N289" s="285"/>
      <c r="O289" s="285"/>
      <c r="P289" s="285"/>
      <c r="Q289" s="285"/>
      <c r="R289" s="285"/>
      <c r="S289" s="285"/>
      <c r="T289" s="286"/>
      <c r="AT289" s="287" t="s">
        <v>405</v>
      </c>
      <c r="AU289" s="287" t="s">
        <v>81</v>
      </c>
      <c r="AV289" s="14" t="s">
        <v>401</v>
      </c>
      <c r="AW289" s="14" t="s">
        <v>36</v>
      </c>
      <c r="AX289" s="14" t="s">
        <v>24</v>
      </c>
      <c r="AY289" s="287" t="s">
        <v>394</v>
      </c>
    </row>
    <row r="290" spans="2:65" s="1" customFormat="1" ht="25.5" customHeight="1">
      <c r="B290" s="47"/>
      <c r="C290" s="240" t="s">
        <v>700</v>
      </c>
      <c r="D290" s="240" t="s">
        <v>396</v>
      </c>
      <c r="E290" s="241" t="s">
        <v>5637</v>
      </c>
      <c r="F290" s="242" t="s">
        <v>5638</v>
      </c>
      <c r="G290" s="243" t="s">
        <v>612</v>
      </c>
      <c r="H290" s="244">
        <v>122</v>
      </c>
      <c r="I290" s="245"/>
      <c r="J290" s="246">
        <f>ROUND(I290*H290,2)</f>
        <v>0</v>
      </c>
      <c r="K290" s="242" t="s">
        <v>400</v>
      </c>
      <c r="L290" s="73"/>
      <c r="M290" s="247" t="s">
        <v>22</v>
      </c>
      <c r="N290" s="248" t="s">
        <v>44</v>
      </c>
      <c r="O290" s="48"/>
      <c r="P290" s="249">
        <f>O290*H290</f>
        <v>0</v>
      </c>
      <c r="Q290" s="249">
        <v>2E-05</v>
      </c>
      <c r="R290" s="249">
        <f>Q290*H290</f>
        <v>0.0024400000000000003</v>
      </c>
      <c r="S290" s="249">
        <v>0</v>
      </c>
      <c r="T290" s="250">
        <f>S290*H290</f>
        <v>0</v>
      </c>
      <c r="AR290" s="25" t="s">
        <v>401</v>
      </c>
      <c r="AT290" s="25" t="s">
        <v>396</v>
      </c>
      <c r="AU290" s="25" t="s">
        <v>81</v>
      </c>
      <c r="AY290" s="25" t="s">
        <v>394</v>
      </c>
      <c r="BE290" s="251">
        <f>IF(N290="základní",J290,0)</f>
        <v>0</v>
      </c>
      <c r="BF290" s="251">
        <f>IF(N290="snížená",J290,0)</f>
        <v>0</v>
      </c>
      <c r="BG290" s="251">
        <f>IF(N290="zákl. přenesená",J290,0)</f>
        <v>0</v>
      </c>
      <c r="BH290" s="251">
        <f>IF(N290="sníž. přenesená",J290,0)</f>
        <v>0</v>
      </c>
      <c r="BI290" s="251">
        <f>IF(N290="nulová",J290,0)</f>
        <v>0</v>
      </c>
      <c r="BJ290" s="25" t="s">
        <v>24</v>
      </c>
      <c r="BK290" s="251">
        <f>ROUND(I290*H290,2)</f>
        <v>0</v>
      </c>
      <c r="BL290" s="25" t="s">
        <v>401</v>
      </c>
      <c r="BM290" s="25" t="s">
        <v>5915</v>
      </c>
    </row>
    <row r="291" spans="2:47" s="1" customFormat="1" ht="13.5">
      <c r="B291" s="47"/>
      <c r="C291" s="75"/>
      <c r="D291" s="252" t="s">
        <v>403</v>
      </c>
      <c r="E291" s="75"/>
      <c r="F291" s="253" t="s">
        <v>5640</v>
      </c>
      <c r="G291" s="75"/>
      <c r="H291" s="75"/>
      <c r="I291" s="208"/>
      <c r="J291" s="75"/>
      <c r="K291" s="75"/>
      <c r="L291" s="73"/>
      <c r="M291" s="254"/>
      <c r="N291" s="48"/>
      <c r="O291" s="48"/>
      <c r="P291" s="48"/>
      <c r="Q291" s="48"/>
      <c r="R291" s="48"/>
      <c r="S291" s="48"/>
      <c r="T291" s="96"/>
      <c r="AT291" s="25" t="s">
        <v>403</v>
      </c>
      <c r="AU291" s="25" t="s">
        <v>81</v>
      </c>
    </row>
    <row r="292" spans="2:51" s="12" customFormat="1" ht="13.5">
      <c r="B292" s="255"/>
      <c r="C292" s="256"/>
      <c r="D292" s="252" t="s">
        <v>405</v>
      </c>
      <c r="E292" s="257" t="s">
        <v>22</v>
      </c>
      <c r="F292" s="258" t="s">
        <v>5916</v>
      </c>
      <c r="G292" s="256"/>
      <c r="H292" s="259">
        <v>122</v>
      </c>
      <c r="I292" s="260"/>
      <c r="J292" s="256"/>
      <c r="K292" s="256"/>
      <c r="L292" s="261"/>
      <c r="M292" s="262"/>
      <c r="N292" s="263"/>
      <c r="O292" s="263"/>
      <c r="P292" s="263"/>
      <c r="Q292" s="263"/>
      <c r="R292" s="263"/>
      <c r="S292" s="263"/>
      <c r="T292" s="264"/>
      <c r="AT292" s="265" t="s">
        <v>405</v>
      </c>
      <c r="AU292" s="265" t="s">
        <v>81</v>
      </c>
      <c r="AV292" s="12" t="s">
        <v>81</v>
      </c>
      <c r="AW292" s="12" t="s">
        <v>36</v>
      </c>
      <c r="AX292" s="12" t="s">
        <v>73</v>
      </c>
      <c r="AY292" s="265" t="s">
        <v>394</v>
      </c>
    </row>
    <row r="293" spans="2:51" s="14" customFormat="1" ht="13.5">
      <c r="B293" s="277"/>
      <c r="C293" s="278"/>
      <c r="D293" s="252" t="s">
        <v>405</v>
      </c>
      <c r="E293" s="279" t="s">
        <v>22</v>
      </c>
      <c r="F293" s="280" t="s">
        <v>473</v>
      </c>
      <c r="G293" s="278"/>
      <c r="H293" s="281">
        <v>122</v>
      </c>
      <c r="I293" s="282"/>
      <c r="J293" s="278"/>
      <c r="K293" s="278"/>
      <c r="L293" s="283"/>
      <c r="M293" s="284"/>
      <c r="N293" s="285"/>
      <c r="O293" s="285"/>
      <c r="P293" s="285"/>
      <c r="Q293" s="285"/>
      <c r="R293" s="285"/>
      <c r="S293" s="285"/>
      <c r="T293" s="286"/>
      <c r="AT293" s="287" t="s">
        <v>405</v>
      </c>
      <c r="AU293" s="287" t="s">
        <v>81</v>
      </c>
      <c r="AV293" s="14" t="s">
        <v>401</v>
      </c>
      <c r="AW293" s="14" t="s">
        <v>36</v>
      </c>
      <c r="AX293" s="14" t="s">
        <v>24</v>
      </c>
      <c r="AY293" s="287" t="s">
        <v>394</v>
      </c>
    </row>
    <row r="294" spans="2:65" s="1" customFormat="1" ht="16.5" customHeight="1">
      <c r="B294" s="47"/>
      <c r="C294" s="288" t="s">
        <v>709</v>
      </c>
      <c r="D294" s="288" t="s">
        <v>506</v>
      </c>
      <c r="E294" s="289" t="s">
        <v>5642</v>
      </c>
      <c r="F294" s="290" t="s">
        <v>5643</v>
      </c>
      <c r="G294" s="291" t="s">
        <v>409</v>
      </c>
      <c r="H294" s="292">
        <v>11</v>
      </c>
      <c r="I294" s="293"/>
      <c r="J294" s="294">
        <f>ROUND(I294*H294,2)</f>
        <v>0</v>
      </c>
      <c r="K294" s="290" t="s">
        <v>400</v>
      </c>
      <c r="L294" s="295"/>
      <c r="M294" s="296" t="s">
        <v>22</v>
      </c>
      <c r="N294" s="297" t="s">
        <v>44</v>
      </c>
      <c r="O294" s="48"/>
      <c r="P294" s="249">
        <f>O294*H294</f>
        <v>0</v>
      </c>
      <c r="Q294" s="249">
        <v>0.0073</v>
      </c>
      <c r="R294" s="249">
        <f>Q294*H294</f>
        <v>0.0803</v>
      </c>
      <c r="S294" s="249">
        <v>0</v>
      </c>
      <c r="T294" s="250">
        <f>S294*H294</f>
        <v>0</v>
      </c>
      <c r="AR294" s="25" t="s">
        <v>443</v>
      </c>
      <c r="AT294" s="25" t="s">
        <v>506</v>
      </c>
      <c r="AU294" s="25" t="s">
        <v>81</v>
      </c>
      <c r="AY294" s="25" t="s">
        <v>394</v>
      </c>
      <c r="BE294" s="251">
        <f>IF(N294="základní",J294,0)</f>
        <v>0</v>
      </c>
      <c r="BF294" s="251">
        <f>IF(N294="snížená",J294,0)</f>
        <v>0</v>
      </c>
      <c r="BG294" s="251">
        <f>IF(N294="zákl. přenesená",J294,0)</f>
        <v>0</v>
      </c>
      <c r="BH294" s="251">
        <f>IF(N294="sníž. přenesená",J294,0)</f>
        <v>0</v>
      </c>
      <c r="BI294" s="251">
        <f>IF(N294="nulová",J294,0)</f>
        <v>0</v>
      </c>
      <c r="BJ294" s="25" t="s">
        <v>24</v>
      </c>
      <c r="BK294" s="251">
        <f>ROUND(I294*H294,2)</f>
        <v>0</v>
      </c>
      <c r="BL294" s="25" t="s">
        <v>401</v>
      </c>
      <c r="BM294" s="25" t="s">
        <v>5917</v>
      </c>
    </row>
    <row r="295" spans="2:47" s="1" customFormat="1" ht="13.5">
      <c r="B295" s="47"/>
      <c r="C295" s="75"/>
      <c r="D295" s="252" t="s">
        <v>403</v>
      </c>
      <c r="E295" s="75"/>
      <c r="F295" s="253" t="s">
        <v>5645</v>
      </c>
      <c r="G295" s="75"/>
      <c r="H295" s="75"/>
      <c r="I295" s="208"/>
      <c r="J295" s="75"/>
      <c r="K295" s="75"/>
      <c r="L295" s="73"/>
      <c r="M295" s="254"/>
      <c r="N295" s="48"/>
      <c r="O295" s="48"/>
      <c r="P295" s="48"/>
      <c r="Q295" s="48"/>
      <c r="R295" s="48"/>
      <c r="S295" s="48"/>
      <c r="T295" s="96"/>
      <c r="AT295" s="25" t="s">
        <v>403</v>
      </c>
      <c r="AU295" s="25" t="s">
        <v>81</v>
      </c>
    </row>
    <row r="296" spans="2:51" s="12" customFormat="1" ht="13.5">
      <c r="B296" s="255"/>
      <c r="C296" s="256"/>
      <c r="D296" s="252" t="s">
        <v>405</v>
      </c>
      <c r="E296" s="257" t="s">
        <v>22</v>
      </c>
      <c r="F296" s="258" t="s">
        <v>5918</v>
      </c>
      <c r="G296" s="256"/>
      <c r="H296" s="259">
        <v>11</v>
      </c>
      <c r="I296" s="260"/>
      <c r="J296" s="256"/>
      <c r="K296" s="256"/>
      <c r="L296" s="261"/>
      <c r="M296" s="262"/>
      <c r="N296" s="263"/>
      <c r="O296" s="263"/>
      <c r="P296" s="263"/>
      <c r="Q296" s="263"/>
      <c r="R296" s="263"/>
      <c r="S296" s="263"/>
      <c r="T296" s="264"/>
      <c r="AT296" s="265" t="s">
        <v>405</v>
      </c>
      <c r="AU296" s="265" t="s">
        <v>81</v>
      </c>
      <c r="AV296" s="12" t="s">
        <v>81</v>
      </c>
      <c r="AW296" s="12" t="s">
        <v>36</v>
      </c>
      <c r="AX296" s="12" t="s">
        <v>73</v>
      </c>
      <c r="AY296" s="265" t="s">
        <v>394</v>
      </c>
    </row>
    <row r="297" spans="2:51" s="14" customFormat="1" ht="13.5">
      <c r="B297" s="277"/>
      <c r="C297" s="278"/>
      <c r="D297" s="252" t="s">
        <v>405</v>
      </c>
      <c r="E297" s="279" t="s">
        <v>22</v>
      </c>
      <c r="F297" s="280" t="s">
        <v>473</v>
      </c>
      <c r="G297" s="278"/>
      <c r="H297" s="281">
        <v>11</v>
      </c>
      <c r="I297" s="282"/>
      <c r="J297" s="278"/>
      <c r="K297" s="278"/>
      <c r="L297" s="283"/>
      <c r="M297" s="284"/>
      <c r="N297" s="285"/>
      <c r="O297" s="285"/>
      <c r="P297" s="285"/>
      <c r="Q297" s="285"/>
      <c r="R297" s="285"/>
      <c r="S297" s="285"/>
      <c r="T297" s="286"/>
      <c r="AT297" s="287" t="s">
        <v>405</v>
      </c>
      <c r="AU297" s="287" t="s">
        <v>81</v>
      </c>
      <c r="AV297" s="14" t="s">
        <v>401</v>
      </c>
      <c r="AW297" s="14" t="s">
        <v>36</v>
      </c>
      <c r="AX297" s="14" t="s">
        <v>24</v>
      </c>
      <c r="AY297" s="287" t="s">
        <v>394</v>
      </c>
    </row>
    <row r="298" spans="2:65" s="1" customFormat="1" ht="16.5" customHeight="1">
      <c r="B298" s="47"/>
      <c r="C298" s="288" t="s">
        <v>718</v>
      </c>
      <c r="D298" s="288" t="s">
        <v>506</v>
      </c>
      <c r="E298" s="289" t="s">
        <v>5647</v>
      </c>
      <c r="F298" s="290" t="s">
        <v>5648</v>
      </c>
      <c r="G298" s="291" t="s">
        <v>409</v>
      </c>
      <c r="H298" s="292">
        <v>7</v>
      </c>
      <c r="I298" s="293"/>
      <c r="J298" s="294">
        <f>ROUND(I298*H298,2)</f>
        <v>0</v>
      </c>
      <c r="K298" s="290" t="s">
        <v>400</v>
      </c>
      <c r="L298" s="295"/>
      <c r="M298" s="296" t="s">
        <v>22</v>
      </c>
      <c r="N298" s="297" t="s">
        <v>44</v>
      </c>
      <c r="O298" s="48"/>
      <c r="P298" s="249">
        <f>O298*H298</f>
        <v>0</v>
      </c>
      <c r="Q298" s="249">
        <v>0.0219</v>
      </c>
      <c r="R298" s="249">
        <f>Q298*H298</f>
        <v>0.1533</v>
      </c>
      <c r="S298" s="249">
        <v>0</v>
      </c>
      <c r="T298" s="250">
        <f>S298*H298</f>
        <v>0</v>
      </c>
      <c r="AR298" s="25" t="s">
        <v>443</v>
      </c>
      <c r="AT298" s="25" t="s">
        <v>506</v>
      </c>
      <c r="AU298" s="25" t="s">
        <v>81</v>
      </c>
      <c r="AY298" s="25" t="s">
        <v>394</v>
      </c>
      <c r="BE298" s="251">
        <f>IF(N298="základní",J298,0)</f>
        <v>0</v>
      </c>
      <c r="BF298" s="251">
        <f>IF(N298="snížená",J298,0)</f>
        <v>0</v>
      </c>
      <c r="BG298" s="251">
        <f>IF(N298="zákl. přenesená",J298,0)</f>
        <v>0</v>
      </c>
      <c r="BH298" s="251">
        <f>IF(N298="sníž. přenesená",J298,0)</f>
        <v>0</v>
      </c>
      <c r="BI298" s="251">
        <f>IF(N298="nulová",J298,0)</f>
        <v>0</v>
      </c>
      <c r="BJ298" s="25" t="s">
        <v>24</v>
      </c>
      <c r="BK298" s="251">
        <f>ROUND(I298*H298,2)</f>
        <v>0</v>
      </c>
      <c r="BL298" s="25" t="s">
        <v>401</v>
      </c>
      <c r="BM298" s="25" t="s">
        <v>5919</v>
      </c>
    </row>
    <row r="299" spans="2:47" s="1" customFormat="1" ht="13.5">
      <c r="B299" s="47"/>
      <c r="C299" s="75"/>
      <c r="D299" s="252" t="s">
        <v>403</v>
      </c>
      <c r="E299" s="75"/>
      <c r="F299" s="253" t="s">
        <v>5650</v>
      </c>
      <c r="G299" s="75"/>
      <c r="H299" s="75"/>
      <c r="I299" s="208"/>
      <c r="J299" s="75"/>
      <c r="K299" s="75"/>
      <c r="L299" s="73"/>
      <c r="M299" s="254"/>
      <c r="N299" s="48"/>
      <c r="O299" s="48"/>
      <c r="P299" s="48"/>
      <c r="Q299" s="48"/>
      <c r="R299" s="48"/>
      <c r="S299" s="48"/>
      <c r="T299" s="96"/>
      <c r="AT299" s="25" t="s">
        <v>403</v>
      </c>
      <c r="AU299" s="25" t="s">
        <v>81</v>
      </c>
    </row>
    <row r="300" spans="2:51" s="12" customFormat="1" ht="13.5">
      <c r="B300" s="255"/>
      <c r="C300" s="256"/>
      <c r="D300" s="252" t="s">
        <v>405</v>
      </c>
      <c r="E300" s="257" t="s">
        <v>22</v>
      </c>
      <c r="F300" s="258" t="s">
        <v>5920</v>
      </c>
      <c r="G300" s="256"/>
      <c r="H300" s="259">
        <v>7</v>
      </c>
      <c r="I300" s="260"/>
      <c r="J300" s="256"/>
      <c r="K300" s="256"/>
      <c r="L300" s="261"/>
      <c r="M300" s="262"/>
      <c r="N300" s="263"/>
      <c r="O300" s="263"/>
      <c r="P300" s="263"/>
      <c r="Q300" s="263"/>
      <c r="R300" s="263"/>
      <c r="S300" s="263"/>
      <c r="T300" s="264"/>
      <c r="AT300" s="265" t="s">
        <v>405</v>
      </c>
      <c r="AU300" s="265" t="s">
        <v>81</v>
      </c>
      <c r="AV300" s="12" t="s">
        <v>81</v>
      </c>
      <c r="AW300" s="12" t="s">
        <v>36</v>
      </c>
      <c r="AX300" s="12" t="s">
        <v>73</v>
      </c>
      <c r="AY300" s="265" t="s">
        <v>394</v>
      </c>
    </row>
    <row r="301" spans="2:51" s="14" customFormat="1" ht="13.5">
      <c r="B301" s="277"/>
      <c r="C301" s="278"/>
      <c r="D301" s="252" t="s">
        <v>405</v>
      </c>
      <c r="E301" s="279" t="s">
        <v>22</v>
      </c>
      <c r="F301" s="280" t="s">
        <v>473</v>
      </c>
      <c r="G301" s="278"/>
      <c r="H301" s="281">
        <v>7</v>
      </c>
      <c r="I301" s="282"/>
      <c r="J301" s="278"/>
      <c r="K301" s="278"/>
      <c r="L301" s="283"/>
      <c r="M301" s="284"/>
      <c r="N301" s="285"/>
      <c r="O301" s="285"/>
      <c r="P301" s="285"/>
      <c r="Q301" s="285"/>
      <c r="R301" s="285"/>
      <c r="S301" s="285"/>
      <c r="T301" s="286"/>
      <c r="AT301" s="287" t="s">
        <v>405</v>
      </c>
      <c r="AU301" s="287" t="s">
        <v>81</v>
      </c>
      <c r="AV301" s="14" t="s">
        <v>401</v>
      </c>
      <c r="AW301" s="14" t="s">
        <v>36</v>
      </c>
      <c r="AX301" s="14" t="s">
        <v>24</v>
      </c>
      <c r="AY301" s="287" t="s">
        <v>394</v>
      </c>
    </row>
    <row r="302" spans="2:65" s="1" customFormat="1" ht="16.5" customHeight="1">
      <c r="B302" s="47"/>
      <c r="C302" s="288" t="s">
        <v>723</v>
      </c>
      <c r="D302" s="288" t="s">
        <v>506</v>
      </c>
      <c r="E302" s="289" t="s">
        <v>5651</v>
      </c>
      <c r="F302" s="290" t="s">
        <v>5652</v>
      </c>
      <c r="G302" s="291" t="s">
        <v>409</v>
      </c>
      <c r="H302" s="292">
        <v>14</v>
      </c>
      <c r="I302" s="293"/>
      <c r="J302" s="294">
        <f>ROUND(I302*H302,2)</f>
        <v>0</v>
      </c>
      <c r="K302" s="290" t="s">
        <v>400</v>
      </c>
      <c r="L302" s="295"/>
      <c r="M302" s="296" t="s">
        <v>22</v>
      </c>
      <c r="N302" s="297" t="s">
        <v>44</v>
      </c>
      <c r="O302" s="48"/>
      <c r="P302" s="249">
        <f>O302*H302</f>
        <v>0</v>
      </c>
      <c r="Q302" s="249">
        <v>0.0438</v>
      </c>
      <c r="R302" s="249">
        <f>Q302*H302</f>
        <v>0.6132</v>
      </c>
      <c r="S302" s="249">
        <v>0</v>
      </c>
      <c r="T302" s="250">
        <f>S302*H302</f>
        <v>0</v>
      </c>
      <c r="AR302" s="25" t="s">
        <v>443</v>
      </c>
      <c r="AT302" s="25" t="s">
        <v>506</v>
      </c>
      <c r="AU302" s="25" t="s">
        <v>81</v>
      </c>
      <c r="AY302" s="25" t="s">
        <v>394</v>
      </c>
      <c r="BE302" s="251">
        <f>IF(N302="základní",J302,0)</f>
        <v>0</v>
      </c>
      <c r="BF302" s="251">
        <f>IF(N302="snížená",J302,0)</f>
        <v>0</v>
      </c>
      <c r="BG302" s="251">
        <f>IF(N302="zákl. přenesená",J302,0)</f>
        <v>0</v>
      </c>
      <c r="BH302" s="251">
        <f>IF(N302="sníž. přenesená",J302,0)</f>
        <v>0</v>
      </c>
      <c r="BI302" s="251">
        <f>IF(N302="nulová",J302,0)</f>
        <v>0</v>
      </c>
      <c r="BJ302" s="25" t="s">
        <v>24</v>
      </c>
      <c r="BK302" s="251">
        <f>ROUND(I302*H302,2)</f>
        <v>0</v>
      </c>
      <c r="BL302" s="25" t="s">
        <v>401</v>
      </c>
      <c r="BM302" s="25" t="s">
        <v>5921</v>
      </c>
    </row>
    <row r="303" spans="2:47" s="1" customFormat="1" ht="13.5">
      <c r="B303" s="47"/>
      <c r="C303" s="75"/>
      <c r="D303" s="252" t="s">
        <v>403</v>
      </c>
      <c r="E303" s="75"/>
      <c r="F303" s="253" t="s">
        <v>5654</v>
      </c>
      <c r="G303" s="75"/>
      <c r="H303" s="75"/>
      <c r="I303" s="208"/>
      <c r="J303" s="75"/>
      <c r="K303" s="75"/>
      <c r="L303" s="73"/>
      <c r="M303" s="254"/>
      <c r="N303" s="48"/>
      <c r="O303" s="48"/>
      <c r="P303" s="48"/>
      <c r="Q303" s="48"/>
      <c r="R303" s="48"/>
      <c r="S303" s="48"/>
      <c r="T303" s="96"/>
      <c r="AT303" s="25" t="s">
        <v>403</v>
      </c>
      <c r="AU303" s="25" t="s">
        <v>81</v>
      </c>
    </row>
    <row r="304" spans="2:51" s="12" customFormat="1" ht="13.5">
      <c r="B304" s="255"/>
      <c r="C304" s="256"/>
      <c r="D304" s="252" t="s">
        <v>405</v>
      </c>
      <c r="E304" s="257" t="s">
        <v>22</v>
      </c>
      <c r="F304" s="258" t="s">
        <v>5922</v>
      </c>
      <c r="G304" s="256"/>
      <c r="H304" s="259">
        <v>14</v>
      </c>
      <c r="I304" s="260"/>
      <c r="J304" s="256"/>
      <c r="K304" s="256"/>
      <c r="L304" s="261"/>
      <c r="M304" s="262"/>
      <c r="N304" s="263"/>
      <c r="O304" s="263"/>
      <c r="P304" s="263"/>
      <c r="Q304" s="263"/>
      <c r="R304" s="263"/>
      <c r="S304" s="263"/>
      <c r="T304" s="264"/>
      <c r="AT304" s="265" t="s">
        <v>405</v>
      </c>
      <c r="AU304" s="265" t="s">
        <v>81</v>
      </c>
      <c r="AV304" s="12" t="s">
        <v>81</v>
      </c>
      <c r="AW304" s="12" t="s">
        <v>36</v>
      </c>
      <c r="AX304" s="12" t="s">
        <v>73</v>
      </c>
      <c r="AY304" s="265" t="s">
        <v>394</v>
      </c>
    </row>
    <row r="305" spans="2:51" s="14" customFormat="1" ht="13.5">
      <c r="B305" s="277"/>
      <c r="C305" s="278"/>
      <c r="D305" s="252" t="s">
        <v>405</v>
      </c>
      <c r="E305" s="279" t="s">
        <v>22</v>
      </c>
      <c r="F305" s="280" t="s">
        <v>473</v>
      </c>
      <c r="G305" s="278"/>
      <c r="H305" s="281">
        <v>14</v>
      </c>
      <c r="I305" s="282"/>
      <c r="J305" s="278"/>
      <c r="K305" s="278"/>
      <c r="L305" s="283"/>
      <c r="M305" s="284"/>
      <c r="N305" s="285"/>
      <c r="O305" s="285"/>
      <c r="P305" s="285"/>
      <c r="Q305" s="285"/>
      <c r="R305" s="285"/>
      <c r="S305" s="285"/>
      <c r="T305" s="286"/>
      <c r="AT305" s="287" t="s">
        <v>405</v>
      </c>
      <c r="AU305" s="287" t="s">
        <v>81</v>
      </c>
      <c r="AV305" s="14" t="s">
        <v>401</v>
      </c>
      <c r="AW305" s="14" t="s">
        <v>36</v>
      </c>
      <c r="AX305" s="14" t="s">
        <v>24</v>
      </c>
      <c r="AY305" s="287" t="s">
        <v>394</v>
      </c>
    </row>
    <row r="306" spans="2:65" s="1" customFormat="1" ht="16.5" customHeight="1">
      <c r="B306" s="47"/>
      <c r="C306" s="240" t="s">
        <v>728</v>
      </c>
      <c r="D306" s="240" t="s">
        <v>396</v>
      </c>
      <c r="E306" s="241" t="s">
        <v>5923</v>
      </c>
      <c r="F306" s="242" t="s">
        <v>5924</v>
      </c>
      <c r="G306" s="243" t="s">
        <v>409</v>
      </c>
      <c r="H306" s="244">
        <v>2</v>
      </c>
      <c r="I306" s="245"/>
      <c r="J306" s="246">
        <f>ROUND(I306*H306,2)</f>
        <v>0</v>
      </c>
      <c r="K306" s="242" t="s">
        <v>400</v>
      </c>
      <c r="L306" s="73"/>
      <c r="M306" s="247" t="s">
        <v>22</v>
      </c>
      <c r="N306" s="248" t="s">
        <v>44</v>
      </c>
      <c r="O306" s="48"/>
      <c r="P306" s="249">
        <f>O306*H306</f>
        <v>0</v>
      </c>
      <c r="Q306" s="249">
        <v>0</v>
      </c>
      <c r="R306" s="249">
        <f>Q306*H306</f>
        <v>0</v>
      </c>
      <c r="S306" s="249">
        <v>0</v>
      </c>
      <c r="T306" s="250">
        <f>S306*H306</f>
        <v>0</v>
      </c>
      <c r="AR306" s="25" t="s">
        <v>401</v>
      </c>
      <c r="AT306" s="25" t="s">
        <v>396</v>
      </c>
      <c r="AU306" s="25" t="s">
        <v>81</v>
      </c>
      <c r="AY306" s="25" t="s">
        <v>394</v>
      </c>
      <c r="BE306" s="251">
        <f>IF(N306="základní",J306,0)</f>
        <v>0</v>
      </c>
      <c r="BF306" s="251">
        <f>IF(N306="snížená",J306,0)</f>
        <v>0</v>
      </c>
      <c r="BG306" s="251">
        <f>IF(N306="zákl. přenesená",J306,0)</f>
        <v>0</v>
      </c>
      <c r="BH306" s="251">
        <f>IF(N306="sníž. přenesená",J306,0)</f>
        <v>0</v>
      </c>
      <c r="BI306" s="251">
        <f>IF(N306="nulová",J306,0)</f>
        <v>0</v>
      </c>
      <c r="BJ306" s="25" t="s">
        <v>24</v>
      </c>
      <c r="BK306" s="251">
        <f>ROUND(I306*H306,2)</f>
        <v>0</v>
      </c>
      <c r="BL306" s="25" t="s">
        <v>401</v>
      </c>
      <c r="BM306" s="25" t="s">
        <v>5925</v>
      </c>
    </row>
    <row r="307" spans="2:47" s="1" customFormat="1" ht="13.5">
      <c r="B307" s="47"/>
      <c r="C307" s="75"/>
      <c r="D307" s="252" t="s">
        <v>403</v>
      </c>
      <c r="E307" s="75"/>
      <c r="F307" s="253" t="s">
        <v>5926</v>
      </c>
      <c r="G307" s="75"/>
      <c r="H307" s="75"/>
      <c r="I307" s="208"/>
      <c r="J307" s="75"/>
      <c r="K307" s="75"/>
      <c r="L307" s="73"/>
      <c r="M307" s="254"/>
      <c r="N307" s="48"/>
      <c r="O307" s="48"/>
      <c r="P307" s="48"/>
      <c r="Q307" s="48"/>
      <c r="R307" s="48"/>
      <c r="S307" s="48"/>
      <c r="T307" s="96"/>
      <c r="AT307" s="25" t="s">
        <v>403</v>
      </c>
      <c r="AU307" s="25" t="s">
        <v>81</v>
      </c>
    </row>
    <row r="308" spans="2:51" s="12" customFormat="1" ht="13.5">
      <c r="B308" s="255"/>
      <c r="C308" s="256"/>
      <c r="D308" s="252" t="s">
        <v>405</v>
      </c>
      <c r="E308" s="257" t="s">
        <v>22</v>
      </c>
      <c r="F308" s="258" t="s">
        <v>5628</v>
      </c>
      <c r="G308" s="256"/>
      <c r="H308" s="259">
        <v>2</v>
      </c>
      <c r="I308" s="260"/>
      <c r="J308" s="256"/>
      <c r="K308" s="256"/>
      <c r="L308" s="261"/>
      <c r="M308" s="262"/>
      <c r="N308" s="263"/>
      <c r="O308" s="263"/>
      <c r="P308" s="263"/>
      <c r="Q308" s="263"/>
      <c r="R308" s="263"/>
      <c r="S308" s="263"/>
      <c r="T308" s="264"/>
      <c r="AT308" s="265" t="s">
        <v>405</v>
      </c>
      <c r="AU308" s="265" t="s">
        <v>81</v>
      </c>
      <c r="AV308" s="12" t="s">
        <v>81</v>
      </c>
      <c r="AW308" s="12" t="s">
        <v>36</v>
      </c>
      <c r="AX308" s="12" t="s">
        <v>73</v>
      </c>
      <c r="AY308" s="265" t="s">
        <v>394</v>
      </c>
    </row>
    <row r="309" spans="2:51" s="14" customFormat="1" ht="13.5">
      <c r="B309" s="277"/>
      <c r="C309" s="278"/>
      <c r="D309" s="252" t="s">
        <v>405</v>
      </c>
      <c r="E309" s="279" t="s">
        <v>22</v>
      </c>
      <c r="F309" s="280" t="s">
        <v>473</v>
      </c>
      <c r="G309" s="278"/>
      <c r="H309" s="281">
        <v>2</v>
      </c>
      <c r="I309" s="282"/>
      <c r="J309" s="278"/>
      <c r="K309" s="278"/>
      <c r="L309" s="283"/>
      <c r="M309" s="284"/>
      <c r="N309" s="285"/>
      <c r="O309" s="285"/>
      <c r="P309" s="285"/>
      <c r="Q309" s="285"/>
      <c r="R309" s="285"/>
      <c r="S309" s="285"/>
      <c r="T309" s="286"/>
      <c r="AT309" s="287" t="s">
        <v>405</v>
      </c>
      <c r="AU309" s="287" t="s">
        <v>81</v>
      </c>
      <c r="AV309" s="14" t="s">
        <v>401</v>
      </c>
      <c r="AW309" s="14" t="s">
        <v>36</v>
      </c>
      <c r="AX309" s="14" t="s">
        <v>24</v>
      </c>
      <c r="AY309" s="287" t="s">
        <v>394</v>
      </c>
    </row>
    <row r="310" spans="2:65" s="1" customFormat="1" ht="25.5" customHeight="1">
      <c r="B310" s="47"/>
      <c r="C310" s="288" t="s">
        <v>735</v>
      </c>
      <c r="D310" s="288" t="s">
        <v>506</v>
      </c>
      <c r="E310" s="289" t="s">
        <v>5927</v>
      </c>
      <c r="F310" s="290" t="s">
        <v>5928</v>
      </c>
      <c r="G310" s="291" t="s">
        <v>409</v>
      </c>
      <c r="H310" s="292">
        <v>2</v>
      </c>
      <c r="I310" s="293"/>
      <c r="J310" s="294">
        <f>ROUND(I310*H310,2)</f>
        <v>0</v>
      </c>
      <c r="K310" s="290" t="s">
        <v>400</v>
      </c>
      <c r="L310" s="295"/>
      <c r="M310" s="296" t="s">
        <v>22</v>
      </c>
      <c r="N310" s="297" t="s">
        <v>44</v>
      </c>
      <c r="O310" s="48"/>
      <c r="P310" s="249">
        <f>O310*H310</f>
        <v>0</v>
      </c>
      <c r="Q310" s="249">
        <v>0.00143</v>
      </c>
      <c r="R310" s="249">
        <f>Q310*H310</f>
        <v>0.00286</v>
      </c>
      <c r="S310" s="249">
        <v>0</v>
      </c>
      <c r="T310" s="250">
        <f>S310*H310</f>
        <v>0</v>
      </c>
      <c r="AR310" s="25" t="s">
        <v>443</v>
      </c>
      <c r="AT310" s="25" t="s">
        <v>506</v>
      </c>
      <c r="AU310" s="25" t="s">
        <v>81</v>
      </c>
      <c r="AY310" s="25" t="s">
        <v>394</v>
      </c>
      <c r="BE310" s="251">
        <f>IF(N310="základní",J310,0)</f>
        <v>0</v>
      </c>
      <c r="BF310" s="251">
        <f>IF(N310="snížená",J310,0)</f>
        <v>0</v>
      </c>
      <c r="BG310" s="251">
        <f>IF(N310="zákl. přenesená",J310,0)</f>
        <v>0</v>
      </c>
      <c r="BH310" s="251">
        <f>IF(N310="sníž. přenesená",J310,0)</f>
        <v>0</v>
      </c>
      <c r="BI310" s="251">
        <f>IF(N310="nulová",J310,0)</f>
        <v>0</v>
      </c>
      <c r="BJ310" s="25" t="s">
        <v>24</v>
      </c>
      <c r="BK310" s="251">
        <f>ROUND(I310*H310,2)</f>
        <v>0</v>
      </c>
      <c r="BL310" s="25" t="s">
        <v>401</v>
      </c>
      <c r="BM310" s="25" t="s">
        <v>5929</v>
      </c>
    </row>
    <row r="311" spans="2:47" s="1" customFormat="1" ht="13.5">
      <c r="B311" s="47"/>
      <c r="C311" s="75"/>
      <c r="D311" s="252" t="s">
        <v>403</v>
      </c>
      <c r="E311" s="75"/>
      <c r="F311" s="253" t="s">
        <v>5930</v>
      </c>
      <c r="G311" s="75"/>
      <c r="H311" s="75"/>
      <c r="I311" s="208"/>
      <c r="J311" s="75"/>
      <c r="K311" s="75"/>
      <c r="L311" s="73"/>
      <c r="M311" s="254"/>
      <c r="N311" s="48"/>
      <c r="O311" s="48"/>
      <c r="P311" s="48"/>
      <c r="Q311" s="48"/>
      <c r="R311" s="48"/>
      <c r="S311" s="48"/>
      <c r="T311" s="96"/>
      <c r="AT311" s="25" t="s">
        <v>403</v>
      </c>
      <c r="AU311" s="25" t="s">
        <v>81</v>
      </c>
    </row>
    <row r="312" spans="2:47" s="1" customFormat="1" ht="13.5">
      <c r="B312" s="47"/>
      <c r="C312" s="75"/>
      <c r="D312" s="252" t="s">
        <v>842</v>
      </c>
      <c r="E312" s="75"/>
      <c r="F312" s="308" t="s">
        <v>5931</v>
      </c>
      <c r="G312" s="75"/>
      <c r="H312" s="75"/>
      <c r="I312" s="208"/>
      <c r="J312" s="75"/>
      <c r="K312" s="75"/>
      <c r="L312" s="73"/>
      <c r="M312" s="254"/>
      <c r="N312" s="48"/>
      <c r="O312" s="48"/>
      <c r="P312" s="48"/>
      <c r="Q312" s="48"/>
      <c r="R312" s="48"/>
      <c r="S312" s="48"/>
      <c r="T312" s="96"/>
      <c r="AT312" s="25" t="s">
        <v>842</v>
      </c>
      <c r="AU312" s="25" t="s">
        <v>81</v>
      </c>
    </row>
    <row r="313" spans="2:51" s="12" customFormat="1" ht="13.5">
      <c r="B313" s="255"/>
      <c r="C313" s="256"/>
      <c r="D313" s="252" t="s">
        <v>405</v>
      </c>
      <c r="E313" s="257" t="s">
        <v>22</v>
      </c>
      <c r="F313" s="258" t="s">
        <v>5628</v>
      </c>
      <c r="G313" s="256"/>
      <c r="H313" s="259">
        <v>2</v>
      </c>
      <c r="I313" s="260"/>
      <c r="J313" s="256"/>
      <c r="K313" s="256"/>
      <c r="L313" s="261"/>
      <c r="M313" s="262"/>
      <c r="N313" s="263"/>
      <c r="O313" s="263"/>
      <c r="P313" s="263"/>
      <c r="Q313" s="263"/>
      <c r="R313" s="263"/>
      <c r="S313" s="263"/>
      <c r="T313" s="264"/>
      <c r="AT313" s="265" t="s">
        <v>405</v>
      </c>
      <c r="AU313" s="265" t="s">
        <v>81</v>
      </c>
      <c r="AV313" s="12" t="s">
        <v>81</v>
      </c>
      <c r="AW313" s="12" t="s">
        <v>36</v>
      </c>
      <c r="AX313" s="12" t="s">
        <v>73</v>
      </c>
      <c r="AY313" s="265" t="s">
        <v>394</v>
      </c>
    </row>
    <row r="314" spans="2:51" s="14" customFormat="1" ht="13.5">
      <c r="B314" s="277"/>
      <c r="C314" s="278"/>
      <c r="D314" s="252" t="s">
        <v>405</v>
      </c>
      <c r="E314" s="279" t="s">
        <v>22</v>
      </c>
      <c r="F314" s="280" t="s">
        <v>473</v>
      </c>
      <c r="G314" s="278"/>
      <c r="H314" s="281">
        <v>2</v>
      </c>
      <c r="I314" s="282"/>
      <c r="J314" s="278"/>
      <c r="K314" s="278"/>
      <c r="L314" s="283"/>
      <c r="M314" s="284"/>
      <c r="N314" s="285"/>
      <c r="O314" s="285"/>
      <c r="P314" s="285"/>
      <c r="Q314" s="285"/>
      <c r="R314" s="285"/>
      <c r="S314" s="285"/>
      <c r="T314" s="286"/>
      <c r="AT314" s="287" t="s">
        <v>405</v>
      </c>
      <c r="AU314" s="287" t="s">
        <v>81</v>
      </c>
      <c r="AV314" s="14" t="s">
        <v>401</v>
      </c>
      <c r="AW314" s="14" t="s">
        <v>36</v>
      </c>
      <c r="AX314" s="14" t="s">
        <v>24</v>
      </c>
      <c r="AY314" s="287" t="s">
        <v>394</v>
      </c>
    </row>
    <row r="315" spans="2:65" s="1" customFormat="1" ht="16.5" customHeight="1">
      <c r="B315" s="47"/>
      <c r="C315" s="240" t="s">
        <v>741</v>
      </c>
      <c r="D315" s="240" t="s">
        <v>396</v>
      </c>
      <c r="E315" s="241" t="s">
        <v>5656</v>
      </c>
      <c r="F315" s="242" t="s">
        <v>5657</v>
      </c>
      <c r="G315" s="243" t="s">
        <v>409</v>
      </c>
      <c r="H315" s="244">
        <v>4</v>
      </c>
      <c r="I315" s="245"/>
      <c r="J315" s="246">
        <f>ROUND(I315*H315,2)</f>
        <v>0</v>
      </c>
      <c r="K315" s="242" t="s">
        <v>400</v>
      </c>
      <c r="L315" s="73"/>
      <c r="M315" s="247" t="s">
        <v>22</v>
      </c>
      <c r="N315" s="248" t="s">
        <v>44</v>
      </c>
      <c r="O315" s="48"/>
      <c r="P315" s="249">
        <f>O315*H315</f>
        <v>0</v>
      </c>
      <c r="Q315" s="249">
        <v>8E-05</v>
      </c>
      <c r="R315" s="249">
        <f>Q315*H315</f>
        <v>0.00032</v>
      </c>
      <c r="S315" s="249">
        <v>0</v>
      </c>
      <c r="T315" s="250">
        <f>S315*H315</f>
        <v>0</v>
      </c>
      <c r="AR315" s="25" t="s">
        <v>401</v>
      </c>
      <c r="AT315" s="25" t="s">
        <v>396</v>
      </c>
      <c r="AU315" s="25" t="s">
        <v>81</v>
      </c>
      <c r="AY315" s="25" t="s">
        <v>394</v>
      </c>
      <c r="BE315" s="251">
        <f>IF(N315="základní",J315,0)</f>
        <v>0</v>
      </c>
      <c r="BF315" s="251">
        <f>IF(N315="snížená",J315,0)</f>
        <v>0</v>
      </c>
      <c r="BG315" s="251">
        <f>IF(N315="zákl. přenesená",J315,0)</f>
        <v>0</v>
      </c>
      <c r="BH315" s="251">
        <f>IF(N315="sníž. přenesená",J315,0)</f>
        <v>0</v>
      </c>
      <c r="BI315" s="251">
        <f>IF(N315="nulová",J315,0)</f>
        <v>0</v>
      </c>
      <c r="BJ315" s="25" t="s">
        <v>24</v>
      </c>
      <c r="BK315" s="251">
        <f>ROUND(I315*H315,2)</f>
        <v>0</v>
      </c>
      <c r="BL315" s="25" t="s">
        <v>401</v>
      </c>
      <c r="BM315" s="25" t="s">
        <v>5932</v>
      </c>
    </row>
    <row r="316" spans="2:47" s="1" customFormat="1" ht="13.5">
      <c r="B316" s="47"/>
      <c r="C316" s="75"/>
      <c r="D316" s="252" t="s">
        <v>403</v>
      </c>
      <c r="E316" s="75"/>
      <c r="F316" s="253" t="s">
        <v>5659</v>
      </c>
      <c r="G316" s="75"/>
      <c r="H316" s="75"/>
      <c r="I316" s="208"/>
      <c r="J316" s="75"/>
      <c r="K316" s="75"/>
      <c r="L316" s="73"/>
      <c r="M316" s="254"/>
      <c r="N316" s="48"/>
      <c r="O316" s="48"/>
      <c r="P316" s="48"/>
      <c r="Q316" s="48"/>
      <c r="R316" s="48"/>
      <c r="S316" s="48"/>
      <c r="T316" s="96"/>
      <c r="AT316" s="25" t="s">
        <v>403</v>
      </c>
      <c r="AU316" s="25" t="s">
        <v>81</v>
      </c>
    </row>
    <row r="317" spans="2:51" s="12" customFormat="1" ht="13.5">
      <c r="B317" s="255"/>
      <c r="C317" s="256"/>
      <c r="D317" s="252" t="s">
        <v>405</v>
      </c>
      <c r="E317" s="257" t="s">
        <v>22</v>
      </c>
      <c r="F317" s="258" t="s">
        <v>5614</v>
      </c>
      <c r="G317" s="256"/>
      <c r="H317" s="259">
        <v>4</v>
      </c>
      <c r="I317" s="260"/>
      <c r="J317" s="256"/>
      <c r="K317" s="256"/>
      <c r="L317" s="261"/>
      <c r="M317" s="262"/>
      <c r="N317" s="263"/>
      <c r="O317" s="263"/>
      <c r="P317" s="263"/>
      <c r="Q317" s="263"/>
      <c r="R317" s="263"/>
      <c r="S317" s="263"/>
      <c r="T317" s="264"/>
      <c r="AT317" s="265" t="s">
        <v>405</v>
      </c>
      <c r="AU317" s="265" t="s">
        <v>81</v>
      </c>
      <c r="AV317" s="12" t="s">
        <v>81</v>
      </c>
      <c r="AW317" s="12" t="s">
        <v>36</v>
      </c>
      <c r="AX317" s="12" t="s">
        <v>73</v>
      </c>
      <c r="AY317" s="265" t="s">
        <v>394</v>
      </c>
    </row>
    <row r="318" spans="2:51" s="14" customFormat="1" ht="13.5">
      <c r="B318" s="277"/>
      <c r="C318" s="278"/>
      <c r="D318" s="252" t="s">
        <v>405</v>
      </c>
      <c r="E318" s="279" t="s">
        <v>22</v>
      </c>
      <c r="F318" s="280" t="s">
        <v>473</v>
      </c>
      <c r="G318" s="278"/>
      <c r="H318" s="281">
        <v>4</v>
      </c>
      <c r="I318" s="282"/>
      <c r="J318" s="278"/>
      <c r="K318" s="278"/>
      <c r="L318" s="283"/>
      <c r="M318" s="284"/>
      <c r="N318" s="285"/>
      <c r="O318" s="285"/>
      <c r="P318" s="285"/>
      <c r="Q318" s="285"/>
      <c r="R318" s="285"/>
      <c r="S318" s="285"/>
      <c r="T318" s="286"/>
      <c r="AT318" s="287" t="s">
        <v>405</v>
      </c>
      <c r="AU318" s="287" t="s">
        <v>81</v>
      </c>
      <c r="AV318" s="14" t="s">
        <v>401</v>
      </c>
      <c r="AW318" s="14" t="s">
        <v>36</v>
      </c>
      <c r="AX318" s="14" t="s">
        <v>24</v>
      </c>
      <c r="AY318" s="287" t="s">
        <v>394</v>
      </c>
    </row>
    <row r="319" spans="2:65" s="1" customFormat="1" ht="16.5" customHeight="1">
      <c r="B319" s="47"/>
      <c r="C319" s="288" t="s">
        <v>751</v>
      </c>
      <c r="D319" s="288" t="s">
        <v>506</v>
      </c>
      <c r="E319" s="289" t="s">
        <v>5660</v>
      </c>
      <c r="F319" s="290" t="s">
        <v>5661</v>
      </c>
      <c r="G319" s="291" t="s">
        <v>409</v>
      </c>
      <c r="H319" s="292">
        <v>4</v>
      </c>
      <c r="I319" s="293"/>
      <c r="J319" s="294">
        <f>ROUND(I319*H319,2)</f>
        <v>0</v>
      </c>
      <c r="K319" s="290" t="s">
        <v>400</v>
      </c>
      <c r="L319" s="295"/>
      <c r="M319" s="296" t="s">
        <v>22</v>
      </c>
      <c r="N319" s="297" t="s">
        <v>44</v>
      </c>
      <c r="O319" s="48"/>
      <c r="P319" s="249">
        <f>O319*H319</f>
        <v>0</v>
      </c>
      <c r="Q319" s="249">
        <v>0.0009</v>
      </c>
      <c r="R319" s="249">
        <f>Q319*H319</f>
        <v>0.0036</v>
      </c>
      <c r="S319" s="249">
        <v>0</v>
      </c>
      <c r="T319" s="250">
        <f>S319*H319</f>
        <v>0</v>
      </c>
      <c r="AR319" s="25" t="s">
        <v>443</v>
      </c>
      <c r="AT319" s="25" t="s">
        <v>506</v>
      </c>
      <c r="AU319" s="25" t="s">
        <v>81</v>
      </c>
      <c r="AY319" s="25" t="s">
        <v>394</v>
      </c>
      <c r="BE319" s="251">
        <f>IF(N319="základní",J319,0)</f>
        <v>0</v>
      </c>
      <c r="BF319" s="251">
        <f>IF(N319="snížená",J319,0)</f>
        <v>0</v>
      </c>
      <c r="BG319" s="251">
        <f>IF(N319="zákl. přenesená",J319,0)</f>
        <v>0</v>
      </c>
      <c r="BH319" s="251">
        <f>IF(N319="sníž. přenesená",J319,0)</f>
        <v>0</v>
      </c>
      <c r="BI319" s="251">
        <f>IF(N319="nulová",J319,0)</f>
        <v>0</v>
      </c>
      <c r="BJ319" s="25" t="s">
        <v>24</v>
      </c>
      <c r="BK319" s="251">
        <f>ROUND(I319*H319,2)</f>
        <v>0</v>
      </c>
      <c r="BL319" s="25" t="s">
        <v>401</v>
      </c>
      <c r="BM319" s="25" t="s">
        <v>5933</v>
      </c>
    </row>
    <row r="320" spans="2:47" s="1" customFormat="1" ht="13.5">
      <c r="B320" s="47"/>
      <c r="C320" s="75"/>
      <c r="D320" s="252" t="s">
        <v>403</v>
      </c>
      <c r="E320" s="75"/>
      <c r="F320" s="253" t="s">
        <v>5663</v>
      </c>
      <c r="G320" s="75"/>
      <c r="H320" s="75"/>
      <c r="I320" s="208"/>
      <c r="J320" s="75"/>
      <c r="K320" s="75"/>
      <c r="L320" s="73"/>
      <c r="M320" s="254"/>
      <c r="N320" s="48"/>
      <c r="O320" s="48"/>
      <c r="P320" s="48"/>
      <c r="Q320" s="48"/>
      <c r="R320" s="48"/>
      <c r="S320" s="48"/>
      <c r="T320" s="96"/>
      <c r="AT320" s="25" t="s">
        <v>403</v>
      </c>
      <c r="AU320" s="25" t="s">
        <v>81</v>
      </c>
    </row>
    <row r="321" spans="2:47" s="1" customFormat="1" ht="13.5">
      <c r="B321" s="47"/>
      <c r="C321" s="75"/>
      <c r="D321" s="252" t="s">
        <v>842</v>
      </c>
      <c r="E321" s="75"/>
      <c r="F321" s="308" t="s">
        <v>1929</v>
      </c>
      <c r="G321" s="75"/>
      <c r="H321" s="75"/>
      <c r="I321" s="208"/>
      <c r="J321" s="75"/>
      <c r="K321" s="75"/>
      <c r="L321" s="73"/>
      <c r="M321" s="254"/>
      <c r="N321" s="48"/>
      <c r="O321" s="48"/>
      <c r="P321" s="48"/>
      <c r="Q321" s="48"/>
      <c r="R321" s="48"/>
      <c r="S321" s="48"/>
      <c r="T321" s="96"/>
      <c r="AT321" s="25" t="s">
        <v>842</v>
      </c>
      <c r="AU321" s="25" t="s">
        <v>81</v>
      </c>
    </row>
    <row r="322" spans="2:51" s="12" customFormat="1" ht="13.5">
      <c r="B322" s="255"/>
      <c r="C322" s="256"/>
      <c r="D322" s="252" t="s">
        <v>405</v>
      </c>
      <c r="E322" s="257" t="s">
        <v>22</v>
      </c>
      <c r="F322" s="258" t="s">
        <v>5614</v>
      </c>
      <c r="G322" s="256"/>
      <c r="H322" s="259">
        <v>4</v>
      </c>
      <c r="I322" s="260"/>
      <c r="J322" s="256"/>
      <c r="K322" s="256"/>
      <c r="L322" s="261"/>
      <c r="M322" s="262"/>
      <c r="N322" s="263"/>
      <c r="O322" s="263"/>
      <c r="P322" s="263"/>
      <c r="Q322" s="263"/>
      <c r="R322" s="263"/>
      <c r="S322" s="263"/>
      <c r="T322" s="264"/>
      <c r="AT322" s="265" t="s">
        <v>405</v>
      </c>
      <c r="AU322" s="265" t="s">
        <v>81</v>
      </c>
      <c r="AV322" s="12" t="s">
        <v>81</v>
      </c>
      <c r="AW322" s="12" t="s">
        <v>36</v>
      </c>
      <c r="AX322" s="12" t="s">
        <v>73</v>
      </c>
      <c r="AY322" s="265" t="s">
        <v>394</v>
      </c>
    </row>
    <row r="323" spans="2:51" s="14" customFormat="1" ht="13.5">
      <c r="B323" s="277"/>
      <c r="C323" s="278"/>
      <c r="D323" s="252" t="s">
        <v>405</v>
      </c>
      <c r="E323" s="279" t="s">
        <v>22</v>
      </c>
      <c r="F323" s="280" t="s">
        <v>473</v>
      </c>
      <c r="G323" s="278"/>
      <c r="H323" s="281">
        <v>4</v>
      </c>
      <c r="I323" s="282"/>
      <c r="J323" s="278"/>
      <c r="K323" s="278"/>
      <c r="L323" s="283"/>
      <c r="M323" s="284"/>
      <c r="N323" s="285"/>
      <c r="O323" s="285"/>
      <c r="P323" s="285"/>
      <c r="Q323" s="285"/>
      <c r="R323" s="285"/>
      <c r="S323" s="285"/>
      <c r="T323" s="286"/>
      <c r="AT323" s="287" t="s">
        <v>405</v>
      </c>
      <c r="AU323" s="287" t="s">
        <v>81</v>
      </c>
      <c r="AV323" s="14" t="s">
        <v>401</v>
      </c>
      <c r="AW323" s="14" t="s">
        <v>36</v>
      </c>
      <c r="AX323" s="14" t="s">
        <v>24</v>
      </c>
      <c r="AY323" s="287" t="s">
        <v>394</v>
      </c>
    </row>
    <row r="324" spans="2:65" s="1" customFormat="1" ht="16.5" customHeight="1">
      <c r="B324" s="47"/>
      <c r="C324" s="240" t="s">
        <v>758</v>
      </c>
      <c r="D324" s="240" t="s">
        <v>396</v>
      </c>
      <c r="E324" s="241" t="s">
        <v>5664</v>
      </c>
      <c r="F324" s="242" t="s">
        <v>5665</v>
      </c>
      <c r="G324" s="243" t="s">
        <v>409</v>
      </c>
      <c r="H324" s="244">
        <v>1</v>
      </c>
      <c r="I324" s="245"/>
      <c r="J324" s="246">
        <f>ROUND(I324*H324,2)</f>
        <v>0</v>
      </c>
      <c r="K324" s="242" t="s">
        <v>400</v>
      </c>
      <c r="L324" s="73"/>
      <c r="M324" s="247" t="s">
        <v>22</v>
      </c>
      <c r="N324" s="248" t="s">
        <v>44</v>
      </c>
      <c r="O324" s="48"/>
      <c r="P324" s="249">
        <f>O324*H324</f>
        <v>0</v>
      </c>
      <c r="Q324" s="249">
        <v>0.0001</v>
      </c>
      <c r="R324" s="249">
        <f>Q324*H324</f>
        <v>0.0001</v>
      </c>
      <c r="S324" s="249">
        <v>0</v>
      </c>
      <c r="T324" s="250">
        <f>S324*H324</f>
        <v>0</v>
      </c>
      <c r="AR324" s="25" t="s">
        <v>401</v>
      </c>
      <c r="AT324" s="25" t="s">
        <v>396</v>
      </c>
      <c r="AU324" s="25" t="s">
        <v>81</v>
      </c>
      <c r="AY324" s="25" t="s">
        <v>394</v>
      </c>
      <c r="BE324" s="251">
        <f>IF(N324="základní",J324,0)</f>
        <v>0</v>
      </c>
      <c r="BF324" s="251">
        <f>IF(N324="snížená",J324,0)</f>
        <v>0</v>
      </c>
      <c r="BG324" s="251">
        <f>IF(N324="zákl. přenesená",J324,0)</f>
        <v>0</v>
      </c>
      <c r="BH324" s="251">
        <f>IF(N324="sníž. přenesená",J324,0)</f>
        <v>0</v>
      </c>
      <c r="BI324" s="251">
        <f>IF(N324="nulová",J324,0)</f>
        <v>0</v>
      </c>
      <c r="BJ324" s="25" t="s">
        <v>24</v>
      </c>
      <c r="BK324" s="251">
        <f>ROUND(I324*H324,2)</f>
        <v>0</v>
      </c>
      <c r="BL324" s="25" t="s">
        <v>401</v>
      </c>
      <c r="BM324" s="25" t="s">
        <v>5934</v>
      </c>
    </row>
    <row r="325" spans="2:47" s="1" customFormat="1" ht="13.5">
      <c r="B325" s="47"/>
      <c r="C325" s="75"/>
      <c r="D325" s="252" t="s">
        <v>403</v>
      </c>
      <c r="E325" s="75"/>
      <c r="F325" s="253" t="s">
        <v>5667</v>
      </c>
      <c r="G325" s="75"/>
      <c r="H325" s="75"/>
      <c r="I325" s="208"/>
      <c r="J325" s="75"/>
      <c r="K325" s="75"/>
      <c r="L325" s="73"/>
      <c r="M325" s="254"/>
      <c r="N325" s="48"/>
      <c r="O325" s="48"/>
      <c r="P325" s="48"/>
      <c r="Q325" s="48"/>
      <c r="R325" s="48"/>
      <c r="S325" s="48"/>
      <c r="T325" s="96"/>
      <c r="AT325" s="25" t="s">
        <v>403</v>
      </c>
      <c r="AU325" s="25" t="s">
        <v>81</v>
      </c>
    </row>
    <row r="326" spans="2:51" s="12" customFormat="1" ht="13.5">
      <c r="B326" s="255"/>
      <c r="C326" s="256"/>
      <c r="D326" s="252" t="s">
        <v>405</v>
      </c>
      <c r="E326" s="257" t="s">
        <v>22</v>
      </c>
      <c r="F326" s="258" t="s">
        <v>24</v>
      </c>
      <c r="G326" s="256"/>
      <c r="H326" s="259">
        <v>1</v>
      </c>
      <c r="I326" s="260"/>
      <c r="J326" s="256"/>
      <c r="K326" s="256"/>
      <c r="L326" s="261"/>
      <c r="M326" s="262"/>
      <c r="N326" s="263"/>
      <c r="O326" s="263"/>
      <c r="P326" s="263"/>
      <c r="Q326" s="263"/>
      <c r="R326" s="263"/>
      <c r="S326" s="263"/>
      <c r="T326" s="264"/>
      <c r="AT326" s="265" t="s">
        <v>405</v>
      </c>
      <c r="AU326" s="265" t="s">
        <v>81</v>
      </c>
      <c r="AV326" s="12" t="s">
        <v>81</v>
      </c>
      <c r="AW326" s="12" t="s">
        <v>36</v>
      </c>
      <c r="AX326" s="12" t="s">
        <v>73</v>
      </c>
      <c r="AY326" s="265" t="s">
        <v>394</v>
      </c>
    </row>
    <row r="327" spans="2:51" s="14" customFormat="1" ht="13.5">
      <c r="B327" s="277"/>
      <c r="C327" s="278"/>
      <c r="D327" s="252" t="s">
        <v>405</v>
      </c>
      <c r="E327" s="279" t="s">
        <v>22</v>
      </c>
      <c r="F327" s="280" t="s">
        <v>473</v>
      </c>
      <c r="G327" s="278"/>
      <c r="H327" s="281">
        <v>1</v>
      </c>
      <c r="I327" s="282"/>
      <c r="J327" s="278"/>
      <c r="K327" s="278"/>
      <c r="L327" s="283"/>
      <c r="M327" s="284"/>
      <c r="N327" s="285"/>
      <c r="O327" s="285"/>
      <c r="P327" s="285"/>
      <c r="Q327" s="285"/>
      <c r="R327" s="285"/>
      <c r="S327" s="285"/>
      <c r="T327" s="286"/>
      <c r="AT327" s="287" t="s">
        <v>405</v>
      </c>
      <c r="AU327" s="287" t="s">
        <v>81</v>
      </c>
      <c r="AV327" s="14" t="s">
        <v>401</v>
      </c>
      <c r="AW327" s="14" t="s">
        <v>36</v>
      </c>
      <c r="AX327" s="14" t="s">
        <v>24</v>
      </c>
      <c r="AY327" s="287" t="s">
        <v>394</v>
      </c>
    </row>
    <row r="328" spans="2:65" s="1" customFormat="1" ht="16.5" customHeight="1">
      <c r="B328" s="47"/>
      <c r="C328" s="288" t="s">
        <v>765</v>
      </c>
      <c r="D328" s="288" t="s">
        <v>506</v>
      </c>
      <c r="E328" s="289" t="s">
        <v>5669</v>
      </c>
      <c r="F328" s="290" t="s">
        <v>5670</v>
      </c>
      <c r="G328" s="291" t="s">
        <v>409</v>
      </c>
      <c r="H328" s="292">
        <v>1</v>
      </c>
      <c r="I328" s="293"/>
      <c r="J328" s="294">
        <f>ROUND(I328*H328,2)</f>
        <v>0</v>
      </c>
      <c r="K328" s="290" t="s">
        <v>400</v>
      </c>
      <c r="L328" s="295"/>
      <c r="M328" s="296" t="s">
        <v>22</v>
      </c>
      <c r="N328" s="297" t="s">
        <v>44</v>
      </c>
      <c r="O328" s="48"/>
      <c r="P328" s="249">
        <f>O328*H328</f>
        <v>0</v>
      </c>
      <c r="Q328" s="249">
        <v>0.0013</v>
      </c>
      <c r="R328" s="249">
        <f>Q328*H328</f>
        <v>0.0013</v>
      </c>
      <c r="S328" s="249">
        <v>0</v>
      </c>
      <c r="T328" s="250">
        <f>S328*H328</f>
        <v>0</v>
      </c>
      <c r="AR328" s="25" t="s">
        <v>443</v>
      </c>
      <c r="AT328" s="25" t="s">
        <v>506</v>
      </c>
      <c r="AU328" s="25" t="s">
        <v>81</v>
      </c>
      <c r="AY328" s="25" t="s">
        <v>394</v>
      </c>
      <c r="BE328" s="251">
        <f>IF(N328="základní",J328,0)</f>
        <v>0</v>
      </c>
      <c r="BF328" s="251">
        <f>IF(N328="snížená",J328,0)</f>
        <v>0</v>
      </c>
      <c r="BG328" s="251">
        <f>IF(N328="zákl. přenesená",J328,0)</f>
        <v>0</v>
      </c>
      <c r="BH328" s="251">
        <f>IF(N328="sníž. přenesená",J328,0)</f>
        <v>0</v>
      </c>
      <c r="BI328" s="251">
        <f>IF(N328="nulová",J328,0)</f>
        <v>0</v>
      </c>
      <c r="BJ328" s="25" t="s">
        <v>24</v>
      </c>
      <c r="BK328" s="251">
        <f>ROUND(I328*H328,2)</f>
        <v>0</v>
      </c>
      <c r="BL328" s="25" t="s">
        <v>401</v>
      </c>
      <c r="BM328" s="25" t="s">
        <v>5935</v>
      </c>
    </row>
    <row r="329" spans="2:47" s="1" customFormat="1" ht="13.5">
      <c r="B329" s="47"/>
      <c r="C329" s="75"/>
      <c r="D329" s="252" t="s">
        <v>403</v>
      </c>
      <c r="E329" s="75"/>
      <c r="F329" s="253" t="s">
        <v>5672</v>
      </c>
      <c r="G329" s="75"/>
      <c r="H329" s="75"/>
      <c r="I329" s="208"/>
      <c r="J329" s="75"/>
      <c r="K329" s="75"/>
      <c r="L329" s="73"/>
      <c r="M329" s="254"/>
      <c r="N329" s="48"/>
      <c r="O329" s="48"/>
      <c r="P329" s="48"/>
      <c r="Q329" s="48"/>
      <c r="R329" s="48"/>
      <c r="S329" s="48"/>
      <c r="T329" s="96"/>
      <c r="AT329" s="25" t="s">
        <v>403</v>
      </c>
      <c r="AU329" s="25" t="s">
        <v>81</v>
      </c>
    </row>
    <row r="330" spans="2:47" s="1" customFormat="1" ht="13.5">
      <c r="B330" s="47"/>
      <c r="C330" s="75"/>
      <c r="D330" s="252" t="s">
        <v>842</v>
      </c>
      <c r="E330" s="75"/>
      <c r="F330" s="308" t="s">
        <v>1929</v>
      </c>
      <c r="G330" s="75"/>
      <c r="H330" s="75"/>
      <c r="I330" s="208"/>
      <c r="J330" s="75"/>
      <c r="K330" s="75"/>
      <c r="L330" s="73"/>
      <c r="M330" s="254"/>
      <c r="N330" s="48"/>
      <c r="O330" s="48"/>
      <c r="P330" s="48"/>
      <c r="Q330" s="48"/>
      <c r="R330" s="48"/>
      <c r="S330" s="48"/>
      <c r="T330" s="96"/>
      <c r="AT330" s="25" t="s">
        <v>842</v>
      </c>
      <c r="AU330" s="25" t="s">
        <v>81</v>
      </c>
    </row>
    <row r="331" spans="2:51" s="12" customFormat="1" ht="13.5">
      <c r="B331" s="255"/>
      <c r="C331" s="256"/>
      <c r="D331" s="252" t="s">
        <v>405</v>
      </c>
      <c r="E331" s="257" t="s">
        <v>22</v>
      </c>
      <c r="F331" s="258" t="s">
        <v>24</v>
      </c>
      <c r="G331" s="256"/>
      <c r="H331" s="259">
        <v>1</v>
      </c>
      <c r="I331" s="260"/>
      <c r="J331" s="256"/>
      <c r="K331" s="256"/>
      <c r="L331" s="261"/>
      <c r="M331" s="262"/>
      <c r="N331" s="263"/>
      <c r="O331" s="263"/>
      <c r="P331" s="263"/>
      <c r="Q331" s="263"/>
      <c r="R331" s="263"/>
      <c r="S331" s="263"/>
      <c r="T331" s="264"/>
      <c r="AT331" s="265" t="s">
        <v>405</v>
      </c>
      <c r="AU331" s="265" t="s">
        <v>81</v>
      </c>
      <c r="AV331" s="12" t="s">
        <v>81</v>
      </c>
      <c r="AW331" s="12" t="s">
        <v>36</v>
      </c>
      <c r="AX331" s="12" t="s">
        <v>73</v>
      </c>
      <c r="AY331" s="265" t="s">
        <v>394</v>
      </c>
    </row>
    <row r="332" spans="2:51" s="14" customFormat="1" ht="13.5">
      <c r="B332" s="277"/>
      <c r="C332" s="278"/>
      <c r="D332" s="252" t="s">
        <v>405</v>
      </c>
      <c r="E332" s="279" t="s">
        <v>22</v>
      </c>
      <c r="F332" s="280" t="s">
        <v>473</v>
      </c>
      <c r="G332" s="278"/>
      <c r="H332" s="281">
        <v>1</v>
      </c>
      <c r="I332" s="282"/>
      <c r="J332" s="278"/>
      <c r="K332" s="278"/>
      <c r="L332" s="283"/>
      <c r="M332" s="284"/>
      <c r="N332" s="285"/>
      <c r="O332" s="285"/>
      <c r="P332" s="285"/>
      <c r="Q332" s="285"/>
      <c r="R332" s="285"/>
      <c r="S332" s="285"/>
      <c r="T332" s="286"/>
      <c r="AT332" s="287" t="s">
        <v>405</v>
      </c>
      <c r="AU332" s="287" t="s">
        <v>81</v>
      </c>
      <c r="AV332" s="14" t="s">
        <v>401</v>
      </c>
      <c r="AW332" s="14" t="s">
        <v>36</v>
      </c>
      <c r="AX332" s="14" t="s">
        <v>24</v>
      </c>
      <c r="AY332" s="287" t="s">
        <v>394</v>
      </c>
    </row>
    <row r="333" spans="2:65" s="1" customFormat="1" ht="16.5" customHeight="1">
      <c r="B333" s="47"/>
      <c r="C333" s="240" t="s">
        <v>770</v>
      </c>
      <c r="D333" s="240" t="s">
        <v>396</v>
      </c>
      <c r="E333" s="241" t="s">
        <v>5673</v>
      </c>
      <c r="F333" s="242" t="s">
        <v>5674</v>
      </c>
      <c r="G333" s="243" t="s">
        <v>409</v>
      </c>
      <c r="H333" s="244">
        <v>18</v>
      </c>
      <c r="I333" s="245"/>
      <c r="J333" s="246">
        <f>ROUND(I333*H333,2)</f>
        <v>0</v>
      </c>
      <c r="K333" s="242" t="s">
        <v>400</v>
      </c>
      <c r="L333" s="73"/>
      <c r="M333" s="247" t="s">
        <v>22</v>
      </c>
      <c r="N333" s="248" t="s">
        <v>44</v>
      </c>
      <c r="O333" s="48"/>
      <c r="P333" s="249">
        <f>O333*H333</f>
        <v>0</v>
      </c>
      <c r="Q333" s="249">
        <v>0.0001</v>
      </c>
      <c r="R333" s="249">
        <f>Q333*H333</f>
        <v>0.0018000000000000002</v>
      </c>
      <c r="S333" s="249">
        <v>0</v>
      </c>
      <c r="T333" s="250">
        <f>S333*H333</f>
        <v>0</v>
      </c>
      <c r="AR333" s="25" t="s">
        <v>401</v>
      </c>
      <c r="AT333" s="25" t="s">
        <v>396</v>
      </c>
      <c r="AU333" s="25" t="s">
        <v>81</v>
      </c>
      <c r="AY333" s="25" t="s">
        <v>394</v>
      </c>
      <c r="BE333" s="251">
        <f>IF(N333="základní",J333,0)</f>
        <v>0</v>
      </c>
      <c r="BF333" s="251">
        <f>IF(N333="snížená",J333,0)</f>
        <v>0</v>
      </c>
      <c r="BG333" s="251">
        <f>IF(N333="zákl. přenesená",J333,0)</f>
        <v>0</v>
      </c>
      <c r="BH333" s="251">
        <f>IF(N333="sníž. přenesená",J333,0)</f>
        <v>0</v>
      </c>
      <c r="BI333" s="251">
        <f>IF(N333="nulová",J333,0)</f>
        <v>0</v>
      </c>
      <c r="BJ333" s="25" t="s">
        <v>24</v>
      </c>
      <c r="BK333" s="251">
        <f>ROUND(I333*H333,2)</f>
        <v>0</v>
      </c>
      <c r="BL333" s="25" t="s">
        <v>401</v>
      </c>
      <c r="BM333" s="25" t="s">
        <v>5936</v>
      </c>
    </row>
    <row r="334" spans="2:47" s="1" customFormat="1" ht="13.5">
      <c r="B334" s="47"/>
      <c r="C334" s="75"/>
      <c r="D334" s="252" t="s">
        <v>403</v>
      </c>
      <c r="E334" s="75"/>
      <c r="F334" s="253" t="s">
        <v>5676</v>
      </c>
      <c r="G334" s="75"/>
      <c r="H334" s="75"/>
      <c r="I334" s="208"/>
      <c r="J334" s="75"/>
      <c r="K334" s="75"/>
      <c r="L334" s="73"/>
      <c r="M334" s="254"/>
      <c r="N334" s="48"/>
      <c r="O334" s="48"/>
      <c r="P334" s="48"/>
      <c r="Q334" s="48"/>
      <c r="R334" s="48"/>
      <c r="S334" s="48"/>
      <c r="T334" s="96"/>
      <c r="AT334" s="25" t="s">
        <v>403</v>
      </c>
      <c r="AU334" s="25" t="s">
        <v>81</v>
      </c>
    </row>
    <row r="335" spans="2:51" s="12" customFormat="1" ht="13.5">
      <c r="B335" s="255"/>
      <c r="C335" s="256"/>
      <c r="D335" s="252" t="s">
        <v>405</v>
      </c>
      <c r="E335" s="257" t="s">
        <v>22</v>
      </c>
      <c r="F335" s="258" t="s">
        <v>5937</v>
      </c>
      <c r="G335" s="256"/>
      <c r="H335" s="259">
        <v>18</v>
      </c>
      <c r="I335" s="260"/>
      <c r="J335" s="256"/>
      <c r="K335" s="256"/>
      <c r="L335" s="261"/>
      <c r="M335" s="262"/>
      <c r="N335" s="263"/>
      <c r="O335" s="263"/>
      <c r="P335" s="263"/>
      <c r="Q335" s="263"/>
      <c r="R335" s="263"/>
      <c r="S335" s="263"/>
      <c r="T335" s="264"/>
      <c r="AT335" s="265" t="s">
        <v>405</v>
      </c>
      <c r="AU335" s="265" t="s">
        <v>81</v>
      </c>
      <c r="AV335" s="12" t="s">
        <v>81</v>
      </c>
      <c r="AW335" s="12" t="s">
        <v>36</v>
      </c>
      <c r="AX335" s="12" t="s">
        <v>73</v>
      </c>
      <c r="AY335" s="265" t="s">
        <v>394</v>
      </c>
    </row>
    <row r="336" spans="2:51" s="14" customFormat="1" ht="13.5">
      <c r="B336" s="277"/>
      <c r="C336" s="278"/>
      <c r="D336" s="252" t="s">
        <v>405</v>
      </c>
      <c r="E336" s="279" t="s">
        <v>22</v>
      </c>
      <c r="F336" s="280" t="s">
        <v>473</v>
      </c>
      <c r="G336" s="278"/>
      <c r="H336" s="281">
        <v>18</v>
      </c>
      <c r="I336" s="282"/>
      <c r="J336" s="278"/>
      <c r="K336" s="278"/>
      <c r="L336" s="283"/>
      <c r="M336" s="284"/>
      <c r="N336" s="285"/>
      <c r="O336" s="285"/>
      <c r="P336" s="285"/>
      <c r="Q336" s="285"/>
      <c r="R336" s="285"/>
      <c r="S336" s="285"/>
      <c r="T336" s="286"/>
      <c r="AT336" s="287" t="s">
        <v>405</v>
      </c>
      <c r="AU336" s="287" t="s">
        <v>81</v>
      </c>
      <c r="AV336" s="14" t="s">
        <v>401</v>
      </c>
      <c r="AW336" s="14" t="s">
        <v>36</v>
      </c>
      <c r="AX336" s="14" t="s">
        <v>24</v>
      </c>
      <c r="AY336" s="287" t="s">
        <v>394</v>
      </c>
    </row>
    <row r="337" spans="2:65" s="1" customFormat="1" ht="16.5" customHeight="1">
      <c r="B337" s="47"/>
      <c r="C337" s="288" t="s">
        <v>776</v>
      </c>
      <c r="D337" s="288" t="s">
        <v>506</v>
      </c>
      <c r="E337" s="289" t="s">
        <v>5677</v>
      </c>
      <c r="F337" s="290" t="s">
        <v>5678</v>
      </c>
      <c r="G337" s="291" t="s">
        <v>409</v>
      </c>
      <c r="H337" s="292">
        <v>18</v>
      </c>
      <c r="I337" s="293"/>
      <c r="J337" s="294">
        <f>ROUND(I337*H337,2)</f>
        <v>0</v>
      </c>
      <c r="K337" s="290" t="s">
        <v>400</v>
      </c>
      <c r="L337" s="295"/>
      <c r="M337" s="296" t="s">
        <v>22</v>
      </c>
      <c r="N337" s="297" t="s">
        <v>44</v>
      </c>
      <c r="O337" s="48"/>
      <c r="P337" s="249">
        <f>O337*H337</f>
        <v>0</v>
      </c>
      <c r="Q337" s="249">
        <v>0.0016</v>
      </c>
      <c r="R337" s="249">
        <f>Q337*H337</f>
        <v>0.028800000000000003</v>
      </c>
      <c r="S337" s="249">
        <v>0</v>
      </c>
      <c r="T337" s="250">
        <f>S337*H337</f>
        <v>0</v>
      </c>
      <c r="AR337" s="25" t="s">
        <v>443</v>
      </c>
      <c r="AT337" s="25" t="s">
        <v>506</v>
      </c>
      <c r="AU337" s="25" t="s">
        <v>81</v>
      </c>
      <c r="AY337" s="25" t="s">
        <v>394</v>
      </c>
      <c r="BE337" s="251">
        <f>IF(N337="základní",J337,0)</f>
        <v>0</v>
      </c>
      <c r="BF337" s="251">
        <f>IF(N337="snížená",J337,0)</f>
        <v>0</v>
      </c>
      <c r="BG337" s="251">
        <f>IF(N337="zákl. přenesená",J337,0)</f>
        <v>0</v>
      </c>
      <c r="BH337" s="251">
        <f>IF(N337="sníž. přenesená",J337,0)</f>
        <v>0</v>
      </c>
      <c r="BI337" s="251">
        <f>IF(N337="nulová",J337,0)</f>
        <v>0</v>
      </c>
      <c r="BJ337" s="25" t="s">
        <v>24</v>
      </c>
      <c r="BK337" s="251">
        <f>ROUND(I337*H337,2)</f>
        <v>0</v>
      </c>
      <c r="BL337" s="25" t="s">
        <v>401</v>
      </c>
      <c r="BM337" s="25" t="s">
        <v>5938</v>
      </c>
    </row>
    <row r="338" spans="2:47" s="1" customFormat="1" ht="13.5">
      <c r="B338" s="47"/>
      <c r="C338" s="75"/>
      <c r="D338" s="252" t="s">
        <v>403</v>
      </c>
      <c r="E338" s="75"/>
      <c r="F338" s="253" t="s">
        <v>5680</v>
      </c>
      <c r="G338" s="75"/>
      <c r="H338" s="75"/>
      <c r="I338" s="208"/>
      <c r="J338" s="75"/>
      <c r="K338" s="75"/>
      <c r="L338" s="73"/>
      <c r="M338" s="254"/>
      <c r="N338" s="48"/>
      <c r="O338" s="48"/>
      <c r="P338" s="48"/>
      <c r="Q338" s="48"/>
      <c r="R338" s="48"/>
      <c r="S338" s="48"/>
      <c r="T338" s="96"/>
      <c r="AT338" s="25" t="s">
        <v>403</v>
      </c>
      <c r="AU338" s="25" t="s">
        <v>81</v>
      </c>
    </row>
    <row r="339" spans="2:47" s="1" customFormat="1" ht="13.5">
      <c r="B339" s="47"/>
      <c r="C339" s="75"/>
      <c r="D339" s="252" t="s">
        <v>842</v>
      </c>
      <c r="E339" s="75"/>
      <c r="F339" s="308" t="s">
        <v>1929</v>
      </c>
      <c r="G339" s="75"/>
      <c r="H339" s="75"/>
      <c r="I339" s="208"/>
      <c r="J339" s="75"/>
      <c r="K339" s="75"/>
      <c r="L339" s="73"/>
      <c r="M339" s="254"/>
      <c r="N339" s="48"/>
      <c r="O339" s="48"/>
      <c r="P339" s="48"/>
      <c r="Q339" s="48"/>
      <c r="R339" s="48"/>
      <c r="S339" s="48"/>
      <c r="T339" s="96"/>
      <c r="AT339" s="25" t="s">
        <v>842</v>
      </c>
      <c r="AU339" s="25" t="s">
        <v>81</v>
      </c>
    </row>
    <row r="340" spans="2:51" s="12" customFormat="1" ht="13.5">
      <c r="B340" s="255"/>
      <c r="C340" s="256"/>
      <c r="D340" s="252" t="s">
        <v>405</v>
      </c>
      <c r="E340" s="257" t="s">
        <v>22</v>
      </c>
      <c r="F340" s="258" t="s">
        <v>5937</v>
      </c>
      <c r="G340" s="256"/>
      <c r="H340" s="259">
        <v>18</v>
      </c>
      <c r="I340" s="260"/>
      <c r="J340" s="256"/>
      <c r="K340" s="256"/>
      <c r="L340" s="261"/>
      <c r="M340" s="262"/>
      <c r="N340" s="263"/>
      <c r="O340" s="263"/>
      <c r="P340" s="263"/>
      <c r="Q340" s="263"/>
      <c r="R340" s="263"/>
      <c r="S340" s="263"/>
      <c r="T340" s="264"/>
      <c r="AT340" s="265" t="s">
        <v>405</v>
      </c>
      <c r="AU340" s="265" t="s">
        <v>81</v>
      </c>
      <c r="AV340" s="12" t="s">
        <v>81</v>
      </c>
      <c r="AW340" s="12" t="s">
        <v>36</v>
      </c>
      <c r="AX340" s="12" t="s">
        <v>73</v>
      </c>
      <c r="AY340" s="265" t="s">
        <v>394</v>
      </c>
    </row>
    <row r="341" spans="2:51" s="14" customFormat="1" ht="13.5">
      <c r="B341" s="277"/>
      <c r="C341" s="278"/>
      <c r="D341" s="252" t="s">
        <v>405</v>
      </c>
      <c r="E341" s="279" t="s">
        <v>22</v>
      </c>
      <c r="F341" s="280" t="s">
        <v>473</v>
      </c>
      <c r="G341" s="278"/>
      <c r="H341" s="281">
        <v>18</v>
      </c>
      <c r="I341" s="282"/>
      <c r="J341" s="278"/>
      <c r="K341" s="278"/>
      <c r="L341" s="283"/>
      <c r="M341" s="284"/>
      <c r="N341" s="285"/>
      <c r="O341" s="285"/>
      <c r="P341" s="285"/>
      <c r="Q341" s="285"/>
      <c r="R341" s="285"/>
      <c r="S341" s="285"/>
      <c r="T341" s="286"/>
      <c r="AT341" s="287" t="s">
        <v>405</v>
      </c>
      <c r="AU341" s="287" t="s">
        <v>81</v>
      </c>
      <c r="AV341" s="14" t="s">
        <v>401</v>
      </c>
      <c r="AW341" s="14" t="s">
        <v>36</v>
      </c>
      <c r="AX341" s="14" t="s">
        <v>24</v>
      </c>
      <c r="AY341" s="287" t="s">
        <v>394</v>
      </c>
    </row>
    <row r="342" spans="2:65" s="1" customFormat="1" ht="16.5" customHeight="1">
      <c r="B342" s="47"/>
      <c r="C342" s="240" t="s">
        <v>781</v>
      </c>
      <c r="D342" s="240" t="s">
        <v>396</v>
      </c>
      <c r="E342" s="241" t="s">
        <v>5681</v>
      </c>
      <c r="F342" s="242" t="s">
        <v>5682</v>
      </c>
      <c r="G342" s="243" t="s">
        <v>612</v>
      </c>
      <c r="H342" s="244">
        <v>52</v>
      </c>
      <c r="I342" s="245"/>
      <c r="J342" s="246">
        <f>ROUND(I342*H342,2)</f>
        <v>0</v>
      </c>
      <c r="K342" s="242" t="s">
        <v>400</v>
      </c>
      <c r="L342" s="73"/>
      <c r="M342" s="247" t="s">
        <v>22</v>
      </c>
      <c r="N342" s="248" t="s">
        <v>44</v>
      </c>
      <c r="O342" s="48"/>
      <c r="P342" s="249">
        <f>O342*H342</f>
        <v>0</v>
      </c>
      <c r="Q342" s="249">
        <v>0</v>
      </c>
      <c r="R342" s="249">
        <f>Q342*H342</f>
        <v>0</v>
      </c>
      <c r="S342" s="249">
        <v>0</v>
      </c>
      <c r="T342" s="250">
        <f>S342*H342</f>
        <v>0</v>
      </c>
      <c r="AR342" s="25" t="s">
        <v>401</v>
      </c>
      <c r="AT342" s="25" t="s">
        <v>396</v>
      </c>
      <c r="AU342" s="25" t="s">
        <v>81</v>
      </c>
      <c r="AY342" s="25" t="s">
        <v>394</v>
      </c>
      <c r="BE342" s="251">
        <f>IF(N342="základní",J342,0)</f>
        <v>0</v>
      </c>
      <c r="BF342" s="251">
        <f>IF(N342="snížená",J342,0)</f>
        <v>0</v>
      </c>
      <c r="BG342" s="251">
        <f>IF(N342="zákl. přenesená",J342,0)</f>
        <v>0</v>
      </c>
      <c r="BH342" s="251">
        <f>IF(N342="sníž. přenesená",J342,0)</f>
        <v>0</v>
      </c>
      <c r="BI342" s="251">
        <f>IF(N342="nulová",J342,0)</f>
        <v>0</v>
      </c>
      <c r="BJ342" s="25" t="s">
        <v>24</v>
      </c>
      <c r="BK342" s="251">
        <f>ROUND(I342*H342,2)</f>
        <v>0</v>
      </c>
      <c r="BL342" s="25" t="s">
        <v>401</v>
      </c>
      <c r="BM342" s="25" t="s">
        <v>5939</v>
      </c>
    </row>
    <row r="343" spans="2:47" s="1" customFormat="1" ht="13.5">
      <c r="B343" s="47"/>
      <c r="C343" s="75"/>
      <c r="D343" s="252" t="s">
        <v>403</v>
      </c>
      <c r="E343" s="75"/>
      <c r="F343" s="253" t="s">
        <v>5684</v>
      </c>
      <c r="G343" s="75"/>
      <c r="H343" s="75"/>
      <c r="I343" s="208"/>
      <c r="J343" s="75"/>
      <c r="K343" s="75"/>
      <c r="L343" s="73"/>
      <c r="M343" s="254"/>
      <c r="N343" s="48"/>
      <c r="O343" s="48"/>
      <c r="P343" s="48"/>
      <c r="Q343" s="48"/>
      <c r="R343" s="48"/>
      <c r="S343" s="48"/>
      <c r="T343" s="96"/>
      <c r="AT343" s="25" t="s">
        <v>403</v>
      </c>
      <c r="AU343" s="25" t="s">
        <v>81</v>
      </c>
    </row>
    <row r="344" spans="2:51" s="12" customFormat="1" ht="13.5">
      <c r="B344" s="255"/>
      <c r="C344" s="256"/>
      <c r="D344" s="252" t="s">
        <v>405</v>
      </c>
      <c r="E344" s="257" t="s">
        <v>22</v>
      </c>
      <c r="F344" s="258" t="s">
        <v>5940</v>
      </c>
      <c r="G344" s="256"/>
      <c r="H344" s="259">
        <v>52</v>
      </c>
      <c r="I344" s="260"/>
      <c r="J344" s="256"/>
      <c r="K344" s="256"/>
      <c r="L344" s="261"/>
      <c r="M344" s="262"/>
      <c r="N344" s="263"/>
      <c r="O344" s="263"/>
      <c r="P344" s="263"/>
      <c r="Q344" s="263"/>
      <c r="R344" s="263"/>
      <c r="S344" s="263"/>
      <c r="T344" s="264"/>
      <c r="AT344" s="265" t="s">
        <v>405</v>
      </c>
      <c r="AU344" s="265" t="s">
        <v>81</v>
      </c>
      <c r="AV344" s="12" t="s">
        <v>81</v>
      </c>
      <c r="AW344" s="12" t="s">
        <v>36</v>
      </c>
      <c r="AX344" s="12" t="s">
        <v>73</v>
      </c>
      <c r="AY344" s="265" t="s">
        <v>394</v>
      </c>
    </row>
    <row r="345" spans="2:51" s="14" customFormat="1" ht="13.5">
      <c r="B345" s="277"/>
      <c r="C345" s="278"/>
      <c r="D345" s="252" t="s">
        <v>405</v>
      </c>
      <c r="E345" s="279" t="s">
        <v>22</v>
      </c>
      <c r="F345" s="280" t="s">
        <v>473</v>
      </c>
      <c r="G345" s="278"/>
      <c r="H345" s="281">
        <v>52</v>
      </c>
      <c r="I345" s="282"/>
      <c r="J345" s="278"/>
      <c r="K345" s="278"/>
      <c r="L345" s="283"/>
      <c r="M345" s="284"/>
      <c r="N345" s="285"/>
      <c r="O345" s="285"/>
      <c r="P345" s="285"/>
      <c r="Q345" s="285"/>
      <c r="R345" s="285"/>
      <c r="S345" s="285"/>
      <c r="T345" s="286"/>
      <c r="AT345" s="287" t="s">
        <v>405</v>
      </c>
      <c r="AU345" s="287" t="s">
        <v>81</v>
      </c>
      <c r="AV345" s="14" t="s">
        <v>401</v>
      </c>
      <c r="AW345" s="14" t="s">
        <v>36</v>
      </c>
      <c r="AX345" s="14" t="s">
        <v>24</v>
      </c>
      <c r="AY345" s="287" t="s">
        <v>394</v>
      </c>
    </row>
    <row r="346" spans="2:65" s="1" customFormat="1" ht="16.5" customHeight="1">
      <c r="B346" s="47"/>
      <c r="C346" s="240" t="s">
        <v>786</v>
      </c>
      <c r="D346" s="240" t="s">
        <v>396</v>
      </c>
      <c r="E346" s="241" t="s">
        <v>3475</v>
      </c>
      <c r="F346" s="242" t="s">
        <v>3476</v>
      </c>
      <c r="G346" s="243" t="s">
        <v>409</v>
      </c>
      <c r="H346" s="244">
        <v>4</v>
      </c>
      <c r="I346" s="245"/>
      <c r="J346" s="246">
        <f>ROUND(I346*H346,2)</f>
        <v>0</v>
      </c>
      <c r="K346" s="242" t="s">
        <v>400</v>
      </c>
      <c r="L346" s="73"/>
      <c r="M346" s="247" t="s">
        <v>22</v>
      </c>
      <c r="N346" s="248" t="s">
        <v>44</v>
      </c>
      <c r="O346" s="48"/>
      <c r="P346" s="249">
        <f>O346*H346</f>
        <v>0</v>
      </c>
      <c r="Q346" s="249">
        <v>0.46009</v>
      </c>
      <c r="R346" s="249">
        <f>Q346*H346</f>
        <v>1.84036</v>
      </c>
      <c r="S346" s="249">
        <v>0</v>
      </c>
      <c r="T346" s="250">
        <f>S346*H346</f>
        <v>0</v>
      </c>
      <c r="AR346" s="25" t="s">
        <v>401</v>
      </c>
      <c r="AT346" s="25" t="s">
        <v>396</v>
      </c>
      <c r="AU346" s="25" t="s">
        <v>81</v>
      </c>
      <c r="AY346" s="25" t="s">
        <v>394</v>
      </c>
      <c r="BE346" s="251">
        <f>IF(N346="základní",J346,0)</f>
        <v>0</v>
      </c>
      <c r="BF346" s="251">
        <f>IF(N346="snížená",J346,0)</f>
        <v>0</v>
      </c>
      <c r="BG346" s="251">
        <f>IF(N346="zákl. přenesená",J346,0)</f>
        <v>0</v>
      </c>
      <c r="BH346" s="251">
        <f>IF(N346="sníž. přenesená",J346,0)</f>
        <v>0</v>
      </c>
      <c r="BI346" s="251">
        <f>IF(N346="nulová",J346,0)</f>
        <v>0</v>
      </c>
      <c r="BJ346" s="25" t="s">
        <v>24</v>
      </c>
      <c r="BK346" s="251">
        <f>ROUND(I346*H346,2)</f>
        <v>0</v>
      </c>
      <c r="BL346" s="25" t="s">
        <v>401</v>
      </c>
      <c r="BM346" s="25" t="s">
        <v>5941</v>
      </c>
    </row>
    <row r="347" spans="2:47" s="1" customFormat="1" ht="13.5">
      <c r="B347" s="47"/>
      <c r="C347" s="75"/>
      <c r="D347" s="252" t="s">
        <v>403</v>
      </c>
      <c r="E347" s="75"/>
      <c r="F347" s="253" t="s">
        <v>5687</v>
      </c>
      <c r="G347" s="75"/>
      <c r="H347" s="75"/>
      <c r="I347" s="208"/>
      <c r="J347" s="75"/>
      <c r="K347" s="75"/>
      <c r="L347" s="73"/>
      <c r="M347" s="254"/>
      <c r="N347" s="48"/>
      <c r="O347" s="48"/>
      <c r="P347" s="48"/>
      <c r="Q347" s="48"/>
      <c r="R347" s="48"/>
      <c r="S347" s="48"/>
      <c r="T347" s="96"/>
      <c r="AT347" s="25" t="s">
        <v>403</v>
      </c>
      <c r="AU347" s="25" t="s">
        <v>81</v>
      </c>
    </row>
    <row r="348" spans="2:51" s="12" customFormat="1" ht="13.5">
      <c r="B348" s="255"/>
      <c r="C348" s="256"/>
      <c r="D348" s="252" t="s">
        <v>405</v>
      </c>
      <c r="E348" s="257" t="s">
        <v>22</v>
      </c>
      <c r="F348" s="258" t="s">
        <v>5614</v>
      </c>
      <c r="G348" s="256"/>
      <c r="H348" s="259">
        <v>4</v>
      </c>
      <c r="I348" s="260"/>
      <c r="J348" s="256"/>
      <c r="K348" s="256"/>
      <c r="L348" s="261"/>
      <c r="M348" s="262"/>
      <c r="N348" s="263"/>
      <c r="O348" s="263"/>
      <c r="P348" s="263"/>
      <c r="Q348" s="263"/>
      <c r="R348" s="263"/>
      <c r="S348" s="263"/>
      <c r="T348" s="264"/>
      <c r="AT348" s="265" t="s">
        <v>405</v>
      </c>
      <c r="AU348" s="265" t="s">
        <v>81</v>
      </c>
      <c r="AV348" s="12" t="s">
        <v>81</v>
      </c>
      <c r="AW348" s="12" t="s">
        <v>36</v>
      </c>
      <c r="AX348" s="12" t="s">
        <v>73</v>
      </c>
      <c r="AY348" s="265" t="s">
        <v>394</v>
      </c>
    </row>
    <row r="349" spans="2:51" s="14" customFormat="1" ht="13.5">
      <c r="B349" s="277"/>
      <c r="C349" s="278"/>
      <c r="D349" s="252" t="s">
        <v>405</v>
      </c>
      <c r="E349" s="279" t="s">
        <v>22</v>
      </c>
      <c r="F349" s="280" t="s">
        <v>473</v>
      </c>
      <c r="G349" s="278"/>
      <c r="H349" s="281">
        <v>4</v>
      </c>
      <c r="I349" s="282"/>
      <c r="J349" s="278"/>
      <c r="K349" s="278"/>
      <c r="L349" s="283"/>
      <c r="M349" s="284"/>
      <c r="N349" s="285"/>
      <c r="O349" s="285"/>
      <c r="P349" s="285"/>
      <c r="Q349" s="285"/>
      <c r="R349" s="285"/>
      <c r="S349" s="285"/>
      <c r="T349" s="286"/>
      <c r="AT349" s="287" t="s">
        <v>405</v>
      </c>
      <c r="AU349" s="287" t="s">
        <v>81</v>
      </c>
      <c r="AV349" s="14" t="s">
        <v>401</v>
      </c>
      <c r="AW349" s="14" t="s">
        <v>36</v>
      </c>
      <c r="AX349" s="14" t="s">
        <v>24</v>
      </c>
      <c r="AY349" s="287" t="s">
        <v>394</v>
      </c>
    </row>
    <row r="350" spans="2:65" s="1" customFormat="1" ht="16.5" customHeight="1">
      <c r="B350" s="47"/>
      <c r="C350" s="240" t="s">
        <v>791</v>
      </c>
      <c r="D350" s="240" t="s">
        <v>396</v>
      </c>
      <c r="E350" s="241" t="s">
        <v>5688</v>
      </c>
      <c r="F350" s="242" t="s">
        <v>5689</v>
      </c>
      <c r="G350" s="243" t="s">
        <v>612</v>
      </c>
      <c r="H350" s="244">
        <v>122</v>
      </c>
      <c r="I350" s="245"/>
      <c r="J350" s="246">
        <f>ROUND(I350*H350,2)</f>
        <v>0</v>
      </c>
      <c r="K350" s="242" t="s">
        <v>400</v>
      </c>
      <c r="L350" s="73"/>
      <c r="M350" s="247" t="s">
        <v>22</v>
      </c>
      <c r="N350" s="248" t="s">
        <v>44</v>
      </c>
      <c r="O350" s="48"/>
      <c r="P350" s="249">
        <f>O350*H350</f>
        <v>0</v>
      </c>
      <c r="Q350" s="249">
        <v>0</v>
      </c>
      <c r="R350" s="249">
        <f>Q350*H350</f>
        <v>0</v>
      </c>
      <c r="S350" s="249">
        <v>0</v>
      </c>
      <c r="T350" s="250">
        <f>S350*H350</f>
        <v>0</v>
      </c>
      <c r="AR350" s="25" t="s">
        <v>401</v>
      </c>
      <c r="AT350" s="25" t="s">
        <v>396</v>
      </c>
      <c r="AU350" s="25" t="s">
        <v>81</v>
      </c>
      <c r="AY350" s="25" t="s">
        <v>394</v>
      </c>
      <c r="BE350" s="251">
        <f>IF(N350="základní",J350,0)</f>
        <v>0</v>
      </c>
      <c r="BF350" s="251">
        <f>IF(N350="snížená",J350,0)</f>
        <v>0</v>
      </c>
      <c r="BG350" s="251">
        <f>IF(N350="zákl. přenesená",J350,0)</f>
        <v>0</v>
      </c>
      <c r="BH350" s="251">
        <f>IF(N350="sníž. přenesená",J350,0)</f>
        <v>0</v>
      </c>
      <c r="BI350" s="251">
        <f>IF(N350="nulová",J350,0)</f>
        <v>0</v>
      </c>
      <c r="BJ350" s="25" t="s">
        <v>24</v>
      </c>
      <c r="BK350" s="251">
        <f>ROUND(I350*H350,2)</f>
        <v>0</v>
      </c>
      <c r="BL350" s="25" t="s">
        <v>401</v>
      </c>
      <c r="BM350" s="25" t="s">
        <v>5942</v>
      </c>
    </row>
    <row r="351" spans="2:47" s="1" customFormat="1" ht="13.5">
      <c r="B351" s="47"/>
      <c r="C351" s="75"/>
      <c r="D351" s="252" t="s">
        <v>403</v>
      </c>
      <c r="E351" s="75"/>
      <c r="F351" s="253" t="s">
        <v>5691</v>
      </c>
      <c r="G351" s="75"/>
      <c r="H351" s="75"/>
      <c r="I351" s="208"/>
      <c r="J351" s="75"/>
      <c r="K351" s="75"/>
      <c r="L351" s="73"/>
      <c r="M351" s="254"/>
      <c r="N351" s="48"/>
      <c r="O351" s="48"/>
      <c r="P351" s="48"/>
      <c r="Q351" s="48"/>
      <c r="R351" s="48"/>
      <c r="S351" s="48"/>
      <c r="T351" s="96"/>
      <c r="AT351" s="25" t="s">
        <v>403</v>
      </c>
      <c r="AU351" s="25" t="s">
        <v>81</v>
      </c>
    </row>
    <row r="352" spans="2:51" s="12" customFormat="1" ht="13.5">
      <c r="B352" s="255"/>
      <c r="C352" s="256"/>
      <c r="D352" s="252" t="s">
        <v>405</v>
      </c>
      <c r="E352" s="257" t="s">
        <v>22</v>
      </c>
      <c r="F352" s="258" t="s">
        <v>1122</v>
      </c>
      <c r="G352" s="256"/>
      <c r="H352" s="259">
        <v>122</v>
      </c>
      <c r="I352" s="260"/>
      <c r="J352" s="256"/>
      <c r="K352" s="256"/>
      <c r="L352" s="261"/>
      <c r="M352" s="262"/>
      <c r="N352" s="263"/>
      <c r="O352" s="263"/>
      <c r="P352" s="263"/>
      <c r="Q352" s="263"/>
      <c r="R352" s="263"/>
      <c r="S352" s="263"/>
      <c r="T352" s="264"/>
      <c r="AT352" s="265" t="s">
        <v>405</v>
      </c>
      <c r="AU352" s="265" t="s">
        <v>81</v>
      </c>
      <c r="AV352" s="12" t="s">
        <v>81</v>
      </c>
      <c r="AW352" s="12" t="s">
        <v>36</v>
      </c>
      <c r="AX352" s="12" t="s">
        <v>73</v>
      </c>
      <c r="AY352" s="265" t="s">
        <v>394</v>
      </c>
    </row>
    <row r="353" spans="2:51" s="14" customFormat="1" ht="13.5">
      <c r="B353" s="277"/>
      <c r="C353" s="278"/>
      <c r="D353" s="252" t="s">
        <v>405</v>
      </c>
      <c r="E353" s="279" t="s">
        <v>22</v>
      </c>
      <c r="F353" s="280" t="s">
        <v>473</v>
      </c>
      <c r="G353" s="278"/>
      <c r="H353" s="281">
        <v>122</v>
      </c>
      <c r="I353" s="282"/>
      <c r="J353" s="278"/>
      <c r="K353" s="278"/>
      <c r="L353" s="283"/>
      <c r="M353" s="284"/>
      <c r="N353" s="285"/>
      <c r="O353" s="285"/>
      <c r="P353" s="285"/>
      <c r="Q353" s="285"/>
      <c r="R353" s="285"/>
      <c r="S353" s="285"/>
      <c r="T353" s="286"/>
      <c r="AT353" s="287" t="s">
        <v>405</v>
      </c>
      <c r="AU353" s="287" t="s">
        <v>81</v>
      </c>
      <c r="AV353" s="14" t="s">
        <v>401</v>
      </c>
      <c r="AW353" s="14" t="s">
        <v>36</v>
      </c>
      <c r="AX353" s="14" t="s">
        <v>24</v>
      </c>
      <c r="AY353" s="287" t="s">
        <v>394</v>
      </c>
    </row>
    <row r="354" spans="2:65" s="1" customFormat="1" ht="25.5" customHeight="1">
      <c r="B354" s="47"/>
      <c r="C354" s="240" t="s">
        <v>797</v>
      </c>
      <c r="D354" s="240" t="s">
        <v>396</v>
      </c>
      <c r="E354" s="241" t="s">
        <v>5693</v>
      </c>
      <c r="F354" s="242" t="s">
        <v>5694</v>
      </c>
      <c r="G354" s="243" t="s">
        <v>409</v>
      </c>
      <c r="H354" s="244">
        <v>8</v>
      </c>
      <c r="I354" s="245"/>
      <c r="J354" s="246">
        <f>ROUND(I354*H354,2)</f>
        <v>0</v>
      </c>
      <c r="K354" s="242" t="s">
        <v>400</v>
      </c>
      <c r="L354" s="73"/>
      <c r="M354" s="247" t="s">
        <v>22</v>
      </c>
      <c r="N354" s="248" t="s">
        <v>44</v>
      </c>
      <c r="O354" s="48"/>
      <c r="P354" s="249">
        <f>O354*H354</f>
        <v>0</v>
      </c>
      <c r="Q354" s="249">
        <v>2.11676</v>
      </c>
      <c r="R354" s="249">
        <f>Q354*H354</f>
        <v>16.93408</v>
      </c>
      <c r="S354" s="249">
        <v>0</v>
      </c>
      <c r="T354" s="250">
        <f>S354*H354</f>
        <v>0</v>
      </c>
      <c r="AR354" s="25" t="s">
        <v>401</v>
      </c>
      <c r="AT354" s="25" t="s">
        <v>396</v>
      </c>
      <c r="AU354" s="25" t="s">
        <v>81</v>
      </c>
      <c r="AY354" s="25" t="s">
        <v>394</v>
      </c>
      <c r="BE354" s="251">
        <f>IF(N354="základní",J354,0)</f>
        <v>0</v>
      </c>
      <c r="BF354" s="251">
        <f>IF(N354="snížená",J354,0)</f>
        <v>0</v>
      </c>
      <c r="BG354" s="251">
        <f>IF(N354="zákl. přenesená",J354,0)</f>
        <v>0</v>
      </c>
      <c r="BH354" s="251">
        <f>IF(N354="sníž. přenesená",J354,0)</f>
        <v>0</v>
      </c>
      <c r="BI354" s="251">
        <f>IF(N354="nulová",J354,0)</f>
        <v>0</v>
      </c>
      <c r="BJ354" s="25" t="s">
        <v>24</v>
      </c>
      <c r="BK354" s="251">
        <f>ROUND(I354*H354,2)</f>
        <v>0</v>
      </c>
      <c r="BL354" s="25" t="s">
        <v>401</v>
      </c>
      <c r="BM354" s="25" t="s">
        <v>5943</v>
      </c>
    </row>
    <row r="355" spans="2:47" s="1" customFormat="1" ht="13.5">
      <c r="B355" s="47"/>
      <c r="C355" s="75"/>
      <c r="D355" s="252" t="s">
        <v>403</v>
      </c>
      <c r="E355" s="75"/>
      <c r="F355" s="253" t="s">
        <v>5696</v>
      </c>
      <c r="G355" s="75"/>
      <c r="H355" s="75"/>
      <c r="I355" s="208"/>
      <c r="J355" s="75"/>
      <c r="K355" s="75"/>
      <c r="L355" s="73"/>
      <c r="M355" s="254"/>
      <c r="N355" s="48"/>
      <c r="O355" s="48"/>
      <c r="P355" s="48"/>
      <c r="Q355" s="48"/>
      <c r="R355" s="48"/>
      <c r="S355" s="48"/>
      <c r="T355" s="96"/>
      <c r="AT355" s="25" t="s">
        <v>403</v>
      </c>
      <c r="AU355" s="25" t="s">
        <v>81</v>
      </c>
    </row>
    <row r="356" spans="2:51" s="12" customFormat="1" ht="13.5">
      <c r="B356" s="255"/>
      <c r="C356" s="256"/>
      <c r="D356" s="252" t="s">
        <v>405</v>
      </c>
      <c r="E356" s="257" t="s">
        <v>22</v>
      </c>
      <c r="F356" s="258" t="s">
        <v>5944</v>
      </c>
      <c r="G356" s="256"/>
      <c r="H356" s="259">
        <v>8</v>
      </c>
      <c r="I356" s="260"/>
      <c r="J356" s="256"/>
      <c r="K356" s="256"/>
      <c r="L356" s="261"/>
      <c r="M356" s="262"/>
      <c r="N356" s="263"/>
      <c r="O356" s="263"/>
      <c r="P356" s="263"/>
      <c r="Q356" s="263"/>
      <c r="R356" s="263"/>
      <c r="S356" s="263"/>
      <c r="T356" s="264"/>
      <c r="AT356" s="265" t="s">
        <v>405</v>
      </c>
      <c r="AU356" s="265" t="s">
        <v>81</v>
      </c>
      <c r="AV356" s="12" t="s">
        <v>81</v>
      </c>
      <c r="AW356" s="12" t="s">
        <v>36</v>
      </c>
      <c r="AX356" s="12" t="s">
        <v>73</v>
      </c>
      <c r="AY356" s="265" t="s">
        <v>394</v>
      </c>
    </row>
    <row r="357" spans="2:51" s="14" customFormat="1" ht="13.5">
      <c r="B357" s="277"/>
      <c r="C357" s="278"/>
      <c r="D357" s="252" t="s">
        <v>405</v>
      </c>
      <c r="E357" s="279" t="s">
        <v>22</v>
      </c>
      <c r="F357" s="280" t="s">
        <v>473</v>
      </c>
      <c r="G357" s="278"/>
      <c r="H357" s="281">
        <v>8</v>
      </c>
      <c r="I357" s="282"/>
      <c r="J357" s="278"/>
      <c r="K357" s="278"/>
      <c r="L357" s="283"/>
      <c r="M357" s="284"/>
      <c r="N357" s="285"/>
      <c r="O357" s="285"/>
      <c r="P357" s="285"/>
      <c r="Q357" s="285"/>
      <c r="R357" s="285"/>
      <c r="S357" s="285"/>
      <c r="T357" s="286"/>
      <c r="AT357" s="287" t="s">
        <v>405</v>
      </c>
      <c r="AU357" s="287" t="s">
        <v>81</v>
      </c>
      <c r="AV357" s="14" t="s">
        <v>401</v>
      </c>
      <c r="AW357" s="14" t="s">
        <v>36</v>
      </c>
      <c r="AX357" s="14" t="s">
        <v>24</v>
      </c>
      <c r="AY357" s="287" t="s">
        <v>394</v>
      </c>
    </row>
    <row r="358" spans="2:65" s="1" customFormat="1" ht="25.5" customHeight="1">
      <c r="B358" s="47"/>
      <c r="C358" s="288" t="s">
        <v>802</v>
      </c>
      <c r="D358" s="288" t="s">
        <v>506</v>
      </c>
      <c r="E358" s="289" t="s">
        <v>5698</v>
      </c>
      <c r="F358" s="290" t="s">
        <v>5699</v>
      </c>
      <c r="G358" s="291" t="s">
        <v>409</v>
      </c>
      <c r="H358" s="292">
        <v>8</v>
      </c>
      <c r="I358" s="293"/>
      <c r="J358" s="294">
        <f>ROUND(I358*H358,2)</f>
        <v>0</v>
      </c>
      <c r="K358" s="290" t="s">
        <v>400</v>
      </c>
      <c r="L358" s="295"/>
      <c r="M358" s="296" t="s">
        <v>22</v>
      </c>
      <c r="N358" s="297" t="s">
        <v>44</v>
      </c>
      <c r="O358" s="48"/>
      <c r="P358" s="249">
        <f>O358*H358</f>
        <v>0</v>
      </c>
      <c r="Q358" s="249">
        <v>1.614</v>
      </c>
      <c r="R358" s="249">
        <f>Q358*H358</f>
        <v>12.912</v>
      </c>
      <c r="S358" s="249">
        <v>0</v>
      </c>
      <c r="T358" s="250">
        <f>S358*H358</f>
        <v>0</v>
      </c>
      <c r="AR358" s="25" t="s">
        <v>443</v>
      </c>
      <c r="AT358" s="25" t="s">
        <v>506</v>
      </c>
      <c r="AU358" s="25" t="s">
        <v>81</v>
      </c>
      <c r="AY358" s="25" t="s">
        <v>394</v>
      </c>
      <c r="BE358" s="251">
        <f>IF(N358="základní",J358,0)</f>
        <v>0</v>
      </c>
      <c r="BF358" s="251">
        <f>IF(N358="snížená",J358,0)</f>
        <v>0</v>
      </c>
      <c r="BG358" s="251">
        <f>IF(N358="zákl. přenesená",J358,0)</f>
        <v>0</v>
      </c>
      <c r="BH358" s="251">
        <f>IF(N358="sníž. přenesená",J358,0)</f>
        <v>0</v>
      </c>
      <c r="BI358" s="251">
        <f>IF(N358="nulová",J358,0)</f>
        <v>0</v>
      </c>
      <c r="BJ358" s="25" t="s">
        <v>24</v>
      </c>
      <c r="BK358" s="251">
        <f>ROUND(I358*H358,2)</f>
        <v>0</v>
      </c>
      <c r="BL358" s="25" t="s">
        <v>401</v>
      </c>
      <c r="BM358" s="25" t="s">
        <v>5945</v>
      </c>
    </row>
    <row r="359" spans="2:47" s="1" customFormat="1" ht="13.5">
      <c r="B359" s="47"/>
      <c r="C359" s="75"/>
      <c r="D359" s="252" t="s">
        <v>403</v>
      </c>
      <c r="E359" s="75"/>
      <c r="F359" s="253" t="s">
        <v>5701</v>
      </c>
      <c r="G359" s="75"/>
      <c r="H359" s="75"/>
      <c r="I359" s="208"/>
      <c r="J359" s="75"/>
      <c r="K359" s="75"/>
      <c r="L359" s="73"/>
      <c r="M359" s="254"/>
      <c r="N359" s="48"/>
      <c r="O359" s="48"/>
      <c r="P359" s="48"/>
      <c r="Q359" s="48"/>
      <c r="R359" s="48"/>
      <c r="S359" s="48"/>
      <c r="T359" s="96"/>
      <c r="AT359" s="25" t="s">
        <v>403</v>
      </c>
      <c r="AU359" s="25" t="s">
        <v>81</v>
      </c>
    </row>
    <row r="360" spans="2:51" s="12" customFormat="1" ht="13.5">
      <c r="B360" s="255"/>
      <c r="C360" s="256"/>
      <c r="D360" s="252" t="s">
        <v>405</v>
      </c>
      <c r="E360" s="257" t="s">
        <v>22</v>
      </c>
      <c r="F360" s="258" t="s">
        <v>5944</v>
      </c>
      <c r="G360" s="256"/>
      <c r="H360" s="259">
        <v>8</v>
      </c>
      <c r="I360" s="260"/>
      <c r="J360" s="256"/>
      <c r="K360" s="256"/>
      <c r="L360" s="261"/>
      <c r="M360" s="262"/>
      <c r="N360" s="263"/>
      <c r="O360" s="263"/>
      <c r="P360" s="263"/>
      <c r="Q360" s="263"/>
      <c r="R360" s="263"/>
      <c r="S360" s="263"/>
      <c r="T360" s="264"/>
      <c r="AT360" s="265" t="s">
        <v>405</v>
      </c>
      <c r="AU360" s="265" t="s">
        <v>81</v>
      </c>
      <c r="AV360" s="12" t="s">
        <v>81</v>
      </c>
      <c r="AW360" s="12" t="s">
        <v>36</v>
      </c>
      <c r="AX360" s="12" t="s">
        <v>73</v>
      </c>
      <c r="AY360" s="265" t="s">
        <v>394</v>
      </c>
    </row>
    <row r="361" spans="2:51" s="14" customFormat="1" ht="13.5">
      <c r="B361" s="277"/>
      <c r="C361" s="278"/>
      <c r="D361" s="252" t="s">
        <v>405</v>
      </c>
      <c r="E361" s="279" t="s">
        <v>22</v>
      </c>
      <c r="F361" s="280" t="s">
        <v>473</v>
      </c>
      <c r="G361" s="278"/>
      <c r="H361" s="281">
        <v>8</v>
      </c>
      <c r="I361" s="282"/>
      <c r="J361" s="278"/>
      <c r="K361" s="278"/>
      <c r="L361" s="283"/>
      <c r="M361" s="284"/>
      <c r="N361" s="285"/>
      <c r="O361" s="285"/>
      <c r="P361" s="285"/>
      <c r="Q361" s="285"/>
      <c r="R361" s="285"/>
      <c r="S361" s="285"/>
      <c r="T361" s="286"/>
      <c r="AT361" s="287" t="s">
        <v>405</v>
      </c>
      <c r="AU361" s="287" t="s">
        <v>81</v>
      </c>
      <c r="AV361" s="14" t="s">
        <v>401</v>
      </c>
      <c r="AW361" s="14" t="s">
        <v>36</v>
      </c>
      <c r="AX361" s="14" t="s">
        <v>24</v>
      </c>
      <c r="AY361" s="287" t="s">
        <v>394</v>
      </c>
    </row>
    <row r="362" spans="2:65" s="1" customFormat="1" ht="16.5" customHeight="1">
      <c r="B362" s="47"/>
      <c r="C362" s="288" t="s">
        <v>807</v>
      </c>
      <c r="D362" s="288" t="s">
        <v>506</v>
      </c>
      <c r="E362" s="289" t="s">
        <v>5702</v>
      </c>
      <c r="F362" s="290" t="s">
        <v>5703</v>
      </c>
      <c r="G362" s="291" t="s">
        <v>409</v>
      </c>
      <c r="H362" s="292">
        <v>2</v>
      </c>
      <c r="I362" s="293"/>
      <c r="J362" s="294">
        <f>ROUND(I362*H362,2)</f>
        <v>0</v>
      </c>
      <c r="K362" s="290" t="s">
        <v>400</v>
      </c>
      <c r="L362" s="295"/>
      <c r="M362" s="296" t="s">
        <v>22</v>
      </c>
      <c r="N362" s="297" t="s">
        <v>44</v>
      </c>
      <c r="O362" s="48"/>
      <c r="P362" s="249">
        <f>O362*H362</f>
        <v>0</v>
      </c>
      <c r="Q362" s="249">
        <v>0.254</v>
      </c>
      <c r="R362" s="249">
        <f>Q362*H362</f>
        <v>0.508</v>
      </c>
      <c r="S362" s="249">
        <v>0</v>
      </c>
      <c r="T362" s="250">
        <f>S362*H362</f>
        <v>0</v>
      </c>
      <c r="AR362" s="25" t="s">
        <v>443</v>
      </c>
      <c r="AT362" s="25" t="s">
        <v>506</v>
      </c>
      <c r="AU362" s="25" t="s">
        <v>81</v>
      </c>
      <c r="AY362" s="25" t="s">
        <v>394</v>
      </c>
      <c r="BE362" s="251">
        <f>IF(N362="základní",J362,0)</f>
        <v>0</v>
      </c>
      <c r="BF362" s="251">
        <f>IF(N362="snížená",J362,0)</f>
        <v>0</v>
      </c>
      <c r="BG362" s="251">
        <f>IF(N362="zákl. přenesená",J362,0)</f>
        <v>0</v>
      </c>
      <c r="BH362" s="251">
        <f>IF(N362="sníž. přenesená",J362,0)</f>
        <v>0</v>
      </c>
      <c r="BI362" s="251">
        <f>IF(N362="nulová",J362,0)</f>
        <v>0</v>
      </c>
      <c r="BJ362" s="25" t="s">
        <v>24</v>
      </c>
      <c r="BK362" s="251">
        <f>ROUND(I362*H362,2)</f>
        <v>0</v>
      </c>
      <c r="BL362" s="25" t="s">
        <v>401</v>
      </c>
      <c r="BM362" s="25" t="s">
        <v>5946</v>
      </c>
    </row>
    <row r="363" spans="2:47" s="1" customFormat="1" ht="13.5">
      <c r="B363" s="47"/>
      <c r="C363" s="75"/>
      <c r="D363" s="252" t="s">
        <v>403</v>
      </c>
      <c r="E363" s="75"/>
      <c r="F363" s="253" t="s">
        <v>5705</v>
      </c>
      <c r="G363" s="75"/>
      <c r="H363" s="75"/>
      <c r="I363" s="208"/>
      <c r="J363" s="75"/>
      <c r="K363" s="75"/>
      <c r="L363" s="73"/>
      <c r="M363" s="254"/>
      <c r="N363" s="48"/>
      <c r="O363" s="48"/>
      <c r="P363" s="48"/>
      <c r="Q363" s="48"/>
      <c r="R363" s="48"/>
      <c r="S363" s="48"/>
      <c r="T363" s="96"/>
      <c r="AT363" s="25" t="s">
        <v>403</v>
      </c>
      <c r="AU363" s="25" t="s">
        <v>81</v>
      </c>
    </row>
    <row r="364" spans="2:51" s="12" customFormat="1" ht="13.5">
      <c r="B364" s="255"/>
      <c r="C364" s="256"/>
      <c r="D364" s="252" t="s">
        <v>405</v>
      </c>
      <c r="E364" s="257" t="s">
        <v>22</v>
      </c>
      <c r="F364" s="258" t="s">
        <v>5628</v>
      </c>
      <c r="G364" s="256"/>
      <c r="H364" s="259">
        <v>2</v>
      </c>
      <c r="I364" s="260"/>
      <c r="J364" s="256"/>
      <c r="K364" s="256"/>
      <c r="L364" s="261"/>
      <c r="M364" s="262"/>
      <c r="N364" s="263"/>
      <c r="O364" s="263"/>
      <c r="P364" s="263"/>
      <c r="Q364" s="263"/>
      <c r="R364" s="263"/>
      <c r="S364" s="263"/>
      <c r="T364" s="264"/>
      <c r="AT364" s="265" t="s">
        <v>405</v>
      </c>
      <c r="AU364" s="265" t="s">
        <v>81</v>
      </c>
      <c r="AV364" s="12" t="s">
        <v>81</v>
      </c>
      <c r="AW364" s="12" t="s">
        <v>36</v>
      </c>
      <c r="AX364" s="12" t="s">
        <v>73</v>
      </c>
      <c r="AY364" s="265" t="s">
        <v>394</v>
      </c>
    </row>
    <row r="365" spans="2:51" s="14" customFormat="1" ht="13.5">
      <c r="B365" s="277"/>
      <c r="C365" s="278"/>
      <c r="D365" s="252" t="s">
        <v>405</v>
      </c>
      <c r="E365" s="279" t="s">
        <v>22</v>
      </c>
      <c r="F365" s="280" t="s">
        <v>473</v>
      </c>
      <c r="G365" s="278"/>
      <c r="H365" s="281">
        <v>2</v>
      </c>
      <c r="I365" s="282"/>
      <c r="J365" s="278"/>
      <c r="K365" s="278"/>
      <c r="L365" s="283"/>
      <c r="M365" s="284"/>
      <c r="N365" s="285"/>
      <c r="O365" s="285"/>
      <c r="P365" s="285"/>
      <c r="Q365" s="285"/>
      <c r="R365" s="285"/>
      <c r="S365" s="285"/>
      <c r="T365" s="286"/>
      <c r="AT365" s="287" t="s">
        <v>405</v>
      </c>
      <c r="AU365" s="287" t="s">
        <v>81</v>
      </c>
      <c r="AV365" s="14" t="s">
        <v>401</v>
      </c>
      <c r="AW365" s="14" t="s">
        <v>36</v>
      </c>
      <c r="AX365" s="14" t="s">
        <v>24</v>
      </c>
      <c r="AY365" s="287" t="s">
        <v>394</v>
      </c>
    </row>
    <row r="366" spans="2:65" s="1" customFormat="1" ht="16.5" customHeight="1">
      <c r="B366" s="47"/>
      <c r="C366" s="288" t="s">
        <v>812</v>
      </c>
      <c r="D366" s="288" t="s">
        <v>506</v>
      </c>
      <c r="E366" s="289" t="s">
        <v>5706</v>
      </c>
      <c r="F366" s="290" t="s">
        <v>5707</v>
      </c>
      <c r="G366" s="291" t="s">
        <v>409</v>
      </c>
      <c r="H366" s="292">
        <v>4</v>
      </c>
      <c r="I366" s="293"/>
      <c r="J366" s="294">
        <f>ROUND(I366*H366,2)</f>
        <v>0</v>
      </c>
      <c r="K366" s="290" t="s">
        <v>400</v>
      </c>
      <c r="L366" s="295"/>
      <c r="M366" s="296" t="s">
        <v>22</v>
      </c>
      <c r="N366" s="297" t="s">
        <v>44</v>
      </c>
      <c r="O366" s="48"/>
      <c r="P366" s="249">
        <f>O366*H366</f>
        <v>0</v>
      </c>
      <c r="Q366" s="249">
        <v>0.506</v>
      </c>
      <c r="R366" s="249">
        <f>Q366*H366</f>
        <v>2.024</v>
      </c>
      <c r="S366" s="249">
        <v>0</v>
      </c>
      <c r="T366" s="250">
        <f>S366*H366</f>
        <v>0</v>
      </c>
      <c r="AR366" s="25" t="s">
        <v>443</v>
      </c>
      <c r="AT366" s="25" t="s">
        <v>506</v>
      </c>
      <c r="AU366" s="25" t="s">
        <v>81</v>
      </c>
      <c r="AY366" s="25" t="s">
        <v>394</v>
      </c>
      <c r="BE366" s="251">
        <f>IF(N366="základní",J366,0)</f>
        <v>0</v>
      </c>
      <c r="BF366" s="251">
        <f>IF(N366="snížená",J366,0)</f>
        <v>0</v>
      </c>
      <c r="BG366" s="251">
        <f>IF(N366="zákl. přenesená",J366,0)</f>
        <v>0</v>
      </c>
      <c r="BH366" s="251">
        <f>IF(N366="sníž. přenesená",J366,0)</f>
        <v>0</v>
      </c>
      <c r="BI366" s="251">
        <f>IF(N366="nulová",J366,0)</f>
        <v>0</v>
      </c>
      <c r="BJ366" s="25" t="s">
        <v>24</v>
      </c>
      <c r="BK366" s="251">
        <f>ROUND(I366*H366,2)</f>
        <v>0</v>
      </c>
      <c r="BL366" s="25" t="s">
        <v>401</v>
      </c>
      <c r="BM366" s="25" t="s">
        <v>5947</v>
      </c>
    </row>
    <row r="367" spans="2:47" s="1" customFormat="1" ht="13.5">
      <c r="B367" s="47"/>
      <c r="C367" s="75"/>
      <c r="D367" s="252" t="s">
        <v>403</v>
      </c>
      <c r="E367" s="75"/>
      <c r="F367" s="253" t="s">
        <v>5709</v>
      </c>
      <c r="G367" s="75"/>
      <c r="H367" s="75"/>
      <c r="I367" s="208"/>
      <c r="J367" s="75"/>
      <c r="K367" s="75"/>
      <c r="L367" s="73"/>
      <c r="M367" s="254"/>
      <c r="N367" s="48"/>
      <c r="O367" s="48"/>
      <c r="P367" s="48"/>
      <c r="Q367" s="48"/>
      <c r="R367" s="48"/>
      <c r="S367" s="48"/>
      <c r="T367" s="96"/>
      <c r="AT367" s="25" t="s">
        <v>403</v>
      </c>
      <c r="AU367" s="25" t="s">
        <v>81</v>
      </c>
    </row>
    <row r="368" spans="2:51" s="12" customFormat="1" ht="13.5">
      <c r="B368" s="255"/>
      <c r="C368" s="256"/>
      <c r="D368" s="252" t="s">
        <v>405</v>
      </c>
      <c r="E368" s="257" t="s">
        <v>22</v>
      </c>
      <c r="F368" s="258" t="s">
        <v>5948</v>
      </c>
      <c r="G368" s="256"/>
      <c r="H368" s="259">
        <v>4</v>
      </c>
      <c r="I368" s="260"/>
      <c r="J368" s="256"/>
      <c r="K368" s="256"/>
      <c r="L368" s="261"/>
      <c r="M368" s="262"/>
      <c r="N368" s="263"/>
      <c r="O368" s="263"/>
      <c r="P368" s="263"/>
      <c r="Q368" s="263"/>
      <c r="R368" s="263"/>
      <c r="S368" s="263"/>
      <c r="T368" s="264"/>
      <c r="AT368" s="265" t="s">
        <v>405</v>
      </c>
      <c r="AU368" s="265" t="s">
        <v>81</v>
      </c>
      <c r="AV368" s="12" t="s">
        <v>81</v>
      </c>
      <c r="AW368" s="12" t="s">
        <v>36</v>
      </c>
      <c r="AX368" s="12" t="s">
        <v>73</v>
      </c>
      <c r="AY368" s="265" t="s">
        <v>394</v>
      </c>
    </row>
    <row r="369" spans="2:51" s="14" customFormat="1" ht="13.5">
      <c r="B369" s="277"/>
      <c r="C369" s="278"/>
      <c r="D369" s="252" t="s">
        <v>405</v>
      </c>
      <c r="E369" s="279" t="s">
        <v>22</v>
      </c>
      <c r="F369" s="280" t="s">
        <v>473</v>
      </c>
      <c r="G369" s="278"/>
      <c r="H369" s="281">
        <v>4</v>
      </c>
      <c r="I369" s="282"/>
      <c r="J369" s="278"/>
      <c r="K369" s="278"/>
      <c r="L369" s="283"/>
      <c r="M369" s="284"/>
      <c r="N369" s="285"/>
      <c r="O369" s="285"/>
      <c r="P369" s="285"/>
      <c r="Q369" s="285"/>
      <c r="R369" s="285"/>
      <c r="S369" s="285"/>
      <c r="T369" s="286"/>
      <c r="AT369" s="287" t="s">
        <v>405</v>
      </c>
      <c r="AU369" s="287" t="s">
        <v>81</v>
      </c>
      <c r="AV369" s="14" t="s">
        <v>401</v>
      </c>
      <c r="AW369" s="14" t="s">
        <v>36</v>
      </c>
      <c r="AX369" s="14" t="s">
        <v>24</v>
      </c>
      <c r="AY369" s="287" t="s">
        <v>394</v>
      </c>
    </row>
    <row r="370" spans="2:65" s="1" customFormat="1" ht="16.5" customHeight="1">
      <c r="B370" s="47"/>
      <c r="C370" s="288" t="s">
        <v>817</v>
      </c>
      <c r="D370" s="288" t="s">
        <v>506</v>
      </c>
      <c r="E370" s="289" t="s">
        <v>5710</v>
      </c>
      <c r="F370" s="290" t="s">
        <v>5711</v>
      </c>
      <c r="G370" s="291" t="s">
        <v>409</v>
      </c>
      <c r="H370" s="292">
        <v>8</v>
      </c>
      <c r="I370" s="293"/>
      <c r="J370" s="294">
        <f>ROUND(I370*H370,2)</f>
        <v>0</v>
      </c>
      <c r="K370" s="290" t="s">
        <v>400</v>
      </c>
      <c r="L370" s="295"/>
      <c r="M370" s="296" t="s">
        <v>22</v>
      </c>
      <c r="N370" s="297" t="s">
        <v>44</v>
      </c>
      <c r="O370" s="48"/>
      <c r="P370" s="249">
        <f>O370*H370</f>
        <v>0</v>
      </c>
      <c r="Q370" s="249">
        <v>0.521</v>
      </c>
      <c r="R370" s="249">
        <f>Q370*H370</f>
        <v>4.168</v>
      </c>
      <c r="S370" s="249">
        <v>0</v>
      </c>
      <c r="T370" s="250">
        <f>S370*H370</f>
        <v>0</v>
      </c>
      <c r="AR370" s="25" t="s">
        <v>443</v>
      </c>
      <c r="AT370" s="25" t="s">
        <v>506</v>
      </c>
      <c r="AU370" s="25" t="s">
        <v>81</v>
      </c>
      <c r="AY370" s="25" t="s">
        <v>394</v>
      </c>
      <c r="BE370" s="251">
        <f>IF(N370="základní",J370,0)</f>
        <v>0</v>
      </c>
      <c r="BF370" s="251">
        <f>IF(N370="snížená",J370,0)</f>
        <v>0</v>
      </c>
      <c r="BG370" s="251">
        <f>IF(N370="zákl. přenesená",J370,0)</f>
        <v>0</v>
      </c>
      <c r="BH370" s="251">
        <f>IF(N370="sníž. přenesená",J370,0)</f>
        <v>0</v>
      </c>
      <c r="BI370" s="251">
        <f>IF(N370="nulová",J370,0)</f>
        <v>0</v>
      </c>
      <c r="BJ370" s="25" t="s">
        <v>24</v>
      </c>
      <c r="BK370" s="251">
        <f>ROUND(I370*H370,2)</f>
        <v>0</v>
      </c>
      <c r="BL370" s="25" t="s">
        <v>401</v>
      </c>
      <c r="BM370" s="25" t="s">
        <v>5949</v>
      </c>
    </row>
    <row r="371" spans="2:47" s="1" customFormat="1" ht="13.5">
      <c r="B371" s="47"/>
      <c r="C371" s="75"/>
      <c r="D371" s="252" t="s">
        <v>403</v>
      </c>
      <c r="E371" s="75"/>
      <c r="F371" s="253" t="s">
        <v>5713</v>
      </c>
      <c r="G371" s="75"/>
      <c r="H371" s="75"/>
      <c r="I371" s="208"/>
      <c r="J371" s="75"/>
      <c r="K371" s="75"/>
      <c r="L371" s="73"/>
      <c r="M371" s="254"/>
      <c r="N371" s="48"/>
      <c r="O371" s="48"/>
      <c r="P371" s="48"/>
      <c r="Q371" s="48"/>
      <c r="R371" s="48"/>
      <c r="S371" s="48"/>
      <c r="T371" s="96"/>
      <c r="AT371" s="25" t="s">
        <v>403</v>
      </c>
      <c r="AU371" s="25" t="s">
        <v>81</v>
      </c>
    </row>
    <row r="372" spans="2:51" s="12" customFormat="1" ht="13.5">
      <c r="B372" s="255"/>
      <c r="C372" s="256"/>
      <c r="D372" s="252" t="s">
        <v>405</v>
      </c>
      <c r="E372" s="257" t="s">
        <v>22</v>
      </c>
      <c r="F372" s="258" t="s">
        <v>5950</v>
      </c>
      <c r="G372" s="256"/>
      <c r="H372" s="259">
        <v>8</v>
      </c>
      <c r="I372" s="260"/>
      <c r="J372" s="256"/>
      <c r="K372" s="256"/>
      <c r="L372" s="261"/>
      <c r="M372" s="262"/>
      <c r="N372" s="263"/>
      <c r="O372" s="263"/>
      <c r="P372" s="263"/>
      <c r="Q372" s="263"/>
      <c r="R372" s="263"/>
      <c r="S372" s="263"/>
      <c r="T372" s="264"/>
      <c r="AT372" s="265" t="s">
        <v>405</v>
      </c>
      <c r="AU372" s="265" t="s">
        <v>81</v>
      </c>
      <c r="AV372" s="12" t="s">
        <v>81</v>
      </c>
      <c r="AW372" s="12" t="s">
        <v>36</v>
      </c>
      <c r="AX372" s="12" t="s">
        <v>73</v>
      </c>
      <c r="AY372" s="265" t="s">
        <v>394</v>
      </c>
    </row>
    <row r="373" spans="2:51" s="14" customFormat="1" ht="13.5">
      <c r="B373" s="277"/>
      <c r="C373" s="278"/>
      <c r="D373" s="252" t="s">
        <v>405</v>
      </c>
      <c r="E373" s="279" t="s">
        <v>22</v>
      </c>
      <c r="F373" s="280" t="s">
        <v>473</v>
      </c>
      <c r="G373" s="278"/>
      <c r="H373" s="281">
        <v>8</v>
      </c>
      <c r="I373" s="282"/>
      <c r="J373" s="278"/>
      <c r="K373" s="278"/>
      <c r="L373" s="283"/>
      <c r="M373" s="284"/>
      <c r="N373" s="285"/>
      <c r="O373" s="285"/>
      <c r="P373" s="285"/>
      <c r="Q373" s="285"/>
      <c r="R373" s="285"/>
      <c r="S373" s="285"/>
      <c r="T373" s="286"/>
      <c r="AT373" s="287" t="s">
        <v>405</v>
      </c>
      <c r="AU373" s="287" t="s">
        <v>81</v>
      </c>
      <c r="AV373" s="14" t="s">
        <v>401</v>
      </c>
      <c r="AW373" s="14" t="s">
        <v>36</v>
      </c>
      <c r="AX373" s="14" t="s">
        <v>24</v>
      </c>
      <c r="AY373" s="287" t="s">
        <v>394</v>
      </c>
    </row>
    <row r="374" spans="2:65" s="1" customFormat="1" ht="16.5" customHeight="1">
      <c r="B374" s="47"/>
      <c r="C374" s="288" t="s">
        <v>822</v>
      </c>
      <c r="D374" s="288" t="s">
        <v>506</v>
      </c>
      <c r="E374" s="289" t="s">
        <v>5714</v>
      </c>
      <c r="F374" s="290" t="s">
        <v>5715</v>
      </c>
      <c r="G374" s="291" t="s">
        <v>409</v>
      </c>
      <c r="H374" s="292">
        <v>6</v>
      </c>
      <c r="I374" s="293"/>
      <c r="J374" s="294">
        <f>ROUND(I374*H374,2)</f>
        <v>0</v>
      </c>
      <c r="K374" s="290" t="s">
        <v>400</v>
      </c>
      <c r="L374" s="295"/>
      <c r="M374" s="296" t="s">
        <v>22</v>
      </c>
      <c r="N374" s="297" t="s">
        <v>44</v>
      </c>
      <c r="O374" s="48"/>
      <c r="P374" s="249">
        <f>O374*H374</f>
        <v>0</v>
      </c>
      <c r="Q374" s="249">
        <v>0.039</v>
      </c>
      <c r="R374" s="249">
        <f>Q374*H374</f>
        <v>0.23399999999999999</v>
      </c>
      <c r="S374" s="249">
        <v>0</v>
      </c>
      <c r="T374" s="250">
        <f>S374*H374</f>
        <v>0</v>
      </c>
      <c r="AR374" s="25" t="s">
        <v>443</v>
      </c>
      <c r="AT374" s="25" t="s">
        <v>506</v>
      </c>
      <c r="AU374" s="25" t="s">
        <v>81</v>
      </c>
      <c r="AY374" s="25" t="s">
        <v>394</v>
      </c>
      <c r="BE374" s="251">
        <f>IF(N374="základní",J374,0)</f>
        <v>0</v>
      </c>
      <c r="BF374" s="251">
        <f>IF(N374="snížená",J374,0)</f>
        <v>0</v>
      </c>
      <c r="BG374" s="251">
        <f>IF(N374="zákl. přenesená",J374,0)</f>
        <v>0</v>
      </c>
      <c r="BH374" s="251">
        <f>IF(N374="sníž. přenesená",J374,0)</f>
        <v>0</v>
      </c>
      <c r="BI374" s="251">
        <f>IF(N374="nulová",J374,0)</f>
        <v>0</v>
      </c>
      <c r="BJ374" s="25" t="s">
        <v>24</v>
      </c>
      <c r="BK374" s="251">
        <f>ROUND(I374*H374,2)</f>
        <v>0</v>
      </c>
      <c r="BL374" s="25" t="s">
        <v>401</v>
      </c>
      <c r="BM374" s="25" t="s">
        <v>5951</v>
      </c>
    </row>
    <row r="375" spans="2:47" s="1" customFormat="1" ht="13.5">
      <c r="B375" s="47"/>
      <c r="C375" s="75"/>
      <c r="D375" s="252" t="s">
        <v>403</v>
      </c>
      <c r="E375" s="75"/>
      <c r="F375" s="253" t="s">
        <v>5717</v>
      </c>
      <c r="G375" s="75"/>
      <c r="H375" s="75"/>
      <c r="I375" s="208"/>
      <c r="J375" s="75"/>
      <c r="K375" s="75"/>
      <c r="L375" s="73"/>
      <c r="M375" s="254"/>
      <c r="N375" s="48"/>
      <c r="O375" s="48"/>
      <c r="P375" s="48"/>
      <c r="Q375" s="48"/>
      <c r="R375" s="48"/>
      <c r="S375" s="48"/>
      <c r="T375" s="96"/>
      <c r="AT375" s="25" t="s">
        <v>403</v>
      </c>
      <c r="AU375" s="25" t="s">
        <v>81</v>
      </c>
    </row>
    <row r="376" spans="2:51" s="12" customFormat="1" ht="13.5">
      <c r="B376" s="255"/>
      <c r="C376" s="256"/>
      <c r="D376" s="252" t="s">
        <v>405</v>
      </c>
      <c r="E376" s="257" t="s">
        <v>22</v>
      </c>
      <c r="F376" s="258" t="s">
        <v>5952</v>
      </c>
      <c r="G376" s="256"/>
      <c r="H376" s="259">
        <v>6</v>
      </c>
      <c r="I376" s="260"/>
      <c r="J376" s="256"/>
      <c r="K376" s="256"/>
      <c r="L376" s="261"/>
      <c r="M376" s="262"/>
      <c r="N376" s="263"/>
      <c r="O376" s="263"/>
      <c r="P376" s="263"/>
      <c r="Q376" s="263"/>
      <c r="R376" s="263"/>
      <c r="S376" s="263"/>
      <c r="T376" s="264"/>
      <c r="AT376" s="265" t="s">
        <v>405</v>
      </c>
      <c r="AU376" s="265" t="s">
        <v>81</v>
      </c>
      <c r="AV376" s="12" t="s">
        <v>81</v>
      </c>
      <c r="AW376" s="12" t="s">
        <v>36</v>
      </c>
      <c r="AX376" s="12" t="s">
        <v>73</v>
      </c>
      <c r="AY376" s="265" t="s">
        <v>394</v>
      </c>
    </row>
    <row r="377" spans="2:51" s="14" customFormat="1" ht="13.5">
      <c r="B377" s="277"/>
      <c r="C377" s="278"/>
      <c r="D377" s="252" t="s">
        <v>405</v>
      </c>
      <c r="E377" s="279" t="s">
        <v>22</v>
      </c>
      <c r="F377" s="280" t="s">
        <v>473</v>
      </c>
      <c r="G377" s="278"/>
      <c r="H377" s="281">
        <v>6</v>
      </c>
      <c r="I377" s="282"/>
      <c r="J377" s="278"/>
      <c r="K377" s="278"/>
      <c r="L377" s="283"/>
      <c r="M377" s="284"/>
      <c r="N377" s="285"/>
      <c r="O377" s="285"/>
      <c r="P377" s="285"/>
      <c r="Q377" s="285"/>
      <c r="R377" s="285"/>
      <c r="S377" s="285"/>
      <c r="T377" s="286"/>
      <c r="AT377" s="287" t="s">
        <v>405</v>
      </c>
      <c r="AU377" s="287" t="s">
        <v>81</v>
      </c>
      <c r="AV377" s="14" t="s">
        <v>401</v>
      </c>
      <c r="AW377" s="14" t="s">
        <v>36</v>
      </c>
      <c r="AX377" s="14" t="s">
        <v>24</v>
      </c>
      <c r="AY377" s="287" t="s">
        <v>394</v>
      </c>
    </row>
    <row r="378" spans="2:65" s="1" customFormat="1" ht="16.5" customHeight="1">
      <c r="B378" s="47"/>
      <c r="C378" s="288" t="s">
        <v>827</v>
      </c>
      <c r="D378" s="288" t="s">
        <v>506</v>
      </c>
      <c r="E378" s="289" t="s">
        <v>5718</v>
      </c>
      <c r="F378" s="290" t="s">
        <v>5719</v>
      </c>
      <c r="G378" s="291" t="s">
        <v>409</v>
      </c>
      <c r="H378" s="292">
        <v>2</v>
      </c>
      <c r="I378" s="293"/>
      <c r="J378" s="294">
        <f>ROUND(I378*H378,2)</f>
        <v>0</v>
      </c>
      <c r="K378" s="290" t="s">
        <v>400</v>
      </c>
      <c r="L378" s="295"/>
      <c r="M378" s="296" t="s">
        <v>22</v>
      </c>
      <c r="N378" s="297" t="s">
        <v>44</v>
      </c>
      <c r="O378" s="48"/>
      <c r="P378" s="249">
        <f>O378*H378</f>
        <v>0</v>
      </c>
      <c r="Q378" s="249">
        <v>0.051</v>
      </c>
      <c r="R378" s="249">
        <f>Q378*H378</f>
        <v>0.102</v>
      </c>
      <c r="S378" s="249">
        <v>0</v>
      </c>
      <c r="T378" s="250">
        <f>S378*H378</f>
        <v>0</v>
      </c>
      <c r="AR378" s="25" t="s">
        <v>443</v>
      </c>
      <c r="AT378" s="25" t="s">
        <v>506</v>
      </c>
      <c r="AU378" s="25" t="s">
        <v>81</v>
      </c>
      <c r="AY378" s="25" t="s">
        <v>394</v>
      </c>
      <c r="BE378" s="251">
        <f>IF(N378="základní",J378,0)</f>
        <v>0</v>
      </c>
      <c r="BF378" s="251">
        <f>IF(N378="snížená",J378,0)</f>
        <v>0</v>
      </c>
      <c r="BG378" s="251">
        <f>IF(N378="zákl. přenesená",J378,0)</f>
        <v>0</v>
      </c>
      <c r="BH378" s="251">
        <f>IF(N378="sníž. přenesená",J378,0)</f>
        <v>0</v>
      </c>
      <c r="BI378" s="251">
        <f>IF(N378="nulová",J378,0)</f>
        <v>0</v>
      </c>
      <c r="BJ378" s="25" t="s">
        <v>24</v>
      </c>
      <c r="BK378" s="251">
        <f>ROUND(I378*H378,2)</f>
        <v>0</v>
      </c>
      <c r="BL378" s="25" t="s">
        <v>401</v>
      </c>
      <c r="BM378" s="25" t="s">
        <v>5953</v>
      </c>
    </row>
    <row r="379" spans="2:47" s="1" customFormat="1" ht="13.5">
      <c r="B379" s="47"/>
      <c r="C379" s="75"/>
      <c r="D379" s="252" t="s">
        <v>403</v>
      </c>
      <c r="E379" s="75"/>
      <c r="F379" s="253" t="s">
        <v>5721</v>
      </c>
      <c r="G379" s="75"/>
      <c r="H379" s="75"/>
      <c r="I379" s="208"/>
      <c r="J379" s="75"/>
      <c r="K379" s="75"/>
      <c r="L379" s="73"/>
      <c r="M379" s="254"/>
      <c r="N379" s="48"/>
      <c r="O379" s="48"/>
      <c r="P379" s="48"/>
      <c r="Q379" s="48"/>
      <c r="R379" s="48"/>
      <c r="S379" s="48"/>
      <c r="T379" s="96"/>
      <c r="AT379" s="25" t="s">
        <v>403</v>
      </c>
      <c r="AU379" s="25" t="s">
        <v>81</v>
      </c>
    </row>
    <row r="380" spans="2:51" s="12" customFormat="1" ht="13.5">
      <c r="B380" s="255"/>
      <c r="C380" s="256"/>
      <c r="D380" s="252" t="s">
        <v>405</v>
      </c>
      <c r="E380" s="257" t="s">
        <v>22</v>
      </c>
      <c r="F380" s="258" t="s">
        <v>5628</v>
      </c>
      <c r="G380" s="256"/>
      <c r="H380" s="259">
        <v>2</v>
      </c>
      <c r="I380" s="260"/>
      <c r="J380" s="256"/>
      <c r="K380" s="256"/>
      <c r="L380" s="261"/>
      <c r="M380" s="262"/>
      <c r="N380" s="263"/>
      <c r="O380" s="263"/>
      <c r="P380" s="263"/>
      <c r="Q380" s="263"/>
      <c r="R380" s="263"/>
      <c r="S380" s="263"/>
      <c r="T380" s="264"/>
      <c r="AT380" s="265" t="s">
        <v>405</v>
      </c>
      <c r="AU380" s="265" t="s">
        <v>81</v>
      </c>
      <c r="AV380" s="12" t="s">
        <v>81</v>
      </c>
      <c r="AW380" s="12" t="s">
        <v>36</v>
      </c>
      <c r="AX380" s="12" t="s">
        <v>73</v>
      </c>
      <c r="AY380" s="265" t="s">
        <v>394</v>
      </c>
    </row>
    <row r="381" spans="2:51" s="14" customFormat="1" ht="13.5">
      <c r="B381" s="277"/>
      <c r="C381" s="278"/>
      <c r="D381" s="252" t="s">
        <v>405</v>
      </c>
      <c r="E381" s="279" t="s">
        <v>22</v>
      </c>
      <c r="F381" s="280" t="s">
        <v>473</v>
      </c>
      <c r="G381" s="278"/>
      <c r="H381" s="281">
        <v>2</v>
      </c>
      <c r="I381" s="282"/>
      <c r="J381" s="278"/>
      <c r="K381" s="278"/>
      <c r="L381" s="283"/>
      <c r="M381" s="284"/>
      <c r="N381" s="285"/>
      <c r="O381" s="285"/>
      <c r="P381" s="285"/>
      <c r="Q381" s="285"/>
      <c r="R381" s="285"/>
      <c r="S381" s="285"/>
      <c r="T381" s="286"/>
      <c r="AT381" s="287" t="s">
        <v>405</v>
      </c>
      <c r="AU381" s="287" t="s">
        <v>81</v>
      </c>
      <c r="AV381" s="14" t="s">
        <v>401</v>
      </c>
      <c r="AW381" s="14" t="s">
        <v>36</v>
      </c>
      <c r="AX381" s="14" t="s">
        <v>24</v>
      </c>
      <c r="AY381" s="287" t="s">
        <v>394</v>
      </c>
    </row>
    <row r="382" spans="2:65" s="1" customFormat="1" ht="16.5" customHeight="1">
      <c r="B382" s="47"/>
      <c r="C382" s="288" t="s">
        <v>832</v>
      </c>
      <c r="D382" s="288" t="s">
        <v>506</v>
      </c>
      <c r="E382" s="289" t="s">
        <v>5722</v>
      </c>
      <c r="F382" s="290" t="s">
        <v>5723</v>
      </c>
      <c r="G382" s="291" t="s">
        <v>409</v>
      </c>
      <c r="H382" s="292">
        <v>6</v>
      </c>
      <c r="I382" s="293"/>
      <c r="J382" s="294">
        <f>ROUND(I382*H382,2)</f>
        <v>0</v>
      </c>
      <c r="K382" s="290" t="s">
        <v>400</v>
      </c>
      <c r="L382" s="295"/>
      <c r="M382" s="296" t="s">
        <v>22</v>
      </c>
      <c r="N382" s="297" t="s">
        <v>44</v>
      </c>
      <c r="O382" s="48"/>
      <c r="P382" s="249">
        <f>O382*H382</f>
        <v>0</v>
      </c>
      <c r="Q382" s="249">
        <v>0.064</v>
      </c>
      <c r="R382" s="249">
        <f>Q382*H382</f>
        <v>0.384</v>
      </c>
      <c r="S382" s="249">
        <v>0</v>
      </c>
      <c r="T382" s="250">
        <f>S382*H382</f>
        <v>0</v>
      </c>
      <c r="AR382" s="25" t="s">
        <v>443</v>
      </c>
      <c r="AT382" s="25" t="s">
        <v>506</v>
      </c>
      <c r="AU382" s="25" t="s">
        <v>81</v>
      </c>
      <c r="AY382" s="25" t="s">
        <v>394</v>
      </c>
      <c r="BE382" s="251">
        <f>IF(N382="základní",J382,0)</f>
        <v>0</v>
      </c>
      <c r="BF382" s="251">
        <f>IF(N382="snížená",J382,0)</f>
        <v>0</v>
      </c>
      <c r="BG382" s="251">
        <f>IF(N382="zákl. přenesená",J382,0)</f>
        <v>0</v>
      </c>
      <c r="BH382" s="251">
        <f>IF(N382="sníž. přenesená",J382,0)</f>
        <v>0</v>
      </c>
      <c r="BI382" s="251">
        <f>IF(N382="nulová",J382,0)</f>
        <v>0</v>
      </c>
      <c r="BJ382" s="25" t="s">
        <v>24</v>
      </c>
      <c r="BK382" s="251">
        <f>ROUND(I382*H382,2)</f>
        <v>0</v>
      </c>
      <c r="BL382" s="25" t="s">
        <v>401</v>
      </c>
      <c r="BM382" s="25" t="s">
        <v>5954</v>
      </c>
    </row>
    <row r="383" spans="2:47" s="1" customFormat="1" ht="13.5">
      <c r="B383" s="47"/>
      <c r="C383" s="75"/>
      <c r="D383" s="252" t="s">
        <v>403</v>
      </c>
      <c r="E383" s="75"/>
      <c r="F383" s="253" t="s">
        <v>5725</v>
      </c>
      <c r="G383" s="75"/>
      <c r="H383" s="75"/>
      <c r="I383" s="208"/>
      <c r="J383" s="75"/>
      <c r="K383" s="75"/>
      <c r="L383" s="73"/>
      <c r="M383" s="254"/>
      <c r="N383" s="48"/>
      <c r="O383" s="48"/>
      <c r="P383" s="48"/>
      <c r="Q383" s="48"/>
      <c r="R383" s="48"/>
      <c r="S383" s="48"/>
      <c r="T383" s="96"/>
      <c r="AT383" s="25" t="s">
        <v>403</v>
      </c>
      <c r="AU383" s="25" t="s">
        <v>81</v>
      </c>
    </row>
    <row r="384" spans="2:51" s="12" customFormat="1" ht="13.5">
      <c r="B384" s="255"/>
      <c r="C384" s="256"/>
      <c r="D384" s="252" t="s">
        <v>405</v>
      </c>
      <c r="E384" s="257" t="s">
        <v>22</v>
      </c>
      <c r="F384" s="258" t="s">
        <v>5955</v>
      </c>
      <c r="G384" s="256"/>
      <c r="H384" s="259">
        <v>6</v>
      </c>
      <c r="I384" s="260"/>
      <c r="J384" s="256"/>
      <c r="K384" s="256"/>
      <c r="L384" s="261"/>
      <c r="M384" s="262"/>
      <c r="N384" s="263"/>
      <c r="O384" s="263"/>
      <c r="P384" s="263"/>
      <c r="Q384" s="263"/>
      <c r="R384" s="263"/>
      <c r="S384" s="263"/>
      <c r="T384" s="264"/>
      <c r="AT384" s="265" t="s">
        <v>405</v>
      </c>
      <c r="AU384" s="265" t="s">
        <v>81</v>
      </c>
      <c r="AV384" s="12" t="s">
        <v>81</v>
      </c>
      <c r="AW384" s="12" t="s">
        <v>36</v>
      </c>
      <c r="AX384" s="12" t="s">
        <v>73</v>
      </c>
      <c r="AY384" s="265" t="s">
        <v>394</v>
      </c>
    </row>
    <row r="385" spans="2:51" s="14" customFormat="1" ht="13.5">
      <c r="B385" s="277"/>
      <c r="C385" s="278"/>
      <c r="D385" s="252" t="s">
        <v>405</v>
      </c>
      <c r="E385" s="279" t="s">
        <v>22</v>
      </c>
      <c r="F385" s="280" t="s">
        <v>473</v>
      </c>
      <c r="G385" s="278"/>
      <c r="H385" s="281">
        <v>6</v>
      </c>
      <c r="I385" s="282"/>
      <c r="J385" s="278"/>
      <c r="K385" s="278"/>
      <c r="L385" s="283"/>
      <c r="M385" s="284"/>
      <c r="N385" s="285"/>
      <c r="O385" s="285"/>
      <c r="P385" s="285"/>
      <c r="Q385" s="285"/>
      <c r="R385" s="285"/>
      <c r="S385" s="285"/>
      <c r="T385" s="286"/>
      <c r="AT385" s="287" t="s">
        <v>405</v>
      </c>
      <c r="AU385" s="287" t="s">
        <v>81</v>
      </c>
      <c r="AV385" s="14" t="s">
        <v>401</v>
      </c>
      <c r="AW385" s="14" t="s">
        <v>36</v>
      </c>
      <c r="AX385" s="14" t="s">
        <v>24</v>
      </c>
      <c r="AY385" s="287" t="s">
        <v>394</v>
      </c>
    </row>
    <row r="386" spans="2:65" s="1" customFormat="1" ht="25.5" customHeight="1">
      <c r="B386" s="47"/>
      <c r="C386" s="240" t="s">
        <v>838</v>
      </c>
      <c r="D386" s="240" t="s">
        <v>396</v>
      </c>
      <c r="E386" s="241" t="s">
        <v>5956</v>
      </c>
      <c r="F386" s="242" t="s">
        <v>5957</v>
      </c>
      <c r="G386" s="243" t="s">
        <v>409</v>
      </c>
      <c r="H386" s="244">
        <v>1</v>
      </c>
      <c r="I386" s="245"/>
      <c r="J386" s="246">
        <f>ROUND(I386*H386,2)</f>
        <v>0</v>
      </c>
      <c r="K386" s="242" t="s">
        <v>400</v>
      </c>
      <c r="L386" s="73"/>
      <c r="M386" s="247" t="s">
        <v>22</v>
      </c>
      <c r="N386" s="248" t="s">
        <v>44</v>
      </c>
      <c r="O386" s="48"/>
      <c r="P386" s="249">
        <f>O386*H386</f>
        <v>0</v>
      </c>
      <c r="Q386" s="249">
        <v>0.01212</v>
      </c>
      <c r="R386" s="249">
        <f>Q386*H386</f>
        <v>0.01212</v>
      </c>
      <c r="S386" s="249">
        <v>0</v>
      </c>
      <c r="T386" s="250">
        <f>S386*H386</f>
        <v>0</v>
      </c>
      <c r="AR386" s="25" t="s">
        <v>401</v>
      </c>
      <c r="AT386" s="25" t="s">
        <v>396</v>
      </c>
      <c r="AU386" s="25" t="s">
        <v>81</v>
      </c>
      <c r="AY386" s="25" t="s">
        <v>394</v>
      </c>
      <c r="BE386" s="251">
        <f>IF(N386="základní",J386,0)</f>
        <v>0</v>
      </c>
      <c r="BF386" s="251">
        <f>IF(N386="snížená",J386,0)</f>
        <v>0</v>
      </c>
      <c r="BG386" s="251">
        <f>IF(N386="zákl. přenesená",J386,0)</f>
        <v>0</v>
      </c>
      <c r="BH386" s="251">
        <f>IF(N386="sníž. přenesená",J386,0)</f>
        <v>0</v>
      </c>
      <c r="BI386" s="251">
        <f>IF(N386="nulová",J386,0)</f>
        <v>0</v>
      </c>
      <c r="BJ386" s="25" t="s">
        <v>24</v>
      </c>
      <c r="BK386" s="251">
        <f>ROUND(I386*H386,2)</f>
        <v>0</v>
      </c>
      <c r="BL386" s="25" t="s">
        <v>401</v>
      </c>
      <c r="BM386" s="25" t="s">
        <v>5958</v>
      </c>
    </row>
    <row r="387" spans="2:47" s="1" customFormat="1" ht="13.5">
      <c r="B387" s="47"/>
      <c r="C387" s="75"/>
      <c r="D387" s="252" t="s">
        <v>403</v>
      </c>
      <c r="E387" s="75"/>
      <c r="F387" s="253" t="s">
        <v>5959</v>
      </c>
      <c r="G387" s="75"/>
      <c r="H387" s="75"/>
      <c r="I387" s="208"/>
      <c r="J387" s="75"/>
      <c r="K387" s="75"/>
      <c r="L387" s="73"/>
      <c r="M387" s="254"/>
      <c r="N387" s="48"/>
      <c r="O387" s="48"/>
      <c r="P387" s="48"/>
      <c r="Q387" s="48"/>
      <c r="R387" s="48"/>
      <c r="S387" s="48"/>
      <c r="T387" s="96"/>
      <c r="AT387" s="25" t="s">
        <v>403</v>
      </c>
      <c r="AU387" s="25" t="s">
        <v>81</v>
      </c>
    </row>
    <row r="388" spans="2:51" s="12" customFormat="1" ht="13.5">
      <c r="B388" s="255"/>
      <c r="C388" s="256"/>
      <c r="D388" s="252" t="s">
        <v>405</v>
      </c>
      <c r="E388" s="257" t="s">
        <v>22</v>
      </c>
      <c r="F388" s="258" t="s">
        <v>24</v>
      </c>
      <c r="G388" s="256"/>
      <c r="H388" s="259">
        <v>1</v>
      </c>
      <c r="I388" s="260"/>
      <c r="J388" s="256"/>
      <c r="K388" s="256"/>
      <c r="L388" s="261"/>
      <c r="M388" s="262"/>
      <c r="N388" s="263"/>
      <c r="O388" s="263"/>
      <c r="P388" s="263"/>
      <c r="Q388" s="263"/>
      <c r="R388" s="263"/>
      <c r="S388" s="263"/>
      <c r="T388" s="264"/>
      <c r="AT388" s="265" t="s">
        <v>405</v>
      </c>
      <c r="AU388" s="265" t="s">
        <v>81</v>
      </c>
      <c r="AV388" s="12" t="s">
        <v>81</v>
      </c>
      <c r="AW388" s="12" t="s">
        <v>36</v>
      </c>
      <c r="AX388" s="12" t="s">
        <v>73</v>
      </c>
      <c r="AY388" s="265" t="s">
        <v>394</v>
      </c>
    </row>
    <row r="389" spans="2:51" s="14" customFormat="1" ht="13.5">
      <c r="B389" s="277"/>
      <c r="C389" s="278"/>
      <c r="D389" s="252" t="s">
        <v>405</v>
      </c>
      <c r="E389" s="279" t="s">
        <v>22</v>
      </c>
      <c r="F389" s="280" t="s">
        <v>473</v>
      </c>
      <c r="G389" s="278"/>
      <c r="H389" s="281">
        <v>1</v>
      </c>
      <c r="I389" s="282"/>
      <c r="J389" s="278"/>
      <c r="K389" s="278"/>
      <c r="L389" s="283"/>
      <c r="M389" s="284"/>
      <c r="N389" s="285"/>
      <c r="O389" s="285"/>
      <c r="P389" s="285"/>
      <c r="Q389" s="285"/>
      <c r="R389" s="285"/>
      <c r="S389" s="285"/>
      <c r="T389" s="286"/>
      <c r="AT389" s="287" t="s">
        <v>405</v>
      </c>
      <c r="AU389" s="287" t="s">
        <v>81</v>
      </c>
      <c r="AV389" s="14" t="s">
        <v>401</v>
      </c>
      <c r="AW389" s="14" t="s">
        <v>36</v>
      </c>
      <c r="AX389" s="14" t="s">
        <v>24</v>
      </c>
      <c r="AY389" s="287" t="s">
        <v>394</v>
      </c>
    </row>
    <row r="390" spans="2:65" s="1" customFormat="1" ht="16.5" customHeight="1">
      <c r="B390" s="47"/>
      <c r="C390" s="240" t="s">
        <v>845</v>
      </c>
      <c r="D390" s="240" t="s">
        <v>396</v>
      </c>
      <c r="E390" s="241" t="s">
        <v>5960</v>
      </c>
      <c r="F390" s="242" t="s">
        <v>5961</v>
      </c>
      <c r="G390" s="243" t="s">
        <v>409</v>
      </c>
      <c r="H390" s="244">
        <v>1</v>
      </c>
      <c r="I390" s="245"/>
      <c r="J390" s="246">
        <f>ROUND(I390*H390,2)</f>
        <v>0</v>
      </c>
      <c r="K390" s="242" t="s">
        <v>400</v>
      </c>
      <c r="L390" s="73"/>
      <c r="M390" s="247" t="s">
        <v>22</v>
      </c>
      <c r="N390" s="248" t="s">
        <v>44</v>
      </c>
      <c r="O390" s="48"/>
      <c r="P390" s="249">
        <f>O390*H390</f>
        <v>0</v>
      </c>
      <c r="Q390" s="249">
        <v>0</v>
      </c>
      <c r="R390" s="249">
        <f>Q390*H390</f>
        <v>0</v>
      </c>
      <c r="S390" s="249">
        <v>0</v>
      </c>
      <c r="T390" s="250">
        <f>S390*H390</f>
        <v>0</v>
      </c>
      <c r="AR390" s="25" t="s">
        <v>401</v>
      </c>
      <c r="AT390" s="25" t="s">
        <v>396</v>
      </c>
      <c r="AU390" s="25" t="s">
        <v>81</v>
      </c>
      <c r="AY390" s="25" t="s">
        <v>394</v>
      </c>
      <c r="BE390" s="251">
        <f>IF(N390="základní",J390,0)</f>
        <v>0</v>
      </c>
      <c r="BF390" s="251">
        <f>IF(N390="snížená",J390,0)</f>
        <v>0</v>
      </c>
      <c r="BG390" s="251">
        <f>IF(N390="zákl. přenesená",J390,0)</f>
        <v>0</v>
      </c>
      <c r="BH390" s="251">
        <f>IF(N390="sníž. přenesená",J390,0)</f>
        <v>0</v>
      </c>
      <c r="BI390" s="251">
        <f>IF(N390="nulová",J390,0)</f>
        <v>0</v>
      </c>
      <c r="BJ390" s="25" t="s">
        <v>24</v>
      </c>
      <c r="BK390" s="251">
        <f>ROUND(I390*H390,2)</f>
        <v>0</v>
      </c>
      <c r="BL390" s="25" t="s">
        <v>401</v>
      </c>
      <c r="BM390" s="25" t="s">
        <v>5962</v>
      </c>
    </row>
    <row r="391" spans="2:47" s="1" customFormat="1" ht="13.5">
      <c r="B391" s="47"/>
      <c r="C391" s="75"/>
      <c r="D391" s="252" t="s">
        <v>403</v>
      </c>
      <c r="E391" s="75"/>
      <c r="F391" s="253" t="s">
        <v>5963</v>
      </c>
      <c r="G391" s="75"/>
      <c r="H391" s="75"/>
      <c r="I391" s="208"/>
      <c r="J391" s="75"/>
      <c r="K391" s="75"/>
      <c r="L391" s="73"/>
      <c r="M391" s="254"/>
      <c r="N391" s="48"/>
      <c r="O391" s="48"/>
      <c r="P391" s="48"/>
      <c r="Q391" s="48"/>
      <c r="R391" s="48"/>
      <c r="S391" s="48"/>
      <c r="T391" s="96"/>
      <c r="AT391" s="25" t="s">
        <v>403</v>
      </c>
      <c r="AU391" s="25" t="s">
        <v>81</v>
      </c>
    </row>
    <row r="392" spans="2:51" s="12" customFormat="1" ht="13.5">
      <c r="B392" s="255"/>
      <c r="C392" s="256"/>
      <c r="D392" s="252" t="s">
        <v>405</v>
      </c>
      <c r="E392" s="257" t="s">
        <v>22</v>
      </c>
      <c r="F392" s="258" t="s">
        <v>24</v>
      </c>
      <c r="G392" s="256"/>
      <c r="H392" s="259">
        <v>1</v>
      </c>
      <c r="I392" s="260"/>
      <c r="J392" s="256"/>
      <c r="K392" s="256"/>
      <c r="L392" s="261"/>
      <c r="M392" s="262"/>
      <c r="N392" s="263"/>
      <c r="O392" s="263"/>
      <c r="P392" s="263"/>
      <c r="Q392" s="263"/>
      <c r="R392" s="263"/>
      <c r="S392" s="263"/>
      <c r="T392" s="264"/>
      <c r="AT392" s="265" t="s">
        <v>405</v>
      </c>
      <c r="AU392" s="265" t="s">
        <v>81</v>
      </c>
      <c r="AV392" s="12" t="s">
        <v>81</v>
      </c>
      <c r="AW392" s="12" t="s">
        <v>36</v>
      </c>
      <c r="AX392" s="12" t="s">
        <v>73</v>
      </c>
      <c r="AY392" s="265" t="s">
        <v>394</v>
      </c>
    </row>
    <row r="393" spans="2:51" s="14" customFormat="1" ht="13.5">
      <c r="B393" s="277"/>
      <c r="C393" s="278"/>
      <c r="D393" s="252" t="s">
        <v>405</v>
      </c>
      <c r="E393" s="279" t="s">
        <v>22</v>
      </c>
      <c r="F393" s="280" t="s">
        <v>473</v>
      </c>
      <c r="G393" s="278"/>
      <c r="H393" s="281">
        <v>1</v>
      </c>
      <c r="I393" s="282"/>
      <c r="J393" s="278"/>
      <c r="K393" s="278"/>
      <c r="L393" s="283"/>
      <c r="M393" s="284"/>
      <c r="N393" s="285"/>
      <c r="O393" s="285"/>
      <c r="P393" s="285"/>
      <c r="Q393" s="285"/>
      <c r="R393" s="285"/>
      <c r="S393" s="285"/>
      <c r="T393" s="286"/>
      <c r="AT393" s="287" t="s">
        <v>405</v>
      </c>
      <c r="AU393" s="287" t="s">
        <v>81</v>
      </c>
      <c r="AV393" s="14" t="s">
        <v>401</v>
      </c>
      <c r="AW393" s="14" t="s">
        <v>36</v>
      </c>
      <c r="AX393" s="14" t="s">
        <v>24</v>
      </c>
      <c r="AY393" s="287" t="s">
        <v>394</v>
      </c>
    </row>
    <row r="394" spans="2:65" s="1" customFormat="1" ht="25.5" customHeight="1">
      <c r="B394" s="47"/>
      <c r="C394" s="240" t="s">
        <v>851</v>
      </c>
      <c r="D394" s="240" t="s">
        <v>396</v>
      </c>
      <c r="E394" s="241" t="s">
        <v>5726</v>
      </c>
      <c r="F394" s="242" t="s">
        <v>5727</v>
      </c>
      <c r="G394" s="243" t="s">
        <v>409</v>
      </c>
      <c r="H394" s="244">
        <v>9</v>
      </c>
      <c r="I394" s="245"/>
      <c r="J394" s="246">
        <f>ROUND(I394*H394,2)</f>
        <v>0</v>
      </c>
      <c r="K394" s="242" t="s">
        <v>400</v>
      </c>
      <c r="L394" s="73"/>
      <c r="M394" s="247" t="s">
        <v>22</v>
      </c>
      <c r="N394" s="248" t="s">
        <v>44</v>
      </c>
      <c r="O394" s="48"/>
      <c r="P394" s="249">
        <f>O394*H394</f>
        <v>0</v>
      </c>
      <c r="Q394" s="249">
        <v>0.00702</v>
      </c>
      <c r="R394" s="249">
        <f>Q394*H394</f>
        <v>0.06318</v>
      </c>
      <c r="S394" s="249">
        <v>0</v>
      </c>
      <c r="T394" s="250">
        <f>S394*H394</f>
        <v>0</v>
      </c>
      <c r="AR394" s="25" t="s">
        <v>401</v>
      </c>
      <c r="AT394" s="25" t="s">
        <v>396</v>
      </c>
      <c r="AU394" s="25" t="s">
        <v>81</v>
      </c>
      <c r="AY394" s="25" t="s">
        <v>394</v>
      </c>
      <c r="BE394" s="251">
        <f>IF(N394="základní",J394,0)</f>
        <v>0</v>
      </c>
      <c r="BF394" s="251">
        <f>IF(N394="snížená",J394,0)</f>
        <v>0</v>
      </c>
      <c r="BG394" s="251">
        <f>IF(N394="zákl. přenesená",J394,0)</f>
        <v>0</v>
      </c>
      <c r="BH394" s="251">
        <f>IF(N394="sníž. přenesená",J394,0)</f>
        <v>0</v>
      </c>
      <c r="BI394" s="251">
        <f>IF(N394="nulová",J394,0)</f>
        <v>0</v>
      </c>
      <c r="BJ394" s="25" t="s">
        <v>24</v>
      </c>
      <c r="BK394" s="251">
        <f>ROUND(I394*H394,2)</f>
        <v>0</v>
      </c>
      <c r="BL394" s="25" t="s">
        <v>401</v>
      </c>
      <c r="BM394" s="25" t="s">
        <v>5964</v>
      </c>
    </row>
    <row r="395" spans="2:47" s="1" customFormat="1" ht="13.5">
      <c r="B395" s="47"/>
      <c r="C395" s="75"/>
      <c r="D395" s="252" t="s">
        <v>403</v>
      </c>
      <c r="E395" s="75"/>
      <c r="F395" s="253" t="s">
        <v>5729</v>
      </c>
      <c r="G395" s="75"/>
      <c r="H395" s="75"/>
      <c r="I395" s="208"/>
      <c r="J395" s="75"/>
      <c r="K395" s="75"/>
      <c r="L395" s="73"/>
      <c r="M395" s="254"/>
      <c r="N395" s="48"/>
      <c r="O395" s="48"/>
      <c r="P395" s="48"/>
      <c r="Q395" s="48"/>
      <c r="R395" s="48"/>
      <c r="S395" s="48"/>
      <c r="T395" s="96"/>
      <c r="AT395" s="25" t="s">
        <v>403</v>
      </c>
      <c r="AU395" s="25" t="s">
        <v>81</v>
      </c>
    </row>
    <row r="396" spans="2:51" s="12" customFormat="1" ht="13.5">
      <c r="B396" s="255"/>
      <c r="C396" s="256"/>
      <c r="D396" s="252" t="s">
        <v>405</v>
      </c>
      <c r="E396" s="257" t="s">
        <v>22</v>
      </c>
      <c r="F396" s="258" t="s">
        <v>5965</v>
      </c>
      <c r="G396" s="256"/>
      <c r="H396" s="259">
        <v>9</v>
      </c>
      <c r="I396" s="260"/>
      <c r="J396" s="256"/>
      <c r="K396" s="256"/>
      <c r="L396" s="261"/>
      <c r="M396" s="262"/>
      <c r="N396" s="263"/>
      <c r="O396" s="263"/>
      <c r="P396" s="263"/>
      <c r="Q396" s="263"/>
      <c r="R396" s="263"/>
      <c r="S396" s="263"/>
      <c r="T396" s="264"/>
      <c r="AT396" s="265" t="s">
        <v>405</v>
      </c>
      <c r="AU396" s="265" t="s">
        <v>81</v>
      </c>
      <c r="AV396" s="12" t="s">
        <v>81</v>
      </c>
      <c r="AW396" s="12" t="s">
        <v>36</v>
      </c>
      <c r="AX396" s="12" t="s">
        <v>73</v>
      </c>
      <c r="AY396" s="265" t="s">
        <v>394</v>
      </c>
    </row>
    <row r="397" spans="2:51" s="14" customFormat="1" ht="13.5">
      <c r="B397" s="277"/>
      <c r="C397" s="278"/>
      <c r="D397" s="252" t="s">
        <v>405</v>
      </c>
      <c r="E397" s="279" t="s">
        <v>22</v>
      </c>
      <c r="F397" s="280" t="s">
        <v>473</v>
      </c>
      <c r="G397" s="278"/>
      <c r="H397" s="281">
        <v>9</v>
      </c>
      <c r="I397" s="282"/>
      <c r="J397" s="278"/>
      <c r="K397" s="278"/>
      <c r="L397" s="283"/>
      <c r="M397" s="284"/>
      <c r="N397" s="285"/>
      <c r="O397" s="285"/>
      <c r="P397" s="285"/>
      <c r="Q397" s="285"/>
      <c r="R397" s="285"/>
      <c r="S397" s="285"/>
      <c r="T397" s="286"/>
      <c r="AT397" s="287" t="s">
        <v>405</v>
      </c>
      <c r="AU397" s="287" t="s">
        <v>81</v>
      </c>
      <c r="AV397" s="14" t="s">
        <v>401</v>
      </c>
      <c r="AW397" s="14" t="s">
        <v>36</v>
      </c>
      <c r="AX397" s="14" t="s">
        <v>24</v>
      </c>
      <c r="AY397" s="287" t="s">
        <v>394</v>
      </c>
    </row>
    <row r="398" spans="2:65" s="1" customFormat="1" ht="16.5" customHeight="1">
      <c r="B398" s="47"/>
      <c r="C398" s="288" t="s">
        <v>860</v>
      </c>
      <c r="D398" s="288" t="s">
        <v>506</v>
      </c>
      <c r="E398" s="289" t="s">
        <v>5730</v>
      </c>
      <c r="F398" s="290" t="s">
        <v>5731</v>
      </c>
      <c r="G398" s="291" t="s">
        <v>409</v>
      </c>
      <c r="H398" s="292">
        <v>9</v>
      </c>
      <c r="I398" s="293"/>
      <c r="J398" s="294">
        <f>ROUND(I398*H398,2)</f>
        <v>0</v>
      </c>
      <c r="K398" s="290" t="s">
        <v>400</v>
      </c>
      <c r="L398" s="295"/>
      <c r="M398" s="296" t="s">
        <v>22</v>
      </c>
      <c r="N398" s="297" t="s">
        <v>44</v>
      </c>
      <c r="O398" s="48"/>
      <c r="P398" s="249">
        <f>O398*H398</f>
        <v>0</v>
      </c>
      <c r="Q398" s="249">
        <v>0.101</v>
      </c>
      <c r="R398" s="249">
        <f>Q398*H398</f>
        <v>0.909</v>
      </c>
      <c r="S398" s="249">
        <v>0</v>
      </c>
      <c r="T398" s="250">
        <f>S398*H398</f>
        <v>0</v>
      </c>
      <c r="AR398" s="25" t="s">
        <v>443</v>
      </c>
      <c r="AT398" s="25" t="s">
        <v>506</v>
      </c>
      <c r="AU398" s="25" t="s">
        <v>81</v>
      </c>
      <c r="AY398" s="25" t="s">
        <v>394</v>
      </c>
      <c r="BE398" s="251">
        <f>IF(N398="základní",J398,0)</f>
        <v>0</v>
      </c>
      <c r="BF398" s="251">
        <f>IF(N398="snížená",J398,0)</f>
        <v>0</v>
      </c>
      <c r="BG398" s="251">
        <f>IF(N398="zákl. přenesená",J398,0)</f>
        <v>0</v>
      </c>
      <c r="BH398" s="251">
        <f>IF(N398="sníž. přenesená",J398,0)</f>
        <v>0</v>
      </c>
      <c r="BI398" s="251">
        <f>IF(N398="nulová",J398,0)</f>
        <v>0</v>
      </c>
      <c r="BJ398" s="25" t="s">
        <v>24</v>
      </c>
      <c r="BK398" s="251">
        <f>ROUND(I398*H398,2)</f>
        <v>0</v>
      </c>
      <c r="BL398" s="25" t="s">
        <v>401</v>
      </c>
      <c r="BM398" s="25" t="s">
        <v>5966</v>
      </c>
    </row>
    <row r="399" spans="2:47" s="1" customFormat="1" ht="13.5">
      <c r="B399" s="47"/>
      <c r="C399" s="75"/>
      <c r="D399" s="252" t="s">
        <v>403</v>
      </c>
      <c r="E399" s="75"/>
      <c r="F399" s="253" t="s">
        <v>5733</v>
      </c>
      <c r="G399" s="75"/>
      <c r="H399" s="75"/>
      <c r="I399" s="208"/>
      <c r="J399" s="75"/>
      <c r="K399" s="75"/>
      <c r="L399" s="73"/>
      <c r="M399" s="254"/>
      <c r="N399" s="48"/>
      <c r="O399" s="48"/>
      <c r="P399" s="48"/>
      <c r="Q399" s="48"/>
      <c r="R399" s="48"/>
      <c r="S399" s="48"/>
      <c r="T399" s="96"/>
      <c r="AT399" s="25" t="s">
        <v>403</v>
      </c>
      <c r="AU399" s="25" t="s">
        <v>81</v>
      </c>
    </row>
    <row r="400" spans="2:51" s="12" customFormat="1" ht="13.5">
      <c r="B400" s="255"/>
      <c r="C400" s="256"/>
      <c r="D400" s="252" t="s">
        <v>405</v>
      </c>
      <c r="E400" s="257" t="s">
        <v>22</v>
      </c>
      <c r="F400" s="258" t="s">
        <v>5965</v>
      </c>
      <c r="G400" s="256"/>
      <c r="H400" s="259">
        <v>9</v>
      </c>
      <c r="I400" s="260"/>
      <c r="J400" s="256"/>
      <c r="K400" s="256"/>
      <c r="L400" s="261"/>
      <c r="M400" s="262"/>
      <c r="N400" s="263"/>
      <c r="O400" s="263"/>
      <c r="P400" s="263"/>
      <c r="Q400" s="263"/>
      <c r="R400" s="263"/>
      <c r="S400" s="263"/>
      <c r="T400" s="264"/>
      <c r="AT400" s="265" t="s">
        <v>405</v>
      </c>
      <c r="AU400" s="265" t="s">
        <v>81</v>
      </c>
      <c r="AV400" s="12" t="s">
        <v>81</v>
      </c>
      <c r="AW400" s="12" t="s">
        <v>36</v>
      </c>
      <c r="AX400" s="12" t="s">
        <v>73</v>
      </c>
      <c r="AY400" s="265" t="s">
        <v>394</v>
      </c>
    </row>
    <row r="401" spans="2:51" s="14" customFormat="1" ht="13.5">
      <c r="B401" s="277"/>
      <c r="C401" s="278"/>
      <c r="D401" s="252" t="s">
        <v>405</v>
      </c>
      <c r="E401" s="279" t="s">
        <v>22</v>
      </c>
      <c r="F401" s="280" t="s">
        <v>473</v>
      </c>
      <c r="G401" s="278"/>
      <c r="H401" s="281">
        <v>9</v>
      </c>
      <c r="I401" s="282"/>
      <c r="J401" s="278"/>
      <c r="K401" s="278"/>
      <c r="L401" s="283"/>
      <c r="M401" s="284"/>
      <c r="N401" s="285"/>
      <c r="O401" s="285"/>
      <c r="P401" s="285"/>
      <c r="Q401" s="285"/>
      <c r="R401" s="285"/>
      <c r="S401" s="285"/>
      <c r="T401" s="286"/>
      <c r="AT401" s="287" t="s">
        <v>405</v>
      </c>
      <c r="AU401" s="287" t="s">
        <v>81</v>
      </c>
      <c r="AV401" s="14" t="s">
        <v>401</v>
      </c>
      <c r="AW401" s="14" t="s">
        <v>36</v>
      </c>
      <c r="AX401" s="14" t="s">
        <v>24</v>
      </c>
      <c r="AY401" s="287" t="s">
        <v>394</v>
      </c>
    </row>
    <row r="402" spans="2:65" s="1" customFormat="1" ht="16.5" customHeight="1">
      <c r="B402" s="47"/>
      <c r="C402" s="240" t="s">
        <v>867</v>
      </c>
      <c r="D402" s="240" t="s">
        <v>396</v>
      </c>
      <c r="E402" s="241" t="s">
        <v>5734</v>
      </c>
      <c r="F402" s="242" t="s">
        <v>5735</v>
      </c>
      <c r="G402" s="243" t="s">
        <v>409</v>
      </c>
      <c r="H402" s="244">
        <v>14</v>
      </c>
      <c r="I402" s="245"/>
      <c r="J402" s="246">
        <f>ROUND(I402*H402,2)</f>
        <v>0</v>
      </c>
      <c r="K402" s="242" t="s">
        <v>400</v>
      </c>
      <c r="L402" s="73"/>
      <c r="M402" s="247" t="s">
        <v>22</v>
      </c>
      <c r="N402" s="248" t="s">
        <v>44</v>
      </c>
      <c r="O402" s="48"/>
      <c r="P402" s="249">
        <f>O402*H402</f>
        <v>0</v>
      </c>
      <c r="Q402" s="249">
        <v>0.4208</v>
      </c>
      <c r="R402" s="249">
        <f>Q402*H402</f>
        <v>5.8912</v>
      </c>
      <c r="S402" s="249">
        <v>0</v>
      </c>
      <c r="T402" s="250">
        <f>S402*H402</f>
        <v>0</v>
      </c>
      <c r="AR402" s="25" t="s">
        <v>401</v>
      </c>
      <c r="AT402" s="25" t="s">
        <v>396</v>
      </c>
      <c r="AU402" s="25" t="s">
        <v>81</v>
      </c>
      <c r="AY402" s="25" t="s">
        <v>394</v>
      </c>
      <c r="BE402" s="251">
        <f>IF(N402="základní",J402,0)</f>
        <v>0</v>
      </c>
      <c r="BF402" s="251">
        <f>IF(N402="snížená",J402,0)</f>
        <v>0</v>
      </c>
      <c r="BG402" s="251">
        <f>IF(N402="zákl. přenesená",J402,0)</f>
        <v>0</v>
      </c>
      <c r="BH402" s="251">
        <f>IF(N402="sníž. přenesená",J402,0)</f>
        <v>0</v>
      </c>
      <c r="BI402" s="251">
        <f>IF(N402="nulová",J402,0)</f>
        <v>0</v>
      </c>
      <c r="BJ402" s="25" t="s">
        <v>24</v>
      </c>
      <c r="BK402" s="251">
        <f>ROUND(I402*H402,2)</f>
        <v>0</v>
      </c>
      <c r="BL402" s="25" t="s">
        <v>401</v>
      </c>
      <c r="BM402" s="25" t="s">
        <v>5967</v>
      </c>
    </row>
    <row r="403" spans="2:47" s="1" customFormat="1" ht="13.5">
      <c r="B403" s="47"/>
      <c r="C403" s="75"/>
      <c r="D403" s="252" t="s">
        <v>403</v>
      </c>
      <c r="E403" s="75"/>
      <c r="F403" s="253" t="s">
        <v>5735</v>
      </c>
      <c r="G403" s="75"/>
      <c r="H403" s="75"/>
      <c r="I403" s="208"/>
      <c r="J403" s="75"/>
      <c r="K403" s="75"/>
      <c r="L403" s="73"/>
      <c r="M403" s="254"/>
      <c r="N403" s="48"/>
      <c r="O403" s="48"/>
      <c r="P403" s="48"/>
      <c r="Q403" s="48"/>
      <c r="R403" s="48"/>
      <c r="S403" s="48"/>
      <c r="T403" s="96"/>
      <c r="AT403" s="25" t="s">
        <v>403</v>
      </c>
      <c r="AU403" s="25" t="s">
        <v>81</v>
      </c>
    </row>
    <row r="404" spans="2:51" s="12" customFormat="1" ht="13.5">
      <c r="B404" s="255"/>
      <c r="C404" s="256"/>
      <c r="D404" s="252" t="s">
        <v>405</v>
      </c>
      <c r="E404" s="257" t="s">
        <v>22</v>
      </c>
      <c r="F404" s="258" t="s">
        <v>5968</v>
      </c>
      <c r="G404" s="256"/>
      <c r="H404" s="259">
        <v>14</v>
      </c>
      <c r="I404" s="260"/>
      <c r="J404" s="256"/>
      <c r="K404" s="256"/>
      <c r="L404" s="261"/>
      <c r="M404" s="262"/>
      <c r="N404" s="263"/>
      <c r="O404" s="263"/>
      <c r="P404" s="263"/>
      <c r="Q404" s="263"/>
      <c r="R404" s="263"/>
      <c r="S404" s="263"/>
      <c r="T404" s="264"/>
      <c r="AT404" s="265" t="s">
        <v>405</v>
      </c>
      <c r="AU404" s="265" t="s">
        <v>81</v>
      </c>
      <c r="AV404" s="12" t="s">
        <v>81</v>
      </c>
      <c r="AW404" s="12" t="s">
        <v>36</v>
      </c>
      <c r="AX404" s="12" t="s">
        <v>73</v>
      </c>
      <c r="AY404" s="265" t="s">
        <v>394</v>
      </c>
    </row>
    <row r="405" spans="2:51" s="14" customFormat="1" ht="13.5">
      <c r="B405" s="277"/>
      <c r="C405" s="278"/>
      <c r="D405" s="252" t="s">
        <v>405</v>
      </c>
      <c r="E405" s="279" t="s">
        <v>22</v>
      </c>
      <c r="F405" s="280" t="s">
        <v>473</v>
      </c>
      <c r="G405" s="278"/>
      <c r="H405" s="281">
        <v>14</v>
      </c>
      <c r="I405" s="282"/>
      <c r="J405" s="278"/>
      <c r="K405" s="278"/>
      <c r="L405" s="283"/>
      <c r="M405" s="284"/>
      <c r="N405" s="285"/>
      <c r="O405" s="285"/>
      <c r="P405" s="285"/>
      <c r="Q405" s="285"/>
      <c r="R405" s="285"/>
      <c r="S405" s="285"/>
      <c r="T405" s="286"/>
      <c r="AT405" s="287" t="s">
        <v>405</v>
      </c>
      <c r="AU405" s="287" t="s">
        <v>81</v>
      </c>
      <c r="AV405" s="14" t="s">
        <v>401</v>
      </c>
      <c r="AW405" s="14" t="s">
        <v>36</v>
      </c>
      <c r="AX405" s="14" t="s">
        <v>24</v>
      </c>
      <c r="AY405" s="287" t="s">
        <v>394</v>
      </c>
    </row>
    <row r="406" spans="2:65" s="1" customFormat="1" ht="25.5" customHeight="1">
      <c r="B406" s="47"/>
      <c r="C406" s="240" t="s">
        <v>872</v>
      </c>
      <c r="D406" s="240" t="s">
        <v>396</v>
      </c>
      <c r="E406" s="241" t="s">
        <v>5737</v>
      </c>
      <c r="F406" s="242" t="s">
        <v>5738</v>
      </c>
      <c r="G406" s="243" t="s">
        <v>425</v>
      </c>
      <c r="H406" s="244">
        <v>0.288</v>
      </c>
      <c r="I406" s="245"/>
      <c r="J406" s="246">
        <f>ROUND(I406*H406,2)</f>
        <v>0</v>
      </c>
      <c r="K406" s="242" t="s">
        <v>400</v>
      </c>
      <c r="L406" s="73"/>
      <c r="M406" s="247" t="s">
        <v>22</v>
      </c>
      <c r="N406" s="248" t="s">
        <v>44</v>
      </c>
      <c r="O406" s="48"/>
      <c r="P406" s="249">
        <f>O406*H406</f>
        <v>0</v>
      </c>
      <c r="Q406" s="249">
        <v>2.45329</v>
      </c>
      <c r="R406" s="249">
        <f>Q406*H406</f>
        <v>0.70654752</v>
      </c>
      <c r="S406" s="249">
        <v>0</v>
      </c>
      <c r="T406" s="250">
        <f>S406*H406</f>
        <v>0</v>
      </c>
      <c r="AR406" s="25" t="s">
        <v>401</v>
      </c>
      <c r="AT406" s="25" t="s">
        <v>396</v>
      </c>
      <c r="AU406" s="25" t="s">
        <v>81</v>
      </c>
      <c r="AY406" s="25" t="s">
        <v>394</v>
      </c>
      <c r="BE406" s="251">
        <f>IF(N406="základní",J406,0)</f>
        <v>0</v>
      </c>
      <c r="BF406" s="251">
        <f>IF(N406="snížená",J406,0)</f>
        <v>0</v>
      </c>
      <c r="BG406" s="251">
        <f>IF(N406="zákl. přenesená",J406,0)</f>
        <v>0</v>
      </c>
      <c r="BH406" s="251">
        <f>IF(N406="sníž. přenesená",J406,0)</f>
        <v>0</v>
      </c>
      <c r="BI406" s="251">
        <f>IF(N406="nulová",J406,0)</f>
        <v>0</v>
      </c>
      <c r="BJ406" s="25" t="s">
        <v>24</v>
      </c>
      <c r="BK406" s="251">
        <f>ROUND(I406*H406,2)</f>
        <v>0</v>
      </c>
      <c r="BL406" s="25" t="s">
        <v>401</v>
      </c>
      <c r="BM406" s="25" t="s">
        <v>5969</v>
      </c>
    </row>
    <row r="407" spans="2:47" s="1" customFormat="1" ht="13.5">
      <c r="B407" s="47"/>
      <c r="C407" s="75"/>
      <c r="D407" s="252" t="s">
        <v>403</v>
      </c>
      <c r="E407" s="75"/>
      <c r="F407" s="253" t="s">
        <v>5740</v>
      </c>
      <c r="G407" s="75"/>
      <c r="H407" s="75"/>
      <c r="I407" s="208"/>
      <c r="J407" s="75"/>
      <c r="K407" s="75"/>
      <c r="L407" s="73"/>
      <c r="M407" s="254"/>
      <c r="N407" s="48"/>
      <c r="O407" s="48"/>
      <c r="P407" s="48"/>
      <c r="Q407" s="48"/>
      <c r="R407" s="48"/>
      <c r="S407" s="48"/>
      <c r="T407" s="96"/>
      <c r="AT407" s="25" t="s">
        <v>403</v>
      </c>
      <c r="AU407" s="25" t="s">
        <v>81</v>
      </c>
    </row>
    <row r="408" spans="2:51" s="12" customFormat="1" ht="13.5">
      <c r="B408" s="255"/>
      <c r="C408" s="256"/>
      <c r="D408" s="252" t="s">
        <v>405</v>
      </c>
      <c r="E408" s="257" t="s">
        <v>22</v>
      </c>
      <c r="F408" s="258" t="s">
        <v>5970</v>
      </c>
      <c r="G408" s="256"/>
      <c r="H408" s="259">
        <v>0.288</v>
      </c>
      <c r="I408" s="260"/>
      <c r="J408" s="256"/>
      <c r="K408" s="256"/>
      <c r="L408" s="261"/>
      <c r="M408" s="262"/>
      <c r="N408" s="263"/>
      <c r="O408" s="263"/>
      <c r="P408" s="263"/>
      <c r="Q408" s="263"/>
      <c r="R408" s="263"/>
      <c r="S408" s="263"/>
      <c r="T408" s="264"/>
      <c r="AT408" s="265" t="s">
        <v>405</v>
      </c>
      <c r="AU408" s="265" t="s">
        <v>81</v>
      </c>
      <c r="AV408" s="12" t="s">
        <v>81</v>
      </c>
      <c r="AW408" s="12" t="s">
        <v>36</v>
      </c>
      <c r="AX408" s="12" t="s">
        <v>73</v>
      </c>
      <c r="AY408" s="265" t="s">
        <v>394</v>
      </c>
    </row>
    <row r="409" spans="2:51" s="14" customFormat="1" ht="13.5">
      <c r="B409" s="277"/>
      <c r="C409" s="278"/>
      <c r="D409" s="252" t="s">
        <v>405</v>
      </c>
      <c r="E409" s="279" t="s">
        <v>22</v>
      </c>
      <c r="F409" s="280" t="s">
        <v>473</v>
      </c>
      <c r="G409" s="278"/>
      <c r="H409" s="281">
        <v>0.288</v>
      </c>
      <c r="I409" s="282"/>
      <c r="J409" s="278"/>
      <c r="K409" s="278"/>
      <c r="L409" s="283"/>
      <c r="M409" s="284"/>
      <c r="N409" s="285"/>
      <c r="O409" s="285"/>
      <c r="P409" s="285"/>
      <c r="Q409" s="285"/>
      <c r="R409" s="285"/>
      <c r="S409" s="285"/>
      <c r="T409" s="286"/>
      <c r="AT409" s="287" t="s">
        <v>405</v>
      </c>
      <c r="AU409" s="287" t="s">
        <v>81</v>
      </c>
      <c r="AV409" s="14" t="s">
        <v>401</v>
      </c>
      <c r="AW409" s="14" t="s">
        <v>36</v>
      </c>
      <c r="AX409" s="14" t="s">
        <v>24</v>
      </c>
      <c r="AY409" s="287" t="s">
        <v>394</v>
      </c>
    </row>
    <row r="410" spans="2:63" s="11" customFormat="1" ht="29.85" customHeight="1">
      <c r="B410" s="224"/>
      <c r="C410" s="225"/>
      <c r="D410" s="226" t="s">
        <v>72</v>
      </c>
      <c r="E410" s="238" t="s">
        <v>1739</v>
      </c>
      <c r="F410" s="238" t="s">
        <v>1740</v>
      </c>
      <c r="G410" s="225"/>
      <c r="H410" s="225"/>
      <c r="I410" s="228"/>
      <c r="J410" s="239">
        <f>BK410</f>
        <v>0</v>
      </c>
      <c r="K410" s="225"/>
      <c r="L410" s="230"/>
      <c r="M410" s="231"/>
      <c r="N410" s="232"/>
      <c r="O410" s="232"/>
      <c r="P410" s="233">
        <f>SUM(P411:P426)</f>
        <v>0</v>
      </c>
      <c r="Q410" s="232"/>
      <c r="R410" s="233">
        <f>SUM(R411:R426)</f>
        <v>0</v>
      </c>
      <c r="S410" s="232"/>
      <c r="T410" s="234">
        <f>SUM(T411:T426)</f>
        <v>0</v>
      </c>
      <c r="AR410" s="235" t="s">
        <v>24</v>
      </c>
      <c r="AT410" s="236" t="s">
        <v>72</v>
      </c>
      <c r="AU410" s="236" t="s">
        <v>24</v>
      </c>
      <c r="AY410" s="235" t="s">
        <v>394</v>
      </c>
      <c r="BK410" s="237">
        <f>SUM(BK411:BK426)</f>
        <v>0</v>
      </c>
    </row>
    <row r="411" spans="2:65" s="1" customFormat="1" ht="16.5" customHeight="1">
      <c r="B411" s="47"/>
      <c r="C411" s="240" t="s">
        <v>878</v>
      </c>
      <c r="D411" s="240" t="s">
        <v>396</v>
      </c>
      <c r="E411" s="241" t="s">
        <v>5745</v>
      </c>
      <c r="F411" s="242" t="s">
        <v>5746</v>
      </c>
      <c r="G411" s="243" t="s">
        <v>552</v>
      </c>
      <c r="H411" s="244">
        <v>30.658</v>
      </c>
      <c r="I411" s="245"/>
      <c r="J411" s="246">
        <f>ROUND(I411*H411,2)</f>
        <v>0</v>
      </c>
      <c r="K411" s="242" t="s">
        <v>400</v>
      </c>
      <c r="L411" s="73"/>
      <c r="M411" s="247" t="s">
        <v>22</v>
      </c>
      <c r="N411" s="248" t="s">
        <v>44</v>
      </c>
      <c r="O411" s="48"/>
      <c r="P411" s="249">
        <f>O411*H411</f>
        <v>0</v>
      </c>
      <c r="Q411" s="249">
        <v>0</v>
      </c>
      <c r="R411" s="249">
        <f>Q411*H411</f>
        <v>0</v>
      </c>
      <c r="S411" s="249">
        <v>0</v>
      </c>
      <c r="T411" s="250">
        <f>S411*H411</f>
        <v>0</v>
      </c>
      <c r="AR411" s="25" t="s">
        <v>401</v>
      </c>
      <c r="AT411" s="25" t="s">
        <v>396</v>
      </c>
      <c r="AU411" s="25" t="s">
        <v>81</v>
      </c>
      <c r="AY411" s="25" t="s">
        <v>394</v>
      </c>
      <c r="BE411" s="251">
        <f>IF(N411="základní",J411,0)</f>
        <v>0</v>
      </c>
      <c r="BF411" s="251">
        <f>IF(N411="snížená",J411,0)</f>
        <v>0</v>
      </c>
      <c r="BG411" s="251">
        <f>IF(N411="zákl. přenesená",J411,0)</f>
        <v>0</v>
      </c>
      <c r="BH411" s="251">
        <f>IF(N411="sníž. přenesená",J411,0)</f>
        <v>0</v>
      </c>
      <c r="BI411" s="251">
        <f>IF(N411="nulová",J411,0)</f>
        <v>0</v>
      </c>
      <c r="BJ411" s="25" t="s">
        <v>24</v>
      </c>
      <c r="BK411" s="251">
        <f>ROUND(I411*H411,2)</f>
        <v>0</v>
      </c>
      <c r="BL411" s="25" t="s">
        <v>401</v>
      </c>
      <c r="BM411" s="25" t="s">
        <v>5971</v>
      </c>
    </row>
    <row r="412" spans="2:47" s="1" customFormat="1" ht="13.5">
      <c r="B412" s="47"/>
      <c r="C412" s="75"/>
      <c r="D412" s="252" t="s">
        <v>403</v>
      </c>
      <c r="E412" s="75"/>
      <c r="F412" s="253" t="s">
        <v>5748</v>
      </c>
      <c r="G412" s="75"/>
      <c r="H412" s="75"/>
      <c r="I412" s="208"/>
      <c r="J412" s="75"/>
      <c r="K412" s="75"/>
      <c r="L412" s="73"/>
      <c r="M412" s="254"/>
      <c r="N412" s="48"/>
      <c r="O412" s="48"/>
      <c r="P412" s="48"/>
      <c r="Q412" s="48"/>
      <c r="R412" s="48"/>
      <c r="S412" s="48"/>
      <c r="T412" s="96"/>
      <c r="AT412" s="25" t="s">
        <v>403</v>
      </c>
      <c r="AU412" s="25" t="s">
        <v>81</v>
      </c>
    </row>
    <row r="413" spans="2:51" s="12" customFormat="1" ht="13.5">
      <c r="B413" s="255"/>
      <c r="C413" s="256"/>
      <c r="D413" s="252" t="s">
        <v>405</v>
      </c>
      <c r="E413" s="257" t="s">
        <v>22</v>
      </c>
      <c r="F413" s="258" t="s">
        <v>5972</v>
      </c>
      <c r="G413" s="256"/>
      <c r="H413" s="259">
        <v>30.658</v>
      </c>
      <c r="I413" s="260"/>
      <c r="J413" s="256"/>
      <c r="K413" s="256"/>
      <c r="L413" s="261"/>
      <c r="M413" s="262"/>
      <c r="N413" s="263"/>
      <c r="O413" s="263"/>
      <c r="P413" s="263"/>
      <c r="Q413" s="263"/>
      <c r="R413" s="263"/>
      <c r="S413" s="263"/>
      <c r="T413" s="264"/>
      <c r="AT413" s="265" t="s">
        <v>405</v>
      </c>
      <c r="AU413" s="265" t="s">
        <v>81</v>
      </c>
      <c r="AV413" s="12" t="s">
        <v>81</v>
      </c>
      <c r="AW413" s="12" t="s">
        <v>36</v>
      </c>
      <c r="AX413" s="12" t="s">
        <v>73</v>
      </c>
      <c r="AY413" s="265" t="s">
        <v>394</v>
      </c>
    </row>
    <row r="414" spans="2:51" s="14" customFormat="1" ht="13.5">
      <c r="B414" s="277"/>
      <c r="C414" s="278"/>
      <c r="D414" s="252" t="s">
        <v>405</v>
      </c>
      <c r="E414" s="279" t="s">
        <v>22</v>
      </c>
      <c r="F414" s="280" t="s">
        <v>473</v>
      </c>
      <c r="G414" s="278"/>
      <c r="H414" s="281">
        <v>30.658</v>
      </c>
      <c r="I414" s="282"/>
      <c r="J414" s="278"/>
      <c r="K414" s="278"/>
      <c r="L414" s="283"/>
      <c r="M414" s="284"/>
      <c r="N414" s="285"/>
      <c r="O414" s="285"/>
      <c r="P414" s="285"/>
      <c r="Q414" s="285"/>
      <c r="R414" s="285"/>
      <c r="S414" s="285"/>
      <c r="T414" s="286"/>
      <c r="AT414" s="287" t="s">
        <v>405</v>
      </c>
      <c r="AU414" s="287" t="s">
        <v>81</v>
      </c>
      <c r="AV414" s="14" t="s">
        <v>401</v>
      </c>
      <c r="AW414" s="14" t="s">
        <v>36</v>
      </c>
      <c r="AX414" s="14" t="s">
        <v>24</v>
      </c>
      <c r="AY414" s="287" t="s">
        <v>394</v>
      </c>
    </row>
    <row r="415" spans="2:65" s="1" customFormat="1" ht="16.5" customHeight="1">
      <c r="B415" s="47"/>
      <c r="C415" s="240" t="s">
        <v>884</v>
      </c>
      <c r="D415" s="240" t="s">
        <v>396</v>
      </c>
      <c r="E415" s="241" t="s">
        <v>5750</v>
      </c>
      <c r="F415" s="242" t="s">
        <v>5751</v>
      </c>
      <c r="G415" s="243" t="s">
        <v>552</v>
      </c>
      <c r="H415" s="244">
        <v>306.58</v>
      </c>
      <c r="I415" s="245"/>
      <c r="J415" s="246">
        <f>ROUND(I415*H415,2)</f>
        <v>0</v>
      </c>
      <c r="K415" s="242" t="s">
        <v>400</v>
      </c>
      <c r="L415" s="73"/>
      <c r="M415" s="247" t="s">
        <v>22</v>
      </c>
      <c r="N415" s="248" t="s">
        <v>44</v>
      </c>
      <c r="O415" s="48"/>
      <c r="P415" s="249">
        <f>O415*H415</f>
        <v>0</v>
      </c>
      <c r="Q415" s="249">
        <v>0</v>
      </c>
      <c r="R415" s="249">
        <f>Q415*H415</f>
        <v>0</v>
      </c>
      <c r="S415" s="249">
        <v>0</v>
      </c>
      <c r="T415" s="250">
        <f>S415*H415</f>
        <v>0</v>
      </c>
      <c r="AR415" s="25" t="s">
        <v>401</v>
      </c>
      <c r="AT415" s="25" t="s">
        <v>396</v>
      </c>
      <c r="AU415" s="25" t="s">
        <v>81</v>
      </c>
      <c r="AY415" s="25" t="s">
        <v>394</v>
      </c>
      <c r="BE415" s="251">
        <f>IF(N415="základní",J415,0)</f>
        <v>0</v>
      </c>
      <c r="BF415" s="251">
        <f>IF(N415="snížená",J415,0)</f>
        <v>0</v>
      </c>
      <c r="BG415" s="251">
        <f>IF(N415="zákl. přenesená",J415,0)</f>
        <v>0</v>
      </c>
      <c r="BH415" s="251">
        <f>IF(N415="sníž. přenesená",J415,0)</f>
        <v>0</v>
      </c>
      <c r="BI415" s="251">
        <f>IF(N415="nulová",J415,0)</f>
        <v>0</v>
      </c>
      <c r="BJ415" s="25" t="s">
        <v>24</v>
      </c>
      <c r="BK415" s="251">
        <f>ROUND(I415*H415,2)</f>
        <v>0</v>
      </c>
      <c r="BL415" s="25" t="s">
        <v>401</v>
      </c>
      <c r="BM415" s="25" t="s">
        <v>5973</v>
      </c>
    </row>
    <row r="416" spans="2:47" s="1" customFormat="1" ht="13.5">
      <c r="B416" s="47"/>
      <c r="C416" s="75"/>
      <c r="D416" s="252" t="s">
        <v>403</v>
      </c>
      <c r="E416" s="75"/>
      <c r="F416" s="253" t="s">
        <v>5753</v>
      </c>
      <c r="G416" s="75"/>
      <c r="H416" s="75"/>
      <c r="I416" s="208"/>
      <c r="J416" s="75"/>
      <c r="K416" s="75"/>
      <c r="L416" s="73"/>
      <c r="M416" s="254"/>
      <c r="N416" s="48"/>
      <c r="O416" s="48"/>
      <c r="P416" s="48"/>
      <c r="Q416" s="48"/>
      <c r="R416" s="48"/>
      <c r="S416" s="48"/>
      <c r="T416" s="96"/>
      <c r="AT416" s="25" t="s">
        <v>403</v>
      </c>
      <c r="AU416" s="25" t="s">
        <v>81</v>
      </c>
    </row>
    <row r="417" spans="2:51" s="12" customFormat="1" ht="13.5">
      <c r="B417" s="255"/>
      <c r="C417" s="256"/>
      <c r="D417" s="252" t="s">
        <v>405</v>
      </c>
      <c r="E417" s="257" t="s">
        <v>22</v>
      </c>
      <c r="F417" s="258" t="s">
        <v>5974</v>
      </c>
      <c r="G417" s="256"/>
      <c r="H417" s="259">
        <v>306.58</v>
      </c>
      <c r="I417" s="260"/>
      <c r="J417" s="256"/>
      <c r="K417" s="256"/>
      <c r="L417" s="261"/>
      <c r="M417" s="262"/>
      <c r="N417" s="263"/>
      <c r="O417" s="263"/>
      <c r="P417" s="263"/>
      <c r="Q417" s="263"/>
      <c r="R417" s="263"/>
      <c r="S417" s="263"/>
      <c r="T417" s="264"/>
      <c r="AT417" s="265" t="s">
        <v>405</v>
      </c>
      <c r="AU417" s="265" t="s">
        <v>81</v>
      </c>
      <c r="AV417" s="12" t="s">
        <v>81</v>
      </c>
      <c r="AW417" s="12" t="s">
        <v>36</v>
      </c>
      <c r="AX417" s="12" t="s">
        <v>73</v>
      </c>
      <c r="AY417" s="265" t="s">
        <v>394</v>
      </c>
    </row>
    <row r="418" spans="2:51" s="14" customFormat="1" ht="13.5">
      <c r="B418" s="277"/>
      <c r="C418" s="278"/>
      <c r="D418" s="252" t="s">
        <v>405</v>
      </c>
      <c r="E418" s="279" t="s">
        <v>22</v>
      </c>
      <c r="F418" s="280" t="s">
        <v>473</v>
      </c>
      <c r="G418" s="278"/>
      <c r="H418" s="281">
        <v>306.58</v>
      </c>
      <c r="I418" s="282"/>
      <c r="J418" s="278"/>
      <c r="K418" s="278"/>
      <c r="L418" s="283"/>
      <c r="M418" s="284"/>
      <c r="N418" s="285"/>
      <c r="O418" s="285"/>
      <c r="P418" s="285"/>
      <c r="Q418" s="285"/>
      <c r="R418" s="285"/>
      <c r="S418" s="285"/>
      <c r="T418" s="286"/>
      <c r="AT418" s="287" t="s">
        <v>405</v>
      </c>
      <c r="AU418" s="287" t="s">
        <v>81</v>
      </c>
      <c r="AV418" s="14" t="s">
        <v>401</v>
      </c>
      <c r="AW418" s="14" t="s">
        <v>36</v>
      </c>
      <c r="AX418" s="14" t="s">
        <v>24</v>
      </c>
      <c r="AY418" s="287" t="s">
        <v>394</v>
      </c>
    </row>
    <row r="419" spans="2:65" s="1" customFormat="1" ht="16.5" customHeight="1">
      <c r="B419" s="47"/>
      <c r="C419" s="240" t="s">
        <v>891</v>
      </c>
      <c r="D419" s="240" t="s">
        <v>396</v>
      </c>
      <c r="E419" s="241" t="s">
        <v>5755</v>
      </c>
      <c r="F419" s="242" t="s">
        <v>5756</v>
      </c>
      <c r="G419" s="243" t="s">
        <v>552</v>
      </c>
      <c r="H419" s="244">
        <v>30.658</v>
      </c>
      <c r="I419" s="245"/>
      <c r="J419" s="246">
        <f>ROUND(I419*H419,2)</f>
        <v>0</v>
      </c>
      <c r="K419" s="242" t="s">
        <v>400</v>
      </c>
      <c r="L419" s="73"/>
      <c r="M419" s="247" t="s">
        <v>22</v>
      </c>
      <c r="N419" s="248" t="s">
        <v>44</v>
      </c>
      <c r="O419" s="48"/>
      <c r="P419" s="249">
        <f>O419*H419</f>
        <v>0</v>
      </c>
      <c r="Q419" s="249">
        <v>0</v>
      </c>
      <c r="R419" s="249">
        <f>Q419*H419</f>
        <v>0</v>
      </c>
      <c r="S419" s="249">
        <v>0</v>
      </c>
      <c r="T419" s="250">
        <f>S419*H419</f>
        <v>0</v>
      </c>
      <c r="AR419" s="25" t="s">
        <v>401</v>
      </c>
      <c r="AT419" s="25" t="s">
        <v>396</v>
      </c>
      <c r="AU419" s="25" t="s">
        <v>81</v>
      </c>
      <c r="AY419" s="25" t="s">
        <v>394</v>
      </c>
      <c r="BE419" s="251">
        <f>IF(N419="základní",J419,0)</f>
        <v>0</v>
      </c>
      <c r="BF419" s="251">
        <f>IF(N419="snížená",J419,0)</f>
        <v>0</v>
      </c>
      <c r="BG419" s="251">
        <f>IF(N419="zákl. přenesená",J419,0)</f>
        <v>0</v>
      </c>
      <c r="BH419" s="251">
        <f>IF(N419="sníž. přenesená",J419,0)</f>
        <v>0</v>
      </c>
      <c r="BI419" s="251">
        <f>IF(N419="nulová",J419,0)</f>
        <v>0</v>
      </c>
      <c r="BJ419" s="25" t="s">
        <v>24</v>
      </c>
      <c r="BK419" s="251">
        <f>ROUND(I419*H419,2)</f>
        <v>0</v>
      </c>
      <c r="BL419" s="25" t="s">
        <v>401</v>
      </c>
      <c r="BM419" s="25" t="s">
        <v>5975</v>
      </c>
    </row>
    <row r="420" spans="2:47" s="1" customFormat="1" ht="13.5">
      <c r="B420" s="47"/>
      <c r="C420" s="75"/>
      <c r="D420" s="252" t="s">
        <v>403</v>
      </c>
      <c r="E420" s="75"/>
      <c r="F420" s="253" t="s">
        <v>5758</v>
      </c>
      <c r="G420" s="75"/>
      <c r="H420" s="75"/>
      <c r="I420" s="208"/>
      <c r="J420" s="75"/>
      <c r="K420" s="75"/>
      <c r="L420" s="73"/>
      <c r="M420" s="254"/>
      <c r="N420" s="48"/>
      <c r="O420" s="48"/>
      <c r="P420" s="48"/>
      <c r="Q420" s="48"/>
      <c r="R420" s="48"/>
      <c r="S420" s="48"/>
      <c r="T420" s="96"/>
      <c r="AT420" s="25" t="s">
        <v>403</v>
      </c>
      <c r="AU420" s="25" t="s">
        <v>81</v>
      </c>
    </row>
    <row r="421" spans="2:51" s="12" customFormat="1" ht="13.5">
      <c r="B421" s="255"/>
      <c r="C421" s="256"/>
      <c r="D421" s="252" t="s">
        <v>405</v>
      </c>
      <c r="E421" s="257" t="s">
        <v>22</v>
      </c>
      <c r="F421" s="258" t="s">
        <v>5972</v>
      </c>
      <c r="G421" s="256"/>
      <c r="H421" s="259">
        <v>30.658</v>
      </c>
      <c r="I421" s="260"/>
      <c r="J421" s="256"/>
      <c r="K421" s="256"/>
      <c r="L421" s="261"/>
      <c r="M421" s="262"/>
      <c r="N421" s="263"/>
      <c r="O421" s="263"/>
      <c r="P421" s="263"/>
      <c r="Q421" s="263"/>
      <c r="R421" s="263"/>
      <c r="S421" s="263"/>
      <c r="T421" s="264"/>
      <c r="AT421" s="265" t="s">
        <v>405</v>
      </c>
      <c r="AU421" s="265" t="s">
        <v>81</v>
      </c>
      <c r="AV421" s="12" t="s">
        <v>81</v>
      </c>
      <c r="AW421" s="12" t="s">
        <v>36</v>
      </c>
      <c r="AX421" s="12" t="s">
        <v>73</v>
      </c>
      <c r="AY421" s="265" t="s">
        <v>394</v>
      </c>
    </row>
    <row r="422" spans="2:51" s="14" customFormat="1" ht="13.5">
      <c r="B422" s="277"/>
      <c r="C422" s="278"/>
      <c r="D422" s="252" t="s">
        <v>405</v>
      </c>
      <c r="E422" s="279" t="s">
        <v>22</v>
      </c>
      <c r="F422" s="280" t="s">
        <v>473</v>
      </c>
      <c r="G422" s="278"/>
      <c r="H422" s="281">
        <v>30.658</v>
      </c>
      <c r="I422" s="282"/>
      <c r="J422" s="278"/>
      <c r="K422" s="278"/>
      <c r="L422" s="283"/>
      <c r="M422" s="284"/>
      <c r="N422" s="285"/>
      <c r="O422" s="285"/>
      <c r="P422" s="285"/>
      <c r="Q422" s="285"/>
      <c r="R422" s="285"/>
      <c r="S422" s="285"/>
      <c r="T422" s="286"/>
      <c r="AT422" s="287" t="s">
        <v>405</v>
      </c>
      <c r="AU422" s="287" t="s">
        <v>81</v>
      </c>
      <c r="AV422" s="14" t="s">
        <v>401</v>
      </c>
      <c r="AW422" s="14" t="s">
        <v>36</v>
      </c>
      <c r="AX422" s="14" t="s">
        <v>24</v>
      </c>
      <c r="AY422" s="287" t="s">
        <v>394</v>
      </c>
    </row>
    <row r="423" spans="2:65" s="1" customFormat="1" ht="16.5" customHeight="1">
      <c r="B423" s="47"/>
      <c r="C423" s="240" t="s">
        <v>895</v>
      </c>
      <c r="D423" s="240" t="s">
        <v>396</v>
      </c>
      <c r="E423" s="241" t="s">
        <v>5759</v>
      </c>
      <c r="F423" s="242" t="s">
        <v>5760</v>
      </c>
      <c r="G423" s="243" t="s">
        <v>552</v>
      </c>
      <c r="H423" s="244">
        <v>30.658</v>
      </c>
      <c r="I423" s="245"/>
      <c r="J423" s="246">
        <f>ROUND(I423*H423,2)</f>
        <v>0</v>
      </c>
      <c r="K423" s="242" t="s">
        <v>400</v>
      </c>
      <c r="L423" s="73"/>
      <c r="M423" s="247" t="s">
        <v>22</v>
      </c>
      <c r="N423" s="248" t="s">
        <v>44</v>
      </c>
      <c r="O423" s="48"/>
      <c r="P423" s="249">
        <f>O423*H423</f>
        <v>0</v>
      </c>
      <c r="Q423" s="249">
        <v>0</v>
      </c>
      <c r="R423" s="249">
        <f>Q423*H423</f>
        <v>0</v>
      </c>
      <c r="S423" s="249">
        <v>0</v>
      </c>
      <c r="T423" s="250">
        <f>S423*H423</f>
        <v>0</v>
      </c>
      <c r="AR423" s="25" t="s">
        <v>401</v>
      </c>
      <c r="AT423" s="25" t="s">
        <v>396</v>
      </c>
      <c r="AU423" s="25" t="s">
        <v>81</v>
      </c>
      <c r="AY423" s="25" t="s">
        <v>394</v>
      </c>
      <c r="BE423" s="251">
        <f>IF(N423="základní",J423,0)</f>
        <v>0</v>
      </c>
      <c r="BF423" s="251">
        <f>IF(N423="snížená",J423,0)</f>
        <v>0</v>
      </c>
      <c r="BG423" s="251">
        <f>IF(N423="zákl. přenesená",J423,0)</f>
        <v>0</v>
      </c>
      <c r="BH423" s="251">
        <f>IF(N423="sníž. přenesená",J423,0)</f>
        <v>0</v>
      </c>
      <c r="BI423" s="251">
        <f>IF(N423="nulová",J423,0)</f>
        <v>0</v>
      </c>
      <c r="BJ423" s="25" t="s">
        <v>24</v>
      </c>
      <c r="BK423" s="251">
        <f>ROUND(I423*H423,2)</f>
        <v>0</v>
      </c>
      <c r="BL423" s="25" t="s">
        <v>401</v>
      </c>
      <c r="BM423" s="25" t="s">
        <v>5976</v>
      </c>
    </row>
    <row r="424" spans="2:47" s="1" customFormat="1" ht="13.5">
      <c r="B424" s="47"/>
      <c r="C424" s="75"/>
      <c r="D424" s="252" t="s">
        <v>403</v>
      </c>
      <c r="E424" s="75"/>
      <c r="F424" s="253" t="s">
        <v>5762</v>
      </c>
      <c r="G424" s="75"/>
      <c r="H424" s="75"/>
      <c r="I424" s="208"/>
      <c r="J424" s="75"/>
      <c r="K424" s="75"/>
      <c r="L424" s="73"/>
      <c r="M424" s="254"/>
      <c r="N424" s="48"/>
      <c r="O424" s="48"/>
      <c r="P424" s="48"/>
      <c r="Q424" s="48"/>
      <c r="R424" s="48"/>
      <c r="S424" s="48"/>
      <c r="T424" s="96"/>
      <c r="AT424" s="25" t="s">
        <v>403</v>
      </c>
      <c r="AU424" s="25" t="s">
        <v>81</v>
      </c>
    </row>
    <row r="425" spans="2:51" s="12" customFormat="1" ht="13.5">
      <c r="B425" s="255"/>
      <c r="C425" s="256"/>
      <c r="D425" s="252" t="s">
        <v>405</v>
      </c>
      <c r="E425" s="257" t="s">
        <v>22</v>
      </c>
      <c r="F425" s="258" t="s">
        <v>5972</v>
      </c>
      <c r="G425" s="256"/>
      <c r="H425" s="259">
        <v>30.658</v>
      </c>
      <c r="I425" s="260"/>
      <c r="J425" s="256"/>
      <c r="K425" s="256"/>
      <c r="L425" s="261"/>
      <c r="M425" s="262"/>
      <c r="N425" s="263"/>
      <c r="O425" s="263"/>
      <c r="P425" s="263"/>
      <c r="Q425" s="263"/>
      <c r="R425" s="263"/>
      <c r="S425" s="263"/>
      <c r="T425" s="264"/>
      <c r="AT425" s="265" t="s">
        <v>405</v>
      </c>
      <c r="AU425" s="265" t="s">
        <v>81</v>
      </c>
      <c r="AV425" s="12" t="s">
        <v>81</v>
      </c>
      <c r="AW425" s="12" t="s">
        <v>36</v>
      </c>
      <c r="AX425" s="12" t="s">
        <v>73</v>
      </c>
      <c r="AY425" s="265" t="s">
        <v>394</v>
      </c>
    </row>
    <row r="426" spans="2:51" s="14" customFormat="1" ht="13.5">
      <c r="B426" s="277"/>
      <c r="C426" s="278"/>
      <c r="D426" s="252" t="s">
        <v>405</v>
      </c>
      <c r="E426" s="279" t="s">
        <v>22</v>
      </c>
      <c r="F426" s="280" t="s">
        <v>473</v>
      </c>
      <c r="G426" s="278"/>
      <c r="H426" s="281">
        <v>30.658</v>
      </c>
      <c r="I426" s="282"/>
      <c r="J426" s="278"/>
      <c r="K426" s="278"/>
      <c r="L426" s="283"/>
      <c r="M426" s="284"/>
      <c r="N426" s="285"/>
      <c r="O426" s="285"/>
      <c r="P426" s="285"/>
      <c r="Q426" s="285"/>
      <c r="R426" s="285"/>
      <c r="S426" s="285"/>
      <c r="T426" s="286"/>
      <c r="AT426" s="287" t="s">
        <v>405</v>
      </c>
      <c r="AU426" s="287" t="s">
        <v>81</v>
      </c>
      <c r="AV426" s="14" t="s">
        <v>401</v>
      </c>
      <c r="AW426" s="14" t="s">
        <v>36</v>
      </c>
      <c r="AX426" s="14" t="s">
        <v>24</v>
      </c>
      <c r="AY426" s="287" t="s">
        <v>394</v>
      </c>
    </row>
    <row r="427" spans="2:63" s="11" customFormat="1" ht="29.85" customHeight="1">
      <c r="B427" s="224"/>
      <c r="C427" s="225"/>
      <c r="D427" s="226" t="s">
        <v>72</v>
      </c>
      <c r="E427" s="238" t="s">
        <v>1767</v>
      </c>
      <c r="F427" s="238" t="s">
        <v>1768</v>
      </c>
      <c r="G427" s="225"/>
      <c r="H427" s="225"/>
      <c r="I427" s="228"/>
      <c r="J427" s="239">
        <f>BK427</f>
        <v>0</v>
      </c>
      <c r="K427" s="225"/>
      <c r="L427" s="230"/>
      <c r="M427" s="231"/>
      <c r="N427" s="232"/>
      <c r="O427" s="232"/>
      <c r="P427" s="233">
        <f>SUM(P428:P431)</f>
        <v>0</v>
      </c>
      <c r="Q427" s="232"/>
      <c r="R427" s="233">
        <f>SUM(R428:R431)</f>
        <v>0</v>
      </c>
      <c r="S427" s="232"/>
      <c r="T427" s="234">
        <f>SUM(T428:T431)</f>
        <v>0</v>
      </c>
      <c r="AR427" s="235" t="s">
        <v>24</v>
      </c>
      <c r="AT427" s="236" t="s">
        <v>72</v>
      </c>
      <c r="AU427" s="236" t="s">
        <v>24</v>
      </c>
      <c r="AY427" s="235" t="s">
        <v>394</v>
      </c>
      <c r="BK427" s="237">
        <f>SUM(BK428:BK431)</f>
        <v>0</v>
      </c>
    </row>
    <row r="428" spans="2:65" s="1" customFormat="1" ht="16.5" customHeight="1">
      <c r="B428" s="47"/>
      <c r="C428" s="240" t="s">
        <v>902</v>
      </c>
      <c r="D428" s="240" t="s">
        <v>396</v>
      </c>
      <c r="E428" s="241" t="s">
        <v>3481</v>
      </c>
      <c r="F428" s="242" t="s">
        <v>3482</v>
      </c>
      <c r="G428" s="243" t="s">
        <v>552</v>
      </c>
      <c r="H428" s="244">
        <v>45.991</v>
      </c>
      <c r="I428" s="245"/>
      <c r="J428" s="246">
        <f>ROUND(I428*H428,2)</f>
        <v>0</v>
      </c>
      <c r="K428" s="242" t="s">
        <v>400</v>
      </c>
      <c r="L428" s="73"/>
      <c r="M428" s="247" t="s">
        <v>22</v>
      </c>
      <c r="N428" s="248" t="s">
        <v>44</v>
      </c>
      <c r="O428" s="48"/>
      <c r="P428" s="249">
        <f>O428*H428</f>
        <v>0</v>
      </c>
      <c r="Q428" s="249">
        <v>0</v>
      </c>
      <c r="R428" s="249">
        <f>Q428*H428</f>
        <v>0</v>
      </c>
      <c r="S428" s="249">
        <v>0</v>
      </c>
      <c r="T428" s="250">
        <f>S428*H428</f>
        <v>0</v>
      </c>
      <c r="AR428" s="25" t="s">
        <v>401</v>
      </c>
      <c r="AT428" s="25" t="s">
        <v>396</v>
      </c>
      <c r="AU428" s="25" t="s">
        <v>81</v>
      </c>
      <c r="AY428" s="25" t="s">
        <v>394</v>
      </c>
      <c r="BE428" s="251">
        <f>IF(N428="základní",J428,0)</f>
        <v>0</v>
      </c>
      <c r="BF428" s="251">
        <f>IF(N428="snížená",J428,0)</f>
        <v>0</v>
      </c>
      <c r="BG428" s="251">
        <f>IF(N428="zákl. přenesená",J428,0)</f>
        <v>0</v>
      </c>
      <c r="BH428" s="251">
        <f>IF(N428="sníž. přenesená",J428,0)</f>
        <v>0</v>
      </c>
      <c r="BI428" s="251">
        <f>IF(N428="nulová",J428,0)</f>
        <v>0</v>
      </c>
      <c r="BJ428" s="25" t="s">
        <v>24</v>
      </c>
      <c r="BK428" s="251">
        <f>ROUND(I428*H428,2)</f>
        <v>0</v>
      </c>
      <c r="BL428" s="25" t="s">
        <v>401</v>
      </c>
      <c r="BM428" s="25" t="s">
        <v>5977</v>
      </c>
    </row>
    <row r="429" spans="2:47" s="1" customFormat="1" ht="13.5">
      <c r="B429" s="47"/>
      <c r="C429" s="75"/>
      <c r="D429" s="252" t="s">
        <v>403</v>
      </c>
      <c r="E429" s="75"/>
      <c r="F429" s="253" t="s">
        <v>5764</v>
      </c>
      <c r="G429" s="75"/>
      <c r="H429" s="75"/>
      <c r="I429" s="208"/>
      <c r="J429" s="75"/>
      <c r="K429" s="75"/>
      <c r="L429" s="73"/>
      <c r="M429" s="254"/>
      <c r="N429" s="48"/>
      <c r="O429" s="48"/>
      <c r="P429" s="48"/>
      <c r="Q429" s="48"/>
      <c r="R429" s="48"/>
      <c r="S429" s="48"/>
      <c r="T429" s="96"/>
      <c r="AT429" s="25" t="s">
        <v>403</v>
      </c>
      <c r="AU429" s="25" t="s">
        <v>81</v>
      </c>
    </row>
    <row r="430" spans="2:51" s="12" customFormat="1" ht="13.5">
      <c r="B430" s="255"/>
      <c r="C430" s="256"/>
      <c r="D430" s="252" t="s">
        <v>405</v>
      </c>
      <c r="E430" s="257" t="s">
        <v>22</v>
      </c>
      <c r="F430" s="258" t="s">
        <v>5978</v>
      </c>
      <c r="G430" s="256"/>
      <c r="H430" s="259">
        <v>45.991</v>
      </c>
      <c r="I430" s="260"/>
      <c r="J430" s="256"/>
      <c r="K430" s="256"/>
      <c r="L430" s="261"/>
      <c r="M430" s="262"/>
      <c r="N430" s="263"/>
      <c r="O430" s="263"/>
      <c r="P430" s="263"/>
      <c r="Q430" s="263"/>
      <c r="R430" s="263"/>
      <c r="S430" s="263"/>
      <c r="T430" s="264"/>
      <c r="AT430" s="265" t="s">
        <v>405</v>
      </c>
      <c r="AU430" s="265" t="s">
        <v>81</v>
      </c>
      <c r="AV430" s="12" t="s">
        <v>81</v>
      </c>
      <c r="AW430" s="12" t="s">
        <v>36</v>
      </c>
      <c r="AX430" s="12" t="s">
        <v>73</v>
      </c>
      <c r="AY430" s="265" t="s">
        <v>394</v>
      </c>
    </row>
    <row r="431" spans="2:51" s="14" customFormat="1" ht="13.5">
      <c r="B431" s="277"/>
      <c r="C431" s="278"/>
      <c r="D431" s="252" t="s">
        <v>405</v>
      </c>
      <c r="E431" s="279" t="s">
        <v>22</v>
      </c>
      <c r="F431" s="280" t="s">
        <v>473</v>
      </c>
      <c r="G431" s="278"/>
      <c r="H431" s="281">
        <v>45.991</v>
      </c>
      <c r="I431" s="282"/>
      <c r="J431" s="278"/>
      <c r="K431" s="278"/>
      <c r="L431" s="283"/>
      <c r="M431" s="319"/>
      <c r="N431" s="320"/>
      <c r="O431" s="320"/>
      <c r="P431" s="320"/>
      <c r="Q431" s="320"/>
      <c r="R431" s="320"/>
      <c r="S431" s="320"/>
      <c r="T431" s="321"/>
      <c r="AT431" s="287" t="s">
        <v>405</v>
      </c>
      <c r="AU431" s="287" t="s">
        <v>81</v>
      </c>
      <c r="AV431" s="14" t="s">
        <v>401</v>
      </c>
      <c r="AW431" s="14" t="s">
        <v>36</v>
      </c>
      <c r="AX431" s="14" t="s">
        <v>24</v>
      </c>
      <c r="AY431" s="287" t="s">
        <v>394</v>
      </c>
    </row>
    <row r="432" spans="2:12" s="1" customFormat="1" ht="6.95" customHeight="1">
      <c r="B432" s="68"/>
      <c r="C432" s="69"/>
      <c r="D432" s="69"/>
      <c r="E432" s="69"/>
      <c r="F432" s="69"/>
      <c r="G432" s="69"/>
      <c r="H432" s="69"/>
      <c r="I432" s="181"/>
      <c r="J432" s="69"/>
      <c r="K432" s="69"/>
      <c r="L432" s="73"/>
    </row>
  </sheetData>
  <sheetProtection password="CC35" sheet="1" objects="1" scenarios="1" formatColumns="0" formatRows="0" autoFilter="0"/>
  <autoFilter ref="C89:K431"/>
  <mergeCells count="13">
    <mergeCell ref="E7:H7"/>
    <mergeCell ref="E9:H9"/>
    <mergeCell ref="E11:H11"/>
    <mergeCell ref="E26:H26"/>
    <mergeCell ref="E47:H47"/>
    <mergeCell ref="E49:H49"/>
    <mergeCell ref="E51:H51"/>
    <mergeCell ref="J55:J56"/>
    <mergeCell ref="E78:H78"/>
    <mergeCell ref="E80:H80"/>
    <mergeCell ref="E82:H82"/>
    <mergeCell ref="G1:H1"/>
    <mergeCell ref="L2:V2"/>
  </mergeCells>
  <hyperlinks>
    <hyperlink ref="F1:G1" location="C2" display="1) Krycí list soupisu"/>
    <hyperlink ref="G1:H1" location="C58"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BR286"/>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0"/>
      <c r="C1" s="150"/>
      <c r="D1" s="151" t="s">
        <v>1</v>
      </c>
      <c r="E1" s="150"/>
      <c r="F1" s="152" t="s">
        <v>158</v>
      </c>
      <c r="G1" s="152" t="s">
        <v>159</v>
      </c>
      <c r="H1" s="152"/>
      <c r="I1" s="153"/>
      <c r="J1" s="152" t="s">
        <v>160</v>
      </c>
      <c r="K1" s="151" t="s">
        <v>161</v>
      </c>
      <c r="L1" s="152" t="s">
        <v>162</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126</v>
      </c>
    </row>
    <row r="3" spans="2:46" ht="6.95" customHeight="1">
      <c r="B3" s="26"/>
      <c r="C3" s="27"/>
      <c r="D3" s="27"/>
      <c r="E3" s="27"/>
      <c r="F3" s="27"/>
      <c r="G3" s="27"/>
      <c r="H3" s="27"/>
      <c r="I3" s="155"/>
      <c r="J3" s="27"/>
      <c r="K3" s="28"/>
      <c r="AT3" s="25" t="s">
        <v>81</v>
      </c>
    </row>
    <row r="4" spans="2:46" ht="36.95" customHeight="1">
      <c r="B4" s="29"/>
      <c r="C4" s="30"/>
      <c r="D4" s="31" t="s">
        <v>167</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18</v>
      </c>
      <c r="E6" s="30"/>
      <c r="F6" s="30"/>
      <c r="G6" s="30"/>
      <c r="H6" s="30"/>
      <c r="I6" s="156"/>
      <c r="J6" s="30"/>
      <c r="K6" s="32"/>
    </row>
    <row r="7" spans="2:11" ht="16.5" customHeight="1">
      <c r="B7" s="29"/>
      <c r="C7" s="30"/>
      <c r="D7" s="30"/>
      <c r="E7" s="157" t="str">
        <f>'Rekapitulace stavby'!K6</f>
        <v>Revitalizace a zatraktivnění pevnosti - Stavební úpravy a přístavba návštěvnického centra</v>
      </c>
      <c r="F7" s="41"/>
      <c r="G7" s="41"/>
      <c r="H7" s="41"/>
      <c r="I7" s="156"/>
      <c r="J7" s="30"/>
      <c r="K7" s="32"/>
    </row>
    <row r="8" spans="2:11" ht="13.5">
      <c r="B8" s="29"/>
      <c r="C8" s="30"/>
      <c r="D8" s="41" t="s">
        <v>176</v>
      </c>
      <c r="E8" s="30"/>
      <c r="F8" s="30"/>
      <c r="G8" s="30"/>
      <c r="H8" s="30"/>
      <c r="I8" s="156"/>
      <c r="J8" s="30"/>
      <c r="K8" s="32"/>
    </row>
    <row r="9" spans="2:11" s="1" customFormat="1" ht="16.5" customHeight="1">
      <c r="B9" s="47"/>
      <c r="C9" s="48"/>
      <c r="D9" s="48"/>
      <c r="E9" s="157" t="s">
        <v>5979</v>
      </c>
      <c r="F9" s="48"/>
      <c r="G9" s="48"/>
      <c r="H9" s="48"/>
      <c r="I9" s="158"/>
      <c r="J9" s="48"/>
      <c r="K9" s="52"/>
    </row>
    <row r="10" spans="2:11" s="1" customFormat="1" ht="13.5">
      <c r="B10" s="47"/>
      <c r="C10" s="48"/>
      <c r="D10" s="41" t="s">
        <v>182</v>
      </c>
      <c r="E10" s="48"/>
      <c r="F10" s="48"/>
      <c r="G10" s="48"/>
      <c r="H10" s="48"/>
      <c r="I10" s="158"/>
      <c r="J10" s="48"/>
      <c r="K10" s="52"/>
    </row>
    <row r="11" spans="2:11" s="1" customFormat="1" ht="36.95" customHeight="1">
      <c r="B11" s="47"/>
      <c r="C11" s="48"/>
      <c r="D11" s="48"/>
      <c r="E11" s="159" t="s">
        <v>5980</v>
      </c>
      <c r="F11" s="48"/>
      <c r="G11" s="48"/>
      <c r="H11" s="48"/>
      <c r="I11" s="158"/>
      <c r="J11" s="48"/>
      <c r="K11" s="52"/>
    </row>
    <row r="12" spans="2:11" s="1" customFormat="1" ht="13.5">
      <c r="B12" s="47"/>
      <c r="C12" s="48"/>
      <c r="D12" s="48"/>
      <c r="E12" s="48"/>
      <c r="F12" s="48"/>
      <c r="G12" s="48"/>
      <c r="H12" s="48"/>
      <c r="I12" s="158"/>
      <c r="J12" s="48"/>
      <c r="K12" s="52"/>
    </row>
    <row r="13" spans="2:11" s="1" customFormat="1" ht="14.4" customHeight="1">
      <c r="B13" s="47"/>
      <c r="C13" s="48"/>
      <c r="D13" s="41" t="s">
        <v>21</v>
      </c>
      <c r="E13" s="48"/>
      <c r="F13" s="36" t="s">
        <v>22</v>
      </c>
      <c r="G13" s="48"/>
      <c r="H13" s="48"/>
      <c r="I13" s="160" t="s">
        <v>23</v>
      </c>
      <c r="J13" s="36" t="s">
        <v>22</v>
      </c>
      <c r="K13" s="52"/>
    </row>
    <row r="14" spans="2:11" s="1" customFormat="1" ht="14.4" customHeight="1">
      <c r="B14" s="47"/>
      <c r="C14" s="48"/>
      <c r="D14" s="41" t="s">
        <v>25</v>
      </c>
      <c r="E14" s="48"/>
      <c r="F14" s="36" t="s">
        <v>26</v>
      </c>
      <c r="G14" s="48"/>
      <c r="H14" s="48"/>
      <c r="I14" s="160" t="s">
        <v>27</v>
      </c>
      <c r="J14" s="161" t="str">
        <f>'Rekapitulace stavby'!AN8</f>
        <v>3. 5. 2017</v>
      </c>
      <c r="K14" s="52"/>
    </row>
    <row r="15" spans="2:11" s="1" customFormat="1" ht="10.8" customHeight="1">
      <c r="B15" s="47"/>
      <c r="C15" s="48"/>
      <c r="D15" s="48"/>
      <c r="E15" s="48"/>
      <c r="F15" s="48"/>
      <c r="G15" s="48"/>
      <c r="H15" s="48"/>
      <c r="I15" s="158"/>
      <c r="J15" s="48"/>
      <c r="K15" s="52"/>
    </row>
    <row r="16" spans="2:11" s="1" customFormat="1" ht="14.4" customHeight="1">
      <c r="B16" s="47"/>
      <c r="C16" s="48"/>
      <c r="D16" s="41" t="s">
        <v>29</v>
      </c>
      <c r="E16" s="48"/>
      <c r="F16" s="48"/>
      <c r="G16" s="48"/>
      <c r="H16" s="48"/>
      <c r="I16" s="160" t="s">
        <v>30</v>
      </c>
      <c r="J16" s="36" t="str">
        <f>IF('Rekapitulace stavby'!AN10="","",'Rekapitulace stavby'!AN10)</f>
        <v/>
      </c>
      <c r="K16" s="52"/>
    </row>
    <row r="17" spans="2:11" s="1" customFormat="1" ht="18" customHeight="1">
      <c r="B17" s="47"/>
      <c r="C17" s="48"/>
      <c r="D17" s="48"/>
      <c r="E17" s="36" t="str">
        <f>IF('Rekapitulace stavby'!E11="","",'Rekapitulace stavby'!E11)</f>
        <v xml:space="preserve"> </v>
      </c>
      <c r="F17" s="48"/>
      <c r="G17" s="48"/>
      <c r="H17" s="48"/>
      <c r="I17" s="160" t="s">
        <v>32</v>
      </c>
      <c r="J17" s="36" t="str">
        <f>IF('Rekapitulace stavby'!AN11="","",'Rekapitulace stavby'!AN11)</f>
        <v/>
      </c>
      <c r="K17" s="52"/>
    </row>
    <row r="18" spans="2:11" s="1" customFormat="1" ht="6.95" customHeight="1">
      <c r="B18" s="47"/>
      <c r="C18" s="48"/>
      <c r="D18" s="48"/>
      <c r="E18" s="48"/>
      <c r="F18" s="48"/>
      <c r="G18" s="48"/>
      <c r="H18" s="48"/>
      <c r="I18" s="158"/>
      <c r="J18" s="48"/>
      <c r="K18" s="52"/>
    </row>
    <row r="19" spans="2:11" s="1" customFormat="1" ht="14.4" customHeight="1">
      <c r="B19" s="47"/>
      <c r="C19" s="48"/>
      <c r="D19" s="41" t="s">
        <v>33</v>
      </c>
      <c r="E19" s="48"/>
      <c r="F19" s="48"/>
      <c r="G19" s="48"/>
      <c r="H19" s="48"/>
      <c r="I19" s="160" t="s">
        <v>30</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60" t="s">
        <v>32</v>
      </c>
      <c r="J20" s="36" t="str">
        <f>IF('Rekapitulace stavby'!AN14="Vyplň údaj","",IF('Rekapitulace stavby'!AN14="","",'Rekapitulace stavby'!AN14))</f>
        <v/>
      </c>
      <c r="K20" s="52"/>
    </row>
    <row r="21" spans="2:11" s="1" customFormat="1" ht="6.95" customHeight="1">
      <c r="B21" s="47"/>
      <c r="C21" s="48"/>
      <c r="D21" s="48"/>
      <c r="E21" s="48"/>
      <c r="F21" s="48"/>
      <c r="G21" s="48"/>
      <c r="H21" s="48"/>
      <c r="I21" s="158"/>
      <c r="J21" s="48"/>
      <c r="K21" s="52"/>
    </row>
    <row r="22" spans="2:11" s="1" customFormat="1" ht="14.4" customHeight="1">
      <c r="B22" s="47"/>
      <c r="C22" s="48"/>
      <c r="D22" s="41" t="s">
        <v>35</v>
      </c>
      <c r="E22" s="48"/>
      <c r="F22" s="48"/>
      <c r="G22" s="48"/>
      <c r="H22" s="48"/>
      <c r="I22" s="160" t="s">
        <v>30</v>
      </c>
      <c r="J22" s="36" t="str">
        <f>IF('Rekapitulace stavby'!AN16="","",'Rekapitulace stavby'!AN16)</f>
        <v/>
      </c>
      <c r="K22" s="52"/>
    </row>
    <row r="23" spans="2:11" s="1" customFormat="1" ht="18" customHeight="1">
      <c r="B23" s="47"/>
      <c r="C23" s="48"/>
      <c r="D23" s="48"/>
      <c r="E23" s="36" t="str">
        <f>IF('Rekapitulace stavby'!E17="","",'Rekapitulace stavby'!E17)</f>
        <v xml:space="preserve"> </v>
      </c>
      <c r="F23" s="48"/>
      <c r="G23" s="48"/>
      <c r="H23" s="48"/>
      <c r="I23" s="160" t="s">
        <v>32</v>
      </c>
      <c r="J23" s="36" t="str">
        <f>IF('Rekapitulace stavby'!AN17="","",'Rekapitulace stavby'!AN17)</f>
        <v/>
      </c>
      <c r="K23" s="52"/>
    </row>
    <row r="24" spans="2:11" s="1" customFormat="1" ht="6.95" customHeight="1">
      <c r="B24" s="47"/>
      <c r="C24" s="48"/>
      <c r="D24" s="48"/>
      <c r="E24" s="48"/>
      <c r="F24" s="48"/>
      <c r="G24" s="48"/>
      <c r="H24" s="48"/>
      <c r="I24" s="158"/>
      <c r="J24" s="48"/>
      <c r="K24" s="52"/>
    </row>
    <row r="25" spans="2:11" s="1" customFormat="1" ht="14.4" customHeight="1">
      <c r="B25" s="47"/>
      <c r="C25" s="48"/>
      <c r="D25" s="41" t="s">
        <v>37</v>
      </c>
      <c r="E25" s="48"/>
      <c r="F25" s="48"/>
      <c r="G25" s="48"/>
      <c r="H25" s="48"/>
      <c r="I25" s="158"/>
      <c r="J25" s="48"/>
      <c r="K25" s="52"/>
    </row>
    <row r="26" spans="2:11" s="7" customFormat="1" ht="16.5" customHeight="1">
      <c r="B26" s="162"/>
      <c r="C26" s="163"/>
      <c r="D26" s="163"/>
      <c r="E26" s="45" t="s">
        <v>22</v>
      </c>
      <c r="F26" s="45"/>
      <c r="G26" s="45"/>
      <c r="H26" s="45"/>
      <c r="I26" s="164"/>
      <c r="J26" s="163"/>
      <c r="K26" s="165"/>
    </row>
    <row r="27" spans="2:11" s="1" customFormat="1" ht="6.95" customHeight="1">
      <c r="B27" s="47"/>
      <c r="C27" s="48"/>
      <c r="D27" s="48"/>
      <c r="E27" s="48"/>
      <c r="F27" s="48"/>
      <c r="G27" s="48"/>
      <c r="H27" s="48"/>
      <c r="I27" s="158"/>
      <c r="J27" s="48"/>
      <c r="K27" s="52"/>
    </row>
    <row r="28" spans="2:11" s="1" customFormat="1" ht="6.95" customHeight="1">
      <c r="B28" s="47"/>
      <c r="C28" s="48"/>
      <c r="D28" s="107"/>
      <c r="E28" s="107"/>
      <c r="F28" s="107"/>
      <c r="G28" s="107"/>
      <c r="H28" s="107"/>
      <c r="I28" s="167"/>
      <c r="J28" s="107"/>
      <c r="K28" s="168"/>
    </row>
    <row r="29" spans="2:11" s="1" customFormat="1" ht="25.4" customHeight="1">
      <c r="B29" s="47"/>
      <c r="C29" s="48"/>
      <c r="D29" s="169" t="s">
        <v>39</v>
      </c>
      <c r="E29" s="48"/>
      <c r="F29" s="48"/>
      <c r="G29" s="48"/>
      <c r="H29" s="48"/>
      <c r="I29" s="158"/>
      <c r="J29" s="170">
        <f>ROUND(J89,2)</f>
        <v>0</v>
      </c>
      <c r="K29" s="52"/>
    </row>
    <row r="30" spans="2:11" s="1" customFormat="1" ht="6.95" customHeight="1">
      <c r="B30" s="47"/>
      <c r="C30" s="48"/>
      <c r="D30" s="107"/>
      <c r="E30" s="107"/>
      <c r="F30" s="107"/>
      <c r="G30" s="107"/>
      <c r="H30" s="107"/>
      <c r="I30" s="167"/>
      <c r="J30" s="107"/>
      <c r="K30" s="168"/>
    </row>
    <row r="31" spans="2:11" s="1" customFormat="1" ht="14.4" customHeight="1">
      <c r="B31" s="47"/>
      <c r="C31" s="48"/>
      <c r="D31" s="48"/>
      <c r="E31" s="48"/>
      <c r="F31" s="53" t="s">
        <v>41</v>
      </c>
      <c r="G31" s="48"/>
      <c r="H31" s="48"/>
      <c r="I31" s="171" t="s">
        <v>40</v>
      </c>
      <c r="J31" s="53" t="s">
        <v>42</v>
      </c>
      <c r="K31" s="52"/>
    </row>
    <row r="32" spans="2:11" s="1" customFormat="1" ht="14.4" customHeight="1">
      <c r="B32" s="47"/>
      <c r="C32" s="48"/>
      <c r="D32" s="56" t="s">
        <v>43</v>
      </c>
      <c r="E32" s="56" t="s">
        <v>44</v>
      </c>
      <c r="F32" s="172">
        <f>ROUND(SUM(BE89:BE285),2)</f>
        <v>0</v>
      </c>
      <c r="G32" s="48"/>
      <c r="H32" s="48"/>
      <c r="I32" s="173">
        <v>0.21</v>
      </c>
      <c r="J32" s="172">
        <f>ROUND(ROUND((SUM(BE89:BE285)),2)*I32,2)</f>
        <v>0</v>
      </c>
      <c r="K32" s="52"/>
    </row>
    <row r="33" spans="2:11" s="1" customFormat="1" ht="14.4" customHeight="1">
      <c r="B33" s="47"/>
      <c r="C33" s="48"/>
      <c r="D33" s="48"/>
      <c r="E33" s="56" t="s">
        <v>45</v>
      </c>
      <c r="F33" s="172">
        <f>ROUND(SUM(BF89:BF285),2)</f>
        <v>0</v>
      </c>
      <c r="G33" s="48"/>
      <c r="H33" s="48"/>
      <c r="I33" s="173">
        <v>0.15</v>
      </c>
      <c r="J33" s="172">
        <f>ROUND(ROUND((SUM(BF89:BF285)),2)*I33,2)</f>
        <v>0</v>
      </c>
      <c r="K33" s="52"/>
    </row>
    <row r="34" spans="2:11" s="1" customFormat="1" ht="14.4" customHeight="1" hidden="1">
      <c r="B34" s="47"/>
      <c r="C34" s="48"/>
      <c r="D34" s="48"/>
      <c r="E34" s="56" t="s">
        <v>46</v>
      </c>
      <c r="F34" s="172">
        <f>ROUND(SUM(BG89:BG285),2)</f>
        <v>0</v>
      </c>
      <c r="G34" s="48"/>
      <c r="H34" s="48"/>
      <c r="I34" s="173">
        <v>0.21</v>
      </c>
      <c r="J34" s="172">
        <v>0</v>
      </c>
      <c r="K34" s="52"/>
    </row>
    <row r="35" spans="2:11" s="1" customFormat="1" ht="14.4" customHeight="1" hidden="1">
      <c r="B35" s="47"/>
      <c r="C35" s="48"/>
      <c r="D35" s="48"/>
      <c r="E35" s="56" t="s">
        <v>47</v>
      </c>
      <c r="F35" s="172">
        <f>ROUND(SUM(BH89:BH285),2)</f>
        <v>0</v>
      </c>
      <c r="G35" s="48"/>
      <c r="H35" s="48"/>
      <c r="I35" s="173">
        <v>0.15</v>
      </c>
      <c r="J35" s="172">
        <v>0</v>
      </c>
      <c r="K35" s="52"/>
    </row>
    <row r="36" spans="2:11" s="1" customFormat="1" ht="14.4" customHeight="1" hidden="1">
      <c r="B36" s="47"/>
      <c r="C36" s="48"/>
      <c r="D36" s="48"/>
      <c r="E36" s="56" t="s">
        <v>48</v>
      </c>
      <c r="F36" s="172">
        <f>ROUND(SUM(BI89:BI285),2)</f>
        <v>0</v>
      </c>
      <c r="G36" s="48"/>
      <c r="H36" s="48"/>
      <c r="I36" s="173">
        <v>0</v>
      </c>
      <c r="J36" s="172">
        <v>0</v>
      </c>
      <c r="K36" s="52"/>
    </row>
    <row r="37" spans="2:11" s="1" customFormat="1" ht="6.95" customHeight="1">
      <c r="B37" s="47"/>
      <c r="C37" s="48"/>
      <c r="D37" s="48"/>
      <c r="E37" s="48"/>
      <c r="F37" s="48"/>
      <c r="G37" s="48"/>
      <c r="H37" s="48"/>
      <c r="I37" s="158"/>
      <c r="J37" s="48"/>
      <c r="K37" s="52"/>
    </row>
    <row r="38" spans="2:11" s="1" customFormat="1" ht="25.4" customHeight="1">
      <c r="B38" s="47"/>
      <c r="C38" s="174"/>
      <c r="D38" s="175" t="s">
        <v>49</v>
      </c>
      <c r="E38" s="99"/>
      <c r="F38" s="99"/>
      <c r="G38" s="176" t="s">
        <v>50</v>
      </c>
      <c r="H38" s="177" t="s">
        <v>51</v>
      </c>
      <c r="I38" s="178"/>
      <c r="J38" s="179">
        <f>SUM(J29:J36)</f>
        <v>0</v>
      </c>
      <c r="K38" s="180"/>
    </row>
    <row r="39" spans="2:11" s="1" customFormat="1" ht="14.4" customHeight="1">
      <c r="B39" s="68"/>
      <c r="C39" s="69"/>
      <c r="D39" s="69"/>
      <c r="E39" s="69"/>
      <c r="F39" s="69"/>
      <c r="G39" s="69"/>
      <c r="H39" s="69"/>
      <c r="I39" s="181"/>
      <c r="J39" s="69"/>
      <c r="K39" s="70"/>
    </row>
    <row r="43" spans="2:11" s="1" customFormat="1" ht="6.95" customHeight="1">
      <c r="B43" s="182"/>
      <c r="C43" s="183"/>
      <c r="D43" s="183"/>
      <c r="E43" s="183"/>
      <c r="F43" s="183"/>
      <c r="G43" s="183"/>
      <c r="H43" s="183"/>
      <c r="I43" s="184"/>
      <c r="J43" s="183"/>
      <c r="K43" s="185"/>
    </row>
    <row r="44" spans="2:11" s="1" customFormat="1" ht="36.95" customHeight="1">
      <c r="B44" s="47"/>
      <c r="C44" s="31" t="s">
        <v>252</v>
      </c>
      <c r="D44" s="48"/>
      <c r="E44" s="48"/>
      <c r="F44" s="48"/>
      <c r="G44" s="48"/>
      <c r="H44" s="48"/>
      <c r="I44" s="158"/>
      <c r="J44" s="48"/>
      <c r="K44" s="52"/>
    </row>
    <row r="45" spans="2:11" s="1" customFormat="1" ht="6.95" customHeight="1">
      <c r="B45" s="47"/>
      <c r="C45" s="48"/>
      <c r="D45" s="48"/>
      <c r="E45" s="48"/>
      <c r="F45" s="48"/>
      <c r="G45" s="48"/>
      <c r="H45" s="48"/>
      <c r="I45" s="158"/>
      <c r="J45" s="48"/>
      <c r="K45" s="52"/>
    </row>
    <row r="46" spans="2:11" s="1" customFormat="1" ht="14.4" customHeight="1">
      <c r="B46" s="47"/>
      <c r="C46" s="41" t="s">
        <v>18</v>
      </c>
      <c r="D46" s="48"/>
      <c r="E46" s="48"/>
      <c r="F46" s="48"/>
      <c r="G46" s="48"/>
      <c r="H46" s="48"/>
      <c r="I46" s="158"/>
      <c r="J46" s="48"/>
      <c r="K46" s="52"/>
    </row>
    <row r="47" spans="2:11" s="1" customFormat="1" ht="16.5" customHeight="1">
      <c r="B47" s="47"/>
      <c r="C47" s="48"/>
      <c r="D47" s="48"/>
      <c r="E47" s="157" t="str">
        <f>E7</f>
        <v>Revitalizace a zatraktivnění pevnosti - Stavební úpravy a přístavba návštěvnického centra</v>
      </c>
      <c r="F47" s="41"/>
      <c r="G47" s="41"/>
      <c r="H47" s="41"/>
      <c r="I47" s="158"/>
      <c r="J47" s="48"/>
      <c r="K47" s="52"/>
    </row>
    <row r="48" spans="2:11" ht="13.5">
      <c r="B48" s="29"/>
      <c r="C48" s="41" t="s">
        <v>176</v>
      </c>
      <c r="D48" s="30"/>
      <c r="E48" s="30"/>
      <c r="F48" s="30"/>
      <c r="G48" s="30"/>
      <c r="H48" s="30"/>
      <c r="I48" s="156"/>
      <c r="J48" s="30"/>
      <c r="K48" s="32"/>
    </row>
    <row r="49" spans="2:11" s="1" customFormat="1" ht="16.5" customHeight="1">
      <c r="B49" s="47"/>
      <c r="C49" s="48"/>
      <c r="D49" s="48"/>
      <c r="E49" s="157" t="s">
        <v>5979</v>
      </c>
      <c r="F49" s="48"/>
      <c r="G49" s="48"/>
      <c r="H49" s="48"/>
      <c r="I49" s="158"/>
      <c r="J49" s="48"/>
      <c r="K49" s="52"/>
    </row>
    <row r="50" spans="2:11" s="1" customFormat="1" ht="14.4" customHeight="1">
      <c r="B50" s="47"/>
      <c r="C50" s="41" t="s">
        <v>182</v>
      </c>
      <c r="D50" s="48"/>
      <c r="E50" s="48"/>
      <c r="F50" s="48"/>
      <c r="G50" s="48"/>
      <c r="H50" s="48"/>
      <c r="I50" s="158"/>
      <c r="J50" s="48"/>
      <c r="K50" s="52"/>
    </row>
    <row r="51" spans="2:11" s="1" customFormat="1" ht="17.25" customHeight="1">
      <c r="B51" s="47"/>
      <c r="C51" s="48"/>
      <c r="D51" s="48"/>
      <c r="E51" s="159" t="str">
        <f>E11</f>
        <v>neuzna - Přípojka - neuznatelné náklady</v>
      </c>
      <c r="F51" s="48"/>
      <c r="G51" s="48"/>
      <c r="H51" s="48"/>
      <c r="I51" s="158"/>
      <c r="J51" s="48"/>
      <c r="K51" s="52"/>
    </row>
    <row r="52" spans="2:11" s="1" customFormat="1" ht="6.95" customHeight="1">
      <c r="B52" s="47"/>
      <c r="C52" s="48"/>
      <c r="D52" s="48"/>
      <c r="E52" s="48"/>
      <c r="F52" s="48"/>
      <c r="G52" s="48"/>
      <c r="H52" s="48"/>
      <c r="I52" s="158"/>
      <c r="J52" s="48"/>
      <c r="K52" s="52"/>
    </row>
    <row r="53" spans="2:11" s="1" customFormat="1" ht="18" customHeight="1">
      <c r="B53" s="47"/>
      <c r="C53" s="41" t="s">
        <v>25</v>
      </c>
      <c r="D53" s="48"/>
      <c r="E53" s="48"/>
      <c r="F53" s="36" t="str">
        <f>F14</f>
        <v>Dobrošov</v>
      </c>
      <c r="G53" s="48"/>
      <c r="H53" s="48"/>
      <c r="I53" s="160" t="s">
        <v>27</v>
      </c>
      <c r="J53" s="161" t="str">
        <f>IF(J14="","",J14)</f>
        <v>3. 5. 2017</v>
      </c>
      <c r="K53" s="52"/>
    </row>
    <row r="54" spans="2:11" s="1" customFormat="1" ht="6.95" customHeight="1">
      <c r="B54" s="47"/>
      <c r="C54" s="48"/>
      <c r="D54" s="48"/>
      <c r="E54" s="48"/>
      <c r="F54" s="48"/>
      <c r="G54" s="48"/>
      <c r="H54" s="48"/>
      <c r="I54" s="158"/>
      <c r="J54" s="48"/>
      <c r="K54" s="52"/>
    </row>
    <row r="55" spans="2:11" s="1" customFormat="1" ht="13.5">
      <c r="B55" s="47"/>
      <c r="C55" s="41" t="s">
        <v>29</v>
      </c>
      <c r="D55" s="48"/>
      <c r="E55" s="48"/>
      <c r="F55" s="36" t="str">
        <f>E17</f>
        <v xml:space="preserve"> </v>
      </c>
      <c r="G55" s="48"/>
      <c r="H55" s="48"/>
      <c r="I55" s="160" t="s">
        <v>35</v>
      </c>
      <c r="J55" s="45" t="str">
        <f>E23</f>
        <v xml:space="preserve"> </v>
      </c>
      <c r="K55" s="52"/>
    </row>
    <row r="56" spans="2:11" s="1" customFormat="1" ht="14.4" customHeight="1">
      <c r="B56" s="47"/>
      <c r="C56" s="41" t="s">
        <v>33</v>
      </c>
      <c r="D56" s="48"/>
      <c r="E56" s="48"/>
      <c r="F56" s="36" t="str">
        <f>IF(E20="","",E20)</f>
        <v/>
      </c>
      <c r="G56" s="48"/>
      <c r="H56" s="48"/>
      <c r="I56" s="158"/>
      <c r="J56" s="186"/>
      <c r="K56" s="52"/>
    </row>
    <row r="57" spans="2:11" s="1" customFormat="1" ht="10.3" customHeight="1">
      <c r="B57" s="47"/>
      <c r="C57" s="48"/>
      <c r="D57" s="48"/>
      <c r="E57" s="48"/>
      <c r="F57" s="48"/>
      <c r="G57" s="48"/>
      <c r="H57" s="48"/>
      <c r="I57" s="158"/>
      <c r="J57" s="48"/>
      <c r="K57" s="52"/>
    </row>
    <row r="58" spans="2:11" s="1" customFormat="1" ht="29.25" customHeight="1">
      <c r="B58" s="47"/>
      <c r="C58" s="187" t="s">
        <v>281</v>
      </c>
      <c r="D58" s="174"/>
      <c r="E58" s="174"/>
      <c r="F58" s="174"/>
      <c r="G58" s="174"/>
      <c r="H58" s="174"/>
      <c r="I58" s="188"/>
      <c r="J58" s="189" t="s">
        <v>282</v>
      </c>
      <c r="K58" s="190"/>
    </row>
    <row r="59" spans="2:11" s="1" customFormat="1" ht="10.3" customHeight="1">
      <c r="B59" s="47"/>
      <c r="C59" s="48"/>
      <c r="D59" s="48"/>
      <c r="E59" s="48"/>
      <c r="F59" s="48"/>
      <c r="G59" s="48"/>
      <c r="H59" s="48"/>
      <c r="I59" s="158"/>
      <c r="J59" s="48"/>
      <c r="K59" s="52"/>
    </row>
    <row r="60" spans="2:47" s="1" customFormat="1" ht="29.25" customHeight="1">
      <c r="B60" s="47"/>
      <c r="C60" s="191" t="s">
        <v>287</v>
      </c>
      <c r="D60" s="48"/>
      <c r="E60" s="48"/>
      <c r="F60" s="48"/>
      <c r="G60" s="48"/>
      <c r="H60" s="48"/>
      <c r="I60" s="158"/>
      <c r="J60" s="170">
        <f>J89</f>
        <v>0</v>
      </c>
      <c r="K60" s="52"/>
      <c r="AU60" s="25" t="s">
        <v>288</v>
      </c>
    </row>
    <row r="61" spans="2:11" s="8" customFormat="1" ht="24.95" customHeight="1">
      <c r="B61" s="192"/>
      <c r="C61" s="193"/>
      <c r="D61" s="194" t="s">
        <v>291</v>
      </c>
      <c r="E61" s="195"/>
      <c r="F61" s="195"/>
      <c r="G61" s="195"/>
      <c r="H61" s="195"/>
      <c r="I61" s="196"/>
      <c r="J61" s="197">
        <f>J90</f>
        <v>0</v>
      </c>
      <c r="K61" s="198"/>
    </row>
    <row r="62" spans="2:11" s="9" customFormat="1" ht="19.9" customHeight="1">
      <c r="B62" s="200"/>
      <c r="C62" s="201"/>
      <c r="D62" s="202" t="s">
        <v>294</v>
      </c>
      <c r="E62" s="203"/>
      <c r="F62" s="203"/>
      <c r="G62" s="203"/>
      <c r="H62" s="203"/>
      <c r="I62" s="204"/>
      <c r="J62" s="205">
        <f>J91</f>
        <v>0</v>
      </c>
      <c r="K62" s="206"/>
    </row>
    <row r="63" spans="2:11" s="9" customFormat="1" ht="19.9" customHeight="1">
      <c r="B63" s="200"/>
      <c r="C63" s="201"/>
      <c r="D63" s="202" t="s">
        <v>303</v>
      </c>
      <c r="E63" s="203"/>
      <c r="F63" s="203"/>
      <c r="G63" s="203"/>
      <c r="H63" s="203"/>
      <c r="I63" s="204"/>
      <c r="J63" s="205">
        <f>J193</f>
        <v>0</v>
      </c>
      <c r="K63" s="206"/>
    </row>
    <row r="64" spans="2:11" s="9" customFormat="1" ht="19.9" customHeight="1">
      <c r="B64" s="200"/>
      <c r="C64" s="201"/>
      <c r="D64" s="202" t="s">
        <v>312</v>
      </c>
      <c r="E64" s="203"/>
      <c r="F64" s="203"/>
      <c r="G64" s="203"/>
      <c r="H64" s="203"/>
      <c r="I64" s="204"/>
      <c r="J64" s="205">
        <f>J202</f>
        <v>0</v>
      </c>
      <c r="K64" s="206"/>
    </row>
    <row r="65" spans="2:11" s="9" customFormat="1" ht="19.9" customHeight="1">
      <c r="B65" s="200"/>
      <c r="C65" s="201"/>
      <c r="D65" s="202" t="s">
        <v>321</v>
      </c>
      <c r="E65" s="203"/>
      <c r="F65" s="203"/>
      <c r="G65" s="203"/>
      <c r="H65" s="203"/>
      <c r="I65" s="204"/>
      <c r="J65" s="205">
        <f>J253</f>
        <v>0</v>
      </c>
      <c r="K65" s="206"/>
    </row>
    <row r="66" spans="2:11" s="8" customFormat="1" ht="24.95" customHeight="1">
      <c r="B66" s="192"/>
      <c r="C66" s="193"/>
      <c r="D66" s="194" t="s">
        <v>324</v>
      </c>
      <c r="E66" s="195"/>
      <c r="F66" s="195"/>
      <c r="G66" s="195"/>
      <c r="H66" s="195"/>
      <c r="I66" s="196"/>
      <c r="J66" s="197">
        <f>J258</f>
        <v>0</v>
      </c>
      <c r="K66" s="198"/>
    </row>
    <row r="67" spans="2:11" s="9" customFormat="1" ht="19.9" customHeight="1">
      <c r="B67" s="200"/>
      <c r="C67" s="201"/>
      <c r="D67" s="202" t="s">
        <v>3431</v>
      </c>
      <c r="E67" s="203"/>
      <c r="F67" s="203"/>
      <c r="G67" s="203"/>
      <c r="H67" s="203"/>
      <c r="I67" s="204"/>
      <c r="J67" s="205">
        <f>J259</f>
        <v>0</v>
      </c>
      <c r="K67" s="206"/>
    </row>
    <row r="68" spans="2:11" s="1" customFormat="1" ht="21.8" customHeight="1">
      <c r="B68" s="47"/>
      <c r="C68" s="48"/>
      <c r="D68" s="48"/>
      <c r="E68" s="48"/>
      <c r="F68" s="48"/>
      <c r="G68" s="48"/>
      <c r="H68" s="48"/>
      <c r="I68" s="158"/>
      <c r="J68" s="48"/>
      <c r="K68" s="52"/>
    </row>
    <row r="69" spans="2:11" s="1" customFormat="1" ht="6.95" customHeight="1">
      <c r="B69" s="68"/>
      <c r="C69" s="69"/>
      <c r="D69" s="69"/>
      <c r="E69" s="69"/>
      <c r="F69" s="69"/>
      <c r="G69" s="69"/>
      <c r="H69" s="69"/>
      <c r="I69" s="181"/>
      <c r="J69" s="69"/>
      <c r="K69" s="70"/>
    </row>
    <row r="73" spans="2:12" s="1" customFormat="1" ht="6.95" customHeight="1">
      <c r="B73" s="71"/>
      <c r="C73" s="72"/>
      <c r="D73" s="72"/>
      <c r="E73" s="72"/>
      <c r="F73" s="72"/>
      <c r="G73" s="72"/>
      <c r="H73" s="72"/>
      <c r="I73" s="184"/>
      <c r="J73" s="72"/>
      <c r="K73" s="72"/>
      <c r="L73" s="73"/>
    </row>
    <row r="74" spans="2:12" s="1" customFormat="1" ht="36.95" customHeight="1">
      <c r="B74" s="47"/>
      <c r="C74" s="74" t="s">
        <v>378</v>
      </c>
      <c r="D74" s="75"/>
      <c r="E74" s="75"/>
      <c r="F74" s="75"/>
      <c r="G74" s="75"/>
      <c r="H74" s="75"/>
      <c r="I74" s="208"/>
      <c r="J74" s="75"/>
      <c r="K74" s="75"/>
      <c r="L74" s="73"/>
    </row>
    <row r="75" spans="2:12" s="1" customFormat="1" ht="6.95" customHeight="1">
      <c r="B75" s="47"/>
      <c r="C75" s="75"/>
      <c r="D75" s="75"/>
      <c r="E75" s="75"/>
      <c r="F75" s="75"/>
      <c r="G75" s="75"/>
      <c r="H75" s="75"/>
      <c r="I75" s="208"/>
      <c r="J75" s="75"/>
      <c r="K75" s="75"/>
      <c r="L75" s="73"/>
    </row>
    <row r="76" spans="2:12" s="1" customFormat="1" ht="14.4" customHeight="1">
      <c r="B76" s="47"/>
      <c r="C76" s="77" t="s">
        <v>18</v>
      </c>
      <c r="D76" s="75"/>
      <c r="E76" s="75"/>
      <c r="F76" s="75"/>
      <c r="G76" s="75"/>
      <c r="H76" s="75"/>
      <c r="I76" s="208"/>
      <c r="J76" s="75"/>
      <c r="K76" s="75"/>
      <c r="L76" s="73"/>
    </row>
    <row r="77" spans="2:12" s="1" customFormat="1" ht="16.5" customHeight="1">
      <c r="B77" s="47"/>
      <c r="C77" s="75"/>
      <c r="D77" s="75"/>
      <c r="E77" s="209" t="str">
        <f>E7</f>
        <v>Revitalizace a zatraktivnění pevnosti - Stavební úpravy a přístavba návštěvnického centra</v>
      </c>
      <c r="F77" s="77"/>
      <c r="G77" s="77"/>
      <c r="H77" s="77"/>
      <c r="I77" s="208"/>
      <c r="J77" s="75"/>
      <c r="K77" s="75"/>
      <c r="L77" s="73"/>
    </row>
    <row r="78" spans="2:12" ht="13.5">
      <c r="B78" s="29"/>
      <c r="C78" s="77" t="s">
        <v>176</v>
      </c>
      <c r="D78" s="210"/>
      <c r="E78" s="210"/>
      <c r="F78" s="210"/>
      <c r="G78" s="210"/>
      <c r="H78" s="210"/>
      <c r="I78" s="149"/>
      <c r="J78" s="210"/>
      <c r="K78" s="210"/>
      <c r="L78" s="211"/>
    </row>
    <row r="79" spans="2:12" s="1" customFormat="1" ht="16.5" customHeight="1">
      <c r="B79" s="47"/>
      <c r="C79" s="75"/>
      <c r="D79" s="75"/>
      <c r="E79" s="209" t="s">
        <v>5979</v>
      </c>
      <c r="F79" s="75"/>
      <c r="G79" s="75"/>
      <c r="H79" s="75"/>
      <c r="I79" s="208"/>
      <c r="J79" s="75"/>
      <c r="K79" s="75"/>
      <c r="L79" s="73"/>
    </row>
    <row r="80" spans="2:12" s="1" customFormat="1" ht="14.4" customHeight="1">
      <c r="B80" s="47"/>
      <c r="C80" s="77" t="s">
        <v>182</v>
      </c>
      <c r="D80" s="75"/>
      <c r="E80" s="75"/>
      <c r="F80" s="75"/>
      <c r="G80" s="75"/>
      <c r="H80" s="75"/>
      <c r="I80" s="208"/>
      <c r="J80" s="75"/>
      <c r="K80" s="75"/>
      <c r="L80" s="73"/>
    </row>
    <row r="81" spans="2:12" s="1" customFormat="1" ht="17.25" customHeight="1">
      <c r="B81" s="47"/>
      <c r="C81" s="75"/>
      <c r="D81" s="75"/>
      <c r="E81" s="83" t="str">
        <f>E11</f>
        <v>neuzna - Přípojka - neuznatelné náklady</v>
      </c>
      <c r="F81" s="75"/>
      <c r="G81" s="75"/>
      <c r="H81" s="75"/>
      <c r="I81" s="208"/>
      <c r="J81" s="75"/>
      <c r="K81" s="75"/>
      <c r="L81" s="73"/>
    </row>
    <row r="82" spans="2:12" s="1" customFormat="1" ht="6.95" customHeight="1">
      <c r="B82" s="47"/>
      <c r="C82" s="75"/>
      <c r="D82" s="75"/>
      <c r="E82" s="75"/>
      <c r="F82" s="75"/>
      <c r="G82" s="75"/>
      <c r="H82" s="75"/>
      <c r="I82" s="208"/>
      <c r="J82" s="75"/>
      <c r="K82" s="75"/>
      <c r="L82" s="73"/>
    </row>
    <row r="83" spans="2:12" s="1" customFormat="1" ht="18" customHeight="1">
      <c r="B83" s="47"/>
      <c r="C83" s="77" t="s">
        <v>25</v>
      </c>
      <c r="D83" s="75"/>
      <c r="E83" s="75"/>
      <c r="F83" s="212" t="str">
        <f>F14</f>
        <v>Dobrošov</v>
      </c>
      <c r="G83" s="75"/>
      <c r="H83" s="75"/>
      <c r="I83" s="213" t="s">
        <v>27</v>
      </c>
      <c r="J83" s="86" t="str">
        <f>IF(J14="","",J14)</f>
        <v>3. 5. 2017</v>
      </c>
      <c r="K83" s="75"/>
      <c r="L83" s="73"/>
    </row>
    <row r="84" spans="2:12" s="1" customFormat="1" ht="6.95" customHeight="1">
      <c r="B84" s="47"/>
      <c r="C84" s="75"/>
      <c r="D84" s="75"/>
      <c r="E84" s="75"/>
      <c r="F84" s="75"/>
      <c r="G84" s="75"/>
      <c r="H84" s="75"/>
      <c r="I84" s="208"/>
      <c r="J84" s="75"/>
      <c r="K84" s="75"/>
      <c r="L84" s="73"/>
    </row>
    <row r="85" spans="2:12" s="1" customFormat="1" ht="13.5">
      <c r="B85" s="47"/>
      <c r="C85" s="77" t="s">
        <v>29</v>
      </c>
      <c r="D85" s="75"/>
      <c r="E85" s="75"/>
      <c r="F85" s="212" t="str">
        <f>E17</f>
        <v xml:space="preserve"> </v>
      </c>
      <c r="G85" s="75"/>
      <c r="H85" s="75"/>
      <c r="I85" s="213" t="s">
        <v>35</v>
      </c>
      <c r="J85" s="212" t="str">
        <f>E23</f>
        <v xml:space="preserve"> </v>
      </c>
      <c r="K85" s="75"/>
      <c r="L85" s="73"/>
    </row>
    <row r="86" spans="2:12" s="1" customFormat="1" ht="14.4" customHeight="1">
      <c r="B86" s="47"/>
      <c r="C86" s="77" t="s">
        <v>33</v>
      </c>
      <c r="D86" s="75"/>
      <c r="E86" s="75"/>
      <c r="F86" s="212" t="str">
        <f>IF(E20="","",E20)</f>
        <v/>
      </c>
      <c r="G86" s="75"/>
      <c r="H86" s="75"/>
      <c r="I86" s="208"/>
      <c r="J86" s="75"/>
      <c r="K86" s="75"/>
      <c r="L86" s="73"/>
    </row>
    <row r="87" spans="2:12" s="1" customFormat="1" ht="10.3" customHeight="1">
      <c r="B87" s="47"/>
      <c r="C87" s="75"/>
      <c r="D87" s="75"/>
      <c r="E87" s="75"/>
      <c r="F87" s="75"/>
      <c r="G87" s="75"/>
      <c r="H87" s="75"/>
      <c r="I87" s="208"/>
      <c r="J87" s="75"/>
      <c r="K87" s="75"/>
      <c r="L87" s="73"/>
    </row>
    <row r="88" spans="2:20" s="10" customFormat="1" ht="29.25" customHeight="1">
      <c r="B88" s="214"/>
      <c r="C88" s="215" t="s">
        <v>379</v>
      </c>
      <c r="D88" s="216" t="s">
        <v>58</v>
      </c>
      <c r="E88" s="216" t="s">
        <v>54</v>
      </c>
      <c r="F88" s="216" t="s">
        <v>380</v>
      </c>
      <c r="G88" s="216" t="s">
        <v>381</v>
      </c>
      <c r="H88" s="216" t="s">
        <v>382</v>
      </c>
      <c r="I88" s="217" t="s">
        <v>383</v>
      </c>
      <c r="J88" s="216" t="s">
        <v>282</v>
      </c>
      <c r="K88" s="218" t="s">
        <v>384</v>
      </c>
      <c r="L88" s="219"/>
      <c r="M88" s="103" t="s">
        <v>385</v>
      </c>
      <c r="N88" s="104" t="s">
        <v>43</v>
      </c>
      <c r="O88" s="104" t="s">
        <v>386</v>
      </c>
      <c r="P88" s="104" t="s">
        <v>387</v>
      </c>
      <c r="Q88" s="104" t="s">
        <v>388</v>
      </c>
      <c r="R88" s="104" t="s">
        <v>389</v>
      </c>
      <c r="S88" s="104" t="s">
        <v>390</v>
      </c>
      <c r="T88" s="105" t="s">
        <v>391</v>
      </c>
    </row>
    <row r="89" spans="2:63" s="1" customFormat="1" ht="29.25" customHeight="1">
      <c r="B89" s="47"/>
      <c r="C89" s="109" t="s">
        <v>287</v>
      </c>
      <c r="D89" s="75"/>
      <c r="E89" s="75"/>
      <c r="F89" s="75"/>
      <c r="G89" s="75"/>
      <c r="H89" s="75"/>
      <c r="I89" s="208"/>
      <c r="J89" s="220">
        <f>BK89</f>
        <v>0</v>
      </c>
      <c r="K89" s="75"/>
      <c r="L89" s="73"/>
      <c r="M89" s="106"/>
      <c r="N89" s="107"/>
      <c r="O89" s="107"/>
      <c r="P89" s="221">
        <f>P90+P258</f>
        <v>0</v>
      </c>
      <c r="Q89" s="107"/>
      <c r="R89" s="221">
        <f>R90+R258</f>
        <v>14.233574249999998</v>
      </c>
      <c r="S89" s="107"/>
      <c r="T89" s="222">
        <f>T90+T258</f>
        <v>0</v>
      </c>
      <c r="AT89" s="25" t="s">
        <v>72</v>
      </c>
      <c r="AU89" s="25" t="s">
        <v>288</v>
      </c>
      <c r="BK89" s="223">
        <f>BK90+BK258</f>
        <v>0</v>
      </c>
    </row>
    <row r="90" spans="2:63" s="11" customFormat="1" ht="37.4" customHeight="1">
      <c r="B90" s="224"/>
      <c r="C90" s="225"/>
      <c r="D90" s="226" t="s">
        <v>72</v>
      </c>
      <c r="E90" s="227" t="s">
        <v>392</v>
      </c>
      <c r="F90" s="227" t="s">
        <v>393</v>
      </c>
      <c r="G90" s="225"/>
      <c r="H90" s="225"/>
      <c r="I90" s="228"/>
      <c r="J90" s="229">
        <f>BK90</f>
        <v>0</v>
      </c>
      <c r="K90" s="225"/>
      <c r="L90" s="230"/>
      <c r="M90" s="231"/>
      <c r="N90" s="232"/>
      <c r="O90" s="232"/>
      <c r="P90" s="233">
        <f>P91+P193+P202+P253</f>
        <v>0</v>
      </c>
      <c r="Q90" s="232"/>
      <c r="R90" s="233">
        <f>R91+R193+R202+R253</f>
        <v>14.21605425</v>
      </c>
      <c r="S90" s="232"/>
      <c r="T90" s="234">
        <f>T91+T193+T202+T253</f>
        <v>0</v>
      </c>
      <c r="AR90" s="235" t="s">
        <v>24</v>
      </c>
      <c r="AT90" s="236" t="s">
        <v>72</v>
      </c>
      <c r="AU90" s="236" t="s">
        <v>73</v>
      </c>
      <c r="AY90" s="235" t="s">
        <v>394</v>
      </c>
      <c r="BK90" s="237">
        <f>BK91+BK193+BK202+BK253</f>
        <v>0</v>
      </c>
    </row>
    <row r="91" spans="2:63" s="11" customFormat="1" ht="19.9" customHeight="1">
      <c r="B91" s="224"/>
      <c r="C91" s="225"/>
      <c r="D91" s="226" t="s">
        <v>72</v>
      </c>
      <c r="E91" s="238" t="s">
        <v>24</v>
      </c>
      <c r="F91" s="238" t="s">
        <v>395</v>
      </c>
      <c r="G91" s="225"/>
      <c r="H91" s="225"/>
      <c r="I91" s="228"/>
      <c r="J91" s="239">
        <f>BK91</f>
        <v>0</v>
      </c>
      <c r="K91" s="225"/>
      <c r="L91" s="230"/>
      <c r="M91" s="231"/>
      <c r="N91" s="232"/>
      <c r="O91" s="232"/>
      <c r="P91" s="233">
        <f>SUM(P92:P192)</f>
        <v>0</v>
      </c>
      <c r="Q91" s="232"/>
      <c r="R91" s="233">
        <f>SUM(R92:R192)</f>
        <v>10.62014375</v>
      </c>
      <c r="S91" s="232"/>
      <c r="T91" s="234">
        <f>SUM(T92:T192)</f>
        <v>0</v>
      </c>
      <c r="AR91" s="235" t="s">
        <v>24</v>
      </c>
      <c r="AT91" s="236" t="s">
        <v>72</v>
      </c>
      <c r="AU91" s="236" t="s">
        <v>24</v>
      </c>
      <c r="AY91" s="235" t="s">
        <v>394</v>
      </c>
      <c r="BK91" s="237">
        <f>SUM(BK92:BK192)</f>
        <v>0</v>
      </c>
    </row>
    <row r="92" spans="2:65" s="1" customFormat="1" ht="16.5" customHeight="1">
      <c r="B92" s="47"/>
      <c r="C92" s="240" t="s">
        <v>24</v>
      </c>
      <c r="D92" s="240" t="s">
        <v>396</v>
      </c>
      <c r="E92" s="241" t="s">
        <v>5510</v>
      </c>
      <c r="F92" s="242" t="s">
        <v>5511</v>
      </c>
      <c r="G92" s="243" t="s">
        <v>612</v>
      </c>
      <c r="H92" s="244">
        <v>2</v>
      </c>
      <c r="I92" s="245"/>
      <c r="J92" s="246">
        <f>ROUND(I92*H92,2)</f>
        <v>0</v>
      </c>
      <c r="K92" s="242" t="s">
        <v>400</v>
      </c>
      <c r="L92" s="73"/>
      <c r="M92" s="247" t="s">
        <v>22</v>
      </c>
      <c r="N92" s="248" t="s">
        <v>44</v>
      </c>
      <c r="O92" s="48"/>
      <c r="P92" s="249">
        <f>O92*H92</f>
        <v>0</v>
      </c>
      <c r="Q92" s="249">
        <v>0.00868</v>
      </c>
      <c r="R92" s="249">
        <f>Q92*H92</f>
        <v>0.01736</v>
      </c>
      <c r="S92" s="249">
        <v>0</v>
      </c>
      <c r="T92" s="250">
        <f>S92*H92</f>
        <v>0</v>
      </c>
      <c r="AR92" s="25" t="s">
        <v>401</v>
      </c>
      <c r="AT92" s="25" t="s">
        <v>396</v>
      </c>
      <c r="AU92" s="25" t="s">
        <v>81</v>
      </c>
      <c r="AY92" s="25" t="s">
        <v>394</v>
      </c>
      <c r="BE92" s="251">
        <f>IF(N92="základní",J92,0)</f>
        <v>0</v>
      </c>
      <c r="BF92" s="251">
        <f>IF(N92="snížená",J92,0)</f>
        <v>0</v>
      </c>
      <c r="BG92" s="251">
        <f>IF(N92="zákl. přenesená",J92,0)</f>
        <v>0</v>
      </c>
      <c r="BH92" s="251">
        <f>IF(N92="sníž. přenesená",J92,0)</f>
        <v>0</v>
      </c>
      <c r="BI92" s="251">
        <f>IF(N92="nulová",J92,0)</f>
        <v>0</v>
      </c>
      <c r="BJ92" s="25" t="s">
        <v>24</v>
      </c>
      <c r="BK92" s="251">
        <f>ROUND(I92*H92,2)</f>
        <v>0</v>
      </c>
      <c r="BL92" s="25" t="s">
        <v>401</v>
      </c>
      <c r="BM92" s="25" t="s">
        <v>5981</v>
      </c>
    </row>
    <row r="93" spans="2:47" s="1" customFormat="1" ht="13.5">
      <c r="B93" s="47"/>
      <c r="C93" s="75"/>
      <c r="D93" s="252" t="s">
        <v>403</v>
      </c>
      <c r="E93" s="75"/>
      <c r="F93" s="253" t="s">
        <v>5513</v>
      </c>
      <c r="G93" s="75"/>
      <c r="H93" s="75"/>
      <c r="I93" s="208"/>
      <c r="J93" s="75"/>
      <c r="K93" s="75"/>
      <c r="L93" s="73"/>
      <c r="M93" s="254"/>
      <c r="N93" s="48"/>
      <c r="O93" s="48"/>
      <c r="P93" s="48"/>
      <c r="Q93" s="48"/>
      <c r="R93" s="48"/>
      <c r="S93" s="48"/>
      <c r="T93" s="96"/>
      <c r="AT93" s="25" t="s">
        <v>403</v>
      </c>
      <c r="AU93" s="25" t="s">
        <v>81</v>
      </c>
    </row>
    <row r="94" spans="2:51" s="12" customFormat="1" ht="13.5">
      <c r="B94" s="255"/>
      <c r="C94" s="256"/>
      <c r="D94" s="252" t="s">
        <v>405</v>
      </c>
      <c r="E94" s="257" t="s">
        <v>22</v>
      </c>
      <c r="F94" s="258" t="s">
        <v>81</v>
      </c>
      <c r="G94" s="256"/>
      <c r="H94" s="259">
        <v>2</v>
      </c>
      <c r="I94" s="260"/>
      <c r="J94" s="256"/>
      <c r="K94" s="256"/>
      <c r="L94" s="261"/>
      <c r="M94" s="262"/>
      <c r="N94" s="263"/>
      <c r="O94" s="263"/>
      <c r="P94" s="263"/>
      <c r="Q94" s="263"/>
      <c r="R94" s="263"/>
      <c r="S94" s="263"/>
      <c r="T94" s="264"/>
      <c r="AT94" s="265" t="s">
        <v>405</v>
      </c>
      <c r="AU94" s="265" t="s">
        <v>81</v>
      </c>
      <c r="AV94" s="12" t="s">
        <v>81</v>
      </c>
      <c r="AW94" s="12" t="s">
        <v>36</v>
      </c>
      <c r="AX94" s="12" t="s">
        <v>73</v>
      </c>
      <c r="AY94" s="265" t="s">
        <v>394</v>
      </c>
    </row>
    <row r="95" spans="2:51" s="14" customFormat="1" ht="13.5">
      <c r="B95" s="277"/>
      <c r="C95" s="278"/>
      <c r="D95" s="252" t="s">
        <v>405</v>
      </c>
      <c r="E95" s="279" t="s">
        <v>22</v>
      </c>
      <c r="F95" s="280" t="s">
        <v>473</v>
      </c>
      <c r="G95" s="278"/>
      <c r="H95" s="281">
        <v>2</v>
      </c>
      <c r="I95" s="282"/>
      <c r="J95" s="278"/>
      <c r="K95" s="278"/>
      <c r="L95" s="283"/>
      <c r="M95" s="284"/>
      <c r="N95" s="285"/>
      <c r="O95" s="285"/>
      <c r="P95" s="285"/>
      <c r="Q95" s="285"/>
      <c r="R95" s="285"/>
      <c r="S95" s="285"/>
      <c r="T95" s="286"/>
      <c r="AT95" s="287" t="s">
        <v>405</v>
      </c>
      <c r="AU95" s="287" t="s">
        <v>81</v>
      </c>
      <c r="AV95" s="14" t="s">
        <v>401</v>
      </c>
      <c r="AW95" s="14" t="s">
        <v>36</v>
      </c>
      <c r="AX95" s="14" t="s">
        <v>24</v>
      </c>
      <c r="AY95" s="287" t="s">
        <v>394</v>
      </c>
    </row>
    <row r="96" spans="2:65" s="1" customFormat="1" ht="16.5" customHeight="1">
      <c r="B96" s="47"/>
      <c r="C96" s="240" t="s">
        <v>81</v>
      </c>
      <c r="D96" s="240" t="s">
        <v>396</v>
      </c>
      <c r="E96" s="241" t="s">
        <v>5515</v>
      </c>
      <c r="F96" s="242" t="s">
        <v>5516</v>
      </c>
      <c r="G96" s="243" t="s">
        <v>612</v>
      </c>
      <c r="H96" s="244">
        <v>2</v>
      </c>
      <c r="I96" s="245"/>
      <c r="J96" s="246">
        <f>ROUND(I96*H96,2)</f>
        <v>0</v>
      </c>
      <c r="K96" s="242" t="s">
        <v>400</v>
      </c>
      <c r="L96" s="73"/>
      <c r="M96" s="247" t="s">
        <v>22</v>
      </c>
      <c r="N96" s="248" t="s">
        <v>44</v>
      </c>
      <c r="O96" s="48"/>
      <c r="P96" s="249">
        <f>O96*H96</f>
        <v>0</v>
      </c>
      <c r="Q96" s="249">
        <v>0.0369</v>
      </c>
      <c r="R96" s="249">
        <f>Q96*H96</f>
        <v>0.0738</v>
      </c>
      <c r="S96" s="249">
        <v>0</v>
      </c>
      <c r="T96" s="250">
        <f>S96*H96</f>
        <v>0</v>
      </c>
      <c r="AR96" s="25" t="s">
        <v>401</v>
      </c>
      <c r="AT96" s="25" t="s">
        <v>396</v>
      </c>
      <c r="AU96" s="25" t="s">
        <v>81</v>
      </c>
      <c r="AY96" s="25" t="s">
        <v>394</v>
      </c>
      <c r="BE96" s="251">
        <f>IF(N96="základní",J96,0)</f>
        <v>0</v>
      </c>
      <c r="BF96" s="251">
        <f>IF(N96="snížená",J96,0)</f>
        <v>0</v>
      </c>
      <c r="BG96" s="251">
        <f>IF(N96="zákl. přenesená",J96,0)</f>
        <v>0</v>
      </c>
      <c r="BH96" s="251">
        <f>IF(N96="sníž. přenesená",J96,0)</f>
        <v>0</v>
      </c>
      <c r="BI96" s="251">
        <f>IF(N96="nulová",J96,0)</f>
        <v>0</v>
      </c>
      <c r="BJ96" s="25" t="s">
        <v>24</v>
      </c>
      <c r="BK96" s="251">
        <f>ROUND(I96*H96,2)</f>
        <v>0</v>
      </c>
      <c r="BL96" s="25" t="s">
        <v>401</v>
      </c>
      <c r="BM96" s="25" t="s">
        <v>5982</v>
      </c>
    </row>
    <row r="97" spans="2:47" s="1" customFormat="1" ht="13.5">
      <c r="B97" s="47"/>
      <c r="C97" s="75"/>
      <c r="D97" s="252" t="s">
        <v>403</v>
      </c>
      <c r="E97" s="75"/>
      <c r="F97" s="253" t="s">
        <v>5518</v>
      </c>
      <c r="G97" s="75"/>
      <c r="H97" s="75"/>
      <c r="I97" s="208"/>
      <c r="J97" s="75"/>
      <c r="K97" s="75"/>
      <c r="L97" s="73"/>
      <c r="M97" s="254"/>
      <c r="N97" s="48"/>
      <c r="O97" s="48"/>
      <c r="P97" s="48"/>
      <c r="Q97" s="48"/>
      <c r="R97" s="48"/>
      <c r="S97" s="48"/>
      <c r="T97" s="96"/>
      <c r="AT97" s="25" t="s">
        <v>403</v>
      </c>
      <c r="AU97" s="25" t="s">
        <v>81</v>
      </c>
    </row>
    <row r="98" spans="2:51" s="12" customFormat="1" ht="13.5">
      <c r="B98" s="255"/>
      <c r="C98" s="256"/>
      <c r="D98" s="252" t="s">
        <v>405</v>
      </c>
      <c r="E98" s="257" t="s">
        <v>22</v>
      </c>
      <c r="F98" s="258" t="s">
        <v>81</v>
      </c>
      <c r="G98" s="256"/>
      <c r="H98" s="259">
        <v>2</v>
      </c>
      <c r="I98" s="260"/>
      <c r="J98" s="256"/>
      <c r="K98" s="256"/>
      <c r="L98" s="261"/>
      <c r="M98" s="262"/>
      <c r="N98" s="263"/>
      <c r="O98" s="263"/>
      <c r="P98" s="263"/>
      <c r="Q98" s="263"/>
      <c r="R98" s="263"/>
      <c r="S98" s="263"/>
      <c r="T98" s="264"/>
      <c r="AT98" s="265" t="s">
        <v>405</v>
      </c>
      <c r="AU98" s="265" t="s">
        <v>81</v>
      </c>
      <c r="AV98" s="12" t="s">
        <v>81</v>
      </c>
      <c r="AW98" s="12" t="s">
        <v>36</v>
      </c>
      <c r="AX98" s="12" t="s">
        <v>73</v>
      </c>
      <c r="AY98" s="265" t="s">
        <v>394</v>
      </c>
    </row>
    <row r="99" spans="2:51" s="14" customFormat="1" ht="13.5">
      <c r="B99" s="277"/>
      <c r="C99" s="278"/>
      <c r="D99" s="252" t="s">
        <v>405</v>
      </c>
      <c r="E99" s="279" t="s">
        <v>22</v>
      </c>
      <c r="F99" s="280" t="s">
        <v>473</v>
      </c>
      <c r="G99" s="278"/>
      <c r="H99" s="281">
        <v>2</v>
      </c>
      <c r="I99" s="282"/>
      <c r="J99" s="278"/>
      <c r="K99" s="278"/>
      <c r="L99" s="283"/>
      <c r="M99" s="284"/>
      <c r="N99" s="285"/>
      <c r="O99" s="285"/>
      <c r="P99" s="285"/>
      <c r="Q99" s="285"/>
      <c r="R99" s="285"/>
      <c r="S99" s="285"/>
      <c r="T99" s="286"/>
      <c r="AT99" s="287" t="s">
        <v>405</v>
      </c>
      <c r="AU99" s="287" t="s">
        <v>81</v>
      </c>
      <c r="AV99" s="14" t="s">
        <v>401</v>
      </c>
      <c r="AW99" s="14" t="s">
        <v>36</v>
      </c>
      <c r="AX99" s="14" t="s">
        <v>24</v>
      </c>
      <c r="AY99" s="287" t="s">
        <v>394</v>
      </c>
    </row>
    <row r="100" spans="2:65" s="1" customFormat="1" ht="16.5" customHeight="1">
      <c r="B100" s="47"/>
      <c r="C100" s="240" t="s">
        <v>413</v>
      </c>
      <c r="D100" s="240" t="s">
        <v>396</v>
      </c>
      <c r="E100" s="241" t="s">
        <v>5520</v>
      </c>
      <c r="F100" s="242" t="s">
        <v>5521</v>
      </c>
      <c r="G100" s="243" t="s">
        <v>425</v>
      </c>
      <c r="H100" s="244">
        <v>1.056</v>
      </c>
      <c r="I100" s="245"/>
      <c r="J100" s="246">
        <f>ROUND(I100*H100,2)</f>
        <v>0</v>
      </c>
      <c r="K100" s="242" t="s">
        <v>400</v>
      </c>
      <c r="L100" s="73"/>
      <c r="M100" s="247" t="s">
        <v>22</v>
      </c>
      <c r="N100" s="248" t="s">
        <v>44</v>
      </c>
      <c r="O100" s="48"/>
      <c r="P100" s="249">
        <f>O100*H100</f>
        <v>0</v>
      </c>
      <c r="Q100" s="249">
        <v>0</v>
      </c>
      <c r="R100" s="249">
        <f>Q100*H100</f>
        <v>0</v>
      </c>
      <c r="S100" s="249">
        <v>0</v>
      </c>
      <c r="T100" s="250">
        <f>S100*H100</f>
        <v>0</v>
      </c>
      <c r="AR100" s="25" t="s">
        <v>401</v>
      </c>
      <c r="AT100" s="25" t="s">
        <v>396</v>
      </c>
      <c r="AU100" s="25" t="s">
        <v>81</v>
      </c>
      <c r="AY100" s="25" t="s">
        <v>394</v>
      </c>
      <c r="BE100" s="251">
        <f>IF(N100="základní",J100,0)</f>
        <v>0</v>
      </c>
      <c r="BF100" s="251">
        <f>IF(N100="snížená",J100,0)</f>
        <v>0</v>
      </c>
      <c r="BG100" s="251">
        <f>IF(N100="zákl. přenesená",J100,0)</f>
        <v>0</v>
      </c>
      <c r="BH100" s="251">
        <f>IF(N100="sníž. přenesená",J100,0)</f>
        <v>0</v>
      </c>
      <c r="BI100" s="251">
        <f>IF(N100="nulová",J100,0)</f>
        <v>0</v>
      </c>
      <c r="BJ100" s="25" t="s">
        <v>24</v>
      </c>
      <c r="BK100" s="251">
        <f>ROUND(I100*H100,2)</f>
        <v>0</v>
      </c>
      <c r="BL100" s="25" t="s">
        <v>401</v>
      </c>
      <c r="BM100" s="25" t="s">
        <v>5983</v>
      </c>
    </row>
    <row r="101" spans="2:47" s="1" customFormat="1" ht="13.5">
      <c r="B101" s="47"/>
      <c r="C101" s="75"/>
      <c r="D101" s="252" t="s">
        <v>403</v>
      </c>
      <c r="E101" s="75"/>
      <c r="F101" s="253" t="s">
        <v>5523</v>
      </c>
      <c r="G101" s="75"/>
      <c r="H101" s="75"/>
      <c r="I101" s="208"/>
      <c r="J101" s="75"/>
      <c r="K101" s="75"/>
      <c r="L101" s="73"/>
      <c r="M101" s="254"/>
      <c r="N101" s="48"/>
      <c r="O101" s="48"/>
      <c r="P101" s="48"/>
      <c r="Q101" s="48"/>
      <c r="R101" s="48"/>
      <c r="S101" s="48"/>
      <c r="T101" s="96"/>
      <c r="AT101" s="25" t="s">
        <v>403</v>
      </c>
      <c r="AU101" s="25" t="s">
        <v>81</v>
      </c>
    </row>
    <row r="102" spans="2:51" s="12" customFormat="1" ht="13.5">
      <c r="B102" s="255"/>
      <c r="C102" s="256"/>
      <c r="D102" s="252" t="s">
        <v>405</v>
      </c>
      <c r="E102" s="257" t="s">
        <v>22</v>
      </c>
      <c r="F102" s="258" t="s">
        <v>5984</v>
      </c>
      <c r="G102" s="256"/>
      <c r="H102" s="259">
        <v>1.056</v>
      </c>
      <c r="I102" s="260"/>
      <c r="J102" s="256"/>
      <c r="K102" s="256"/>
      <c r="L102" s="261"/>
      <c r="M102" s="262"/>
      <c r="N102" s="263"/>
      <c r="O102" s="263"/>
      <c r="P102" s="263"/>
      <c r="Q102" s="263"/>
      <c r="R102" s="263"/>
      <c r="S102" s="263"/>
      <c r="T102" s="264"/>
      <c r="AT102" s="265" t="s">
        <v>405</v>
      </c>
      <c r="AU102" s="265" t="s">
        <v>81</v>
      </c>
      <c r="AV102" s="12" t="s">
        <v>81</v>
      </c>
      <c r="AW102" s="12" t="s">
        <v>36</v>
      </c>
      <c r="AX102" s="12" t="s">
        <v>73</v>
      </c>
      <c r="AY102" s="265" t="s">
        <v>394</v>
      </c>
    </row>
    <row r="103" spans="2:51" s="14" customFormat="1" ht="13.5">
      <c r="B103" s="277"/>
      <c r="C103" s="278"/>
      <c r="D103" s="252" t="s">
        <v>405</v>
      </c>
      <c r="E103" s="279" t="s">
        <v>22</v>
      </c>
      <c r="F103" s="280" t="s">
        <v>473</v>
      </c>
      <c r="G103" s="278"/>
      <c r="H103" s="281">
        <v>1.056</v>
      </c>
      <c r="I103" s="282"/>
      <c r="J103" s="278"/>
      <c r="K103" s="278"/>
      <c r="L103" s="283"/>
      <c r="M103" s="284"/>
      <c r="N103" s="285"/>
      <c r="O103" s="285"/>
      <c r="P103" s="285"/>
      <c r="Q103" s="285"/>
      <c r="R103" s="285"/>
      <c r="S103" s="285"/>
      <c r="T103" s="286"/>
      <c r="AT103" s="287" t="s">
        <v>405</v>
      </c>
      <c r="AU103" s="287" t="s">
        <v>81</v>
      </c>
      <c r="AV103" s="14" t="s">
        <v>401</v>
      </c>
      <c r="AW103" s="14" t="s">
        <v>36</v>
      </c>
      <c r="AX103" s="14" t="s">
        <v>24</v>
      </c>
      <c r="AY103" s="287" t="s">
        <v>394</v>
      </c>
    </row>
    <row r="104" spans="2:65" s="1" customFormat="1" ht="16.5" customHeight="1">
      <c r="B104" s="47"/>
      <c r="C104" s="240" t="s">
        <v>401</v>
      </c>
      <c r="D104" s="240" t="s">
        <v>396</v>
      </c>
      <c r="E104" s="241" t="s">
        <v>449</v>
      </c>
      <c r="F104" s="242" t="s">
        <v>450</v>
      </c>
      <c r="G104" s="243" t="s">
        <v>425</v>
      </c>
      <c r="H104" s="244">
        <v>73.5</v>
      </c>
      <c r="I104" s="245"/>
      <c r="J104" s="246">
        <f>ROUND(I104*H104,2)</f>
        <v>0</v>
      </c>
      <c r="K104" s="242" t="s">
        <v>400</v>
      </c>
      <c r="L104" s="73"/>
      <c r="M104" s="247" t="s">
        <v>22</v>
      </c>
      <c r="N104" s="248" t="s">
        <v>44</v>
      </c>
      <c r="O104" s="48"/>
      <c r="P104" s="249">
        <f>O104*H104</f>
        <v>0</v>
      </c>
      <c r="Q104" s="249">
        <v>0</v>
      </c>
      <c r="R104" s="249">
        <f>Q104*H104</f>
        <v>0</v>
      </c>
      <c r="S104" s="249">
        <v>0</v>
      </c>
      <c r="T104" s="250">
        <f>S104*H104</f>
        <v>0</v>
      </c>
      <c r="AR104" s="25" t="s">
        <v>401</v>
      </c>
      <c r="AT104" s="25" t="s">
        <v>396</v>
      </c>
      <c r="AU104" s="25" t="s">
        <v>81</v>
      </c>
      <c r="AY104" s="25" t="s">
        <v>394</v>
      </c>
      <c r="BE104" s="251">
        <f>IF(N104="základní",J104,0)</f>
        <v>0</v>
      </c>
      <c r="BF104" s="251">
        <f>IF(N104="snížená",J104,0)</f>
        <v>0</v>
      </c>
      <c r="BG104" s="251">
        <f>IF(N104="zákl. přenesená",J104,0)</f>
        <v>0</v>
      </c>
      <c r="BH104" s="251">
        <f>IF(N104="sníž. přenesená",J104,0)</f>
        <v>0</v>
      </c>
      <c r="BI104" s="251">
        <f>IF(N104="nulová",J104,0)</f>
        <v>0</v>
      </c>
      <c r="BJ104" s="25" t="s">
        <v>24</v>
      </c>
      <c r="BK104" s="251">
        <f>ROUND(I104*H104,2)</f>
        <v>0</v>
      </c>
      <c r="BL104" s="25" t="s">
        <v>401</v>
      </c>
      <c r="BM104" s="25" t="s">
        <v>5985</v>
      </c>
    </row>
    <row r="105" spans="2:47" s="1" customFormat="1" ht="13.5">
      <c r="B105" s="47"/>
      <c r="C105" s="75"/>
      <c r="D105" s="252" t="s">
        <v>403</v>
      </c>
      <c r="E105" s="75"/>
      <c r="F105" s="253" t="s">
        <v>452</v>
      </c>
      <c r="G105" s="75"/>
      <c r="H105" s="75"/>
      <c r="I105" s="208"/>
      <c r="J105" s="75"/>
      <c r="K105" s="75"/>
      <c r="L105" s="73"/>
      <c r="M105" s="254"/>
      <c r="N105" s="48"/>
      <c r="O105" s="48"/>
      <c r="P105" s="48"/>
      <c r="Q105" s="48"/>
      <c r="R105" s="48"/>
      <c r="S105" s="48"/>
      <c r="T105" s="96"/>
      <c r="AT105" s="25" t="s">
        <v>403</v>
      </c>
      <c r="AU105" s="25" t="s">
        <v>81</v>
      </c>
    </row>
    <row r="106" spans="2:51" s="12" customFormat="1" ht="13.5">
      <c r="B106" s="255"/>
      <c r="C106" s="256"/>
      <c r="D106" s="252" t="s">
        <v>405</v>
      </c>
      <c r="E106" s="257" t="s">
        <v>22</v>
      </c>
      <c r="F106" s="258" t="s">
        <v>5986</v>
      </c>
      <c r="G106" s="256"/>
      <c r="H106" s="259">
        <v>73.5</v>
      </c>
      <c r="I106" s="260"/>
      <c r="J106" s="256"/>
      <c r="K106" s="256"/>
      <c r="L106" s="261"/>
      <c r="M106" s="262"/>
      <c r="N106" s="263"/>
      <c r="O106" s="263"/>
      <c r="P106" s="263"/>
      <c r="Q106" s="263"/>
      <c r="R106" s="263"/>
      <c r="S106" s="263"/>
      <c r="T106" s="264"/>
      <c r="AT106" s="265" t="s">
        <v>405</v>
      </c>
      <c r="AU106" s="265" t="s">
        <v>81</v>
      </c>
      <c r="AV106" s="12" t="s">
        <v>81</v>
      </c>
      <c r="AW106" s="12" t="s">
        <v>36</v>
      </c>
      <c r="AX106" s="12" t="s">
        <v>73</v>
      </c>
      <c r="AY106" s="265" t="s">
        <v>394</v>
      </c>
    </row>
    <row r="107" spans="2:51" s="14" customFormat="1" ht="13.5">
      <c r="B107" s="277"/>
      <c r="C107" s="278"/>
      <c r="D107" s="252" t="s">
        <v>405</v>
      </c>
      <c r="E107" s="279" t="s">
        <v>22</v>
      </c>
      <c r="F107" s="280" t="s">
        <v>473</v>
      </c>
      <c r="G107" s="278"/>
      <c r="H107" s="281">
        <v>73.5</v>
      </c>
      <c r="I107" s="282"/>
      <c r="J107" s="278"/>
      <c r="K107" s="278"/>
      <c r="L107" s="283"/>
      <c r="M107" s="284"/>
      <c r="N107" s="285"/>
      <c r="O107" s="285"/>
      <c r="P107" s="285"/>
      <c r="Q107" s="285"/>
      <c r="R107" s="285"/>
      <c r="S107" s="285"/>
      <c r="T107" s="286"/>
      <c r="AT107" s="287" t="s">
        <v>405</v>
      </c>
      <c r="AU107" s="287" t="s">
        <v>81</v>
      </c>
      <c r="AV107" s="14" t="s">
        <v>401</v>
      </c>
      <c r="AW107" s="14" t="s">
        <v>36</v>
      </c>
      <c r="AX107" s="14" t="s">
        <v>24</v>
      </c>
      <c r="AY107" s="287" t="s">
        <v>394</v>
      </c>
    </row>
    <row r="108" spans="2:65" s="1" customFormat="1" ht="16.5" customHeight="1">
      <c r="B108" s="47"/>
      <c r="C108" s="240" t="s">
        <v>422</v>
      </c>
      <c r="D108" s="240" t="s">
        <v>396</v>
      </c>
      <c r="E108" s="241" t="s">
        <v>5987</v>
      </c>
      <c r="F108" s="242" t="s">
        <v>5988</v>
      </c>
      <c r="G108" s="243" t="s">
        <v>425</v>
      </c>
      <c r="H108" s="244">
        <v>73.5</v>
      </c>
      <c r="I108" s="245"/>
      <c r="J108" s="246">
        <f>ROUND(I108*H108,2)</f>
        <v>0</v>
      </c>
      <c r="K108" s="242" t="s">
        <v>400</v>
      </c>
      <c r="L108" s="73"/>
      <c r="M108" s="247" t="s">
        <v>22</v>
      </c>
      <c r="N108" s="248" t="s">
        <v>44</v>
      </c>
      <c r="O108" s="48"/>
      <c r="P108" s="249">
        <f>O108*H108</f>
        <v>0</v>
      </c>
      <c r="Q108" s="249">
        <v>0.01543</v>
      </c>
      <c r="R108" s="249">
        <f>Q108*H108</f>
        <v>1.134105</v>
      </c>
      <c r="S108" s="249">
        <v>0</v>
      </c>
      <c r="T108" s="250">
        <f>S108*H108</f>
        <v>0</v>
      </c>
      <c r="AR108" s="25" t="s">
        <v>401</v>
      </c>
      <c r="AT108" s="25" t="s">
        <v>396</v>
      </c>
      <c r="AU108" s="25" t="s">
        <v>81</v>
      </c>
      <c r="AY108" s="25" t="s">
        <v>394</v>
      </c>
      <c r="BE108" s="251">
        <f>IF(N108="základní",J108,0)</f>
        <v>0</v>
      </c>
      <c r="BF108" s="251">
        <f>IF(N108="snížená",J108,0)</f>
        <v>0</v>
      </c>
      <c r="BG108" s="251">
        <f>IF(N108="zákl. přenesená",J108,0)</f>
        <v>0</v>
      </c>
      <c r="BH108" s="251">
        <f>IF(N108="sníž. přenesená",J108,0)</f>
        <v>0</v>
      </c>
      <c r="BI108" s="251">
        <f>IF(N108="nulová",J108,0)</f>
        <v>0</v>
      </c>
      <c r="BJ108" s="25" t="s">
        <v>24</v>
      </c>
      <c r="BK108" s="251">
        <f>ROUND(I108*H108,2)</f>
        <v>0</v>
      </c>
      <c r="BL108" s="25" t="s">
        <v>401</v>
      </c>
      <c r="BM108" s="25" t="s">
        <v>5989</v>
      </c>
    </row>
    <row r="109" spans="2:47" s="1" customFormat="1" ht="13.5">
      <c r="B109" s="47"/>
      <c r="C109" s="75"/>
      <c r="D109" s="252" t="s">
        <v>403</v>
      </c>
      <c r="E109" s="75"/>
      <c r="F109" s="253" t="s">
        <v>5990</v>
      </c>
      <c r="G109" s="75"/>
      <c r="H109" s="75"/>
      <c r="I109" s="208"/>
      <c r="J109" s="75"/>
      <c r="K109" s="75"/>
      <c r="L109" s="73"/>
      <c r="M109" s="254"/>
      <c r="N109" s="48"/>
      <c r="O109" s="48"/>
      <c r="P109" s="48"/>
      <c r="Q109" s="48"/>
      <c r="R109" s="48"/>
      <c r="S109" s="48"/>
      <c r="T109" s="96"/>
      <c r="AT109" s="25" t="s">
        <v>403</v>
      </c>
      <c r="AU109" s="25" t="s">
        <v>81</v>
      </c>
    </row>
    <row r="110" spans="2:51" s="12" customFormat="1" ht="13.5">
      <c r="B110" s="255"/>
      <c r="C110" s="256"/>
      <c r="D110" s="252" t="s">
        <v>405</v>
      </c>
      <c r="E110" s="257" t="s">
        <v>22</v>
      </c>
      <c r="F110" s="258" t="s">
        <v>5986</v>
      </c>
      <c r="G110" s="256"/>
      <c r="H110" s="259">
        <v>73.5</v>
      </c>
      <c r="I110" s="260"/>
      <c r="J110" s="256"/>
      <c r="K110" s="256"/>
      <c r="L110" s="261"/>
      <c r="M110" s="262"/>
      <c r="N110" s="263"/>
      <c r="O110" s="263"/>
      <c r="P110" s="263"/>
      <c r="Q110" s="263"/>
      <c r="R110" s="263"/>
      <c r="S110" s="263"/>
      <c r="T110" s="264"/>
      <c r="AT110" s="265" t="s">
        <v>405</v>
      </c>
      <c r="AU110" s="265" t="s">
        <v>81</v>
      </c>
      <c r="AV110" s="12" t="s">
        <v>81</v>
      </c>
      <c r="AW110" s="12" t="s">
        <v>36</v>
      </c>
      <c r="AX110" s="12" t="s">
        <v>73</v>
      </c>
      <c r="AY110" s="265" t="s">
        <v>394</v>
      </c>
    </row>
    <row r="111" spans="2:51" s="14" customFormat="1" ht="13.5">
      <c r="B111" s="277"/>
      <c r="C111" s="278"/>
      <c r="D111" s="252" t="s">
        <v>405</v>
      </c>
      <c r="E111" s="279" t="s">
        <v>22</v>
      </c>
      <c r="F111" s="280" t="s">
        <v>473</v>
      </c>
      <c r="G111" s="278"/>
      <c r="H111" s="281">
        <v>73.5</v>
      </c>
      <c r="I111" s="282"/>
      <c r="J111" s="278"/>
      <c r="K111" s="278"/>
      <c r="L111" s="283"/>
      <c r="M111" s="284"/>
      <c r="N111" s="285"/>
      <c r="O111" s="285"/>
      <c r="P111" s="285"/>
      <c r="Q111" s="285"/>
      <c r="R111" s="285"/>
      <c r="S111" s="285"/>
      <c r="T111" s="286"/>
      <c r="AT111" s="287" t="s">
        <v>405</v>
      </c>
      <c r="AU111" s="287" t="s">
        <v>81</v>
      </c>
      <c r="AV111" s="14" t="s">
        <v>401</v>
      </c>
      <c r="AW111" s="14" t="s">
        <v>36</v>
      </c>
      <c r="AX111" s="14" t="s">
        <v>24</v>
      </c>
      <c r="AY111" s="287" t="s">
        <v>394</v>
      </c>
    </row>
    <row r="112" spans="2:65" s="1" customFormat="1" ht="16.5" customHeight="1">
      <c r="B112" s="47"/>
      <c r="C112" s="240" t="s">
        <v>432</v>
      </c>
      <c r="D112" s="240" t="s">
        <v>396</v>
      </c>
      <c r="E112" s="241" t="s">
        <v>481</v>
      </c>
      <c r="F112" s="242" t="s">
        <v>482</v>
      </c>
      <c r="G112" s="243" t="s">
        <v>425</v>
      </c>
      <c r="H112" s="244">
        <v>6.93</v>
      </c>
      <c r="I112" s="245"/>
      <c r="J112" s="246">
        <f>ROUND(I112*H112,2)</f>
        <v>0</v>
      </c>
      <c r="K112" s="242" t="s">
        <v>400</v>
      </c>
      <c r="L112" s="73"/>
      <c r="M112" s="247" t="s">
        <v>22</v>
      </c>
      <c r="N112" s="248" t="s">
        <v>44</v>
      </c>
      <c r="O112" s="48"/>
      <c r="P112" s="249">
        <f>O112*H112</f>
        <v>0</v>
      </c>
      <c r="Q112" s="249">
        <v>0</v>
      </c>
      <c r="R112" s="249">
        <f>Q112*H112</f>
        <v>0</v>
      </c>
      <c r="S112" s="249">
        <v>0</v>
      </c>
      <c r="T112" s="250">
        <f>S112*H112</f>
        <v>0</v>
      </c>
      <c r="AR112" s="25" t="s">
        <v>401</v>
      </c>
      <c r="AT112" s="25" t="s">
        <v>396</v>
      </c>
      <c r="AU112" s="25" t="s">
        <v>81</v>
      </c>
      <c r="AY112" s="25" t="s">
        <v>394</v>
      </c>
      <c r="BE112" s="251">
        <f>IF(N112="základní",J112,0)</f>
        <v>0</v>
      </c>
      <c r="BF112" s="251">
        <f>IF(N112="snížená",J112,0)</f>
        <v>0</v>
      </c>
      <c r="BG112" s="251">
        <f>IF(N112="zákl. přenesená",J112,0)</f>
        <v>0</v>
      </c>
      <c r="BH112" s="251">
        <f>IF(N112="sníž. přenesená",J112,0)</f>
        <v>0</v>
      </c>
      <c r="BI112" s="251">
        <f>IF(N112="nulová",J112,0)</f>
        <v>0</v>
      </c>
      <c r="BJ112" s="25" t="s">
        <v>24</v>
      </c>
      <c r="BK112" s="251">
        <f>ROUND(I112*H112,2)</f>
        <v>0</v>
      </c>
      <c r="BL112" s="25" t="s">
        <v>401</v>
      </c>
      <c r="BM112" s="25" t="s">
        <v>5991</v>
      </c>
    </row>
    <row r="113" spans="2:47" s="1" customFormat="1" ht="13.5">
      <c r="B113" s="47"/>
      <c r="C113" s="75"/>
      <c r="D113" s="252" t="s">
        <v>403</v>
      </c>
      <c r="E113" s="75"/>
      <c r="F113" s="253" t="s">
        <v>484</v>
      </c>
      <c r="G113" s="75"/>
      <c r="H113" s="75"/>
      <c r="I113" s="208"/>
      <c r="J113" s="75"/>
      <c r="K113" s="75"/>
      <c r="L113" s="73"/>
      <c r="M113" s="254"/>
      <c r="N113" s="48"/>
      <c r="O113" s="48"/>
      <c r="P113" s="48"/>
      <c r="Q113" s="48"/>
      <c r="R113" s="48"/>
      <c r="S113" s="48"/>
      <c r="T113" s="96"/>
      <c r="AT113" s="25" t="s">
        <v>403</v>
      </c>
      <c r="AU113" s="25" t="s">
        <v>81</v>
      </c>
    </row>
    <row r="114" spans="2:51" s="12" customFormat="1" ht="13.5">
      <c r="B114" s="255"/>
      <c r="C114" s="256"/>
      <c r="D114" s="252" t="s">
        <v>405</v>
      </c>
      <c r="E114" s="257" t="s">
        <v>22</v>
      </c>
      <c r="F114" s="258" t="s">
        <v>5992</v>
      </c>
      <c r="G114" s="256"/>
      <c r="H114" s="259">
        <v>6.93</v>
      </c>
      <c r="I114" s="260"/>
      <c r="J114" s="256"/>
      <c r="K114" s="256"/>
      <c r="L114" s="261"/>
      <c r="M114" s="262"/>
      <c r="N114" s="263"/>
      <c r="O114" s="263"/>
      <c r="P114" s="263"/>
      <c r="Q114" s="263"/>
      <c r="R114" s="263"/>
      <c r="S114" s="263"/>
      <c r="T114" s="264"/>
      <c r="AT114" s="265" t="s">
        <v>405</v>
      </c>
      <c r="AU114" s="265" t="s">
        <v>81</v>
      </c>
      <c r="AV114" s="12" t="s">
        <v>81</v>
      </c>
      <c r="AW114" s="12" t="s">
        <v>36</v>
      </c>
      <c r="AX114" s="12" t="s">
        <v>73</v>
      </c>
      <c r="AY114" s="265" t="s">
        <v>394</v>
      </c>
    </row>
    <row r="115" spans="2:51" s="14" customFormat="1" ht="13.5">
      <c r="B115" s="277"/>
      <c r="C115" s="278"/>
      <c r="D115" s="252" t="s">
        <v>405</v>
      </c>
      <c r="E115" s="279" t="s">
        <v>22</v>
      </c>
      <c r="F115" s="280" t="s">
        <v>473</v>
      </c>
      <c r="G115" s="278"/>
      <c r="H115" s="281">
        <v>6.93</v>
      </c>
      <c r="I115" s="282"/>
      <c r="J115" s="278"/>
      <c r="K115" s="278"/>
      <c r="L115" s="283"/>
      <c r="M115" s="284"/>
      <c r="N115" s="285"/>
      <c r="O115" s="285"/>
      <c r="P115" s="285"/>
      <c r="Q115" s="285"/>
      <c r="R115" s="285"/>
      <c r="S115" s="285"/>
      <c r="T115" s="286"/>
      <c r="AT115" s="287" t="s">
        <v>405</v>
      </c>
      <c r="AU115" s="287" t="s">
        <v>81</v>
      </c>
      <c r="AV115" s="14" t="s">
        <v>401</v>
      </c>
      <c r="AW115" s="14" t="s">
        <v>36</v>
      </c>
      <c r="AX115" s="14" t="s">
        <v>24</v>
      </c>
      <c r="AY115" s="287" t="s">
        <v>394</v>
      </c>
    </row>
    <row r="116" spans="2:65" s="1" customFormat="1" ht="16.5" customHeight="1">
      <c r="B116" s="47"/>
      <c r="C116" s="240" t="s">
        <v>437</v>
      </c>
      <c r="D116" s="240" t="s">
        <v>396</v>
      </c>
      <c r="E116" s="241" t="s">
        <v>489</v>
      </c>
      <c r="F116" s="242" t="s">
        <v>490</v>
      </c>
      <c r="G116" s="243" t="s">
        <v>425</v>
      </c>
      <c r="H116" s="244">
        <v>3.465</v>
      </c>
      <c r="I116" s="245"/>
      <c r="J116" s="246">
        <f>ROUND(I116*H116,2)</f>
        <v>0</v>
      </c>
      <c r="K116" s="242" t="s">
        <v>400</v>
      </c>
      <c r="L116" s="73"/>
      <c r="M116" s="247" t="s">
        <v>22</v>
      </c>
      <c r="N116" s="248" t="s">
        <v>44</v>
      </c>
      <c r="O116" s="48"/>
      <c r="P116" s="249">
        <f>O116*H116</f>
        <v>0</v>
      </c>
      <c r="Q116" s="249">
        <v>0</v>
      </c>
      <c r="R116" s="249">
        <f>Q116*H116</f>
        <v>0</v>
      </c>
      <c r="S116" s="249">
        <v>0</v>
      </c>
      <c r="T116" s="250">
        <f>S116*H116</f>
        <v>0</v>
      </c>
      <c r="AR116" s="25" t="s">
        <v>401</v>
      </c>
      <c r="AT116" s="25" t="s">
        <v>396</v>
      </c>
      <c r="AU116" s="25" t="s">
        <v>81</v>
      </c>
      <c r="AY116" s="25" t="s">
        <v>394</v>
      </c>
      <c r="BE116" s="251">
        <f>IF(N116="základní",J116,0)</f>
        <v>0</v>
      </c>
      <c r="BF116" s="251">
        <f>IF(N116="snížená",J116,0)</f>
        <v>0</v>
      </c>
      <c r="BG116" s="251">
        <f>IF(N116="zákl. přenesená",J116,0)</f>
        <v>0</v>
      </c>
      <c r="BH116" s="251">
        <f>IF(N116="sníž. přenesená",J116,0)</f>
        <v>0</v>
      </c>
      <c r="BI116" s="251">
        <f>IF(N116="nulová",J116,0)</f>
        <v>0</v>
      </c>
      <c r="BJ116" s="25" t="s">
        <v>24</v>
      </c>
      <c r="BK116" s="251">
        <f>ROUND(I116*H116,2)</f>
        <v>0</v>
      </c>
      <c r="BL116" s="25" t="s">
        <v>401</v>
      </c>
      <c r="BM116" s="25" t="s">
        <v>5993</v>
      </c>
    </row>
    <row r="117" spans="2:47" s="1" customFormat="1" ht="13.5">
      <c r="B117" s="47"/>
      <c r="C117" s="75"/>
      <c r="D117" s="252" t="s">
        <v>403</v>
      </c>
      <c r="E117" s="75"/>
      <c r="F117" s="253" t="s">
        <v>492</v>
      </c>
      <c r="G117" s="75"/>
      <c r="H117" s="75"/>
      <c r="I117" s="208"/>
      <c r="J117" s="75"/>
      <c r="K117" s="75"/>
      <c r="L117" s="73"/>
      <c r="M117" s="254"/>
      <c r="N117" s="48"/>
      <c r="O117" s="48"/>
      <c r="P117" s="48"/>
      <c r="Q117" s="48"/>
      <c r="R117" s="48"/>
      <c r="S117" s="48"/>
      <c r="T117" s="96"/>
      <c r="AT117" s="25" t="s">
        <v>403</v>
      </c>
      <c r="AU117" s="25" t="s">
        <v>81</v>
      </c>
    </row>
    <row r="118" spans="2:51" s="12" customFormat="1" ht="13.5">
      <c r="B118" s="255"/>
      <c r="C118" s="256"/>
      <c r="D118" s="252" t="s">
        <v>405</v>
      </c>
      <c r="E118" s="257" t="s">
        <v>22</v>
      </c>
      <c r="F118" s="258" t="s">
        <v>5994</v>
      </c>
      <c r="G118" s="256"/>
      <c r="H118" s="259">
        <v>3.465</v>
      </c>
      <c r="I118" s="260"/>
      <c r="J118" s="256"/>
      <c r="K118" s="256"/>
      <c r="L118" s="261"/>
      <c r="M118" s="262"/>
      <c r="N118" s="263"/>
      <c r="O118" s="263"/>
      <c r="P118" s="263"/>
      <c r="Q118" s="263"/>
      <c r="R118" s="263"/>
      <c r="S118" s="263"/>
      <c r="T118" s="264"/>
      <c r="AT118" s="265" t="s">
        <v>405</v>
      </c>
      <c r="AU118" s="265" t="s">
        <v>81</v>
      </c>
      <c r="AV118" s="12" t="s">
        <v>81</v>
      </c>
      <c r="AW118" s="12" t="s">
        <v>36</v>
      </c>
      <c r="AX118" s="12" t="s">
        <v>73</v>
      </c>
      <c r="AY118" s="265" t="s">
        <v>394</v>
      </c>
    </row>
    <row r="119" spans="2:51" s="14" customFormat="1" ht="13.5">
      <c r="B119" s="277"/>
      <c r="C119" s="278"/>
      <c r="D119" s="252" t="s">
        <v>405</v>
      </c>
      <c r="E119" s="279" t="s">
        <v>22</v>
      </c>
      <c r="F119" s="280" t="s">
        <v>473</v>
      </c>
      <c r="G119" s="278"/>
      <c r="H119" s="281">
        <v>3.465</v>
      </c>
      <c r="I119" s="282"/>
      <c r="J119" s="278"/>
      <c r="K119" s="278"/>
      <c r="L119" s="283"/>
      <c r="M119" s="284"/>
      <c r="N119" s="285"/>
      <c r="O119" s="285"/>
      <c r="P119" s="285"/>
      <c r="Q119" s="285"/>
      <c r="R119" s="285"/>
      <c r="S119" s="285"/>
      <c r="T119" s="286"/>
      <c r="AT119" s="287" t="s">
        <v>405</v>
      </c>
      <c r="AU119" s="287" t="s">
        <v>81</v>
      </c>
      <c r="AV119" s="14" t="s">
        <v>401</v>
      </c>
      <c r="AW119" s="14" t="s">
        <v>36</v>
      </c>
      <c r="AX119" s="14" t="s">
        <v>24</v>
      </c>
      <c r="AY119" s="287" t="s">
        <v>394</v>
      </c>
    </row>
    <row r="120" spans="2:65" s="1" customFormat="1" ht="16.5" customHeight="1">
      <c r="B120" s="47"/>
      <c r="C120" s="240" t="s">
        <v>443</v>
      </c>
      <c r="D120" s="240" t="s">
        <v>396</v>
      </c>
      <c r="E120" s="241" t="s">
        <v>5995</v>
      </c>
      <c r="F120" s="242" t="s">
        <v>5996</v>
      </c>
      <c r="G120" s="243" t="s">
        <v>425</v>
      </c>
      <c r="H120" s="244">
        <v>2.475</v>
      </c>
      <c r="I120" s="245"/>
      <c r="J120" s="246">
        <f>ROUND(I120*H120,2)</f>
        <v>0</v>
      </c>
      <c r="K120" s="242" t="s">
        <v>400</v>
      </c>
      <c r="L120" s="73"/>
      <c r="M120" s="247" t="s">
        <v>22</v>
      </c>
      <c r="N120" s="248" t="s">
        <v>44</v>
      </c>
      <c r="O120" s="48"/>
      <c r="P120" s="249">
        <f>O120*H120</f>
        <v>0</v>
      </c>
      <c r="Q120" s="249">
        <v>0.01705</v>
      </c>
      <c r="R120" s="249">
        <f>Q120*H120</f>
        <v>0.04219875</v>
      </c>
      <c r="S120" s="249">
        <v>0</v>
      </c>
      <c r="T120" s="250">
        <f>S120*H120</f>
        <v>0</v>
      </c>
      <c r="AR120" s="25" t="s">
        <v>401</v>
      </c>
      <c r="AT120" s="25" t="s">
        <v>396</v>
      </c>
      <c r="AU120" s="25" t="s">
        <v>81</v>
      </c>
      <c r="AY120" s="25" t="s">
        <v>394</v>
      </c>
      <c r="BE120" s="251">
        <f>IF(N120="základní",J120,0)</f>
        <v>0</v>
      </c>
      <c r="BF120" s="251">
        <f>IF(N120="snížená",J120,0)</f>
        <v>0</v>
      </c>
      <c r="BG120" s="251">
        <f>IF(N120="zákl. přenesená",J120,0)</f>
        <v>0</v>
      </c>
      <c r="BH120" s="251">
        <f>IF(N120="sníž. přenesená",J120,0)</f>
        <v>0</v>
      </c>
      <c r="BI120" s="251">
        <f>IF(N120="nulová",J120,0)</f>
        <v>0</v>
      </c>
      <c r="BJ120" s="25" t="s">
        <v>24</v>
      </c>
      <c r="BK120" s="251">
        <f>ROUND(I120*H120,2)</f>
        <v>0</v>
      </c>
      <c r="BL120" s="25" t="s">
        <v>401</v>
      </c>
      <c r="BM120" s="25" t="s">
        <v>5997</v>
      </c>
    </row>
    <row r="121" spans="2:47" s="1" customFormat="1" ht="13.5">
      <c r="B121" s="47"/>
      <c r="C121" s="75"/>
      <c r="D121" s="252" t="s">
        <v>403</v>
      </c>
      <c r="E121" s="75"/>
      <c r="F121" s="253" t="s">
        <v>5998</v>
      </c>
      <c r="G121" s="75"/>
      <c r="H121" s="75"/>
      <c r="I121" s="208"/>
      <c r="J121" s="75"/>
      <c r="K121" s="75"/>
      <c r="L121" s="73"/>
      <c r="M121" s="254"/>
      <c r="N121" s="48"/>
      <c r="O121" s="48"/>
      <c r="P121" s="48"/>
      <c r="Q121" s="48"/>
      <c r="R121" s="48"/>
      <c r="S121" s="48"/>
      <c r="T121" s="96"/>
      <c r="AT121" s="25" t="s">
        <v>403</v>
      </c>
      <c r="AU121" s="25" t="s">
        <v>81</v>
      </c>
    </row>
    <row r="122" spans="2:51" s="12" customFormat="1" ht="13.5">
      <c r="B122" s="255"/>
      <c r="C122" s="256"/>
      <c r="D122" s="252" t="s">
        <v>405</v>
      </c>
      <c r="E122" s="257" t="s">
        <v>22</v>
      </c>
      <c r="F122" s="258" t="s">
        <v>5999</v>
      </c>
      <c r="G122" s="256"/>
      <c r="H122" s="259">
        <v>2.475</v>
      </c>
      <c r="I122" s="260"/>
      <c r="J122" s="256"/>
      <c r="K122" s="256"/>
      <c r="L122" s="261"/>
      <c r="M122" s="262"/>
      <c r="N122" s="263"/>
      <c r="O122" s="263"/>
      <c r="P122" s="263"/>
      <c r="Q122" s="263"/>
      <c r="R122" s="263"/>
      <c r="S122" s="263"/>
      <c r="T122" s="264"/>
      <c r="AT122" s="265" t="s">
        <v>405</v>
      </c>
      <c r="AU122" s="265" t="s">
        <v>81</v>
      </c>
      <c r="AV122" s="12" t="s">
        <v>81</v>
      </c>
      <c r="AW122" s="12" t="s">
        <v>36</v>
      </c>
      <c r="AX122" s="12" t="s">
        <v>73</v>
      </c>
      <c r="AY122" s="265" t="s">
        <v>394</v>
      </c>
    </row>
    <row r="123" spans="2:51" s="14" customFormat="1" ht="13.5">
      <c r="B123" s="277"/>
      <c r="C123" s="278"/>
      <c r="D123" s="252" t="s">
        <v>405</v>
      </c>
      <c r="E123" s="279" t="s">
        <v>22</v>
      </c>
      <c r="F123" s="280" t="s">
        <v>473</v>
      </c>
      <c r="G123" s="278"/>
      <c r="H123" s="281">
        <v>2.475</v>
      </c>
      <c r="I123" s="282"/>
      <c r="J123" s="278"/>
      <c r="K123" s="278"/>
      <c r="L123" s="283"/>
      <c r="M123" s="284"/>
      <c r="N123" s="285"/>
      <c r="O123" s="285"/>
      <c r="P123" s="285"/>
      <c r="Q123" s="285"/>
      <c r="R123" s="285"/>
      <c r="S123" s="285"/>
      <c r="T123" s="286"/>
      <c r="AT123" s="287" t="s">
        <v>405</v>
      </c>
      <c r="AU123" s="287" t="s">
        <v>81</v>
      </c>
      <c r="AV123" s="14" t="s">
        <v>401</v>
      </c>
      <c r="AW123" s="14" t="s">
        <v>36</v>
      </c>
      <c r="AX123" s="14" t="s">
        <v>24</v>
      </c>
      <c r="AY123" s="287" t="s">
        <v>394</v>
      </c>
    </row>
    <row r="124" spans="2:65" s="1" customFormat="1" ht="16.5" customHeight="1">
      <c r="B124" s="47"/>
      <c r="C124" s="240" t="s">
        <v>448</v>
      </c>
      <c r="D124" s="240" t="s">
        <v>396</v>
      </c>
      <c r="E124" s="241" t="s">
        <v>5532</v>
      </c>
      <c r="F124" s="242" t="s">
        <v>5533</v>
      </c>
      <c r="G124" s="243" t="s">
        <v>399</v>
      </c>
      <c r="H124" s="244">
        <v>27</v>
      </c>
      <c r="I124" s="245"/>
      <c r="J124" s="246">
        <f>ROUND(I124*H124,2)</f>
        <v>0</v>
      </c>
      <c r="K124" s="242" t="s">
        <v>400</v>
      </c>
      <c r="L124" s="73"/>
      <c r="M124" s="247" t="s">
        <v>22</v>
      </c>
      <c r="N124" s="248" t="s">
        <v>44</v>
      </c>
      <c r="O124" s="48"/>
      <c r="P124" s="249">
        <f>O124*H124</f>
        <v>0</v>
      </c>
      <c r="Q124" s="249">
        <v>0.00084</v>
      </c>
      <c r="R124" s="249">
        <f>Q124*H124</f>
        <v>0.022680000000000002</v>
      </c>
      <c r="S124" s="249">
        <v>0</v>
      </c>
      <c r="T124" s="250">
        <f>S124*H124</f>
        <v>0</v>
      </c>
      <c r="AR124" s="25" t="s">
        <v>401</v>
      </c>
      <c r="AT124" s="25" t="s">
        <v>396</v>
      </c>
      <c r="AU124" s="25" t="s">
        <v>81</v>
      </c>
      <c r="AY124" s="25" t="s">
        <v>394</v>
      </c>
      <c r="BE124" s="251">
        <f>IF(N124="základní",J124,0)</f>
        <v>0</v>
      </c>
      <c r="BF124" s="251">
        <f>IF(N124="snížená",J124,0)</f>
        <v>0</v>
      </c>
      <c r="BG124" s="251">
        <f>IF(N124="zákl. přenesená",J124,0)</f>
        <v>0</v>
      </c>
      <c r="BH124" s="251">
        <f>IF(N124="sníž. přenesená",J124,0)</f>
        <v>0</v>
      </c>
      <c r="BI124" s="251">
        <f>IF(N124="nulová",J124,0)</f>
        <v>0</v>
      </c>
      <c r="BJ124" s="25" t="s">
        <v>24</v>
      </c>
      <c r="BK124" s="251">
        <f>ROUND(I124*H124,2)</f>
        <v>0</v>
      </c>
      <c r="BL124" s="25" t="s">
        <v>401</v>
      </c>
      <c r="BM124" s="25" t="s">
        <v>6000</v>
      </c>
    </row>
    <row r="125" spans="2:47" s="1" customFormat="1" ht="13.5">
      <c r="B125" s="47"/>
      <c r="C125" s="75"/>
      <c r="D125" s="252" t="s">
        <v>403</v>
      </c>
      <c r="E125" s="75"/>
      <c r="F125" s="253" t="s">
        <v>5535</v>
      </c>
      <c r="G125" s="75"/>
      <c r="H125" s="75"/>
      <c r="I125" s="208"/>
      <c r="J125" s="75"/>
      <c r="K125" s="75"/>
      <c r="L125" s="73"/>
      <c r="M125" s="254"/>
      <c r="N125" s="48"/>
      <c r="O125" s="48"/>
      <c r="P125" s="48"/>
      <c r="Q125" s="48"/>
      <c r="R125" s="48"/>
      <c r="S125" s="48"/>
      <c r="T125" s="96"/>
      <c r="AT125" s="25" t="s">
        <v>403</v>
      </c>
      <c r="AU125" s="25" t="s">
        <v>81</v>
      </c>
    </row>
    <row r="126" spans="2:51" s="12" customFormat="1" ht="13.5">
      <c r="B126" s="255"/>
      <c r="C126" s="256"/>
      <c r="D126" s="252" t="s">
        <v>405</v>
      </c>
      <c r="E126" s="257" t="s">
        <v>22</v>
      </c>
      <c r="F126" s="258" t="s">
        <v>6001</v>
      </c>
      <c r="G126" s="256"/>
      <c r="H126" s="259">
        <v>27</v>
      </c>
      <c r="I126" s="260"/>
      <c r="J126" s="256"/>
      <c r="K126" s="256"/>
      <c r="L126" s="261"/>
      <c r="M126" s="262"/>
      <c r="N126" s="263"/>
      <c r="O126" s="263"/>
      <c r="P126" s="263"/>
      <c r="Q126" s="263"/>
      <c r="R126" s="263"/>
      <c r="S126" s="263"/>
      <c r="T126" s="264"/>
      <c r="AT126" s="265" t="s">
        <v>405</v>
      </c>
      <c r="AU126" s="265" t="s">
        <v>81</v>
      </c>
      <c r="AV126" s="12" t="s">
        <v>81</v>
      </c>
      <c r="AW126" s="12" t="s">
        <v>36</v>
      </c>
      <c r="AX126" s="12" t="s">
        <v>73</v>
      </c>
      <c r="AY126" s="265" t="s">
        <v>394</v>
      </c>
    </row>
    <row r="127" spans="2:51" s="14" customFormat="1" ht="13.5">
      <c r="B127" s="277"/>
      <c r="C127" s="278"/>
      <c r="D127" s="252" t="s">
        <v>405</v>
      </c>
      <c r="E127" s="279" t="s">
        <v>22</v>
      </c>
      <c r="F127" s="280" t="s">
        <v>473</v>
      </c>
      <c r="G127" s="278"/>
      <c r="H127" s="281">
        <v>27</v>
      </c>
      <c r="I127" s="282"/>
      <c r="J127" s="278"/>
      <c r="K127" s="278"/>
      <c r="L127" s="283"/>
      <c r="M127" s="284"/>
      <c r="N127" s="285"/>
      <c r="O127" s="285"/>
      <c r="P127" s="285"/>
      <c r="Q127" s="285"/>
      <c r="R127" s="285"/>
      <c r="S127" s="285"/>
      <c r="T127" s="286"/>
      <c r="AT127" s="287" t="s">
        <v>405</v>
      </c>
      <c r="AU127" s="287" t="s">
        <v>81</v>
      </c>
      <c r="AV127" s="14" t="s">
        <v>401</v>
      </c>
      <c r="AW127" s="14" t="s">
        <v>36</v>
      </c>
      <c r="AX127" s="14" t="s">
        <v>24</v>
      </c>
      <c r="AY127" s="287" t="s">
        <v>394</v>
      </c>
    </row>
    <row r="128" spans="2:65" s="1" customFormat="1" ht="16.5" customHeight="1">
      <c r="B128" s="47"/>
      <c r="C128" s="240" t="s">
        <v>455</v>
      </c>
      <c r="D128" s="240" t="s">
        <v>396</v>
      </c>
      <c r="E128" s="241" t="s">
        <v>5538</v>
      </c>
      <c r="F128" s="242" t="s">
        <v>5539</v>
      </c>
      <c r="G128" s="243" t="s">
        <v>399</v>
      </c>
      <c r="H128" s="244">
        <v>27</v>
      </c>
      <c r="I128" s="245"/>
      <c r="J128" s="246">
        <f>ROUND(I128*H128,2)</f>
        <v>0</v>
      </c>
      <c r="K128" s="242" t="s">
        <v>400</v>
      </c>
      <c r="L128" s="73"/>
      <c r="M128" s="247" t="s">
        <v>22</v>
      </c>
      <c r="N128" s="248" t="s">
        <v>44</v>
      </c>
      <c r="O128" s="48"/>
      <c r="P128" s="249">
        <f>O128*H128</f>
        <v>0</v>
      </c>
      <c r="Q128" s="249">
        <v>0</v>
      </c>
      <c r="R128" s="249">
        <f>Q128*H128</f>
        <v>0</v>
      </c>
      <c r="S128" s="249">
        <v>0</v>
      </c>
      <c r="T128" s="250">
        <f>S128*H128</f>
        <v>0</v>
      </c>
      <c r="AR128" s="25" t="s">
        <v>401</v>
      </c>
      <c r="AT128" s="25" t="s">
        <v>396</v>
      </c>
      <c r="AU128" s="25" t="s">
        <v>81</v>
      </c>
      <c r="AY128" s="25" t="s">
        <v>394</v>
      </c>
      <c r="BE128" s="251">
        <f>IF(N128="základní",J128,0)</f>
        <v>0</v>
      </c>
      <c r="BF128" s="251">
        <f>IF(N128="snížená",J128,0)</f>
        <v>0</v>
      </c>
      <c r="BG128" s="251">
        <f>IF(N128="zákl. přenesená",J128,0)</f>
        <v>0</v>
      </c>
      <c r="BH128" s="251">
        <f>IF(N128="sníž. přenesená",J128,0)</f>
        <v>0</v>
      </c>
      <c r="BI128" s="251">
        <f>IF(N128="nulová",J128,0)</f>
        <v>0</v>
      </c>
      <c r="BJ128" s="25" t="s">
        <v>24</v>
      </c>
      <c r="BK128" s="251">
        <f>ROUND(I128*H128,2)</f>
        <v>0</v>
      </c>
      <c r="BL128" s="25" t="s">
        <v>401</v>
      </c>
      <c r="BM128" s="25" t="s">
        <v>6002</v>
      </c>
    </row>
    <row r="129" spans="2:47" s="1" customFormat="1" ht="13.5">
      <c r="B129" s="47"/>
      <c r="C129" s="75"/>
      <c r="D129" s="252" t="s">
        <v>403</v>
      </c>
      <c r="E129" s="75"/>
      <c r="F129" s="253" t="s">
        <v>5541</v>
      </c>
      <c r="G129" s="75"/>
      <c r="H129" s="75"/>
      <c r="I129" s="208"/>
      <c r="J129" s="75"/>
      <c r="K129" s="75"/>
      <c r="L129" s="73"/>
      <c r="M129" s="254"/>
      <c r="N129" s="48"/>
      <c r="O129" s="48"/>
      <c r="P129" s="48"/>
      <c r="Q129" s="48"/>
      <c r="R129" s="48"/>
      <c r="S129" s="48"/>
      <c r="T129" s="96"/>
      <c r="AT129" s="25" t="s">
        <v>403</v>
      </c>
      <c r="AU129" s="25" t="s">
        <v>81</v>
      </c>
    </row>
    <row r="130" spans="2:51" s="12" customFormat="1" ht="13.5">
      <c r="B130" s="255"/>
      <c r="C130" s="256"/>
      <c r="D130" s="252" t="s">
        <v>405</v>
      </c>
      <c r="E130" s="257" t="s">
        <v>22</v>
      </c>
      <c r="F130" s="258" t="s">
        <v>6001</v>
      </c>
      <c r="G130" s="256"/>
      <c r="H130" s="259">
        <v>27</v>
      </c>
      <c r="I130" s="260"/>
      <c r="J130" s="256"/>
      <c r="K130" s="256"/>
      <c r="L130" s="261"/>
      <c r="M130" s="262"/>
      <c r="N130" s="263"/>
      <c r="O130" s="263"/>
      <c r="P130" s="263"/>
      <c r="Q130" s="263"/>
      <c r="R130" s="263"/>
      <c r="S130" s="263"/>
      <c r="T130" s="264"/>
      <c r="AT130" s="265" t="s">
        <v>405</v>
      </c>
      <c r="AU130" s="265" t="s">
        <v>81</v>
      </c>
      <c r="AV130" s="12" t="s">
        <v>81</v>
      </c>
      <c r="AW130" s="12" t="s">
        <v>36</v>
      </c>
      <c r="AX130" s="12" t="s">
        <v>73</v>
      </c>
      <c r="AY130" s="265" t="s">
        <v>394</v>
      </c>
    </row>
    <row r="131" spans="2:51" s="14" customFormat="1" ht="13.5">
      <c r="B131" s="277"/>
      <c r="C131" s="278"/>
      <c r="D131" s="252" t="s">
        <v>405</v>
      </c>
      <c r="E131" s="279" t="s">
        <v>22</v>
      </c>
      <c r="F131" s="280" t="s">
        <v>473</v>
      </c>
      <c r="G131" s="278"/>
      <c r="H131" s="281">
        <v>27</v>
      </c>
      <c r="I131" s="282"/>
      <c r="J131" s="278"/>
      <c r="K131" s="278"/>
      <c r="L131" s="283"/>
      <c r="M131" s="284"/>
      <c r="N131" s="285"/>
      <c r="O131" s="285"/>
      <c r="P131" s="285"/>
      <c r="Q131" s="285"/>
      <c r="R131" s="285"/>
      <c r="S131" s="285"/>
      <c r="T131" s="286"/>
      <c r="AT131" s="287" t="s">
        <v>405</v>
      </c>
      <c r="AU131" s="287" t="s">
        <v>81</v>
      </c>
      <c r="AV131" s="14" t="s">
        <v>401</v>
      </c>
      <c r="AW131" s="14" t="s">
        <v>36</v>
      </c>
      <c r="AX131" s="14" t="s">
        <v>24</v>
      </c>
      <c r="AY131" s="287" t="s">
        <v>394</v>
      </c>
    </row>
    <row r="132" spans="2:65" s="1" customFormat="1" ht="16.5" customHeight="1">
      <c r="B132" s="47"/>
      <c r="C132" s="240" t="s">
        <v>460</v>
      </c>
      <c r="D132" s="240" t="s">
        <v>396</v>
      </c>
      <c r="E132" s="241" t="s">
        <v>5542</v>
      </c>
      <c r="F132" s="242" t="s">
        <v>5543</v>
      </c>
      <c r="G132" s="243" t="s">
        <v>425</v>
      </c>
      <c r="H132" s="244">
        <v>80.925</v>
      </c>
      <c r="I132" s="245"/>
      <c r="J132" s="246">
        <f>ROUND(I132*H132,2)</f>
        <v>0</v>
      </c>
      <c r="K132" s="242" t="s">
        <v>400</v>
      </c>
      <c r="L132" s="73"/>
      <c r="M132" s="247" t="s">
        <v>22</v>
      </c>
      <c r="N132" s="248" t="s">
        <v>44</v>
      </c>
      <c r="O132" s="48"/>
      <c r="P132" s="249">
        <f>O132*H132</f>
        <v>0</v>
      </c>
      <c r="Q132" s="249">
        <v>0</v>
      </c>
      <c r="R132" s="249">
        <f>Q132*H132</f>
        <v>0</v>
      </c>
      <c r="S132" s="249">
        <v>0</v>
      </c>
      <c r="T132" s="250">
        <f>S132*H132</f>
        <v>0</v>
      </c>
      <c r="AR132" s="25" t="s">
        <v>401</v>
      </c>
      <c r="AT132" s="25" t="s">
        <v>396</v>
      </c>
      <c r="AU132" s="25" t="s">
        <v>81</v>
      </c>
      <c r="AY132" s="25" t="s">
        <v>394</v>
      </c>
      <c r="BE132" s="251">
        <f>IF(N132="základní",J132,0)</f>
        <v>0</v>
      </c>
      <c r="BF132" s="251">
        <f>IF(N132="snížená",J132,0)</f>
        <v>0</v>
      </c>
      <c r="BG132" s="251">
        <f>IF(N132="zákl. přenesená",J132,0)</f>
        <v>0</v>
      </c>
      <c r="BH132" s="251">
        <f>IF(N132="sníž. přenesená",J132,0)</f>
        <v>0</v>
      </c>
      <c r="BI132" s="251">
        <f>IF(N132="nulová",J132,0)</f>
        <v>0</v>
      </c>
      <c r="BJ132" s="25" t="s">
        <v>24</v>
      </c>
      <c r="BK132" s="251">
        <f>ROUND(I132*H132,2)</f>
        <v>0</v>
      </c>
      <c r="BL132" s="25" t="s">
        <v>401</v>
      </c>
      <c r="BM132" s="25" t="s">
        <v>6003</v>
      </c>
    </row>
    <row r="133" spans="2:47" s="1" customFormat="1" ht="13.5">
      <c r="B133" s="47"/>
      <c r="C133" s="75"/>
      <c r="D133" s="252" t="s">
        <v>403</v>
      </c>
      <c r="E133" s="75"/>
      <c r="F133" s="253" t="s">
        <v>5545</v>
      </c>
      <c r="G133" s="75"/>
      <c r="H133" s="75"/>
      <c r="I133" s="208"/>
      <c r="J133" s="75"/>
      <c r="K133" s="75"/>
      <c r="L133" s="73"/>
      <c r="M133" s="254"/>
      <c r="N133" s="48"/>
      <c r="O133" s="48"/>
      <c r="P133" s="48"/>
      <c r="Q133" s="48"/>
      <c r="R133" s="48"/>
      <c r="S133" s="48"/>
      <c r="T133" s="96"/>
      <c r="AT133" s="25" t="s">
        <v>403</v>
      </c>
      <c r="AU133" s="25" t="s">
        <v>81</v>
      </c>
    </row>
    <row r="134" spans="2:51" s="12" customFormat="1" ht="13.5">
      <c r="B134" s="255"/>
      <c r="C134" s="256"/>
      <c r="D134" s="252" t="s">
        <v>405</v>
      </c>
      <c r="E134" s="257" t="s">
        <v>22</v>
      </c>
      <c r="F134" s="258" t="s">
        <v>6004</v>
      </c>
      <c r="G134" s="256"/>
      <c r="H134" s="259">
        <v>7.425</v>
      </c>
      <c r="I134" s="260"/>
      <c r="J134" s="256"/>
      <c r="K134" s="256"/>
      <c r="L134" s="261"/>
      <c r="M134" s="262"/>
      <c r="N134" s="263"/>
      <c r="O134" s="263"/>
      <c r="P134" s="263"/>
      <c r="Q134" s="263"/>
      <c r="R134" s="263"/>
      <c r="S134" s="263"/>
      <c r="T134" s="264"/>
      <c r="AT134" s="265" t="s">
        <v>405</v>
      </c>
      <c r="AU134" s="265" t="s">
        <v>81</v>
      </c>
      <c r="AV134" s="12" t="s">
        <v>81</v>
      </c>
      <c r="AW134" s="12" t="s">
        <v>36</v>
      </c>
      <c r="AX134" s="12" t="s">
        <v>73</v>
      </c>
      <c r="AY134" s="265" t="s">
        <v>394</v>
      </c>
    </row>
    <row r="135" spans="2:51" s="12" customFormat="1" ht="13.5">
      <c r="B135" s="255"/>
      <c r="C135" s="256"/>
      <c r="D135" s="252" t="s">
        <v>405</v>
      </c>
      <c r="E135" s="257" t="s">
        <v>22</v>
      </c>
      <c r="F135" s="258" t="s">
        <v>5986</v>
      </c>
      <c r="G135" s="256"/>
      <c r="H135" s="259">
        <v>73.5</v>
      </c>
      <c r="I135" s="260"/>
      <c r="J135" s="256"/>
      <c r="K135" s="256"/>
      <c r="L135" s="261"/>
      <c r="M135" s="262"/>
      <c r="N135" s="263"/>
      <c r="O135" s="263"/>
      <c r="P135" s="263"/>
      <c r="Q135" s="263"/>
      <c r="R135" s="263"/>
      <c r="S135" s="263"/>
      <c r="T135" s="264"/>
      <c r="AT135" s="265" t="s">
        <v>405</v>
      </c>
      <c r="AU135" s="265" t="s">
        <v>81</v>
      </c>
      <c r="AV135" s="12" t="s">
        <v>81</v>
      </c>
      <c r="AW135" s="12" t="s">
        <v>36</v>
      </c>
      <c r="AX135" s="12" t="s">
        <v>73</v>
      </c>
      <c r="AY135" s="265" t="s">
        <v>394</v>
      </c>
    </row>
    <row r="136" spans="2:51" s="14" customFormat="1" ht="13.5">
      <c r="B136" s="277"/>
      <c r="C136" s="278"/>
      <c r="D136" s="252" t="s">
        <v>405</v>
      </c>
      <c r="E136" s="279" t="s">
        <v>22</v>
      </c>
      <c r="F136" s="280" t="s">
        <v>473</v>
      </c>
      <c r="G136" s="278"/>
      <c r="H136" s="281">
        <v>80.925</v>
      </c>
      <c r="I136" s="282"/>
      <c r="J136" s="278"/>
      <c r="K136" s="278"/>
      <c r="L136" s="283"/>
      <c r="M136" s="284"/>
      <c r="N136" s="285"/>
      <c r="O136" s="285"/>
      <c r="P136" s="285"/>
      <c r="Q136" s="285"/>
      <c r="R136" s="285"/>
      <c r="S136" s="285"/>
      <c r="T136" s="286"/>
      <c r="AT136" s="287" t="s">
        <v>405</v>
      </c>
      <c r="AU136" s="287" t="s">
        <v>81</v>
      </c>
      <c r="AV136" s="14" t="s">
        <v>401</v>
      </c>
      <c r="AW136" s="14" t="s">
        <v>36</v>
      </c>
      <c r="AX136" s="14" t="s">
        <v>24</v>
      </c>
      <c r="AY136" s="287" t="s">
        <v>394</v>
      </c>
    </row>
    <row r="137" spans="2:65" s="1" customFormat="1" ht="16.5" customHeight="1">
      <c r="B137" s="47"/>
      <c r="C137" s="240" t="s">
        <v>305</v>
      </c>
      <c r="D137" s="240" t="s">
        <v>396</v>
      </c>
      <c r="E137" s="241" t="s">
        <v>3441</v>
      </c>
      <c r="F137" s="242" t="s">
        <v>3442</v>
      </c>
      <c r="G137" s="243" t="s">
        <v>425</v>
      </c>
      <c r="H137" s="244">
        <v>75.975</v>
      </c>
      <c r="I137" s="245"/>
      <c r="J137" s="246">
        <f>ROUND(I137*H137,2)</f>
        <v>0</v>
      </c>
      <c r="K137" s="242" t="s">
        <v>400</v>
      </c>
      <c r="L137" s="73"/>
      <c r="M137" s="247" t="s">
        <v>22</v>
      </c>
      <c r="N137" s="248" t="s">
        <v>44</v>
      </c>
      <c r="O137" s="48"/>
      <c r="P137" s="249">
        <f>O137*H137</f>
        <v>0</v>
      </c>
      <c r="Q137" s="249">
        <v>0</v>
      </c>
      <c r="R137" s="249">
        <f>Q137*H137</f>
        <v>0</v>
      </c>
      <c r="S137" s="249">
        <v>0</v>
      </c>
      <c r="T137" s="250">
        <f>S137*H137</f>
        <v>0</v>
      </c>
      <c r="AR137" s="25" t="s">
        <v>401</v>
      </c>
      <c r="AT137" s="25" t="s">
        <v>396</v>
      </c>
      <c r="AU137" s="25" t="s">
        <v>81</v>
      </c>
      <c r="AY137" s="25" t="s">
        <v>394</v>
      </c>
      <c r="BE137" s="251">
        <f>IF(N137="základní",J137,0)</f>
        <v>0</v>
      </c>
      <c r="BF137" s="251">
        <f>IF(N137="snížená",J137,0)</f>
        <v>0</v>
      </c>
      <c r="BG137" s="251">
        <f>IF(N137="zákl. přenesená",J137,0)</f>
        <v>0</v>
      </c>
      <c r="BH137" s="251">
        <f>IF(N137="sníž. přenesená",J137,0)</f>
        <v>0</v>
      </c>
      <c r="BI137" s="251">
        <f>IF(N137="nulová",J137,0)</f>
        <v>0</v>
      </c>
      <c r="BJ137" s="25" t="s">
        <v>24</v>
      </c>
      <c r="BK137" s="251">
        <f>ROUND(I137*H137,2)</f>
        <v>0</v>
      </c>
      <c r="BL137" s="25" t="s">
        <v>401</v>
      </c>
      <c r="BM137" s="25" t="s">
        <v>6005</v>
      </c>
    </row>
    <row r="138" spans="2:47" s="1" customFormat="1" ht="13.5">
      <c r="B138" s="47"/>
      <c r="C138" s="75"/>
      <c r="D138" s="252" t="s">
        <v>403</v>
      </c>
      <c r="E138" s="75"/>
      <c r="F138" s="253" t="s">
        <v>5547</v>
      </c>
      <c r="G138" s="75"/>
      <c r="H138" s="75"/>
      <c r="I138" s="208"/>
      <c r="J138" s="75"/>
      <c r="K138" s="75"/>
      <c r="L138" s="73"/>
      <c r="M138" s="254"/>
      <c r="N138" s="48"/>
      <c r="O138" s="48"/>
      <c r="P138" s="48"/>
      <c r="Q138" s="48"/>
      <c r="R138" s="48"/>
      <c r="S138" s="48"/>
      <c r="T138" s="96"/>
      <c r="AT138" s="25" t="s">
        <v>403</v>
      </c>
      <c r="AU138" s="25" t="s">
        <v>81</v>
      </c>
    </row>
    <row r="139" spans="2:51" s="12" customFormat="1" ht="13.5">
      <c r="B139" s="255"/>
      <c r="C139" s="256"/>
      <c r="D139" s="252" t="s">
        <v>405</v>
      </c>
      <c r="E139" s="257" t="s">
        <v>22</v>
      </c>
      <c r="F139" s="258" t="s">
        <v>5999</v>
      </c>
      <c r="G139" s="256"/>
      <c r="H139" s="259">
        <v>2.475</v>
      </c>
      <c r="I139" s="260"/>
      <c r="J139" s="256"/>
      <c r="K139" s="256"/>
      <c r="L139" s="261"/>
      <c r="M139" s="262"/>
      <c r="N139" s="263"/>
      <c r="O139" s="263"/>
      <c r="P139" s="263"/>
      <c r="Q139" s="263"/>
      <c r="R139" s="263"/>
      <c r="S139" s="263"/>
      <c r="T139" s="264"/>
      <c r="AT139" s="265" t="s">
        <v>405</v>
      </c>
      <c r="AU139" s="265" t="s">
        <v>81</v>
      </c>
      <c r="AV139" s="12" t="s">
        <v>81</v>
      </c>
      <c r="AW139" s="12" t="s">
        <v>36</v>
      </c>
      <c r="AX139" s="12" t="s">
        <v>73</v>
      </c>
      <c r="AY139" s="265" t="s">
        <v>394</v>
      </c>
    </row>
    <row r="140" spans="2:51" s="12" customFormat="1" ht="13.5">
      <c r="B140" s="255"/>
      <c r="C140" s="256"/>
      <c r="D140" s="252" t="s">
        <v>405</v>
      </c>
      <c r="E140" s="257" t="s">
        <v>22</v>
      </c>
      <c r="F140" s="258" t="s">
        <v>5986</v>
      </c>
      <c r="G140" s="256"/>
      <c r="H140" s="259">
        <v>73.5</v>
      </c>
      <c r="I140" s="260"/>
      <c r="J140" s="256"/>
      <c r="K140" s="256"/>
      <c r="L140" s="261"/>
      <c r="M140" s="262"/>
      <c r="N140" s="263"/>
      <c r="O140" s="263"/>
      <c r="P140" s="263"/>
      <c r="Q140" s="263"/>
      <c r="R140" s="263"/>
      <c r="S140" s="263"/>
      <c r="T140" s="264"/>
      <c r="AT140" s="265" t="s">
        <v>405</v>
      </c>
      <c r="AU140" s="265" t="s">
        <v>81</v>
      </c>
      <c r="AV140" s="12" t="s">
        <v>81</v>
      </c>
      <c r="AW140" s="12" t="s">
        <v>36</v>
      </c>
      <c r="AX140" s="12" t="s">
        <v>73</v>
      </c>
      <c r="AY140" s="265" t="s">
        <v>394</v>
      </c>
    </row>
    <row r="141" spans="2:51" s="14" customFormat="1" ht="13.5">
      <c r="B141" s="277"/>
      <c r="C141" s="278"/>
      <c r="D141" s="252" t="s">
        <v>405</v>
      </c>
      <c r="E141" s="279" t="s">
        <v>22</v>
      </c>
      <c r="F141" s="280" t="s">
        <v>473</v>
      </c>
      <c r="G141" s="278"/>
      <c r="H141" s="281">
        <v>75.975</v>
      </c>
      <c r="I141" s="282"/>
      <c r="J141" s="278"/>
      <c r="K141" s="278"/>
      <c r="L141" s="283"/>
      <c r="M141" s="284"/>
      <c r="N141" s="285"/>
      <c r="O141" s="285"/>
      <c r="P141" s="285"/>
      <c r="Q141" s="285"/>
      <c r="R141" s="285"/>
      <c r="S141" s="285"/>
      <c r="T141" s="286"/>
      <c r="AT141" s="287" t="s">
        <v>405</v>
      </c>
      <c r="AU141" s="287" t="s">
        <v>81</v>
      </c>
      <c r="AV141" s="14" t="s">
        <v>401</v>
      </c>
      <c r="AW141" s="14" t="s">
        <v>36</v>
      </c>
      <c r="AX141" s="14" t="s">
        <v>24</v>
      </c>
      <c r="AY141" s="287" t="s">
        <v>394</v>
      </c>
    </row>
    <row r="142" spans="2:65" s="1" customFormat="1" ht="16.5" customHeight="1">
      <c r="B142" s="47"/>
      <c r="C142" s="240" t="s">
        <v>475</v>
      </c>
      <c r="D142" s="240" t="s">
        <v>396</v>
      </c>
      <c r="E142" s="241" t="s">
        <v>519</v>
      </c>
      <c r="F142" s="242" t="s">
        <v>520</v>
      </c>
      <c r="G142" s="243" t="s">
        <v>425</v>
      </c>
      <c r="H142" s="244">
        <v>5.775</v>
      </c>
      <c r="I142" s="245"/>
      <c r="J142" s="246">
        <f>ROUND(I142*H142,2)</f>
        <v>0</v>
      </c>
      <c r="K142" s="242" t="s">
        <v>400</v>
      </c>
      <c r="L142" s="73"/>
      <c r="M142" s="247" t="s">
        <v>22</v>
      </c>
      <c r="N142" s="248" t="s">
        <v>44</v>
      </c>
      <c r="O142" s="48"/>
      <c r="P142" s="249">
        <f>O142*H142</f>
        <v>0</v>
      </c>
      <c r="Q142" s="249">
        <v>0</v>
      </c>
      <c r="R142" s="249">
        <f>Q142*H142</f>
        <v>0</v>
      </c>
      <c r="S142" s="249">
        <v>0</v>
      </c>
      <c r="T142" s="250">
        <f>S142*H142</f>
        <v>0</v>
      </c>
      <c r="AR142" s="25" t="s">
        <v>401</v>
      </c>
      <c r="AT142" s="25" t="s">
        <v>396</v>
      </c>
      <c r="AU142" s="25" t="s">
        <v>81</v>
      </c>
      <c r="AY142" s="25" t="s">
        <v>394</v>
      </c>
      <c r="BE142" s="251">
        <f>IF(N142="základní",J142,0)</f>
        <v>0</v>
      </c>
      <c r="BF142" s="251">
        <f>IF(N142="snížená",J142,0)</f>
        <v>0</v>
      </c>
      <c r="BG142" s="251">
        <f>IF(N142="zákl. přenesená",J142,0)</f>
        <v>0</v>
      </c>
      <c r="BH142" s="251">
        <f>IF(N142="sníž. přenesená",J142,0)</f>
        <v>0</v>
      </c>
      <c r="BI142" s="251">
        <f>IF(N142="nulová",J142,0)</f>
        <v>0</v>
      </c>
      <c r="BJ142" s="25" t="s">
        <v>24</v>
      </c>
      <c r="BK142" s="251">
        <f>ROUND(I142*H142,2)</f>
        <v>0</v>
      </c>
      <c r="BL142" s="25" t="s">
        <v>401</v>
      </c>
      <c r="BM142" s="25" t="s">
        <v>6006</v>
      </c>
    </row>
    <row r="143" spans="2:47" s="1" customFormat="1" ht="13.5">
      <c r="B143" s="47"/>
      <c r="C143" s="75"/>
      <c r="D143" s="252" t="s">
        <v>403</v>
      </c>
      <c r="E143" s="75"/>
      <c r="F143" s="253" t="s">
        <v>522</v>
      </c>
      <c r="G143" s="75"/>
      <c r="H143" s="75"/>
      <c r="I143" s="208"/>
      <c r="J143" s="75"/>
      <c r="K143" s="75"/>
      <c r="L143" s="73"/>
      <c r="M143" s="254"/>
      <c r="N143" s="48"/>
      <c r="O143" s="48"/>
      <c r="P143" s="48"/>
      <c r="Q143" s="48"/>
      <c r="R143" s="48"/>
      <c r="S143" s="48"/>
      <c r="T143" s="96"/>
      <c r="AT143" s="25" t="s">
        <v>403</v>
      </c>
      <c r="AU143" s="25" t="s">
        <v>81</v>
      </c>
    </row>
    <row r="144" spans="2:51" s="12" customFormat="1" ht="13.5">
      <c r="B144" s="255"/>
      <c r="C144" s="256"/>
      <c r="D144" s="252" t="s">
        <v>405</v>
      </c>
      <c r="E144" s="257" t="s">
        <v>22</v>
      </c>
      <c r="F144" s="258" t="s">
        <v>6007</v>
      </c>
      <c r="G144" s="256"/>
      <c r="H144" s="259">
        <v>5.775</v>
      </c>
      <c r="I144" s="260"/>
      <c r="J144" s="256"/>
      <c r="K144" s="256"/>
      <c r="L144" s="261"/>
      <c r="M144" s="262"/>
      <c r="N144" s="263"/>
      <c r="O144" s="263"/>
      <c r="P144" s="263"/>
      <c r="Q144" s="263"/>
      <c r="R144" s="263"/>
      <c r="S144" s="263"/>
      <c r="T144" s="264"/>
      <c r="AT144" s="265" t="s">
        <v>405</v>
      </c>
      <c r="AU144" s="265" t="s">
        <v>81</v>
      </c>
      <c r="AV144" s="12" t="s">
        <v>81</v>
      </c>
      <c r="AW144" s="12" t="s">
        <v>36</v>
      </c>
      <c r="AX144" s="12" t="s">
        <v>73</v>
      </c>
      <c r="AY144" s="265" t="s">
        <v>394</v>
      </c>
    </row>
    <row r="145" spans="2:51" s="14" customFormat="1" ht="13.5">
      <c r="B145" s="277"/>
      <c r="C145" s="278"/>
      <c r="D145" s="252" t="s">
        <v>405</v>
      </c>
      <c r="E145" s="279" t="s">
        <v>22</v>
      </c>
      <c r="F145" s="280" t="s">
        <v>473</v>
      </c>
      <c r="G145" s="278"/>
      <c r="H145" s="281">
        <v>5.775</v>
      </c>
      <c r="I145" s="282"/>
      <c r="J145" s="278"/>
      <c r="K145" s="278"/>
      <c r="L145" s="283"/>
      <c r="M145" s="284"/>
      <c r="N145" s="285"/>
      <c r="O145" s="285"/>
      <c r="P145" s="285"/>
      <c r="Q145" s="285"/>
      <c r="R145" s="285"/>
      <c r="S145" s="285"/>
      <c r="T145" s="286"/>
      <c r="AT145" s="287" t="s">
        <v>405</v>
      </c>
      <c r="AU145" s="287" t="s">
        <v>81</v>
      </c>
      <c r="AV145" s="14" t="s">
        <v>401</v>
      </c>
      <c r="AW145" s="14" t="s">
        <v>36</v>
      </c>
      <c r="AX145" s="14" t="s">
        <v>24</v>
      </c>
      <c r="AY145" s="287" t="s">
        <v>394</v>
      </c>
    </row>
    <row r="146" spans="2:65" s="1" customFormat="1" ht="16.5" customHeight="1">
      <c r="B146" s="47"/>
      <c r="C146" s="240" t="s">
        <v>480</v>
      </c>
      <c r="D146" s="240" t="s">
        <v>396</v>
      </c>
      <c r="E146" s="241" t="s">
        <v>534</v>
      </c>
      <c r="F146" s="242" t="s">
        <v>535</v>
      </c>
      <c r="G146" s="243" t="s">
        <v>425</v>
      </c>
      <c r="H146" s="244">
        <v>75.15</v>
      </c>
      <c r="I146" s="245"/>
      <c r="J146" s="246">
        <f>ROUND(I146*H146,2)</f>
        <v>0</v>
      </c>
      <c r="K146" s="242" t="s">
        <v>400</v>
      </c>
      <c r="L146" s="73"/>
      <c r="M146" s="247" t="s">
        <v>22</v>
      </c>
      <c r="N146" s="248" t="s">
        <v>44</v>
      </c>
      <c r="O146" s="48"/>
      <c r="P146" s="249">
        <f>O146*H146</f>
        <v>0</v>
      </c>
      <c r="Q146" s="249">
        <v>0</v>
      </c>
      <c r="R146" s="249">
        <f>Q146*H146</f>
        <v>0</v>
      </c>
      <c r="S146" s="249">
        <v>0</v>
      </c>
      <c r="T146" s="250">
        <f>S146*H146</f>
        <v>0</v>
      </c>
      <c r="AR146" s="25" t="s">
        <v>401</v>
      </c>
      <c r="AT146" s="25" t="s">
        <v>396</v>
      </c>
      <c r="AU146" s="25" t="s">
        <v>81</v>
      </c>
      <c r="AY146" s="25" t="s">
        <v>394</v>
      </c>
      <c r="BE146" s="251">
        <f>IF(N146="základní",J146,0)</f>
        <v>0</v>
      </c>
      <c r="BF146" s="251">
        <f>IF(N146="snížená",J146,0)</f>
        <v>0</v>
      </c>
      <c r="BG146" s="251">
        <f>IF(N146="zákl. přenesená",J146,0)</f>
        <v>0</v>
      </c>
      <c r="BH146" s="251">
        <f>IF(N146="sníž. přenesená",J146,0)</f>
        <v>0</v>
      </c>
      <c r="BI146" s="251">
        <f>IF(N146="nulová",J146,0)</f>
        <v>0</v>
      </c>
      <c r="BJ146" s="25" t="s">
        <v>24</v>
      </c>
      <c r="BK146" s="251">
        <f>ROUND(I146*H146,2)</f>
        <v>0</v>
      </c>
      <c r="BL146" s="25" t="s">
        <v>401</v>
      </c>
      <c r="BM146" s="25" t="s">
        <v>6008</v>
      </c>
    </row>
    <row r="147" spans="2:47" s="1" customFormat="1" ht="13.5">
      <c r="B147" s="47"/>
      <c r="C147" s="75"/>
      <c r="D147" s="252" t="s">
        <v>403</v>
      </c>
      <c r="E147" s="75"/>
      <c r="F147" s="253" t="s">
        <v>537</v>
      </c>
      <c r="G147" s="75"/>
      <c r="H147" s="75"/>
      <c r="I147" s="208"/>
      <c r="J147" s="75"/>
      <c r="K147" s="75"/>
      <c r="L147" s="73"/>
      <c r="M147" s="254"/>
      <c r="N147" s="48"/>
      <c r="O147" s="48"/>
      <c r="P147" s="48"/>
      <c r="Q147" s="48"/>
      <c r="R147" s="48"/>
      <c r="S147" s="48"/>
      <c r="T147" s="96"/>
      <c r="AT147" s="25" t="s">
        <v>403</v>
      </c>
      <c r="AU147" s="25" t="s">
        <v>81</v>
      </c>
    </row>
    <row r="148" spans="2:51" s="12" customFormat="1" ht="13.5">
      <c r="B148" s="255"/>
      <c r="C148" s="256"/>
      <c r="D148" s="252" t="s">
        <v>405</v>
      </c>
      <c r="E148" s="257" t="s">
        <v>22</v>
      </c>
      <c r="F148" s="258" t="s">
        <v>6009</v>
      </c>
      <c r="G148" s="256"/>
      <c r="H148" s="259">
        <v>1.65</v>
      </c>
      <c r="I148" s="260"/>
      <c r="J148" s="256"/>
      <c r="K148" s="256"/>
      <c r="L148" s="261"/>
      <c r="M148" s="262"/>
      <c r="N148" s="263"/>
      <c r="O148" s="263"/>
      <c r="P148" s="263"/>
      <c r="Q148" s="263"/>
      <c r="R148" s="263"/>
      <c r="S148" s="263"/>
      <c r="T148" s="264"/>
      <c r="AT148" s="265" t="s">
        <v>405</v>
      </c>
      <c r="AU148" s="265" t="s">
        <v>81</v>
      </c>
      <c r="AV148" s="12" t="s">
        <v>81</v>
      </c>
      <c r="AW148" s="12" t="s">
        <v>36</v>
      </c>
      <c r="AX148" s="12" t="s">
        <v>73</v>
      </c>
      <c r="AY148" s="265" t="s">
        <v>394</v>
      </c>
    </row>
    <row r="149" spans="2:51" s="12" customFormat="1" ht="13.5">
      <c r="B149" s="255"/>
      <c r="C149" s="256"/>
      <c r="D149" s="252" t="s">
        <v>405</v>
      </c>
      <c r="E149" s="257" t="s">
        <v>22</v>
      </c>
      <c r="F149" s="258" t="s">
        <v>5986</v>
      </c>
      <c r="G149" s="256"/>
      <c r="H149" s="259">
        <v>73.5</v>
      </c>
      <c r="I149" s="260"/>
      <c r="J149" s="256"/>
      <c r="K149" s="256"/>
      <c r="L149" s="261"/>
      <c r="M149" s="262"/>
      <c r="N149" s="263"/>
      <c r="O149" s="263"/>
      <c r="P149" s="263"/>
      <c r="Q149" s="263"/>
      <c r="R149" s="263"/>
      <c r="S149" s="263"/>
      <c r="T149" s="264"/>
      <c r="AT149" s="265" t="s">
        <v>405</v>
      </c>
      <c r="AU149" s="265" t="s">
        <v>81</v>
      </c>
      <c r="AV149" s="12" t="s">
        <v>81</v>
      </c>
      <c r="AW149" s="12" t="s">
        <v>36</v>
      </c>
      <c r="AX149" s="12" t="s">
        <v>73</v>
      </c>
      <c r="AY149" s="265" t="s">
        <v>394</v>
      </c>
    </row>
    <row r="150" spans="2:51" s="14" customFormat="1" ht="13.5">
      <c r="B150" s="277"/>
      <c r="C150" s="278"/>
      <c r="D150" s="252" t="s">
        <v>405</v>
      </c>
      <c r="E150" s="279" t="s">
        <v>22</v>
      </c>
      <c r="F150" s="280" t="s">
        <v>473</v>
      </c>
      <c r="G150" s="278"/>
      <c r="H150" s="281">
        <v>75.15</v>
      </c>
      <c r="I150" s="282"/>
      <c r="J150" s="278"/>
      <c r="K150" s="278"/>
      <c r="L150" s="283"/>
      <c r="M150" s="284"/>
      <c r="N150" s="285"/>
      <c r="O150" s="285"/>
      <c r="P150" s="285"/>
      <c r="Q150" s="285"/>
      <c r="R150" s="285"/>
      <c r="S150" s="285"/>
      <c r="T150" s="286"/>
      <c r="AT150" s="287" t="s">
        <v>405</v>
      </c>
      <c r="AU150" s="287" t="s">
        <v>81</v>
      </c>
      <c r="AV150" s="14" t="s">
        <v>401</v>
      </c>
      <c r="AW150" s="14" t="s">
        <v>36</v>
      </c>
      <c r="AX150" s="14" t="s">
        <v>24</v>
      </c>
      <c r="AY150" s="287" t="s">
        <v>394</v>
      </c>
    </row>
    <row r="151" spans="2:65" s="1" customFormat="1" ht="16.5" customHeight="1">
      <c r="B151" s="47"/>
      <c r="C151" s="240" t="s">
        <v>10</v>
      </c>
      <c r="D151" s="240" t="s">
        <v>396</v>
      </c>
      <c r="E151" s="241" t="s">
        <v>513</v>
      </c>
      <c r="F151" s="242" t="s">
        <v>514</v>
      </c>
      <c r="G151" s="243" t="s">
        <v>425</v>
      </c>
      <c r="H151" s="244">
        <v>75.975</v>
      </c>
      <c r="I151" s="245"/>
      <c r="J151" s="246">
        <f>ROUND(I151*H151,2)</f>
        <v>0</v>
      </c>
      <c r="K151" s="242" t="s">
        <v>400</v>
      </c>
      <c r="L151" s="73"/>
      <c r="M151" s="247" t="s">
        <v>22</v>
      </c>
      <c r="N151" s="248" t="s">
        <v>44</v>
      </c>
      <c r="O151" s="48"/>
      <c r="P151" s="249">
        <f>O151*H151</f>
        <v>0</v>
      </c>
      <c r="Q151" s="249">
        <v>0</v>
      </c>
      <c r="R151" s="249">
        <f>Q151*H151</f>
        <v>0</v>
      </c>
      <c r="S151" s="249">
        <v>0</v>
      </c>
      <c r="T151" s="250">
        <f>S151*H151</f>
        <v>0</v>
      </c>
      <c r="AR151" s="25" t="s">
        <v>401</v>
      </c>
      <c r="AT151" s="25" t="s">
        <v>396</v>
      </c>
      <c r="AU151" s="25" t="s">
        <v>81</v>
      </c>
      <c r="AY151" s="25" t="s">
        <v>394</v>
      </c>
      <c r="BE151" s="251">
        <f>IF(N151="základní",J151,0)</f>
        <v>0</v>
      </c>
      <c r="BF151" s="251">
        <f>IF(N151="snížená",J151,0)</f>
        <v>0</v>
      </c>
      <c r="BG151" s="251">
        <f>IF(N151="zákl. přenesená",J151,0)</f>
        <v>0</v>
      </c>
      <c r="BH151" s="251">
        <f>IF(N151="sníž. přenesená",J151,0)</f>
        <v>0</v>
      </c>
      <c r="BI151" s="251">
        <f>IF(N151="nulová",J151,0)</f>
        <v>0</v>
      </c>
      <c r="BJ151" s="25" t="s">
        <v>24</v>
      </c>
      <c r="BK151" s="251">
        <f>ROUND(I151*H151,2)</f>
        <v>0</v>
      </c>
      <c r="BL151" s="25" t="s">
        <v>401</v>
      </c>
      <c r="BM151" s="25" t="s">
        <v>6010</v>
      </c>
    </row>
    <row r="152" spans="2:47" s="1" customFormat="1" ht="13.5">
      <c r="B152" s="47"/>
      <c r="C152" s="75"/>
      <c r="D152" s="252" t="s">
        <v>403</v>
      </c>
      <c r="E152" s="75"/>
      <c r="F152" s="253" t="s">
        <v>516</v>
      </c>
      <c r="G152" s="75"/>
      <c r="H152" s="75"/>
      <c r="I152" s="208"/>
      <c r="J152" s="75"/>
      <c r="K152" s="75"/>
      <c r="L152" s="73"/>
      <c r="M152" s="254"/>
      <c r="N152" s="48"/>
      <c r="O152" s="48"/>
      <c r="P152" s="48"/>
      <c r="Q152" s="48"/>
      <c r="R152" s="48"/>
      <c r="S152" s="48"/>
      <c r="T152" s="96"/>
      <c r="AT152" s="25" t="s">
        <v>403</v>
      </c>
      <c r="AU152" s="25" t="s">
        <v>81</v>
      </c>
    </row>
    <row r="153" spans="2:51" s="12" customFormat="1" ht="13.5">
      <c r="B153" s="255"/>
      <c r="C153" s="256"/>
      <c r="D153" s="252" t="s">
        <v>405</v>
      </c>
      <c r="E153" s="257" t="s">
        <v>22</v>
      </c>
      <c r="F153" s="258" t="s">
        <v>5999</v>
      </c>
      <c r="G153" s="256"/>
      <c r="H153" s="259">
        <v>2.475</v>
      </c>
      <c r="I153" s="260"/>
      <c r="J153" s="256"/>
      <c r="K153" s="256"/>
      <c r="L153" s="261"/>
      <c r="M153" s="262"/>
      <c r="N153" s="263"/>
      <c r="O153" s="263"/>
      <c r="P153" s="263"/>
      <c r="Q153" s="263"/>
      <c r="R153" s="263"/>
      <c r="S153" s="263"/>
      <c r="T153" s="264"/>
      <c r="AT153" s="265" t="s">
        <v>405</v>
      </c>
      <c r="AU153" s="265" t="s">
        <v>81</v>
      </c>
      <c r="AV153" s="12" t="s">
        <v>81</v>
      </c>
      <c r="AW153" s="12" t="s">
        <v>36</v>
      </c>
      <c r="AX153" s="12" t="s">
        <v>73</v>
      </c>
      <c r="AY153" s="265" t="s">
        <v>394</v>
      </c>
    </row>
    <row r="154" spans="2:51" s="12" customFormat="1" ht="13.5">
      <c r="B154" s="255"/>
      <c r="C154" s="256"/>
      <c r="D154" s="252" t="s">
        <v>405</v>
      </c>
      <c r="E154" s="257" t="s">
        <v>22</v>
      </c>
      <c r="F154" s="258" t="s">
        <v>5986</v>
      </c>
      <c r="G154" s="256"/>
      <c r="H154" s="259">
        <v>73.5</v>
      </c>
      <c r="I154" s="260"/>
      <c r="J154" s="256"/>
      <c r="K154" s="256"/>
      <c r="L154" s="261"/>
      <c r="M154" s="262"/>
      <c r="N154" s="263"/>
      <c r="O154" s="263"/>
      <c r="P154" s="263"/>
      <c r="Q154" s="263"/>
      <c r="R154" s="263"/>
      <c r="S154" s="263"/>
      <c r="T154" s="264"/>
      <c r="AT154" s="265" t="s">
        <v>405</v>
      </c>
      <c r="AU154" s="265" t="s">
        <v>81</v>
      </c>
      <c r="AV154" s="12" t="s">
        <v>81</v>
      </c>
      <c r="AW154" s="12" t="s">
        <v>36</v>
      </c>
      <c r="AX154" s="12" t="s">
        <v>73</v>
      </c>
      <c r="AY154" s="265" t="s">
        <v>394</v>
      </c>
    </row>
    <row r="155" spans="2:51" s="14" customFormat="1" ht="13.5">
      <c r="B155" s="277"/>
      <c r="C155" s="278"/>
      <c r="D155" s="252" t="s">
        <v>405</v>
      </c>
      <c r="E155" s="279" t="s">
        <v>22</v>
      </c>
      <c r="F155" s="280" t="s">
        <v>473</v>
      </c>
      <c r="G155" s="278"/>
      <c r="H155" s="281">
        <v>75.975</v>
      </c>
      <c r="I155" s="282"/>
      <c r="J155" s="278"/>
      <c r="K155" s="278"/>
      <c r="L155" s="283"/>
      <c r="M155" s="284"/>
      <c r="N155" s="285"/>
      <c r="O155" s="285"/>
      <c r="P155" s="285"/>
      <c r="Q155" s="285"/>
      <c r="R155" s="285"/>
      <c r="S155" s="285"/>
      <c r="T155" s="286"/>
      <c r="AT155" s="287" t="s">
        <v>405</v>
      </c>
      <c r="AU155" s="287" t="s">
        <v>81</v>
      </c>
      <c r="AV155" s="14" t="s">
        <v>401</v>
      </c>
      <c r="AW155" s="14" t="s">
        <v>36</v>
      </c>
      <c r="AX155" s="14" t="s">
        <v>24</v>
      </c>
      <c r="AY155" s="287" t="s">
        <v>394</v>
      </c>
    </row>
    <row r="156" spans="2:65" s="1" customFormat="1" ht="16.5" customHeight="1">
      <c r="B156" s="47"/>
      <c r="C156" s="240" t="s">
        <v>493</v>
      </c>
      <c r="D156" s="240" t="s">
        <v>396</v>
      </c>
      <c r="E156" s="241" t="s">
        <v>4741</v>
      </c>
      <c r="F156" s="242" t="s">
        <v>4742</v>
      </c>
      <c r="G156" s="243" t="s">
        <v>425</v>
      </c>
      <c r="H156" s="244">
        <v>75.15</v>
      </c>
      <c r="I156" s="245"/>
      <c r="J156" s="246">
        <f>ROUND(I156*H156,2)</f>
        <v>0</v>
      </c>
      <c r="K156" s="242" t="s">
        <v>400</v>
      </c>
      <c r="L156" s="73"/>
      <c r="M156" s="247" t="s">
        <v>22</v>
      </c>
      <c r="N156" s="248" t="s">
        <v>44</v>
      </c>
      <c r="O156" s="48"/>
      <c r="P156" s="249">
        <f>O156*H156</f>
        <v>0</v>
      </c>
      <c r="Q156" s="249">
        <v>0</v>
      </c>
      <c r="R156" s="249">
        <f>Q156*H156</f>
        <v>0</v>
      </c>
      <c r="S156" s="249">
        <v>0</v>
      </c>
      <c r="T156" s="250">
        <f>S156*H156</f>
        <v>0</v>
      </c>
      <c r="AR156" s="25" t="s">
        <v>401</v>
      </c>
      <c r="AT156" s="25" t="s">
        <v>396</v>
      </c>
      <c r="AU156" s="25" t="s">
        <v>81</v>
      </c>
      <c r="AY156" s="25" t="s">
        <v>394</v>
      </c>
      <c r="BE156" s="251">
        <f>IF(N156="základní",J156,0)</f>
        <v>0</v>
      </c>
      <c r="BF156" s="251">
        <f>IF(N156="snížená",J156,0)</f>
        <v>0</v>
      </c>
      <c r="BG156" s="251">
        <f>IF(N156="zákl. přenesená",J156,0)</f>
        <v>0</v>
      </c>
      <c r="BH156" s="251">
        <f>IF(N156="sníž. přenesená",J156,0)</f>
        <v>0</v>
      </c>
      <c r="BI156" s="251">
        <f>IF(N156="nulová",J156,0)</f>
        <v>0</v>
      </c>
      <c r="BJ156" s="25" t="s">
        <v>24</v>
      </c>
      <c r="BK156" s="251">
        <f>ROUND(I156*H156,2)</f>
        <v>0</v>
      </c>
      <c r="BL156" s="25" t="s">
        <v>401</v>
      </c>
      <c r="BM156" s="25" t="s">
        <v>6011</v>
      </c>
    </row>
    <row r="157" spans="2:47" s="1" customFormat="1" ht="13.5">
      <c r="B157" s="47"/>
      <c r="C157" s="75"/>
      <c r="D157" s="252" t="s">
        <v>403</v>
      </c>
      <c r="E157" s="75"/>
      <c r="F157" s="253" t="s">
        <v>4744</v>
      </c>
      <c r="G157" s="75"/>
      <c r="H157" s="75"/>
      <c r="I157" s="208"/>
      <c r="J157" s="75"/>
      <c r="K157" s="75"/>
      <c r="L157" s="73"/>
      <c r="M157" s="254"/>
      <c r="N157" s="48"/>
      <c r="O157" s="48"/>
      <c r="P157" s="48"/>
      <c r="Q157" s="48"/>
      <c r="R157" s="48"/>
      <c r="S157" s="48"/>
      <c r="T157" s="96"/>
      <c r="AT157" s="25" t="s">
        <v>403</v>
      </c>
      <c r="AU157" s="25" t="s">
        <v>81</v>
      </c>
    </row>
    <row r="158" spans="2:51" s="12" customFormat="1" ht="13.5">
      <c r="B158" s="255"/>
      <c r="C158" s="256"/>
      <c r="D158" s="252" t="s">
        <v>405</v>
      </c>
      <c r="E158" s="257" t="s">
        <v>22</v>
      </c>
      <c r="F158" s="258" t="s">
        <v>5986</v>
      </c>
      <c r="G158" s="256"/>
      <c r="H158" s="259">
        <v>73.5</v>
      </c>
      <c r="I158" s="260"/>
      <c r="J158" s="256"/>
      <c r="K158" s="256"/>
      <c r="L158" s="261"/>
      <c r="M158" s="262"/>
      <c r="N158" s="263"/>
      <c r="O158" s="263"/>
      <c r="P158" s="263"/>
      <c r="Q158" s="263"/>
      <c r="R158" s="263"/>
      <c r="S158" s="263"/>
      <c r="T158" s="264"/>
      <c r="AT158" s="265" t="s">
        <v>405</v>
      </c>
      <c r="AU158" s="265" t="s">
        <v>81</v>
      </c>
      <c r="AV158" s="12" t="s">
        <v>81</v>
      </c>
      <c r="AW158" s="12" t="s">
        <v>36</v>
      </c>
      <c r="AX158" s="12" t="s">
        <v>73</v>
      </c>
      <c r="AY158" s="265" t="s">
        <v>394</v>
      </c>
    </row>
    <row r="159" spans="2:51" s="12" customFormat="1" ht="13.5">
      <c r="B159" s="255"/>
      <c r="C159" s="256"/>
      <c r="D159" s="252" t="s">
        <v>405</v>
      </c>
      <c r="E159" s="257" t="s">
        <v>22</v>
      </c>
      <c r="F159" s="258" t="s">
        <v>6009</v>
      </c>
      <c r="G159" s="256"/>
      <c r="H159" s="259">
        <v>1.65</v>
      </c>
      <c r="I159" s="260"/>
      <c r="J159" s="256"/>
      <c r="K159" s="256"/>
      <c r="L159" s="261"/>
      <c r="M159" s="262"/>
      <c r="N159" s="263"/>
      <c r="O159" s="263"/>
      <c r="P159" s="263"/>
      <c r="Q159" s="263"/>
      <c r="R159" s="263"/>
      <c r="S159" s="263"/>
      <c r="T159" s="264"/>
      <c r="AT159" s="265" t="s">
        <v>405</v>
      </c>
      <c r="AU159" s="265" t="s">
        <v>81</v>
      </c>
      <c r="AV159" s="12" t="s">
        <v>81</v>
      </c>
      <c r="AW159" s="12" t="s">
        <v>36</v>
      </c>
      <c r="AX159" s="12" t="s">
        <v>73</v>
      </c>
      <c r="AY159" s="265" t="s">
        <v>394</v>
      </c>
    </row>
    <row r="160" spans="2:51" s="14" customFormat="1" ht="13.5">
      <c r="B160" s="277"/>
      <c r="C160" s="278"/>
      <c r="D160" s="252" t="s">
        <v>405</v>
      </c>
      <c r="E160" s="279" t="s">
        <v>22</v>
      </c>
      <c r="F160" s="280" t="s">
        <v>473</v>
      </c>
      <c r="G160" s="278"/>
      <c r="H160" s="281">
        <v>75.15</v>
      </c>
      <c r="I160" s="282"/>
      <c r="J160" s="278"/>
      <c r="K160" s="278"/>
      <c r="L160" s="283"/>
      <c r="M160" s="284"/>
      <c r="N160" s="285"/>
      <c r="O160" s="285"/>
      <c r="P160" s="285"/>
      <c r="Q160" s="285"/>
      <c r="R160" s="285"/>
      <c r="S160" s="285"/>
      <c r="T160" s="286"/>
      <c r="AT160" s="287" t="s">
        <v>405</v>
      </c>
      <c r="AU160" s="287" t="s">
        <v>81</v>
      </c>
      <c r="AV160" s="14" t="s">
        <v>401</v>
      </c>
      <c r="AW160" s="14" t="s">
        <v>36</v>
      </c>
      <c r="AX160" s="14" t="s">
        <v>24</v>
      </c>
      <c r="AY160" s="287" t="s">
        <v>394</v>
      </c>
    </row>
    <row r="161" spans="2:65" s="1" customFormat="1" ht="16.5" customHeight="1">
      <c r="B161" s="47"/>
      <c r="C161" s="240" t="s">
        <v>499</v>
      </c>
      <c r="D161" s="240" t="s">
        <v>396</v>
      </c>
      <c r="E161" s="241" t="s">
        <v>3445</v>
      </c>
      <c r="F161" s="242" t="s">
        <v>3446</v>
      </c>
      <c r="G161" s="243" t="s">
        <v>425</v>
      </c>
      <c r="H161" s="244">
        <v>75.975</v>
      </c>
      <c r="I161" s="245"/>
      <c r="J161" s="246">
        <f>ROUND(I161*H161,2)</f>
        <v>0</v>
      </c>
      <c r="K161" s="242" t="s">
        <v>400</v>
      </c>
      <c r="L161" s="73"/>
      <c r="M161" s="247" t="s">
        <v>22</v>
      </c>
      <c r="N161" s="248" t="s">
        <v>44</v>
      </c>
      <c r="O161" s="48"/>
      <c r="P161" s="249">
        <f>O161*H161</f>
        <v>0</v>
      </c>
      <c r="Q161" s="249">
        <v>0</v>
      </c>
      <c r="R161" s="249">
        <f>Q161*H161</f>
        <v>0</v>
      </c>
      <c r="S161" s="249">
        <v>0</v>
      </c>
      <c r="T161" s="250">
        <f>S161*H161</f>
        <v>0</v>
      </c>
      <c r="AR161" s="25" t="s">
        <v>401</v>
      </c>
      <c r="AT161" s="25" t="s">
        <v>396</v>
      </c>
      <c r="AU161" s="25" t="s">
        <v>81</v>
      </c>
      <c r="AY161" s="25" t="s">
        <v>394</v>
      </c>
      <c r="BE161" s="251">
        <f>IF(N161="základní",J161,0)</f>
        <v>0</v>
      </c>
      <c r="BF161" s="251">
        <f>IF(N161="snížená",J161,0)</f>
        <v>0</v>
      </c>
      <c r="BG161" s="251">
        <f>IF(N161="zákl. přenesená",J161,0)</f>
        <v>0</v>
      </c>
      <c r="BH161" s="251">
        <f>IF(N161="sníž. přenesená",J161,0)</f>
        <v>0</v>
      </c>
      <c r="BI161" s="251">
        <f>IF(N161="nulová",J161,0)</f>
        <v>0</v>
      </c>
      <c r="BJ161" s="25" t="s">
        <v>24</v>
      </c>
      <c r="BK161" s="251">
        <f>ROUND(I161*H161,2)</f>
        <v>0</v>
      </c>
      <c r="BL161" s="25" t="s">
        <v>401</v>
      </c>
      <c r="BM161" s="25" t="s">
        <v>6012</v>
      </c>
    </row>
    <row r="162" spans="2:47" s="1" customFormat="1" ht="13.5">
      <c r="B162" s="47"/>
      <c r="C162" s="75"/>
      <c r="D162" s="252" t="s">
        <v>403</v>
      </c>
      <c r="E162" s="75"/>
      <c r="F162" s="253" t="s">
        <v>5555</v>
      </c>
      <c r="G162" s="75"/>
      <c r="H162" s="75"/>
      <c r="I162" s="208"/>
      <c r="J162" s="75"/>
      <c r="K162" s="75"/>
      <c r="L162" s="73"/>
      <c r="M162" s="254"/>
      <c r="N162" s="48"/>
      <c r="O162" s="48"/>
      <c r="P162" s="48"/>
      <c r="Q162" s="48"/>
      <c r="R162" s="48"/>
      <c r="S162" s="48"/>
      <c r="T162" s="96"/>
      <c r="AT162" s="25" t="s">
        <v>403</v>
      </c>
      <c r="AU162" s="25" t="s">
        <v>81</v>
      </c>
    </row>
    <row r="163" spans="2:51" s="12" customFormat="1" ht="13.5">
      <c r="B163" s="255"/>
      <c r="C163" s="256"/>
      <c r="D163" s="252" t="s">
        <v>405</v>
      </c>
      <c r="E163" s="257" t="s">
        <v>22</v>
      </c>
      <c r="F163" s="258" t="s">
        <v>5999</v>
      </c>
      <c r="G163" s="256"/>
      <c r="H163" s="259">
        <v>2.475</v>
      </c>
      <c r="I163" s="260"/>
      <c r="J163" s="256"/>
      <c r="K163" s="256"/>
      <c r="L163" s="261"/>
      <c r="M163" s="262"/>
      <c r="N163" s="263"/>
      <c r="O163" s="263"/>
      <c r="P163" s="263"/>
      <c r="Q163" s="263"/>
      <c r="R163" s="263"/>
      <c r="S163" s="263"/>
      <c r="T163" s="264"/>
      <c r="AT163" s="265" t="s">
        <v>405</v>
      </c>
      <c r="AU163" s="265" t="s">
        <v>81</v>
      </c>
      <c r="AV163" s="12" t="s">
        <v>81</v>
      </c>
      <c r="AW163" s="12" t="s">
        <v>36</v>
      </c>
      <c r="AX163" s="12" t="s">
        <v>73</v>
      </c>
      <c r="AY163" s="265" t="s">
        <v>394</v>
      </c>
    </row>
    <row r="164" spans="2:51" s="12" customFormat="1" ht="13.5">
      <c r="B164" s="255"/>
      <c r="C164" s="256"/>
      <c r="D164" s="252" t="s">
        <v>405</v>
      </c>
      <c r="E164" s="257" t="s">
        <v>22</v>
      </c>
      <c r="F164" s="258" t="s">
        <v>5986</v>
      </c>
      <c r="G164" s="256"/>
      <c r="H164" s="259">
        <v>73.5</v>
      </c>
      <c r="I164" s="260"/>
      <c r="J164" s="256"/>
      <c r="K164" s="256"/>
      <c r="L164" s="261"/>
      <c r="M164" s="262"/>
      <c r="N164" s="263"/>
      <c r="O164" s="263"/>
      <c r="P164" s="263"/>
      <c r="Q164" s="263"/>
      <c r="R164" s="263"/>
      <c r="S164" s="263"/>
      <c r="T164" s="264"/>
      <c r="AT164" s="265" t="s">
        <v>405</v>
      </c>
      <c r="AU164" s="265" t="s">
        <v>81</v>
      </c>
      <c r="AV164" s="12" t="s">
        <v>81</v>
      </c>
      <c r="AW164" s="12" t="s">
        <v>36</v>
      </c>
      <c r="AX164" s="12" t="s">
        <v>73</v>
      </c>
      <c r="AY164" s="265" t="s">
        <v>394</v>
      </c>
    </row>
    <row r="165" spans="2:51" s="14" customFormat="1" ht="13.5">
      <c r="B165" s="277"/>
      <c r="C165" s="278"/>
      <c r="D165" s="252" t="s">
        <v>405</v>
      </c>
      <c r="E165" s="279" t="s">
        <v>22</v>
      </c>
      <c r="F165" s="280" t="s">
        <v>473</v>
      </c>
      <c r="G165" s="278"/>
      <c r="H165" s="281">
        <v>75.975</v>
      </c>
      <c r="I165" s="282"/>
      <c r="J165" s="278"/>
      <c r="K165" s="278"/>
      <c r="L165" s="283"/>
      <c r="M165" s="284"/>
      <c r="N165" s="285"/>
      <c r="O165" s="285"/>
      <c r="P165" s="285"/>
      <c r="Q165" s="285"/>
      <c r="R165" s="285"/>
      <c r="S165" s="285"/>
      <c r="T165" s="286"/>
      <c r="AT165" s="287" t="s">
        <v>405</v>
      </c>
      <c r="AU165" s="287" t="s">
        <v>81</v>
      </c>
      <c r="AV165" s="14" t="s">
        <v>401</v>
      </c>
      <c r="AW165" s="14" t="s">
        <v>36</v>
      </c>
      <c r="AX165" s="14" t="s">
        <v>24</v>
      </c>
      <c r="AY165" s="287" t="s">
        <v>394</v>
      </c>
    </row>
    <row r="166" spans="2:65" s="1" customFormat="1" ht="16.5" customHeight="1">
      <c r="B166" s="47"/>
      <c r="C166" s="240" t="s">
        <v>505</v>
      </c>
      <c r="D166" s="240" t="s">
        <v>396</v>
      </c>
      <c r="E166" s="241" t="s">
        <v>546</v>
      </c>
      <c r="F166" s="242" t="s">
        <v>547</v>
      </c>
      <c r="G166" s="243" t="s">
        <v>425</v>
      </c>
      <c r="H166" s="244">
        <v>151.125</v>
      </c>
      <c r="I166" s="245"/>
      <c r="J166" s="246">
        <f>ROUND(I166*H166,2)</f>
        <v>0</v>
      </c>
      <c r="K166" s="242" t="s">
        <v>400</v>
      </c>
      <c r="L166" s="73"/>
      <c r="M166" s="247" t="s">
        <v>22</v>
      </c>
      <c r="N166" s="248" t="s">
        <v>44</v>
      </c>
      <c r="O166" s="48"/>
      <c r="P166" s="249">
        <f>O166*H166</f>
        <v>0</v>
      </c>
      <c r="Q166" s="249">
        <v>0</v>
      </c>
      <c r="R166" s="249">
        <f>Q166*H166</f>
        <v>0</v>
      </c>
      <c r="S166" s="249">
        <v>0</v>
      </c>
      <c r="T166" s="250">
        <f>S166*H166</f>
        <v>0</v>
      </c>
      <c r="AR166" s="25" t="s">
        <v>401</v>
      </c>
      <c r="AT166" s="25" t="s">
        <v>396</v>
      </c>
      <c r="AU166" s="25" t="s">
        <v>81</v>
      </c>
      <c r="AY166" s="25" t="s">
        <v>394</v>
      </c>
      <c r="BE166" s="251">
        <f>IF(N166="základní",J166,0)</f>
        <v>0</v>
      </c>
      <c r="BF166" s="251">
        <f>IF(N166="snížená",J166,0)</f>
        <v>0</v>
      </c>
      <c r="BG166" s="251">
        <f>IF(N166="zákl. přenesená",J166,0)</f>
        <v>0</v>
      </c>
      <c r="BH166" s="251">
        <f>IF(N166="sníž. přenesená",J166,0)</f>
        <v>0</v>
      </c>
      <c r="BI166" s="251">
        <f>IF(N166="nulová",J166,0)</f>
        <v>0</v>
      </c>
      <c r="BJ166" s="25" t="s">
        <v>24</v>
      </c>
      <c r="BK166" s="251">
        <f>ROUND(I166*H166,2)</f>
        <v>0</v>
      </c>
      <c r="BL166" s="25" t="s">
        <v>401</v>
      </c>
      <c r="BM166" s="25" t="s">
        <v>6013</v>
      </c>
    </row>
    <row r="167" spans="2:47" s="1" customFormat="1" ht="13.5">
      <c r="B167" s="47"/>
      <c r="C167" s="75"/>
      <c r="D167" s="252" t="s">
        <v>403</v>
      </c>
      <c r="E167" s="75"/>
      <c r="F167" s="253" t="s">
        <v>547</v>
      </c>
      <c r="G167" s="75"/>
      <c r="H167" s="75"/>
      <c r="I167" s="208"/>
      <c r="J167" s="75"/>
      <c r="K167" s="75"/>
      <c r="L167" s="73"/>
      <c r="M167" s="254"/>
      <c r="N167" s="48"/>
      <c r="O167" s="48"/>
      <c r="P167" s="48"/>
      <c r="Q167" s="48"/>
      <c r="R167" s="48"/>
      <c r="S167" s="48"/>
      <c r="T167" s="96"/>
      <c r="AT167" s="25" t="s">
        <v>403</v>
      </c>
      <c r="AU167" s="25" t="s">
        <v>81</v>
      </c>
    </row>
    <row r="168" spans="2:51" s="12" customFormat="1" ht="13.5">
      <c r="B168" s="255"/>
      <c r="C168" s="256"/>
      <c r="D168" s="252" t="s">
        <v>405</v>
      </c>
      <c r="E168" s="257" t="s">
        <v>22</v>
      </c>
      <c r="F168" s="258" t="s">
        <v>5999</v>
      </c>
      <c r="G168" s="256"/>
      <c r="H168" s="259">
        <v>2.475</v>
      </c>
      <c r="I168" s="260"/>
      <c r="J168" s="256"/>
      <c r="K168" s="256"/>
      <c r="L168" s="261"/>
      <c r="M168" s="262"/>
      <c r="N168" s="263"/>
      <c r="O168" s="263"/>
      <c r="P168" s="263"/>
      <c r="Q168" s="263"/>
      <c r="R168" s="263"/>
      <c r="S168" s="263"/>
      <c r="T168" s="264"/>
      <c r="AT168" s="265" t="s">
        <v>405</v>
      </c>
      <c r="AU168" s="265" t="s">
        <v>81</v>
      </c>
      <c r="AV168" s="12" t="s">
        <v>81</v>
      </c>
      <c r="AW168" s="12" t="s">
        <v>36</v>
      </c>
      <c r="AX168" s="12" t="s">
        <v>73</v>
      </c>
      <c r="AY168" s="265" t="s">
        <v>394</v>
      </c>
    </row>
    <row r="169" spans="2:51" s="12" customFormat="1" ht="13.5">
      <c r="B169" s="255"/>
      <c r="C169" s="256"/>
      <c r="D169" s="252" t="s">
        <v>405</v>
      </c>
      <c r="E169" s="257" t="s">
        <v>22</v>
      </c>
      <c r="F169" s="258" t="s">
        <v>5986</v>
      </c>
      <c r="G169" s="256"/>
      <c r="H169" s="259">
        <v>73.5</v>
      </c>
      <c r="I169" s="260"/>
      <c r="J169" s="256"/>
      <c r="K169" s="256"/>
      <c r="L169" s="261"/>
      <c r="M169" s="262"/>
      <c r="N169" s="263"/>
      <c r="O169" s="263"/>
      <c r="P169" s="263"/>
      <c r="Q169" s="263"/>
      <c r="R169" s="263"/>
      <c r="S169" s="263"/>
      <c r="T169" s="264"/>
      <c r="AT169" s="265" t="s">
        <v>405</v>
      </c>
      <c r="AU169" s="265" t="s">
        <v>81</v>
      </c>
      <c r="AV169" s="12" t="s">
        <v>81</v>
      </c>
      <c r="AW169" s="12" t="s">
        <v>36</v>
      </c>
      <c r="AX169" s="12" t="s">
        <v>73</v>
      </c>
      <c r="AY169" s="265" t="s">
        <v>394</v>
      </c>
    </row>
    <row r="170" spans="2:51" s="12" customFormat="1" ht="13.5">
      <c r="B170" s="255"/>
      <c r="C170" s="256"/>
      <c r="D170" s="252" t="s">
        <v>405</v>
      </c>
      <c r="E170" s="257" t="s">
        <v>22</v>
      </c>
      <c r="F170" s="258" t="s">
        <v>6009</v>
      </c>
      <c r="G170" s="256"/>
      <c r="H170" s="259">
        <v>1.65</v>
      </c>
      <c r="I170" s="260"/>
      <c r="J170" s="256"/>
      <c r="K170" s="256"/>
      <c r="L170" s="261"/>
      <c r="M170" s="262"/>
      <c r="N170" s="263"/>
      <c r="O170" s="263"/>
      <c r="P170" s="263"/>
      <c r="Q170" s="263"/>
      <c r="R170" s="263"/>
      <c r="S170" s="263"/>
      <c r="T170" s="264"/>
      <c r="AT170" s="265" t="s">
        <v>405</v>
      </c>
      <c r="AU170" s="265" t="s">
        <v>81</v>
      </c>
      <c r="AV170" s="12" t="s">
        <v>81</v>
      </c>
      <c r="AW170" s="12" t="s">
        <v>36</v>
      </c>
      <c r="AX170" s="12" t="s">
        <v>73</v>
      </c>
      <c r="AY170" s="265" t="s">
        <v>394</v>
      </c>
    </row>
    <row r="171" spans="2:51" s="12" customFormat="1" ht="13.5">
      <c r="B171" s="255"/>
      <c r="C171" s="256"/>
      <c r="D171" s="252" t="s">
        <v>405</v>
      </c>
      <c r="E171" s="257" t="s">
        <v>22</v>
      </c>
      <c r="F171" s="258" t="s">
        <v>5986</v>
      </c>
      <c r="G171" s="256"/>
      <c r="H171" s="259">
        <v>73.5</v>
      </c>
      <c r="I171" s="260"/>
      <c r="J171" s="256"/>
      <c r="K171" s="256"/>
      <c r="L171" s="261"/>
      <c r="M171" s="262"/>
      <c r="N171" s="263"/>
      <c r="O171" s="263"/>
      <c r="P171" s="263"/>
      <c r="Q171" s="263"/>
      <c r="R171" s="263"/>
      <c r="S171" s="263"/>
      <c r="T171" s="264"/>
      <c r="AT171" s="265" t="s">
        <v>405</v>
      </c>
      <c r="AU171" s="265" t="s">
        <v>81</v>
      </c>
      <c r="AV171" s="12" t="s">
        <v>81</v>
      </c>
      <c r="AW171" s="12" t="s">
        <v>36</v>
      </c>
      <c r="AX171" s="12" t="s">
        <v>73</v>
      </c>
      <c r="AY171" s="265" t="s">
        <v>394</v>
      </c>
    </row>
    <row r="172" spans="2:51" s="14" customFormat="1" ht="13.5">
      <c r="B172" s="277"/>
      <c r="C172" s="278"/>
      <c r="D172" s="252" t="s">
        <v>405</v>
      </c>
      <c r="E172" s="279" t="s">
        <v>22</v>
      </c>
      <c r="F172" s="280" t="s">
        <v>473</v>
      </c>
      <c r="G172" s="278"/>
      <c r="H172" s="281">
        <v>151.125</v>
      </c>
      <c r="I172" s="282"/>
      <c r="J172" s="278"/>
      <c r="K172" s="278"/>
      <c r="L172" s="283"/>
      <c r="M172" s="284"/>
      <c r="N172" s="285"/>
      <c r="O172" s="285"/>
      <c r="P172" s="285"/>
      <c r="Q172" s="285"/>
      <c r="R172" s="285"/>
      <c r="S172" s="285"/>
      <c r="T172" s="286"/>
      <c r="AT172" s="287" t="s">
        <v>405</v>
      </c>
      <c r="AU172" s="287" t="s">
        <v>81</v>
      </c>
      <c r="AV172" s="14" t="s">
        <v>401</v>
      </c>
      <c r="AW172" s="14" t="s">
        <v>36</v>
      </c>
      <c r="AX172" s="14" t="s">
        <v>24</v>
      </c>
      <c r="AY172" s="287" t="s">
        <v>394</v>
      </c>
    </row>
    <row r="173" spans="2:65" s="1" customFormat="1" ht="16.5" customHeight="1">
      <c r="B173" s="47"/>
      <c r="C173" s="240" t="s">
        <v>512</v>
      </c>
      <c r="D173" s="240" t="s">
        <v>396</v>
      </c>
      <c r="E173" s="241" t="s">
        <v>550</v>
      </c>
      <c r="F173" s="242" t="s">
        <v>551</v>
      </c>
      <c r="G173" s="243" t="s">
        <v>552</v>
      </c>
      <c r="H173" s="244">
        <v>259.905</v>
      </c>
      <c r="I173" s="245"/>
      <c r="J173" s="246">
        <f>ROUND(I173*H173,2)</f>
        <v>0</v>
      </c>
      <c r="K173" s="242" t="s">
        <v>400</v>
      </c>
      <c r="L173" s="73"/>
      <c r="M173" s="247" t="s">
        <v>22</v>
      </c>
      <c r="N173" s="248" t="s">
        <v>44</v>
      </c>
      <c r="O173" s="48"/>
      <c r="P173" s="249">
        <f>O173*H173</f>
        <v>0</v>
      </c>
      <c r="Q173" s="249">
        <v>0</v>
      </c>
      <c r="R173" s="249">
        <f>Q173*H173</f>
        <v>0</v>
      </c>
      <c r="S173" s="249">
        <v>0</v>
      </c>
      <c r="T173" s="250">
        <f>S173*H173</f>
        <v>0</v>
      </c>
      <c r="AR173" s="25" t="s">
        <v>401</v>
      </c>
      <c r="AT173" s="25" t="s">
        <v>396</v>
      </c>
      <c r="AU173" s="25" t="s">
        <v>81</v>
      </c>
      <c r="AY173" s="25" t="s">
        <v>394</v>
      </c>
      <c r="BE173" s="251">
        <f>IF(N173="základní",J173,0)</f>
        <v>0</v>
      </c>
      <c r="BF173" s="251">
        <f>IF(N173="snížená",J173,0)</f>
        <v>0</v>
      </c>
      <c r="BG173" s="251">
        <f>IF(N173="zákl. přenesená",J173,0)</f>
        <v>0</v>
      </c>
      <c r="BH173" s="251">
        <f>IF(N173="sníž. přenesená",J173,0)</f>
        <v>0</v>
      </c>
      <c r="BI173" s="251">
        <f>IF(N173="nulová",J173,0)</f>
        <v>0</v>
      </c>
      <c r="BJ173" s="25" t="s">
        <v>24</v>
      </c>
      <c r="BK173" s="251">
        <f>ROUND(I173*H173,2)</f>
        <v>0</v>
      </c>
      <c r="BL173" s="25" t="s">
        <v>401</v>
      </c>
      <c r="BM173" s="25" t="s">
        <v>6014</v>
      </c>
    </row>
    <row r="174" spans="2:47" s="1" customFormat="1" ht="13.5">
      <c r="B174" s="47"/>
      <c r="C174" s="75"/>
      <c r="D174" s="252" t="s">
        <v>403</v>
      </c>
      <c r="E174" s="75"/>
      <c r="F174" s="253" t="s">
        <v>554</v>
      </c>
      <c r="G174" s="75"/>
      <c r="H174" s="75"/>
      <c r="I174" s="208"/>
      <c r="J174" s="75"/>
      <c r="K174" s="75"/>
      <c r="L174" s="73"/>
      <c r="M174" s="254"/>
      <c r="N174" s="48"/>
      <c r="O174" s="48"/>
      <c r="P174" s="48"/>
      <c r="Q174" s="48"/>
      <c r="R174" s="48"/>
      <c r="S174" s="48"/>
      <c r="T174" s="96"/>
      <c r="AT174" s="25" t="s">
        <v>403</v>
      </c>
      <c r="AU174" s="25" t="s">
        <v>81</v>
      </c>
    </row>
    <row r="175" spans="2:51" s="12" customFormat="1" ht="13.5">
      <c r="B175" s="255"/>
      <c r="C175" s="256"/>
      <c r="D175" s="252" t="s">
        <v>405</v>
      </c>
      <c r="E175" s="257" t="s">
        <v>22</v>
      </c>
      <c r="F175" s="258" t="s">
        <v>6015</v>
      </c>
      <c r="G175" s="256"/>
      <c r="H175" s="259">
        <v>4.391</v>
      </c>
      <c r="I175" s="260"/>
      <c r="J175" s="256"/>
      <c r="K175" s="256"/>
      <c r="L175" s="261"/>
      <c r="M175" s="262"/>
      <c r="N175" s="263"/>
      <c r="O175" s="263"/>
      <c r="P175" s="263"/>
      <c r="Q175" s="263"/>
      <c r="R175" s="263"/>
      <c r="S175" s="263"/>
      <c r="T175" s="264"/>
      <c r="AT175" s="265" t="s">
        <v>405</v>
      </c>
      <c r="AU175" s="265" t="s">
        <v>81</v>
      </c>
      <c r="AV175" s="12" t="s">
        <v>81</v>
      </c>
      <c r="AW175" s="12" t="s">
        <v>36</v>
      </c>
      <c r="AX175" s="12" t="s">
        <v>73</v>
      </c>
      <c r="AY175" s="265" t="s">
        <v>394</v>
      </c>
    </row>
    <row r="176" spans="2:51" s="12" customFormat="1" ht="13.5">
      <c r="B176" s="255"/>
      <c r="C176" s="256"/>
      <c r="D176" s="252" t="s">
        <v>405</v>
      </c>
      <c r="E176" s="257" t="s">
        <v>22</v>
      </c>
      <c r="F176" s="258" t="s">
        <v>6016</v>
      </c>
      <c r="G176" s="256"/>
      <c r="H176" s="259">
        <v>130.389</v>
      </c>
      <c r="I176" s="260"/>
      <c r="J176" s="256"/>
      <c r="K176" s="256"/>
      <c r="L176" s="261"/>
      <c r="M176" s="262"/>
      <c r="N176" s="263"/>
      <c r="O176" s="263"/>
      <c r="P176" s="263"/>
      <c r="Q176" s="263"/>
      <c r="R176" s="263"/>
      <c r="S176" s="263"/>
      <c r="T176" s="264"/>
      <c r="AT176" s="265" t="s">
        <v>405</v>
      </c>
      <c r="AU176" s="265" t="s">
        <v>81</v>
      </c>
      <c r="AV176" s="12" t="s">
        <v>81</v>
      </c>
      <c r="AW176" s="12" t="s">
        <v>36</v>
      </c>
      <c r="AX176" s="12" t="s">
        <v>73</v>
      </c>
      <c r="AY176" s="265" t="s">
        <v>394</v>
      </c>
    </row>
    <row r="177" spans="2:51" s="12" customFormat="1" ht="13.5">
      <c r="B177" s="255"/>
      <c r="C177" s="256"/>
      <c r="D177" s="252" t="s">
        <v>405</v>
      </c>
      <c r="E177" s="257" t="s">
        <v>22</v>
      </c>
      <c r="F177" s="258" t="s">
        <v>6017</v>
      </c>
      <c r="G177" s="256"/>
      <c r="H177" s="259">
        <v>2.747</v>
      </c>
      <c r="I177" s="260"/>
      <c r="J177" s="256"/>
      <c r="K177" s="256"/>
      <c r="L177" s="261"/>
      <c r="M177" s="262"/>
      <c r="N177" s="263"/>
      <c r="O177" s="263"/>
      <c r="P177" s="263"/>
      <c r="Q177" s="263"/>
      <c r="R177" s="263"/>
      <c r="S177" s="263"/>
      <c r="T177" s="264"/>
      <c r="AT177" s="265" t="s">
        <v>405</v>
      </c>
      <c r="AU177" s="265" t="s">
        <v>81</v>
      </c>
      <c r="AV177" s="12" t="s">
        <v>81</v>
      </c>
      <c r="AW177" s="12" t="s">
        <v>36</v>
      </c>
      <c r="AX177" s="12" t="s">
        <v>73</v>
      </c>
      <c r="AY177" s="265" t="s">
        <v>394</v>
      </c>
    </row>
    <row r="178" spans="2:51" s="12" customFormat="1" ht="13.5">
      <c r="B178" s="255"/>
      <c r="C178" s="256"/>
      <c r="D178" s="252" t="s">
        <v>405</v>
      </c>
      <c r="E178" s="257" t="s">
        <v>22</v>
      </c>
      <c r="F178" s="258" t="s">
        <v>6018</v>
      </c>
      <c r="G178" s="256"/>
      <c r="H178" s="259">
        <v>122.378</v>
      </c>
      <c r="I178" s="260"/>
      <c r="J178" s="256"/>
      <c r="K178" s="256"/>
      <c r="L178" s="261"/>
      <c r="M178" s="262"/>
      <c r="N178" s="263"/>
      <c r="O178" s="263"/>
      <c r="P178" s="263"/>
      <c r="Q178" s="263"/>
      <c r="R178" s="263"/>
      <c r="S178" s="263"/>
      <c r="T178" s="264"/>
      <c r="AT178" s="265" t="s">
        <v>405</v>
      </c>
      <c r="AU178" s="265" t="s">
        <v>81</v>
      </c>
      <c r="AV178" s="12" t="s">
        <v>81</v>
      </c>
      <c r="AW178" s="12" t="s">
        <v>36</v>
      </c>
      <c r="AX178" s="12" t="s">
        <v>73</v>
      </c>
      <c r="AY178" s="265" t="s">
        <v>394</v>
      </c>
    </row>
    <row r="179" spans="2:51" s="14" customFormat="1" ht="13.5">
      <c r="B179" s="277"/>
      <c r="C179" s="278"/>
      <c r="D179" s="252" t="s">
        <v>405</v>
      </c>
      <c r="E179" s="279" t="s">
        <v>22</v>
      </c>
      <c r="F179" s="280" t="s">
        <v>473</v>
      </c>
      <c r="G179" s="278"/>
      <c r="H179" s="281">
        <v>259.905</v>
      </c>
      <c r="I179" s="282"/>
      <c r="J179" s="278"/>
      <c r="K179" s="278"/>
      <c r="L179" s="283"/>
      <c r="M179" s="284"/>
      <c r="N179" s="285"/>
      <c r="O179" s="285"/>
      <c r="P179" s="285"/>
      <c r="Q179" s="285"/>
      <c r="R179" s="285"/>
      <c r="S179" s="285"/>
      <c r="T179" s="286"/>
      <c r="AT179" s="287" t="s">
        <v>405</v>
      </c>
      <c r="AU179" s="287" t="s">
        <v>81</v>
      </c>
      <c r="AV179" s="14" t="s">
        <v>401</v>
      </c>
      <c r="AW179" s="14" t="s">
        <v>36</v>
      </c>
      <c r="AX179" s="14" t="s">
        <v>24</v>
      </c>
      <c r="AY179" s="287" t="s">
        <v>394</v>
      </c>
    </row>
    <row r="180" spans="2:65" s="1" customFormat="1" ht="16.5" customHeight="1">
      <c r="B180" s="47"/>
      <c r="C180" s="240" t="s">
        <v>518</v>
      </c>
      <c r="D180" s="240" t="s">
        <v>396</v>
      </c>
      <c r="E180" s="241" t="s">
        <v>557</v>
      </c>
      <c r="F180" s="242" t="s">
        <v>558</v>
      </c>
      <c r="G180" s="243" t="s">
        <v>425</v>
      </c>
      <c r="H180" s="244">
        <v>5.775</v>
      </c>
      <c r="I180" s="245"/>
      <c r="J180" s="246">
        <f>ROUND(I180*H180,2)</f>
        <v>0</v>
      </c>
      <c r="K180" s="242" t="s">
        <v>400</v>
      </c>
      <c r="L180" s="73"/>
      <c r="M180" s="247" t="s">
        <v>22</v>
      </c>
      <c r="N180" s="248" t="s">
        <v>44</v>
      </c>
      <c r="O180" s="48"/>
      <c r="P180" s="249">
        <f>O180*H180</f>
        <v>0</v>
      </c>
      <c r="Q180" s="249">
        <v>0</v>
      </c>
      <c r="R180" s="249">
        <f>Q180*H180</f>
        <v>0</v>
      </c>
      <c r="S180" s="249">
        <v>0</v>
      </c>
      <c r="T180" s="250">
        <f>S180*H180</f>
        <v>0</v>
      </c>
      <c r="AR180" s="25" t="s">
        <v>401</v>
      </c>
      <c r="AT180" s="25" t="s">
        <v>396</v>
      </c>
      <c r="AU180" s="25" t="s">
        <v>81</v>
      </c>
      <c r="AY180" s="25" t="s">
        <v>394</v>
      </c>
      <c r="BE180" s="251">
        <f>IF(N180="základní",J180,0)</f>
        <v>0</v>
      </c>
      <c r="BF180" s="251">
        <f>IF(N180="snížená",J180,0)</f>
        <v>0</v>
      </c>
      <c r="BG180" s="251">
        <f>IF(N180="zákl. přenesená",J180,0)</f>
        <v>0</v>
      </c>
      <c r="BH180" s="251">
        <f>IF(N180="sníž. přenesená",J180,0)</f>
        <v>0</v>
      </c>
      <c r="BI180" s="251">
        <f>IF(N180="nulová",J180,0)</f>
        <v>0</v>
      </c>
      <c r="BJ180" s="25" t="s">
        <v>24</v>
      </c>
      <c r="BK180" s="251">
        <f>ROUND(I180*H180,2)</f>
        <v>0</v>
      </c>
      <c r="BL180" s="25" t="s">
        <v>401</v>
      </c>
      <c r="BM180" s="25" t="s">
        <v>6019</v>
      </c>
    </row>
    <row r="181" spans="2:47" s="1" customFormat="1" ht="13.5">
      <c r="B181" s="47"/>
      <c r="C181" s="75"/>
      <c r="D181" s="252" t="s">
        <v>403</v>
      </c>
      <c r="E181" s="75"/>
      <c r="F181" s="253" t="s">
        <v>560</v>
      </c>
      <c r="G181" s="75"/>
      <c r="H181" s="75"/>
      <c r="I181" s="208"/>
      <c r="J181" s="75"/>
      <c r="K181" s="75"/>
      <c r="L181" s="73"/>
      <c r="M181" s="254"/>
      <c r="N181" s="48"/>
      <c r="O181" s="48"/>
      <c r="P181" s="48"/>
      <c r="Q181" s="48"/>
      <c r="R181" s="48"/>
      <c r="S181" s="48"/>
      <c r="T181" s="96"/>
      <c r="AT181" s="25" t="s">
        <v>403</v>
      </c>
      <c r="AU181" s="25" t="s">
        <v>81</v>
      </c>
    </row>
    <row r="182" spans="2:51" s="12" customFormat="1" ht="13.5">
      <c r="B182" s="255"/>
      <c r="C182" s="256"/>
      <c r="D182" s="252" t="s">
        <v>405</v>
      </c>
      <c r="E182" s="257" t="s">
        <v>22</v>
      </c>
      <c r="F182" s="258" t="s">
        <v>6007</v>
      </c>
      <c r="G182" s="256"/>
      <c r="H182" s="259">
        <v>5.775</v>
      </c>
      <c r="I182" s="260"/>
      <c r="J182" s="256"/>
      <c r="K182" s="256"/>
      <c r="L182" s="261"/>
      <c r="M182" s="262"/>
      <c r="N182" s="263"/>
      <c r="O182" s="263"/>
      <c r="P182" s="263"/>
      <c r="Q182" s="263"/>
      <c r="R182" s="263"/>
      <c r="S182" s="263"/>
      <c r="T182" s="264"/>
      <c r="AT182" s="265" t="s">
        <v>405</v>
      </c>
      <c r="AU182" s="265" t="s">
        <v>81</v>
      </c>
      <c r="AV182" s="12" t="s">
        <v>81</v>
      </c>
      <c r="AW182" s="12" t="s">
        <v>36</v>
      </c>
      <c r="AX182" s="12" t="s">
        <v>73</v>
      </c>
      <c r="AY182" s="265" t="s">
        <v>394</v>
      </c>
    </row>
    <row r="183" spans="2:51" s="14" customFormat="1" ht="13.5">
      <c r="B183" s="277"/>
      <c r="C183" s="278"/>
      <c r="D183" s="252" t="s">
        <v>405</v>
      </c>
      <c r="E183" s="279" t="s">
        <v>22</v>
      </c>
      <c r="F183" s="280" t="s">
        <v>473</v>
      </c>
      <c r="G183" s="278"/>
      <c r="H183" s="281">
        <v>5.775</v>
      </c>
      <c r="I183" s="282"/>
      <c r="J183" s="278"/>
      <c r="K183" s="278"/>
      <c r="L183" s="283"/>
      <c r="M183" s="284"/>
      <c r="N183" s="285"/>
      <c r="O183" s="285"/>
      <c r="P183" s="285"/>
      <c r="Q183" s="285"/>
      <c r="R183" s="285"/>
      <c r="S183" s="285"/>
      <c r="T183" s="286"/>
      <c r="AT183" s="287" t="s">
        <v>405</v>
      </c>
      <c r="AU183" s="287" t="s">
        <v>81</v>
      </c>
      <c r="AV183" s="14" t="s">
        <v>401</v>
      </c>
      <c r="AW183" s="14" t="s">
        <v>36</v>
      </c>
      <c r="AX183" s="14" t="s">
        <v>24</v>
      </c>
      <c r="AY183" s="287" t="s">
        <v>394</v>
      </c>
    </row>
    <row r="184" spans="2:65" s="1" customFormat="1" ht="16.5" customHeight="1">
      <c r="B184" s="47"/>
      <c r="C184" s="240" t="s">
        <v>9</v>
      </c>
      <c r="D184" s="240" t="s">
        <v>396</v>
      </c>
      <c r="E184" s="241" t="s">
        <v>5563</v>
      </c>
      <c r="F184" s="242" t="s">
        <v>5564</v>
      </c>
      <c r="G184" s="243" t="s">
        <v>425</v>
      </c>
      <c r="H184" s="244">
        <v>2.475</v>
      </c>
      <c r="I184" s="245"/>
      <c r="J184" s="246">
        <f>ROUND(I184*H184,2)</f>
        <v>0</v>
      </c>
      <c r="K184" s="242" t="s">
        <v>400</v>
      </c>
      <c r="L184" s="73"/>
      <c r="M184" s="247" t="s">
        <v>22</v>
      </c>
      <c r="N184" s="248" t="s">
        <v>44</v>
      </c>
      <c r="O184" s="48"/>
      <c r="P184" s="249">
        <f>O184*H184</f>
        <v>0</v>
      </c>
      <c r="Q184" s="249">
        <v>0</v>
      </c>
      <c r="R184" s="249">
        <f>Q184*H184</f>
        <v>0</v>
      </c>
      <c r="S184" s="249">
        <v>0</v>
      </c>
      <c r="T184" s="250">
        <f>S184*H184</f>
        <v>0</v>
      </c>
      <c r="AR184" s="25" t="s">
        <v>401</v>
      </c>
      <c r="AT184" s="25" t="s">
        <v>396</v>
      </c>
      <c r="AU184" s="25" t="s">
        <v>81</v>
      </c>
      <c r="AY184" s="25" t="s">
        <v>394</v>
      </c>
      <c r="BE184" s="251">
        <f>IF(N184="základní",J184,0)</f>
        <v>0</v>
      </c>
      <c r="BF184" s="251">
        <f>IF(N184="snížená",J184,0)</f>
        <v>0</v>
      </c>
      <c r="BG184" s="251">
        <f>IF(N184="zákl. přenesená",J184,0)</f>
        <v>0</v>
      </c>
      <c r="BH184" s="251">
        <f>IF(N184="sníž. přenesená",J184,0)</f>
        <v>0</v>
      </c>
      <c r="BI184" s="251">
        <f>IF(N184="nulová",J184,0)</f>
        <v>0</v>
      </c>
      <c r="BJ184" s="25" t="s">
        <v>24</v>
      </c>
      <c r="BK184" s="251">
        <f>ROUND(I184*H184,2)</f>
        <v>0</v>
      </c>
      <c r="BL184" s="25" t="s">
        <v>401</v>
      </c>
      <c r="BM184" s="25" t="s">
        <v>6020</v>
      </c>
    </row>
    <row r="185" spans="2:47" s="1" customFormat="1" ht="13.5">
      <c r="B185" s="47"/>
      <c r="C185" s="75"/>
      <c r="D185" s="252" t="s">
        <v>403</v>
      </c>
      <c r="E185" s="75"/>
      <c r="F185" s="253" t="s">
        <v>5566</v>
      </c>
      <c r="G185" s="75"/>
      <c r="H185" s="75"/>
      <c r="I185" s="208"/>
      <c r="J185" s="75"/>
      <c r="K185" s="75"/>
      <c r="L185" s="73"/>
      <c r="M185" s="254"/>
      <c r="N185" s="48"/>
      <c r="O185" s="48"/>
      <c r="P185" s="48"/>
      <c r="Q185" s="48"/>
      <c r="R185" s="48"/>
      <c r="S185" s="48"/>
      <c r="T185" s="96"/>
      <c r="AT185" s="25" t="s">
        <v>403</v>
      </c>
      <c r="AU185" s="25" t="s">
        <v>81</v>
      </c>
    </row>
    <row r="186" spans="2:51" s="12" customFormat="1" ht="13.5">
      <c r="B186" s="255"/>
      <c r="C186" s="256"/>
      <c r="D186" s="252" t="s">
        <v>405</v>
      </c>
      <c r="E186" s="257" t="s">
        <v>22</v>
      </c>
      <c r="F186" s="258" t="s">
        <v>5999</v>
      </c>
      <c r="G186" s="256"/>
      <c r="H186" s="259">
        <v>2.475</v>
      </c>
      <c r="I186" s="260"/>
      <c r="J186" s="256"/>
      <c r="K186" s="256"/>
      <c r="L186" s="261"/>
      <c r="M186" s="262"/>
      <c r="N186" s="263"/>
      <c r="O186" s="263"/>
      <c r="P186" s="263"/>
      <c r="Q186" s="263"/>
      <c r="R186" s="263"/>
      <c r="S186" s="263"/>
      <c r="T186" s="264"/>
      <c r="AT186" s="265" t="s">
        <v>405</v>
      </c>
      <c r="AU186" s="265" t="s">
        <v>81</v>
      </c>
      <c r="AV186" s="12" t="s">
        <v>81</v>
      </c>
      <c r="AW186" s="12" t="s">
        <v>36</v>
      </c>
      <c r="AX186" s="12" t="s">
        <v>73</v>
      </c>
      <c r="AY186" s="265" t="s">
        <v>394</v>
      </c>
    </row>
    <row r="187" spans="2:51" s="14" customFormat="1" ht="13.5">
      <c r="B187" s="277"/>
      <c r="C187" s="278"/>
      <c r="D187" s="252" t="s">
        <v>405</v>
      </c>
      <c r="E187" s="279" t="s">
        <v>22</v>
      </c>
      <c r="F187" s="280" t="s">
        <v>473</v>
      </c>
      <c r="G187" s="278"/>
      <c r="H187" s="281">
        <v>2.475</v>
      </c>
      <c r="I187" s="282"/>
      <c r="J187" s="278"/>
      <c r="K187" s="278"/>
      <c r="L187" s="283"/>
      <c r="M187" s="284"/>
      <c r="N187" s="285"/>
      <c r="O187" s="285"/>
      <c r="P187" s="285"/>
      <c r="Q187" s="285"/>
      <c r="R187" s="285"/>
      <c r="S187" s="285"/>
      <c r="T187" s="286"/>
      <c r="AT187" s="287" t="s">
        <v>405</v>
      </c>
      <c r="AU187" s="287" t="s">
        <v>81</v>
      </c>
      <c r="AV187" s="14" t="s">
        <v>401</v>
      </c>
      <c r="AW187" s="14" t="s">
        <v>36</v>
      </c>
      <c r="AX187" s="14" t="s">
        <v>24</v>
      </c>
      <c r="AY187" s="287" t="s">
        <v>394</v>
      </c>
    </row>
    <row r="188" spans="2:65" s="1" customFormat="1" ht="16.5" customHeight="1">
      <c r="B188" s="47"/>
      <c r="C188" s="288" t="s">
        <v>528</v>
      </c>
      <c r="D188" s="288" t="s">
        <v>506</v>
      </c>
      <c r="E188" s="289" t="s">
        <v>5568</v>
      </c>
      <c r="F188" s="290" t="s">
        <v>6021</v>
      </c>
      <c r="G188" s="291" t="s">
        <v>552</v>
      </c>
      <c r="H188" s="292">
        <v>9.33</v>
      </c>
      <c r="I188" s="293"/>
      <c r="J188" s="294">
        <f>ROUND(I188*H188,2)</f>
        <v>0</v>
      </c>
      <c r="K188" s="290" t="s">
        <v>400</v>
      </c>
      <c r="L188" s="295"/>
      <c r="M188" s="296" t="s">
        <v>22</v>
      </c>
      <c r="N188" s="297" t="s">
        <v>44</v>
      </c>
      <c r="O188" s="48"/>
      <c r="P188" s="249">
        <f>O188*H188</f>
        <v>0</v>
      </c>
      <c r="Q188" s="249">
        <v>1</v>
      </c>
      <c r="R188" s="249">
        <f>Q188*H188</f>
        <v>9.33</v>
      </c>
      <c r="S188" s="249">
        <v>0</v>
      </c>
      <c r="T188" s="250">
        <f>S188*H188</f>
        <v>0</v>
      </c>
      <c r="AR188" s="25" t="s">
        <v>443</v>
      </c>
      <c r="AT188" s="25" t="s">
        <v>506</v>
      </c>
      <c r="AU188" s="25" t="s">
        <v>81</v>
      </c>
      <c r="AY188" s="25" t="s">
        <v>394</v>
      </c>
      <c r="BE188" s="251">
        <f>IF(N188="základní",J188,0)</f>
        <v>0</v>
      </c>
      <c r="BF188" s="251">
        <f>IF(N188="snížená",J188,0)</f>
        <v>0</v>
      </c>
      <c r="BG188" s="251">
        <f>IF(N188="zákl. přenesená",J188,0)</f>
        <v>0</v>
      </c>
      <c r="BH188" s="251">
        <f>IF(N188="sníž. přenesená",J188,0)</f>
        <v>0</v>
      </c>
      <c r="BI188" s="251">
        <f>IF(N188="nulová",J188,0)</f>
        <v>0</v>
      </c>
      <c r="BJ188" s="25" t="s">
        <v>24</v>
      </c>
      <c r="BK188" s="251">
        <f>ROUND(I188*H188,2)</f>
        <v>0</v>
      </c>
      <c r="BL188" s="25" t="s">
        <v>401</v>
      </c>
      <c r="BM188" s="25" t="s">
        <v>6022</v>
      </c>
    </row>
    <row r="189" spans="2:47" s="1" customFormat="1" ht="13.5">
      <c r="B189" s="47"/>
      <c r="C189" s="75"/>
      <c r="D189" s="252" t="s">
        <v>403</v>
      </c>
      <c r="E189" s="75"/>
      <c r="F189" s="253" t="s">
        <v>6023</v>
      </c>
      <c r="G189" s="75"/>
      <c r="H189" s="75"/>
      <c r="I189" s="208"/>
      <c r="J189" s="75"/>
      <c r="K189" s="75"/>
      <c r="L189" s="73"/>
      <c r="M189" s="254"/>
      <c r="N189" s="48"/>
      <c r="O189" s="48"/>
      <c r="P189" s="48"/>
      <c r="Q189" s="48"/>
      <c r="R189" s="48"/>
      <c r="S189" s="48"/>
      <c r="T189" s="96"/>
      <c r="AT189" s="25" t="s">
        <v>403</v>
      </c>
      <c r="AU189" s="25" t="s">
        <v>81</v>
      </c>
    </row>
    <row r="190" spans="2:51" s="12" customFormat="1" ht="13.5">
      <c r="B190" s="255"/>
      <c r="C190" s="256"/>
      <c r="D190" s="252" t="s">
        <v>405</v>
      </c>
      <c r="E190" s="257" t="s">
        <v>22</v>
      </c>
      <c r="F190" s="258" t="s">
        <v>6024</v>
      </c>
      <c r="G190" s="256"/>
      <c r="H190" s="259">
        <v>4.665</v>
      </c>
      <c r="I190" s="260"/>
      <c r="J190" s="256"/>
      <c r="K190" s="256"/>
      <c r="L190" s="261"/>
      <c r="M190" s="262"/>
      <c r="N190" s="263"/>
      <c r="O190" s="263"/>
      <c r="P190" s="263"/>
      <c r="Q190" s="263"/>
      <c r="R190" s="263"/>
      <c r="S190" s="263"/>
      <c r="T190" s="264"/>
      <c r="AT190" s="265" t="s">
        <v>405</v>
      </c>
      <c r="AU190" s="265" t="s">
        <v>81</v>
      </c>
      <c r="AV190" s="12" t="s">
        <v>81</v>
      </c>
      <c r="AW190" s="12" t="s">
        <v>36</v>
      </c>
      <c r="AX190" s="12" t="s">
        <v>73</v>
      </c>
      <c r="AY190" s="265" t="s">
        <v>394</v>
      </c>
    </row>
    <row r="191" spans="2:51" s="14" customFormat="1" ht="13.5">
      <c r="B191" s="277"/>
      <c r="C191" s="278"/>
      <c r="D191" s="252" t="s">
        <v>405</v>
      </c>
      <c r="E191" s="279" t="s">
        <v>22</v>
      </c>
      <c r="F191" s="280" t="s">
        <v>473</v>
      </c>
      <c r="G191" s="278"/>
      <c r="H191" s="281">
        <v>4.665</v>
      </c>
      <c r="I191" s="282"/>
      <c r="J191" s="278"/>
      <c r="K191" s="278"/>
      <c r="L191" s="283"/>
      <c r="M191" s="284"/>
      <c r="N191" s="285"/>
      <c r="O191" s="285"/>
      <c r="P191" s="285"/>
      <c r="Q191" s="285"/>
      <c r="R191" s="285"/>
      <c r="S191" s="285"/>
      <c r="T191" s="286"/>
      <c r="AT191" s="287" t="s">
        <v>405</v>
      </c>
      <c r="AU191" s="287" t="s">
        <v>81</v>
      </c>
      <c r="AV191" s="14" t="s">
        <v>401</v>
      </c>
      <c r="AW191" s="14" t="s">
        <v>36</v>
      </c>
      <c r="AX191" s="14" t="s">
        <v>73</v>
      </c>
      <c r="AY191" s="287" t="s">
        <v>394</v>
      </c>
    </row>
    <row r="192" spans="2:51" s="12" customFormat="1" ht="13.5">
      <c r="B192" s="255"/>
      <c r="C192" s="256"/>
      <c r="D192" s="252" t="s">
        <v>405</v>
      </c>
      <c r="E192" s="257" t="s">
        <v>22</v>
      </c>
      <c r="F192" s="258" t="s">
        <v>6025</v>
      </c>
      <c r="G192" s="256"/>
      <c r="H192" s="259">
        <v>9.33</v>
      </c>
      <c r="I192" s="260"/>
      <c r="J192" s="256"/>
      <c r="K192" s="256"/>
      <c r="L192" s="261"/>
      <c r="M192" s="262"/>
      <c r="N192" s="263"/>
      <c r="O192" s="263"/>
      <c r="P192" s="263"/>
      <c r="Q192" s="263"/>
      <c r="R192" s="263"/>
      <c r="S192" s="263"/>
      <c r="T192" s="264"/>
      <c r="AT192" s="265" t="s">
        <v>405</v>
      </c>
      <c r="AU192" s="265" t="s">
        <v>81</v>
      </c>
      <c r="AV192" s="12" t="s">
        <v>81</v>
      </c>
      <c r="AW192" s="12" t="s">
        <v>36</v>
      </c>
      <c r="AX192" s="12" t="s">
        <v>24</v>
      </c>
      <c r="AY192" s="265" t="s">
        <v>394</v>
      </c>
    </row>
    <row r="193" spans="2:63" s="11" customFormat="1" ht="29.85" customHeight="1">
      <c r="B193" s="224"/>
      <c r="C193" s="225"/>
      <c r="D193" s="226" t="s">
        <v>72</v>
      </c>
      <c r="E193" s="238" t="s">
        <v>401</v>
      </c>
      <c r="F193" s="238" t="s">
        <v>1002</v>
      </c>
      <c r="G193" s="225"/>
      <c r="H193" s="225"/>
      <c r="I193" s="228"/>
      <c r="J193" s="239">
        <f>BK193</f>
        <v>0</v>
      </c>
      <c r="K193" s="225"/>
      <c r="L193" s="230"/>
      <c r="M193" s="231"/>
      <c r="N193" s="232"/>
      <c r="O193" s="232"/>
      <c r="P193" s="233">
        <f>SUM(P194:P201)</f>
        <v>0</v>
      </c>
      <c r="Q193" s="232"/>
      <c r="R193" s="233">
        <f>SUM(R194:R201)</f>
        <v>3.1197705</v>
      </c>
      <c r="S193" s="232"/>
      <c r="T193" s="234">
        <f>SUM(T194:T201)</f>
        <v>0</v>
      </c>
      <c r="AR193" s="235" t="s">
        <v>24</v>
      </c>
      <c r="AT193" s="236" t="s">
        <v>72</v>
      </c>
      <c r="AU193" s="236" t="s">
        <v>24</v>
      </c>
      <c r="AY193" s="235" t="s">
        <v>394</v>
      </c>
      <c r="BK193" s="237">
        <f>SUM(BK194:BK201)</f>
        <v>0</v>
      </c>
    </row>
    <row r="194" spans="2:65" s="1" customFormat="1" ht="16.5" customHeight="1">
      <c r="B194" s="47"/>
      <c r="C194" s="240" t="s">
        <v>533</v>
      </c>
      <c r="D194" s="240" t="s">
        <v>396</v>
      </c>
      <c r="E194" s="241" t="s">
        <v>5595</v>
      </c>
      <c r="F194" s="242" t="s">
        <v>5596</v>
      </c>
      <c r="G194" s="243" t="s">
        <v>425</v>
      </c>
      <c r="H194" s="244">
        <v>1.65</v>
      </c>
      <c r="I194" s="245"/>
      <c r="J194" s="246">
        <f>ROUND(I194*H194,2)</f>
        <v>0</v>
      </c>
      <c r="K194" s="242" t="s">
        <v>400</v>
      </c>
      <c r="L194" s="73"/>
      <c r="M194" s="247" t="s">
        <v>22</v>
      </c>
      <c r="N194" s="248" t="s">
        <v>44</v>
      </c>
      <c r="O194" s="48"/>
      <c r="P194" s="249">
        <f>O194*H194</f>
        <v>0</v>
      </c>
      <c r="Q194" s="249">
        <v>1.89077</v>
      </c>
      <c r="R194" s="249">
        <f>Q194*H194</f>
        <v>3.1197705</v>
      </c>
      <c r="S194" s="249">
        <v>0</v>
      </c>
      <c r="T194" s="250">
        <f>S194*H194</f>
        <v>0</v>
      </c>
      <c r="AR194" s="25" t="s">
        <v>401</v>
      </c>
      <c r="AT194" s="25" t="s">
        <v>396</v>
      </c>
      <c r="AU194" s="25" t="s">
        <v>81</v>
      </c>
      <c r="AY194" s="25" t="s">
        <v>394</v>
      </c>
      <c r="BE194" s="251">
        <f>IF(N194="základní",J194,0)</f>
        <v>0</v>
      </c>
      <c r="BF194" s="251">
        <f>IF(N194="snížená",J194,0)</f>
        <v>0</v>
      </c>
      <c r="BG194" s="251">
        <f>IF(N194="zákl. přenesená",J194,0)</f>
        <v>0</v>
      </c>
      <c r="BH194" s="251">
        <f>IF(N194="sníž. přenesená",J194,0)</f>
        <v>0</v>
      </c>
      <c r="BI194" s="251">
        <f>IF(N194="nulová",J194,0)</f>
        <v>0</v>
      </c>
      <c r="BJ194" s="25" t="s">
        <v>24</v>
      </c>
      <c r="BK194" s="251">
        <f>ROUND(I194*H194,2)</f>
        <v>0</v>
      </c>
      <c r="BL194" s="25" t="s">
        <v>401</v>
      </c>
      <c r="BM194" s="25" t="s">
        <v>6026</v>
      </c>
    </row>
    <row r="195" spans="2:47" s="1" customFormat="1" ht="13.5">
      <c r="B195" s="47"/>
      <c r="C195" s="75"/>
      <c r="D195" s="252" t="s">
        <v>403</v>
      </c>
      <c r="E195" s="75"/>
      <c r="F195" s="253" t="s">
        <v>5598</v>
      </c>
      <c r="G195" s="75"/>
      <c r="H195" s="75"/>
      <c r="I195" s="208"/>
      <c r="J195" s="75"/>
      <c r="K195" s="75"/>
      <c r="L195" s="73"/>
      <c r="M195" s="254"/>
      <c r="N195" s="48"/>
      <c r="O195" s="48"/>
      <c r="P195" s="48"/>
      <c r="Q195" s="48"/>
      <c r="R195" s="48"/>
      <c r="S195" s="48"/>
      <c r="T195" s="96"/>
      <c r="AT195" s="25" t="s">
        <v>403</v>
      </c>
      <c r="AU195" s="25" t="s">
        <v>81</v>
      </c>
    </row>
    <row r="196" spans="2:51" s="12" customFormat="1" ht="13.5">
      <c r="B196" s="255"/>
      <c r="C196" s="256"/>
      <c r="D196" s="252" t="s">
        <v>405</v>
      </c>
      <c r="E196" s="257" t="s">
        <v>22</v>
      </c>
      <c r="F196" s="258" t="s">
        <v>6009</v>
      </c>
      <c r="G196" s="256"/>
      <c r="H196" s="259">
        <v>1.65</v>
      </c>
      <c r="I196" s="260"/>
      <c r="J196" s="256"/>
      <c r="K196" s="256"/>
      <c r="L196" s="261"/>
      <c r="M196" s="262"/>
      <c r="N196" s="263"/>
      <c r="O196" s="263"/>
      <c r="P196" s="263"/>
      <c r="Q196" s="263"/>
      <c r="R196" s="263"/>
      <c r="S196" s="263"/>
      <c r="T196" s="264"/>
      <c r="AT196" s="265" t="s">
        <v>405</v>
      </c>
      <c r="AU196" s="265" t="s">
        <v>81</v>
      </c>
      <c r="AV196" s="12" t="s">
        <v>81</v>
      </c>
      <c r="AW196" s="12" t="s">
        <v>36</v>
      </c>
      <c r="AX196" s="12" t="s">
        <v>73</v>
      </c>
      <c r="AY196" s="265" t="s">
        <v>394</v>
      </c>
    </row>
    <row r="197" spans="2:51" s="14" customFormat="1" ht="13.5">
      <c r="B197" s="277"/>
      <c r="C197" s="278"/>
      <c r="D197" s="252" t="s">
        <v>405</v>
      </c>
      <c r="E197" s="279" t="s">
        <v>22</v>
      </c>
      <c r="F197" s="280" t="s">
        <v>473</v>
      </c>
      <c r="G197" s="278"/>
      <c r="H197" s="281">
        <v>1.65</v>
      </c>
      <c r="I197" s="282"/>
      <c r="J197" s="278"/>
      <c r="K197" s="278"/>
      <c r="L197" s="283"/>
      <c r="M197" s="284"/>
      <c r="N197" s="285"/>
      <c r="O197" s="285"/>
      <c r="P197" s="285"/>
      <c r="Q197" s="285"/>
      <c r="R197" s="285"/>
      <c r="S197" s="285"/>
      <c r="T197" s="286"/>
      <c r="AT197" s="287" t="s">
        <v>405</v>
      </c>
      <c r="AU197" s="287" t="s">
        <v>81</v>
      </c>
      <c r="AV197" s="14" t="s">
        <v>401</v>
      </c>
      <c r="AW197" s="14" t="s">
        <v>36</v>
      </c>
      <c r="AX197" s="14" t="s">
        <v>24</v>
      </c>
      <c r="AY197" s="287" t="s">
        <v>394</v>
      </c>
    </row>
    <row r="198" spans="2:65" s="1" customFormat="1" ht="16.5" customHeight="1">
      <c r="B198" s="47"/>
      <c r="C198" s="240" t="s">
        <v>540</v>
      </c>
      <c r="D198" s="240" t="s">
        <v>396</v>
      </c>
      <c r="E198" s="241" t="s">
        <v>5893</v>
      </c>
      <c r="F198" s="242" t="s">
        <v>5894</v>
      </c>
      <c r="G198" s="243" t="s">
        <v>425</v>
      </c>
      <c r="H198" s="244">
        <v>7.35</v>
      </c>
      <c r="I198" s="245"/>
      <c r="J198" s="246">
        <f>ROUND(I198*H198,2)</f>
        <v>0</v>
      </c>
      <c r="K198" s="242" t="s">
        <v>22</v>
      </c>
      <c r="L198" s="73"/>
      <c r="M198" s="247" t="s">
        <v>22</v>
      </c>
      <c r="N198" s="248" t="s">
        <v>44</v>
      </c>
      <c r="O198" s="48"/>
      <c r="P198" s="249">
        <f>O198*H198</f>
        <v>0</v>
      </c>
      <c r="Q198" s="249">
        <v>0</v>
      </c>
      <c r="R198" s="249">
        <f>Q198*H198</f>
        <v>0</v>
      </c>
      <c r="S198" s="249">
        <v>0</v>
      </c>
      <c r="T198" s="250">
        <f>S198*H198</f>
        <v>0</v>
      </c>
      <c r="AR198" s="25" t="s">
        <v>401</v>
      </c>
      <c r="AT198" s="25" t="s">
        <v>396</v>
      </c>
      <c r="AU198" s="25" t="s">
        <v>81</v>
      </c>
      <c r="AY198" s="25" t="s">
        <v>394</v>
      </c>
      <c r="BE198" s="251">
        <f>IF(N198="základní",J198,0)</f>
        <v>0</v>
      </c>
      <c r="BF198" s="251">
        <f>IF(N198="snížená",J198,0)</f>
        <v>0</v>
      </c>
      <c r="BG198" s="251">
        <f>IF(N198="zákl. přenesená",J198,0)</f>
        <v>0</v>
      </c>
      <c r="BH198" s="251">
        <f>IF(N198="sníž. přenesená",J198,0)</f>
        <v>0</v>
      </c>
      <c r="BI198" s="251">
        <f>IF(N198="nulová",J198,0)</f>
        <v>0</v>
      </c>
      <c r="BJ198" s="25" t="s">
        <v>24</v>
      </c>
      <c r="BK198" s="251">
        <f>ROUND(I198*H198,2)</f>
        <v>0</v>
      </c>
      <c r="BL198" s="25" t="s">
        <v>401</v>
      </c>
      <c r="BM198" s="25" t="s">
        <v>6027</v>
      </c>
    </row>
    <row r="199" spans="2:47" s="1" customFormat="1" ht="13.5">
      <c r="B199" s="47"/>
      <c r="C199" s="75"/>
      <c r="D199" s="252" t="s">
        <v>403</v>
      </c>
      <c r="E199" s="75"/>
      <c r="F199" s="253" t="s">
        <v>5598</v>
      </c>
      <c r="G199" s="75"/>
      <c r="H199" s="75"/>
      <c r="I199" s="208"/>
      <c r="J199" s="75"/>
      <c r="K199" s="75"/>
      <c r="L199" s="73"/>
      <c r="M199" s="254"/>
      <c r="N199" s="48"/>
      <c r="O199" s="48"/>
      <c r="P199" s="48"/>
      <c r="Q199" s="48"/>
      <c r="R199" s="48"/>
      <c r="S199" s="48"/>
      <c r="T199" s="96"/>
      <c r="AT199" s="25" t="s">
        <v>403</v>
      </c>
      <c r="AU199" s="25" t="s">
        <v>81</v>
      </c>
    </row>
    <row r="200" spans="2:51" s="12" customFormat="1" ht="13.5">
      <c r="B200" s="255"/>
      <c r="C200" s="256"/>
      <c r="D200" s="252" t="s">
        <v>405</v>
      </c>
      <c r="E200" s="257" t="s">
        <v>22</v>
      </c>
      <c r="F200" s="258" t="s">
        <v>5896</v>
      </c>
      <c r="G200" s="256"/>
      <c r="H200" s="259">
        <v>7.35</v>
      </c>
      <c r="I200" s="260"/>
      <c r="J200" s="256"/>
      <c r="K200" s="256"/>
      <c r="L200" s="261"/>
      <c r="M200" s="262"/>
      <c r="N200" s="263"/>
      <c r="O200" s="263"/>
      <c r="P200" s="263"/>
      <c r="Q200" s="263"/>
      <c r="R200" s="263"/>
      <c r="S200" s="263"/>
      <c r="T200" s="264"/>
      <c r="AT200" s="265" t="s">
        <v>405</v>
      </c>
      <c r="AU200" s="265" t="s">
        <v>81</v>
      </c>
      <c r="AV200" s="12" t="s">
        <v>81</v>
      </c>
      <c r="AW200" s="12" t="s">
        <v>36</v>
      </c>
      <c r="AX200" s="12" t="s">
        <v>73</v>
      </c>
      <c r="AY200" s="265" t="s">
        <v>394</v>
      </c>
    </row>
    <row r="201" spans="2:51" s="14" customFormat="1" ht="13.5">
      <c r="B201" s="277"/>
      <c r="C201" s="278"/>
      <c r="D201" s="252" t="s">
        <v>405</v>
      </c>
      <c r="E201" s="279" t="s">
        <v>22</v>
      </c>
      <c r="F201" s="280" t="s">
        <v>473</v>
      </c>
      <c r="G201" s="278"/>
      <c r="H201" s="281">
        <v>7.35</v>
      </c>
      <c r="I201" s="282"/>
      <c r="J201" s="278"/>
      <c r="K201" s="278"/>
      <c r="L201" s="283"/>
      <c r="M201" s="284"/>
      <c r="N201" s="285"/>
      <c r="O201" s="285"/>
      <c r="P201" s="285"/>
      <c r="Q201" s="285"/>
      <c r="R201" s="285"/>
      <c r="S201" s="285"/>
      <c r="T201" s="286"/>
      <c r="AT201" s="287" t="s">
        <v>405</v>
      </c>
      <c r="AU201" s="287" t="s">
        <v>81</v>
      </c>
      <c r="AV201" s="14" t="s">
        <v>401</v>
      </c>
      <c r="AW201" s="14" t="s">
        <v>36</v>
      </c>
      <c r="AX201" s="14" t="s">
        <v>24</v>
      </c>
      <c r="AY201" s="287" t="s">
        <v>394</v>
      </c>
    </row>
    <row r="202" spans="2:63" s="11" customFormat="1" ht="29.85" customHeight="1">
      <c r="B202" s="224"/>
      <c r="C202" s="225"/>
      <c r="D202" s="226" t="s">
        <v>72</v>
      </c>
      <c r="E202" s="238" t="s">
        <v>443</v>
      </c>
      <c r="F202" s="238" t="s">
        <v>1522</v>
      </c>
      <c r="G202" s="225"/>
      <c r="H202" s="225"/>
      <c r="I202" s="228"/>
      <c r="J202" s="239">
        <f>BK202</f>
        <v>0</v>
      </c>
      <c r="K202" s="225"/>
      <c r="L202" s="230"/>
      <c r="M202" s="231"/>
      <c r="N202" s="232"/>
      <c r="O202" s="232"/>
      <c r="P202" s="233">
        <f>SUM(P203:P252)</f>
        <v>0</v>
      </c>
      <c r="Q202" s="232"/>
      <c r="R202" s="233">
        <f>SUM(R203:R252)</f>
        <v>0.47614</v>
      </c>
      <c r="S202" s="232"/>
      <c r="T202" s="234">
        <f>SUM(T203:T252)</f>
        <v>0</v>
      </c>
      <c r="AR202" s="235" t="s">
        <v>24</v>
      </c>
      <c r="AT202" s="236" t="s">
        <v>72</v>
      </c>
      <c r="AU202" s="236" t="s">
        <v>24</v>
      </c>
      <c r="AY202" s="235" t="s">
        <v>394</v>
      </c>
      <c r="BK202" s="237">
        <f>SUM(BK203:BK252)</f>
        <v>0</v>
      </c>
    </row>
    <row r="203" spans="2:65" s="1" customFormat="1" ht="25.5" customHeight="1">
      <c r="B203" s="47"/>
      <c r="C203" s="240" t="s">
        <v>545</v>
      </c>
      <c r="D203" s="240" t="s">
        <v>396</v>
      </c>
      <c r="E203" s="241" t="s">
        <v>6028</v>
      </c>
      <c r="F203" s="242" t="s">
        <v>6029</v>
      </c>
      <c r="G203" s="243" t="s">
        <v>612</v>
      </c>
      <c r="H203" s="244">
        <v>9</v>
      </c>
      <c r="I203" s="245"/>
      <c r="J203" s="246">
        <f>ROUND(I203*H203,2)</f>
        <v>0</v>
      </c>
      <c r="K203" s="242" t="s">
        <v>400</v>
      </c>
      <c r="L203" s="73"/>
      <c r="M203" s="247" t="s">
        <v>22</v>
      </c>
      <c r="N203" s="248" t="s">
        <v>44</v>
      </c>
      <c r="O203" s="48"/>
      <c r="P203" s="249">
        <f>O203*H203</f>
        <v>0</v>
      </c>
      <c r="Q203" s="249">
        <v>0</v>
      </c>
      <c r="R203" s="249">
        <f>Q203*H203</f>
        <v>0</v>
      </c>
      <c r="S203" s="249">
        <v>0</v>
      </c>
      <c r="T203" s="250">
        <f>S203*H203</f>
        <v>0</v>
      </c>
      <c r="AR203" s="25" t="s">
        <v>401</v>
      </c>
      <c r="AT203" s="25" t="s">
        <v>396</v>
      </c>
      <c r="AU203" s="25" t="s">
        <v>81</v>
      </c>
      <c r="AY203" s="25" t="s">
        <v>394</v>
      </c>
      <c r="BE203" s="251">
        <f>IF(N203="základní",J203,0)</f>
        <v>0</v>
      </c>
      <c r="BF203" s="251">
        <f>IF(N203="snížená",J203,0)</f>
        <v>0</v>
      </c>
      <c r="BG203" s="251">
        <f>IF(N203="zákl. přenesená",J203,0)</f>
        <v>0</v>
      </c>
      <c r="BH203" s="251">
        <f>IF(N203="sníž. přenesená",J203,0)</f>
        <v>0</v>
      </c>
      <c r="BI203" s="251">
        <f>IF(N203="nulová",J203,0)</f>
        <v>0</v>
      </c>
      <c r="BJ203" s="25" t="s">
        <v>24</v>
      </c>
      <c r="BK203" s="251">
        <f>ROUND(I203*H203,2)</f>
        <v>0</v>
      </c>
      <c r="BL203" s="25" t="s">
        <v>401</v>
      </c>
      <c r="BM203" s="25" t="s">
        <v>6030</v>
      </c>
    </row>
    <row r="204" spans="2:47" s="1" customFormat="1" ht="13.5">
      <c r="B204" s="47"/>
      <c r="C204" s="75"/>
      <c r="D204" s="252" t="s">
        <v>403</v>
      </c>
      <c r="E204" s="75"/>
      <c r="F204" s="253" t="s">
        <v>6031</v>
      </c>
      <c r="G204" s="75"/>
      <c r="H204" s="75"/>
      <c r="I204" s="208"/>
      <c r="J204" s="75"/>
      <c r="K204" s="75"/>
      <c r="L204" s="73"/>
      <c r="M204" s="254"/>
      <c r="N204" s="48"/>
      <c r="O204" s="48"/>
      <c r="P204" s="48"/>
      <c r="Q204" s="48"/>
      <c r="R204" s="48"/>
      <c r="S204" s="48"/>
      <c r="T204" s="96"/>
      <c r="AT204" s="25" t="s">
        <v>403</v>
      </c>
      <c r="AU204" s="25" t="s">
        <v>81</v>
      </c>
    </row>
    <row r="205" spans="2:51" s="12" customFormat="1" ht="13.5">
      <c r="B205" s="255"/>
      <c r="C205" s="256"/>
      <c r="D205" s="252" t="s">
        <v>405</v>
      </c>
      <c r="E205" s="257" t="s">
        <v>22</v>
      </c>
      <c r="F205" s="258" t="s">
        <v>6032</v>
      </c>
      <c r="G205" s="256"/>
      <c r="H205" s="259">
        <v>9</v>
      </c>
      <c r="I205" s="260"/>
      <c r="J205" s="256"/>
      <c r="K205" s="256"/>
      <c r="L205" s="261"/>
      <c r="M205" s="262"/>
      <c r="N205" s="263"/>
      <c r="O205" s="263"/>
      <c r="P205" s="263"/>
      <c r="Q205" s="263"/>
      <c r="R205" s="263"/>
      <c r="S205" s="263"/>
      <c r="T205" s="264"/>
      <c r="AT205" s="265" t="s">
        <v>405</v>
      </c>
      <c r="AU205" s="265" t="s">
        <v>81</v>
      </c>
      <c r="AV205" s="12" t="s">
        <v>81</v>
      </c>
      <c r="AW205" s="12" t="s">
        <v>36</v>
      </c>
      <c r="AX205" s="12" t="s">
        <v>73</v>
      </c>
      <c r="AY205" s="265" t="s">
        <v>394</v>
      </c>
    </row>
    <row r="206" spans="2:51" s="14" customFormat="1" ht="13.5">
      <c r="B206" s="277"/>
      <c r="C206" s="278"/>
      <c r="D206" s="252" t="s">
        <v>405</v>
      </c>
      <c r="E206" s="279" t="s">
        <v>22</v>
      </c>
      <c r="F206" s="280" t="s">
        <v>473</v>
      </c>
      <c r="G206" s="278"/>
      <c r="H206" s="281">
        <v>9</v>
      </c>
      <c r="I206" s="282"/>
      <c r="J206" s="278"/>
      <c r="K206" s="278"/>
      <c r="L206" s="283"/>
      <c r="M206" s="284"/>
      <c r="N206" s="285"/>
      <c r="O206" s="285"/>
      <c r="P206" s="285"/>
      <c r="Q206" s="285"/>
      <c r="R206" s="285"/>
      <c r="S206" s="285"/>
      <c r="T206" s="286"/>
      <c r="AT206" s="287" t="s">
        <v>405</v>
      </c>
      <c r="AU206" s="287" t="s">
        <v>81</v>
      </c>
      <c r="AV206" s="14" t="s">
        <v>401</v>
      </c>
      <c r="AW206" s="14" t="s">
        <v>36</v>
      </c>
      <c r="AX206" s="14" t="s">
        <v>24</v>
      </c>
      <c r="AY206" s="287" t="s">
        <v>394</v>
      </c>
    </row>
    <row r="207" spans="2:65" s="1" customFormat="1" ht="16.5" customHeight="1">
      <c r="B207" s="47"/>
      <c r="C207" s="288" t="s">
        <v>549</v>
      </c>
      <c r="D207" s="288" t="s">
        <v>506</v>
      </c>
      <c r="E207" s="289" t="s">
        <v>6033</v>
      </c>
      <c r="F207" s="290" t="s">
        <v>6034</v>
      </c>
      <c r="G207" s="291" t="s">
        <v>612</v>
      </c>
      <c r="H207" s="292">
        <v>9</v>
      </c>
      <c r="I207" s="293"/>
      <c r="J207" s="294">
        <f>ROUND(I207*H207,2)</f>
        <v>0</v>
      </c>
      <c r="K207" s="290" t="s">
        <v>400</v>
      </c>
      <c r="L207" s="295"/>
      <c r="M207" s="296" t="s">
        <v>22</v>
      </c>
      <c r="N207" s="297" t="s">
        <v>44</v>
      </c>
      <c r="O207" s="48"/>
      <c r="P207" s="249">
        <f>O207*H207</f>
        <v>0</v>
      </c>
      <c r="Q207" s="249">
        <v>0.00106</v>
      </c>
      <c r="R207" s="249">
        <f>Q207*H207</f>
        <v>0.00954</v>
      </c>
      <c r="S207" s="249">
        <v>0</v>
      </c>
      <c r="T207" s="250">
        <f>S207*H207</f>
        <v>0</v>
      </c>
      <c r="AR207" s="25" t="s">
        <v>443</v>
      </c>
      <c r="AT207" s="25" t="s">
        <v>506</v>
      </c>
      <c r="AU207" s="25" t="s">
        <v>81</v>
      </c>
      <c r="AY207" s="25" t="s">
        <v>394</v>
      </c>
      <c r="BE207" s="251">
        <f>IF(N207="základní",J207,0)</f>
        <v>0</v>
      </c>
      <c r="BF207" s="251">
        <f>IF(N207="snížená",J207,0)</f>
        <v>0</v>
      </c>
      <c r="BG207" s="251">
        <f>IF(N207="zákl. přenesená",J207,0)</f>
        <v>0</v>
      </c>
      <c r="BH207" s="251">
        <f>IF(N207="sníž. přenesená",J207,0)</f>
        <v>0</v>
      </c>
      <c r="BI207" s="251">
        <f>IF(N207="nulová",J207,0)</f>
        <v>0</v>
      </c>
      <c r="BJ207" s="25" t="s">
        <v>24</v>
      </c>
      <c r="BK207" s="251">
        <f>ROUND(I207*H207,2)</f>
        <v>0</v>
      </c>
      <c r="BL207" s="25" t="s">
        <v>401</v>
      </c>
      <c r="BM207" s="25" t="s">
        <v>6035</v>
      </c>
    </row>
    <row r="208" spans="2:47" s="1" customFormat="1" ht="13.5">
      <c r="B208" s="47"/>
      <c r="C208" s="75"/>
      <c r="D208" s="252" t="s">
        <v>403</v>
      </c>
      <c r="E208" s="75"/>
      <c r="F208" s="253" t="s">
        <v>6036</v>
      </c>
      <c r="G208" s="75"/>
      <c r="H208" s="75"/>
      <c r="I208" s="208"/>
      <c r="J208" s="75"/>
      <c r="K208" s="75"/>
      <c r="L208" s="73"/>
      <c r="M208" s="254"/>
      <c r="N208" s="48"/>
      <c r="O208" s="48"/>
      <c r="P208" s="48"/>
      <c r="Q208" s="48"/>
      <c r="R208" s="48"/>
      <c r="S208" s="48"/>
      <c r="T208" s="96"/>
      <c r="AT208" s="25" t="s">
        <v>403</v>
      </c>
      <c r="AU208" s="25" t="s">
        <v>81</v>
      </c>
    </row>
    <row r="209" spans="2:51" s="12" customFormat="1" ht="13.5">
      <c r="B209" s="255"/>
      <c r="C209" s="256"/>
      <c r="D209" s="252" t="s">
        <v>405</v>
      </c>
      <c r="E209" s="257" t="s">
        <v>22</v>
      </c>
      <c r="F209" s="258" t="s">
        <v>6032</v>
      </c>
      <c r="G209" s="256"/>
      <c r="H209" s="259">
        <v>9</v>
      </c>
      <c r="I209" s="260"/>
      <c r="J209" s="256"/>
      <c r="K209" s="256"/>
      <c r="L209" s="261"/>
      <c r="M209" s="262"/>
      <c r="N209" s="263"/>
      <c r="O209" s="263"/>
      <c r="P209" s="263"/>
      <c r="Q209" s="263"/>
      <c r="R209" s="263"/>
      <c r="S209" s="263"/>
      <c r="T209" s="264"/>
      <c r="AT209" s="265" t="s">
        <v>405</v>
      </c>
      <c r="AU209" s="265" t="s">
        <v>81</v>
      </c>
      <c r="AV209" s="12" t="s">
        <v>81</v>
      </c>
      <c r="AW209" s="12" t="s">
        <v>36</v>
      </c>
      <c r="AX209" s="12" t="s">
        <v>73</v>
      </c>
      <c r="AY209" s="265" t="s">
        <v>394</v>
      </c>
    </row>
    <row r="210" spans="2:51" s="14" customFormat="1" ht="13.5">
      <c r="B210" s="277"/>
      <c r="C210" s="278"/>
      <c r="D210" s="252" t="s">
        <v>405</v>
      </c>
      <c r="E210" s="279" t="s">
        <v>22</v>
      </c>
      <c r="F210" s="280" t="s">
        <v>473</v>
      </c>
      <c r="G210" s="278"/>
      <c r="H210" s="281">
        <v>9</v>
      </c>
      <c r="I210" s="282"/>
      <c r="J210" s="278"/>
      <c r="K210" s="278"/>
      <c r="L210" s="283"/>
      <c r="M210" s="284"/>
      <c r="N210" s="285"/>
      <c r="O210" s="285"/>
      <c r="P210" s="285"/>
      <c r="Q210" s="285"/>
      <c r="R210" s="285"/>
      <c r="S210" s="285"/>
      <c r="T210" s="286"/>
      <c r="AT210" s="287" t="s">
        <v>405</v>
      </c>
      <c r="AU210" s="287" t="s">
        <v>81</v>
      </c>
      <c r="AV210" s="14" t="s">
        <v>401</v>
      </c>
      <c r="AW210" s="14" t="s">
        <v>36</v>
      </c>
      <c r="AX210" s="14" t="s">
        <v>24</v>
      </c>
      <c r="AY210" s="287" t="s">
        <v>394</v>
      </c>
    </row>
    <row r="211" spans="2:65" s="1" customFormat="1" ht="16.5" customHeight="1">
      <c r="B211" s="47"/>
      <c r="C211" s="240" t="s">
        <v>556</v>
      </c>
      <c r="D211" s="240" t="s">
        <v>396</v>
      </c>
      <c r="E211" s="241" t="s">
        <v>6037</v>
      </c>
      <c r="F211" s="242" t="s">
        <v>6038</v>
      </c>
      <c r="G211" s="243" t="s">
        <v>409</v>
      </c>
      <c r="H211" s="244">
        <v>4</v>
      </c>
      <c r="I211" s="245"/>
      <c r="J211" s="246">
        <f>ROUND(I211*H211,2)</f>
        <v>0</v>
      </c>
      <c r="K211" s="242" t="s">
        <v>400</v>
      </c>
      <c r="L211" s="73"/>
      <c r="M211" s="247" t="s">
        <v>22</v>
      </c>
      <c r="N211" s="248" t="s">
        <v>44</v>
      </c>
      <c r="O211" s="48"/>
      <c r="P211" s="249">
        <f>O211*H211</f>
        <v>0</v>
      </c>
      <c r="Q211" s="249">
        <v>0</v>
      </c>
      <c r="R211" s="249">
        <f>Q211*H211</f>
        <v>0</v>
      </c>
      <c r="S211" s="249">
        <v>0</v>
      </c>
      <c r="T211" s="250">
        <f>S211*H211</f>
        <v>0</v>
      </c>
      <c r="AR211" s="25" t="s">
        <v>401</v>
      </c>
      <c r="AT211" s="25" t="s">
        <v>396</v>
      </c>
      <c r="AU211" s="25" t="s">
        <v>81</v>
      </c>
      <c r="AY211" s="25" t="s">
        <v>394</v>
      </c>
      <c r="BE211" s="251">
        <f>IF(N211="základní",J211,0)</f>
        <v>0</v>
      </c>
      <c r="BF211" s="251">
        <f>IF(N211="snížená",J211,0)</f>
        <v>0</v>
      </c>
      <c r="BG211" s="251">
        <f>IF(N211="zákl. přenesená",J211,0)</f>
        <v>0</v>
      </c>
      <c r="BH211" s="251">
        <f>IF(N211="sníž. přenesená",J211,0)</f>
        <v>0</v>
      </c>
      <c r="BI211" s="251">
        <f>IF(N211="nulová",J211,0)</f>
        <v>0</v>
      </c>
      <c r="BJ211" s="25" t="s">
        <v>24</v>
      </c>
      <c r="BK211" s="251">
        <f>ROUND(I211*H211,2)</f>
        <v>0</v>
      </c>
      <c r="BL211" s="25" t="s">
        <v>401</v>
      </c>
      <c r="BM211" s="25" t="s">
        <v>6039</v>
      </c>
    </row>
    <row r="212" spans="2:47" s="1" customFormat="1" ht="13.5">
      <c r="B212" s="47"/>
      <c r="C212" s="75"/>
      <c r="D212" s="252" t="s">
        <v>403</v>
      </c>
      <c r="E212" s="75"/>
      <c r="F212" s="253" t="s">
        <v>6040</v>
      </c>
      <c r="G212" s="75"/>
      <c r="H212" s="75"/>
      <c r="I212" s="208"/>
      <c r="J212" s="75"/>
      <c r="K212" s="75"/>
      <c r="L212" s="73"/>
      <c r="M212" s="254"/>
      <c r="N212" s="48"/>
      <c r="O212" s="48"/>
      <c r="P212" s="48"/>
      <c r="Q212" s="48"/>
      <c r="R212" s="48"/>
      <c r="S212" s="48"/>
      <c r="T212" s="96"/>
      <c r="AT212" s="25" t="s">
        <v>403</v>
      </c>
      <c r="AU212" s="25" t="s">
        <v>81</v>
      </c>
    </row>
    <row r="213" spans="2:51" s="12" customFormat="1" ht="13.5">
      <c r="B213" s="255"/>
      <c r="C213" s="256"/>
      <c r="D213" s="252" t="s">
        <v>405</v>
      </c>
      <c r="E213" s="257" t="s">
        <v>22</v>
      </c>
      <c r="F213" s="258" t="s">
        <v>5514</v>
      </c>
      <c r="G213" s="256"/>
      <c r="H213" s="259">
        <v>4</v>
      </c>
      <c r="I213" s="260"/>
      <c r="J213" s="256"/>
      <c r="K213" s="256"/>
      <c r="L213" s="261"/>
      <c r="M213" s="262"/>
      <c r="N213" s="263"/>
      <c r="O213" s="263"/>
      <c r="P213" s="263"/>
      <c r="Q213" s="263"/>
      <c r="R213" s="263"/>
      <c r="S213" s="263"/>
      <c r="T213" s="264"/>
      <c r="AT213" s="265" t="s">
        <v>405</v>
      </c>
      <c r="AU213" s="265" t="s">
        <v>81</v>
      </c>
      <c r="AV213" s="12" t="s">
        <v>81</v>
      </c>
      <c r="AW213" s="12" t="s">
        <v>36</v>
      </c>
      <c r="AX213" s="12" t="s">
        <v>73</v>
      </c>
      <c r="AY213" s="265" t="s">
        <v>394</v>
      </c>
    </row>
    <row r="214" spans="2:51" s="14" customFormat="1" ht="13.5">
      <c r="B214" s="277"/>
      <c r="C214" s="278"/>
      <c r="D214" s="252" t="s">
        <v>405</v>
      </c>
      <c r="E214" s="279" t="s">
        <v>22</v>
      </c>
      <c r="F214" s="280" t="s">
        <v>473</v>
      </c>
      <c r="G214" s="278"/>
      <c r="H214" s="281">
        <v>4</v>
      </c>
      <c r="I214" s="282"/>
      <c r="J214" s="278"/>
      <c r="K214" s="278"/>
      <c r="L214" s="283"/>
      <c r="M214" s="284"/>
      <c r="N214" s="285"/>
      <c r="O214" s="285"/>
      <c r="P214" s="285"/>
      <c r="Q214" s="285"/>
      <c r="R214" s="285"/>
      <c r="S214" s="285"/>
      <c r="T214" s="286"/>
      <c r="AT214" s="287" t="s">
        <v>405</v>
      </c>
      <c r="AU214" s="287" t="s">
        <v>81</v>
      </c>
      <c r="AV214" s="14" t="s">
        <v>401</v>
      </c>
      <c r="AW214" s="14" t="s">
        <v>36</v>
      </c>
      <c r="AX214" s="14" t="s">
        <v>24</v>
      </c>
      <c r="AY214" s="287" t="s">
        <v>394</v>
      </c>
    </row>
    <row r="215" spans="2:65" s="1" customFormat="1" ht="16.5" customHeight="1">
      <c r="B215" s="47"/>
      <c r="C215" s="288" t="s">
        <v>565</v>
      </c>
      <c r="D215" s="288" t="s">
        <v>506</v>
      </c>
      <c r="E215" s="289" t="s">
        <v>6041</v>
      </c>
      <c r="F215" s="290" t="s">
        <v>6042</v>
      </c>
      <c r="G215" s="291" t="s">
        <v>409</v>
      </c>
      <c r="H215" s="292">
        <v>2</v>
      </c>
      <c r="I215" s="293"/>
      <c r="J215" s="294">
        <f>ROUND(I215*H215,2)</f>
        <v>0</v>
      </c>
      <c r="K215" s="290" t="s">
        <v>400</v>
      </c>
      <c r="L215" s="295"/>
      <c r="M215" s="296" t="s">
        <v>22</v>
      </c>
      <c r="N215" s="297" t="s">
        <v>44</v>
      </c>
      <c r="O215" s="48"/>
      <c r="P215" s="249">
        <f>O215*H215</f>
        <v>0</v>
      </c>
      <c r="Q215" s="249">
        <v>0.00032</v>
      </c>
      <c r="R215" s="249">
        <f>Q215*H215</f>
        <v>0.00064</v>
      </c>
      <c r="S215" s="249">
        <v>0</v>
      </c>
      <c r="T215" s="250">
        <f>S215*H215</f>
        <v>0</v>
      </c>
      <c r="AR215" s="25" t="s">
        <v>443</v>
      </c>
      <c r="AT215" s="25" t="s">
        <v>506</v>
      </c>
      <c r="AU215" s="25" t="s">
        <v>81</v>
      </c>
      <c r="AY215" s="25" t="s">
        <v>394</v>
      </c>
      <c r="BE215" s="251">
        <f>IF(N215="základní",J215,0)</f>
        <v>0</v>
      </c>
      <c r="BF215" s="251">
        <f>IF(N215="snížená",J215,0)</f>
        <v>0</v>
      </c>
      <c r="BG215" s="251">
        <f>IF(N215="zákl. přenesená",J215,0)</f>
        <v>0</v>
      </c>
      <c r="BH215" s="251">
        <f>IF(N215="sníž. přenesená",J215,0)</f>
        <v>0</v>
      </c>
      <c r="BI215" s="251">
        <f>IF(N215="nulová",J215,0)</f>
        <v>0</v>
      </c>
      <c r="BJ215" s="25" t="s">
        <v>24</v>
      </c>
      <c r="BK215" s="251">
        <f>ROUND(I215*H215,2)</f>
        <v>0</v>
      </c>
      <c r="BL215" s="25" t="s">
        <v>401</v>
      </c>
      <c r="BM215" s="25" t="s">
        <v>6043</v>
      </c>
    </row>
    <row r="216" spans="2:47" s="1" customFormat="1" ht="13.5">
      <c r="B216" s="47"/>
      <c r="C216" s="75"/>
      <c r="D216" s="252" t="s">
        <v>403</v>
      </c>
      <c r="E216" s="75"/>
      <c r="F216" s="253" t="s">
        <v>6044</v>
      </c>
      <c r="G216" s="75"/>
      <c r="H216" s="75"/>
      <c r="I216" s="208"/>
      <c r="J216" s="75"/>
      <c r="K216" s="75"/>
      <c r="L216" s="73"/>
      <c r="M216" s="254"/>
      <c r="N216" s="48"/>
      <c r="O216" s="48"/>
      <c r="P216" s="48"/>
      <c r="Q216" s="48"/>
      <c r="R216" s="48"/>
      <c r="S216" s="48"/>
      <c r="T216" s="96"/>
      <c r="AT216" s="25" t="s">
        <v>403</v>
      </c>
      <c r="AU216" s="25" t="s">
        <v>81</v>
      </c>
    </row>
    <row r="217" spans="2:51" s="12" customFormat="1" ht="13.5">
      <c r="B217" s="255"/>
      <c r="C217" s="256"/>
      <c r="D217" s="252" t="s">
        <v>405</v>
      </c>
      <c r="E217" s="257" t="s">
        <v>22</v>
      </c>
      <c r="F217" s="258" t="s">
        <v>5628</v>
      </c>
      <c r="G217" s="256"/>
      <c r="H217" s="259">
        <v>2</v>
      </c>
      <c r="I217" s="260"/>
      <c r="J217" s="256"/>
      <c r="K217" s="256"/>
      <c r="L217" s="261"/>
      <c r="M217" s="262"/>
      <c r="N217" s="263"/>
      <c r="O217" s="263"/>
      <c r="P217" s="263"/>
      <c r="Q217" s="263"/>
      <c r="R217" s="263"/>
      <c r="S217" s="263"/>
      <c r="T217" s="264"/>
      <c r="AT217" s="265" t="s">
        <v>405</v>
      </c>
      <c r="AU217" s="265" t="s">
        <v>81</v>
      </c>
      <c r="AV217" s="12" t="s">
        <v>81</v>
      </c>
      <c r="AW217" s="12" t="s">
        <v>36</v>
      </c>
      <c r="AX217" s="12" t="s">
        <v>73</v>
      </c>
      <c r="AY217" s="265" t="s">
        <v>394</v>
      </c>
    </row>
    <row r="218" spans="2:51" s="14" customFormat="1" ht="13.5">
      <c r="B218" s="277"/>
      <c r="C218" s="278"/>
      <c r="D218" s="252" t="s">
        <v>405</v>
      </c>
      <c r="E218" s="279" t="s">
        <v>22</v>
      </c>
      <c r="F218" s="280" t="s">
        <v>473</v>
      </c>
      <c r="G218" s="278"/>
      <c r="H218" s="281">
        <v>2</v>
      </c>
      <c r="I218" s="282"/>
      <c r="J218" s="278"/>
      <c r="K218" s="278"/>
      <c r="L218" s="283"/>
      <c r="M218" s="284"/>
      <c r="N218" s="285"/>
      <c r="O218" s="285"/>
      <c r="P218" s="285"/>
      <c r="Q218" s="285"/>
      <c r="R218" s="285"/>
      <c r="S218" s="285"/>
      <c r="T218" s="286"/>
      <c r="AT218" s="287" t="s">
        <v>405</v>
      </c>
      <c r="AU218" s="287" t="s">
        <v>81</v>
      </c>
      <c r="AV218" s="14" t="s">
        <v>401</v>
      </c>
      <c r="AW218" s="14" t="s">
        <v>36</v>
      </c>
      <c r="AX218" s="14" t="s">
        <v>24</v>
      </c>
      <c r="AY218" s="287" t="s">
        <v>394</v>
      </c>
    </row>
    <row r="219" spans="2:65" s="1" customFormat="1" ht="16.5" customHeight="1">
      <c r="B219" s="47"/>
      <c r="C219" s="288" t="s">
        <v>571</v>
      </c>
      <c r="D219" s="288" t="s">
        <v>506</v>
      </c>
      <c r="E219" s="289" t="s">
        <v>6045</v>
      </c>
      <c r="F219" s="290" t="s">
        <v>6046</v>
      </c>
      <c r="G219" s="291" t="s">
        <v>409</v>
      </c>
      <c r="H219" s="292">
        <v>2</v>
      </c>
      <c r="I219" s="293"/>
      <c r="J219" s="294">
        <f>ROUND(I219*H219,2)</f>
        <v>0</v>
      </c>
      <c r="K219" s="290" t="s">
        <v>400</v>
      </c>
      <c r="L219" s="295"/>
      <c r="M219" s="296" t="s">
        <v>22</v>
      </c>
      <c r="N219" s="297" t="s">
        <v>44</v>
      </c>
      <c r="O219" s="48"/>
      <c r="P219" s="249">
        <f>O219*H219</f>
        <v>0</v>
      </c>
      <c r="Q219" s="249">
        <v>0.00112</v>
      </c>
      <c r="R219" s="249">
        <f>Q219*H219</f>
        <v>0.00224</v>
      </c>
      <c r="S219" s="249">
        <v>0</v>
      </c>
      <c r="T219" s="250">
        <f>S219*H219</f>
        <v>0</v>
      </c>
      <c r="AR219" s="25" t="s">
        <v>443</v>
      </c>
      <c r="AT219" s="25" t="s">
        <v>506</v>
      </c>
      <c r="AU219" s="25" t="s">
        <v>81</v>
      </c>
      <c r="AY219" s="25" t="s">
        <v>394</v>
      </c>
      <c r="BE219" s="251">
        <f>IF(N219="základní",J219,0)</f>
        <v>0</v>
      </c>
      <c r="BF219" s="251">
        <f>IF(N219="snížená",J219,0)</f>
        <v>0</v>
      </c>
      <c r="BG219" s="251">
        <f>IF(N219="zákl. přenesená",J219,0)</f>
        <v>0</v>
      </c>
      <c r="BH219" s="251">
        <f>IF(N219="sníž. přenesená",J219,0)</f>
        <v>0</v>
      </c>
      <c r="BI219" s="251">
        <f>IF(N219="nulová",J219,0)</f>
        <v>0</v>
      </c>
      <c r="BJ219" s="25" t="s">
        <v>24</v>
      </c>
      <c r="BK219" s="251">
        <f>ROUND(I219*H219,2)</f>
        <v>0</v>
      </c>
      <c r="BL219" s="25" t="s">
        <v>401</v>
      </c>
      <c r="BM219" s="25" t="s">
        <v>6047</v>
      </c>
    </row>
    <row r="220" spans="2:47" s="1" customFormat="1" ht="13.5">
      <c r="B220" s="47"/>
      <c r="C220" s="75"/>
      <c r="D220" s="252" t="s">
        <v>403</v>
      </c>
      <c r="E220" s="75"/>
      <c r="F220" s="253" t="s">
        <v>6048</v>
      </c>
      <c r="G220" s="75"/>
      <c r="H220" s="75"/>
      <c r="I220" s="208"/>
      <c r="J220" s="75"/>
      <c r="K220" s="75"/>
      <c r="L220" s="73"/>
      <c r="M220" s="254"/>
      <c r="N220" s="48"/>
      <c r="O220" s="48"/>
      <c r="P220" s="48"/>
      <c r="Q220" s="48"/>
      <c r="R220" s="48"/>
      <c r="S220" s="48"/>
      <c r="T220" s="96"/>
      <c r="AT220" s="25" t="s">
        <v>403</v>
      </c>
      <c r="AU220" s="25" t="s">
        <v>81</v>
      </c>
    </row>
    <row r="221" spans="2:51" s="12" customFormat="1" ht="13.5">
      <c r="B221" s="255"/>
      <c r="C221" s="256"/>
      <c r="D221" s="252" t="s">
        <v>405</v>
      </c>
      <c r="E221" s="257" t="s">
        <v>22</v>
      </c>
      <c r="F221" s="258" t="s">
        <v>5628</v>
      </c>
      <c r="G221" s="256"/>
      <c r="H221" s="259">
        <v>2</v>
      </c>
      <c r="I221" s="260"/>
      <c r="J221" s="256"/>
      <c r="K221" s="256"/>
      <c r="L221" s="261"/>
      <c r="M221" s="262"/>
      <c r="N221" s="263"/>
      <c r="O221" s="263"/>
      <c r="P221" s="263"/>
      <c r="Q221" s="263"/>
      <c r="R221" s="263"/>
      <c r="S221" s="263"/>
      <c r="T221" s="264"/>
      <c r="AT221" s="265" t="s">
        <v>405</v>
      </c>
      <c r="AU221" s="265" t="s">
        <v>81</v>
      </c>
      <c r="AV221" s="12" t="s">
        <v>81</v>
      </c>
      <c r="AW221" s="12" t="s">
        <v>36</v>
      </c>
      <c r="AX221" s="12" t="s">
        <v>73</v>
      </c>
      <c r="AY221" s="265" t="s">
        <v>394</v>
      </c>
    </row>
    <row r="222" spans="2:51" s="14" customFormat="1" ht="13.5">
      <c r="B222" s="277"/>
      <c r="C222" s="278"/>
      <c r="D222" s="252" t="s">
        <v>405</v>
      </c>
      <c r="E222" s="279" t="s">
        <v>22</v>
      </c>
      <c r="F222" s="280" t="s">
        <v>473</v>
      </c>
      <c r="G222" s="278"/>
      <c r="H222" s="281">
        <v>2</v>
      </c>
      <c r="I222" s="282"/>
      <c r="J222" s="278"/>
      <c r="K222" s="278"/>
      <c r="L222" s="283"/>
      <c r="M222" s="284"/>
      <c r="N222" s="285"/>
      <c r="O222" s="285"/>
      <c r="P222" s="285"/>
      <c r="Q222" s="285"/>
      <c r="R222" s="285"/>
      <c r="S222" s="285"/>
      <c r="T222" s="286"/>
      <c r="AT222" s="287" t="s">
        <v>405</v>
      </c>
      <c r="AU222" s="287" t="s">
        <v>81</v>
      </c>
      <c r="AV222" s="14" t="s">
        <v>401</v>
      </c>
      <c r="AW222" s="14" t="s">
        <v>36</v>
      </c>
      <c r="AX222" s="14" t="s">
        <v>24</v>
      </c>
      <c r="AY222" s="287" t="s">
        <v>394</v>
      </c>
    </row>
    <row r="223" spans="2:65" s="1" customFormat="1" ht="16.5" customHeight="1">
      <c r="B223" s="47"/>
      <c r="C223" s="240" t="s">
        <v>578</v>
      </c>
      <c r="D223" s="240" t="s">
        <v>396</v>
      </c>
      <c r="E223" s="241" t="s">
        <v>6049</v>
      </c>
      <c r="F223" s="242" t="s">
        <v>6050</v>
      </c>
      <c r="G223" s="243" t="s">
        <v>409</v>
      </c>
      <c r="H223" s="244">
        <v>1</v>
      </c>
      <c r="I223" s="245"/>
      <c r="J223" s="246">
        <f>ROUND(I223*H223,2)</f>
        <v>0</v>
      </c>
      <c r="K223" s="242" t="s">
        <v>22</v>
      </c>
      <c r="L223" s="73"/>
      <c r="M223" s="247" t="s">
        <v>22</v>
      </c>
      <c r="N223" s="248" t="s">
        <v>44</v>
      </c>
      <c r="O223" s="48"/>
      <c r="P223" s="249">
        <f>O223*H223</f>
        <v>0</v>
      </c>
      <c r="Q223" s="249">
        <v>0.00069</v>
      </c>
      <c r="R223" s="249">
        <f>Q223*H223</f>
        <v>0.00069</v>
      </c>
      <c r="S223" s="249">
        <v>0</v>
      </c>
      <c r="T223" s="250">
        <f>S223*H223</f>
        <v>0</v>
      </c>
      <c r="AR223" s="25" t="s">
        <v>401</v>
      </c>
      <c r="AT223" s="25" t="s">
        <v>396</v>
      </c>
      <c r="AU223" s="25" t="s">
        <v>81</v>
      </c>
      <c r="AY223" s="25" t="s">
        <v>394</v>
      </c>
      <c r="BE223" s="251">
        <f>IF(N223="základní",J223,0)</f>
        <v>0</v>
      </c>
      <c r="BF223" s="251">
        <f>IF(N223="snížená",J223,0)</f>
        <v>0</v>
      </c>
      <c r="BG223" s="251">
        <f>IF(N223="zákl. přenesená",J223,0)</f>
        <v>0</v>
      </c>
      <c r="BH223" s="251">
        <f>IF(N223="sníž. přenesená",J223,0)</f>
        <v>0</v>
      </c>
      <c r="BI223" s="251">
        <f>IF(N223="nulová",J223,0)</f>
        <v>0</v>
      </c>
      <c r="BJ223" s="25" t="s">
        <v>24</v>
      </c>
      <c r="BK223" s="251">
        <f>ROUND(I223*H223,2)</f>
        <v>0</v>
      </c>
      <c r="BL223" s="25" t="s">
        <v>401</v>
      </c>
      <c r="BM223" s="25" t="s">
        <v>6051</v>
      </c>
    </row>
    <row r="224" spans="2:47" s="1" customFormat="1" ht="13.5">
      <c r="B224" s="47"/>
      <c r="C224" s="75"/>
      <c r="D224" s="252" t="s">
        <v>403</v>
      </c>
      <c r="E224" s="75"/>
      <c r="F224" s="253" t="s">
        <v>6052</v>
      </c>
      <c r="G224" s="75"/>
      <c r="H224" s="75"/>
      <c r="I224" s="208"/>
      <c r="J224" s="75"/>
      <c r="K224" s="75"/>
      <c r="L224" s="73"/>
      <c r="M224" s="254"/>
      <c r="N224" s="48"/>
      <c r="O224" s="48"/>
      <c r="P224" s="48"/>
      <c r="Q224" s="48"/>
      <c r="R224" s="48"/>
      <c r="S224" s="48"/>
      <c r="T224" s="96"/>
      <c r="AT224" s="25" t="s">
        <v>403</v>
      </c>
      <c r="AU224" s="25" t="s">
        <v>81</v>
      </c>
    </row>
    <row r="225" spans="2:51" s="12" customFormat="1" ht="13.5">
      <c r="B225" s="255"/>
      <c r="C225" s="256"/>
      <c r="D225" s="252" t="s">
        <v>405</v>
      </c>
      <c r="E225" s="257" t="s">
        <v>22</v>
      </c>
      <c r="F225" s="258" t="s">
        <v>24</v>
      </c>
      <c r="G225" s="256"/>
      <c r="H225" s="259">
        <v>1</v>
      </c>
      <c r="I225" s="260"/>
      <c r="J225" s="256"/>
      <c r="K225" s="256"/>
      <c r="L225" s="261"/>
      <c r="M225" s="262"/>
      <c r="N225" s="263"/>
      <c r="O225" s="263"/>
      <c r="P225" s="263"/>
      <c r="Q225" s="263"/>
      <c r="R225" s="263"/>
      <c r="S225" s="263"/>
      <c r="T225" s="264"/>
      <c r="AT225" s="265" t="s">
        <v>405</v>
      </c>
      <c r="AU225" s="265" t="s">
        <v>81</v>
      </c>
      <c r="AV225" s="12" t="s">
        <v>81</v>
      </c>
      <c r="AW225" s="12" t="s">
        <v>36</v>
      </c>
      <c r="AX225" s="12" t="s">
        <v>73</v>
      </c>
      <c r="AY225" s="265" t="s">
        <v>394</v>
      </c>
    </row>
    <row r="226" spans="2:51" s="14" customFormat="1" ht="13.5">
      <c r="B226" s="277"/>
      <c r="C226" s="278"/>
      <c r="D226" s="252" t="s">
        <v>405</v>
      </c>
      <c r="E226" s="279" t="s">
        <v>22</v>
      </c>
      <c r="F226" s="280" t="s">
        <v>473</v>
      </c>
      <c r="G226" s="278"/>
      <c r="H226" s="281">
        <v>1</v>
      </c>
      <c r="I226" s="282"/>
      <c r="J226" s="278"/>
      <c r="K226" s="278"/>
      <c r="L226" s="283"/>
      <c r="M226" s="284"/>
      <c r="N226" s="285"/>
      <c r="O226" s="285"/>
      <c r="P226" s="285"/>
      <c r="Q226" s="285"/>
      <c r="R226" s="285"/>
      <c r="S226" s="285"/>
      <c r="T226" s="286"/>
      <c r="AT226" s="287" t="s">
        <v>405</v>
      </c>
      <c r="AU226" s="287" t="s">
        <v>81</v>
      </c>
      <c r="AV226" s="14" t="s">
        <v>401</v>
      </c>
      <c r="AW226" s="14" t="s">
        <v>36</v>
      </c>
      <c r="AX226" s="14" t="s">
        <v>24</v>
      </c>
      <c r="AY226" s="287" t="s">
        <v>394</v>
      </c>
    </row>
    <row r="227" spans="2:65" s="1" customFormat="1" ht="16.5" customHeight="1">
      <c r="B227" s="47"/>
      <c r="C227" s="288" t="s">
        <v>584</v>
      </c>
      <c r="D227" s="288" t="s">
        <v>506</v>
      </c>
      <c r="E227" s="289" t="s">
        <v>6053</v>
      </c>
      <c r="F227" s="290" t="s">
        <v>6054</v>
      </c>
      <c r="G227" s="291" t="s">
        <v>409</v>
      </c>
      <c r="H227" s="292">
        <v>1</v>
      </c>
      <c r="I227" s="293"/>
      <c r="J227" s="294">
        <f>ROUND(I227*H227,2)</f>
        <v>0</v>
      </c>
      <c r="K227" s="290" t="s">
        <v>22</v>
      </c>
      <c r="L227" s="295"/>
      <c r="M227" s="296" t="s">
        <v>22</v>
      </c>
      <c r="N227" s="297" t="s">
        <v>44</v>
      </c>
      <c r="O227" s="48"/>
      <c r="P227" s="249">
        <f>O227*H227</f>
        <v>0</v>
      </c>
      <c r="Q227" s="249">
        <v>0.0006</v>
      </c>
      <c r="R227" s="249">
        <f>Q227*H227</f>
        <v>0.0006</v>
      </c>
      <c r="S227" s="249">
        <v>0</v>
      </c>
      <c r="T227" s="250">
        <f>S227*H227</f>
        <v>0</v>
      </c>
      <c r="AR227" s="25" t="s">
        <v>443</v>
      </c>
      <c r="AT227" s="25" t="s">
        <v>506</v>
      </c>
      <c r="AU227" s="25" t="s">
        <v>81</v>
      </c>
      <c r="AY227" s="25" t="s">
        <v>394</v>
      </c>
      <c r="BE227" s="251">
        <f>IF(N227="základní",J227,0)</f>
        <v>0</v>
      </c>
      <c r="BF227" s="251">
        <f>IF(N227="snížená",J227,0)</f>
        <v>0</v>
      </c>
      <c r="BG227" s="251">
        <f>IF(N227="zákl. přenesená",J227,0)</f>
        <v>0</v>
      </c>
      <c r="BH227" s="251">
        <f>IF(N227="sníž. přenesená",J227,0)</f>
        <v>0</v>
      </c>
      <c r="BI227" s="251">
        <f>IF(N227="nulová",J227,0)</f>
        <v>0</v>
      </c>
      <c r="BJ227" s="25" t="s">
        <v>24</v>
      </c>
      <c r="BK227" s="251">
        <f>ROUND(I227*H227,2)</f>
        <v>0</v>
      </c>
      <c r="BL227" s="25" t="s">
        <v>401</v>
      </c>
      <c r="BM227" s="25" t="s">
        <v>6055</v>
      </c>
    </row>
    <row r="228" spans="2:47" s="1" customFormat="1" ht="13.5">
      <c r="B228" s="47"/>
      <c r="C228" s="75"/>
      <c r="D228" s="252" t="s">
        <v>403</v>
      </c>
      <c r="E228" s="75"/>
      <c r="F228" s="253" t="s">
        <v>6056</v>
      </c>
      <c r="G228" s="75"/>
      <c r="H228" s="75"/>
      <c r="I228" s="208"/>
      <c r="J228" s="75"/>
      <c r="K228" s="75"/>
      <c r="L228" s="73"/>
      <c r="M228" s="254"/>
      <c r="N228" s="48"/>
      <c r="O228" s="48"/>
      <c r="P228" s="48"/>
      <c r="Q228" s="48"/>
      <c r="R228" s="48"/>
      <c r="S228" s="48"/>
      <c r="T228" s="96"/>
      <c r="AT228" s="25" t="s">
        <v>403</v>
      </c>
      <c r="AU228" s="25" t="s">
        <v>81</v>
      </c>
    </row>
    <row r="229" spans="2:51" s="12" customFormat="1" ht="13.5">
      <c r="B229" s="255"/>
      <c r="C229" s="256"/>
      <c r="D229" s="252" t="s">
        <v>405</v>
      </c>
      <c r="E229" s="257" t="s">
        <v>22</v>
      </c>
      <c r="F229" s="258" t="s">
        <v>24</v>
      </c>
      <c r="G229" s="256"/>
      <c r="H229" s="259">
        <v>1</v>
      </c>
      <c r="I229" s="260"/>
      <c r="J229" s="256"/>
      <c r="K229" s="256"/>
      <c r="L229" s="261"/>
      <c r="M229" s="262"/>
      <c r="N229" s="263"/>
      <c r="O229" s="263"/>
      <c r="P229" s="263"/>
      <c r="Q229" s="263"/>
      <c r="R229" s="263"/>
      <c r="S229" s="263"/>
      <c r="T229" s="264"/>
      <c r="AT229" s="265" t="s">
        <v>405</v>
      </c>
      <c r="AU229" s="265" t="s">
        <v>81</v>
      </c>
      <c r="AV229" s="12" t="s">
        <v>81</v>
      </c>
      <c r="AW229" s="12" t="s">
        <v>36</v>
      </c>
      <c r="AX229" s="12" t="s">
        <v>73</v>
      </c>
      <c r="AY229" s="265" t="s">
        <v>394</v>
      </c>
    </row>
    <row r="230" spans="2:51" s="14" customFormat="1" ht="13.5">
      <c r="B230" s="277"/>
      <c r="C230" s="278"/>
      <c r="D230" s="252" t="s">
        <v>405</v>
      </c>
      <c r="E230" s="279" t="s">
        <v>22</v>
      </c>
      <c r="F230" s="280" t="s">
        <v>473</v>
      </c>
      <c r="G230" s="278"/>
      <c r="H230" s="281">
        <v>1</v>
      </c>
      <c r="I230" s="282"/>
      <c r="J230" s="278"/>
      <c r="K230" s="278"/>
      <c r="L230" s="283"/>
      <c r="M230" s="284"/>
      <c r="N230" s="285"/>
      <c r="O230" s="285"/>
      <c r="P230" s="285"/>
      <c r="Q230" s="285"/>
      <c r="R230" s="285"/>
      <c r="S230" s="285"/>
      <c r="T230" s="286"/>
      <c r="AT230" s="287" t="s">
        <v>405</v>
      </c>
      <c r="AU230" s="287" t="s">
        <v>81</v>
      </c>
      <c r="AV230" s="14" t="s">
        <v>401</v>
      </c>
      <c r="AW230" s="14" t="s">
        <v>36</v>
      </c>
      <c r="AX230" s="14" t="s">
        <v>24</v>
      </c>
      <c r="AY230" s="287" t="s">
        <v>394</v>
      </c>
    </row>
    <row r="231" spans="2:65" s="1" customFormat="1" ht="16.5" customHeight="1">
      <c r="B231" s="47"/>
      <c r="C231" s="240" t="s">
        <v>588</v>
      </c>
      <c r="D231" s="240" t="s">
        <v>396</v>
      </c>
      <c r="E231" s="241" t="s">
        <v>6057</v>
      </c>
      <c r="F231" s="242" t="s">
        <v>6058</v>
      </c>
      <c r="G231" s="243" t="s">
        <v>612</v>
      </c>
      <c r="H231" s="244">
        <v>9</v>
      </c>
      <c r="I231" s="245"/>
      <c r="J231" s="246">
        <f>ROUND(I231*H231,2)</f>
        <v>0</v>
      </c>
      <c r="K231" s="242" t="s">
        <v>400</v>
      </c>
      <c r="L231" s="73"/>
      <c r="M231" s="247" t="s">
        <v>22</v>
      </c>
      <c r="N231" s="248" t="s">
        <v>44</v>
      </c>
      <c r="O231" s="48"/>
      <c r="P231" s="249">
        <f>O231*H231</f>
        <v>0</v>
      </c>
      <c r="Q231" s="249">
        <v>0</v>
      </c>
      <c r="R231" s="249">
        <f>Q231*H231</f>
        <v>0</v>
      </c>
      <c r="S231" s="249">
        <v>0</v>
      </c>
      <c r="T231" s="250">
        <f>S231*H231</f>
        <v>0</v>
      </c>
      <c r="AR231" s="25" t="s">
        <v>401</v>
      </c>
      <c r="AT231" s="25" t="s">
        <v>396</v>
      </c>
      <c r="AU231" s="25" t="s">
        <v>81</v>
      </c>
      <c r="AY231" s="25" t="s">
        <v>394</v>
      </c>
      <c r="BE231" s="251">
        <f>IF(N231="základní",J231,0)</f>
        <v>0</v>
      </c>
      <c r="BF231" s="251">
        <f>IF(N231="snížená",J231,0)</f>
        <v>0</v>
      </c>
      <c r="BG231" s="251">
        <f>IF(N231="zákl. přenesená",J231,0)</f>
        <v>0</v>
      </c>
      <c r="BH231" s="251">
        <f>IF(N231="sníž. přenesená",J231,0)</f>
        <v>0</v>
      </c>
      <c r="BI231" s="251">
        <f>IF(N231="nulová",J231,0)</f>
        <v>0</v>
      </c>
      <c r="BJ231" s="25" t="s">
        <v>24</v>
      </c>
      <c r="BK231" s="251">
        <f>ROUND(I231*H231,2)</f>
        <v>0</v>
      </c>
      <c r="BL231" s="25" t="s">
        <v>401</v>
      </c>
      <c r="BM231" s="25" t="s">
        <v>6059</v>
      </c>
    </row>
    <row r="232" spans="2:47" s="1" customFormat="1" ht="13.5">
      <c r="B232" s="47"/>
      <c r="C232" s="75"/>
      <c r="D232" s="252" t="s">
        <v>403</v>
      </c>
      <c r="E232" s="75"/>
      <c r="F232" s="253" t="s">
        <v>6058</v>
      </c>
      <c r="G232" s="75"/>
      <c r="H232" s="75"/>
      <c r="I232" s="208"/>
      <c r="J232" s="75"/>
      <c r="K232" s="75"/>
      <c r="L232" s="73"/>
      <c r="M232" s="254"/>
      <c r="N232" s="48"/>
      <c r="O232" s="48"/>
      <c r="P232" s="48"/>
      <c r="Q232" s="48"/>
      <c r="R232" s="48"/>
      <c r="S232" s="48"/>
      <c r="T232" s="96"/>
      <c r="AT232" s="25" t="s">
        <v>403</v>
      </c>
      <c r="AU232" s="25" t="s">
        <v>81</v>
      </c>
    </row>
    <row r="233" spans="2:51" s="12" customFormat="1" ht="13.5">
      <c r="B233" s="255"/>
      <c r="C233" s="256"/>
      <c r="D233" s="252" t="s">
        <v>405</v>
      </c>
      <c r="E233" s="257" t="s">
        <v>22</v>
      </c>
      <c r="F233" s="258" t="s">
        <v>6032</v>
      </c>
      <c r="G233" s="256"/>
      <c r="H233" s="259">
        <v>9</v>
      </c>
      <c r="I233" s="260"/>
      <c r="J233" s="256"/>
      <c r="K233" s="256"/>
      <c r="L233" s="261"/>
      <c r="M233" s="262"/>
      <c r="N233" s="263"/>
      <c r="O233" s="263"/>
      <c r="P233" s="263"/>
      <c r="Q233" s="263"/>
      <c r="R233" s="263"/>
      <c r="S233" s="263"/>
      <c r="T233" s="264"/>
      <c r="AT233" s="265" t="s">
        <v>405</v>
      </c>
      <c r="AU233" s="265" t="s">
        <v>81</v>
      </c>
      <c r="AV233" s="12" t="s">
        <v>81</v>
      </c>
      <c r="AW233" s="12" t="s">
        <v>36</v>
      </c>
      <c r="AX233" s="12" t="s">
        <v>73</v>
      </c>
      <c r="AY233" s="265" t="s">
        <v>394</v>
      </c>
    </row>
    <row r="234" spans="2:51" s="14" customFormat="1" ht="13.5">
      <c r="B234" s="277"/>
      <c r="C234" s="278"/>
      <c r="D234" s="252" t="s">
        <v>405</v>
      </c>
      <c r="E234" s="279" t="s">
        <v>22</v>
      </c>
      <c r="F234" s="280" t="s">
        <v>473</v>
      </c>
      <c r="G234" s="278"/>
      <c r="H234" s="281">
        <v>9</v>
      </c>
      <c r="I234" s="282"/>
      <c r="J234" s="278"/>
      <c r="K234" s="278"/>
      <c r="L234" s="283"/>
      <c r="M234" s="284"/>
      <c r="N234" s="285"/>
      <c r="O234" s="285"/>
      <c r="P234" s="285"/>
      <c r="Q234" s="285"/>
      <c r="R234" s="285"/>
      <c r="S234" s="285"/>
      <c r="T234" s="286"/>
      <c r="AT234" s="287" t="s">
        <v>405</v>
      </c>
      <c r="AU234" s="287" t="s">
        <v>81</v>
      </c>
      <c r="AV234" s="14" t="s">
        <v>401</v>
      </c>
      <c r="AW234" s="14" t="s">
        <v>36</v>
      </c>
      <c r="AX234" s="14" t="s">
        <v>24</v>
      </c>
      <c r="AY234" s="287" t="s">
        <v>394</v>
      </c>
    </row>
    <row r="235" spans="2:65" s="1" customFormat="1" ht="16.5" customHeight="1">
      <c r="B235" s="47"/>
      <c r="C235" s="240" t="s">
        <v>593</v>
      </c>
      <c r="D235" s="240" t="s">
        <v>396</v>
      </c>
      <c r="E235" s="241" t="s">
        <v>3469</v>
      </c>
      <c r="F235" s="242" t="s">
        <v>3470</v>
      </c>
      <c r="G235" s="243" t="s">
        <v>612</v>
      </c>
      <c r="H235" s="244">
        <v>9</v>
      </c>
      <c r="I235" s="245"/>
      <c r="J235" s="246">
        <f>ROUND(I235*H235,2)</f>
        <v>0</v>
      </c>
      <c r="K235" s="242" t="s">
        <v>400</v>
      </c>
      <c r="L235" s="73"/>
      <c r="M235" s="247" t="s">
        <v>22</v>
      </c>
      <c r="N235" s="248" t="s">
        <v>44</v>
      </c>
      <c r="O235" s="48"/>
      <c r="P235" s="249">
        <f>O235*H235</f>
        <v>0</v>
      </c>
      <c r="Q235" s="249">
        <v>0</v>
      </c>
      <c r="R235" s="249">
        <f>Q235*H235</f>
        <v>0</v>
      </c>
      <c r="S235" s="249">
        <v>0</v>
      </c>
      <c r="T235" s="250">
        <f>S235*H235</f>
        <v>0</v>
      </c>
      <c r="AR235" s="25" t="s">
        <v>401</v>
      </c>
      <c r="AT235" s="25" t="s">
        <v>396</v>
      </c>
      <c r="AU235" s="25" t="s">
        <v>81</v>
      </c>
      <c r="AY235" s="25" t="s">
        <v>394</v>
      </c>
      <c r="BE235" s="251">
        <f>IF(N235="základní",J235,0)</f>
        <v>0</v>
      </c>
      <c r="BF235" s="251">
        <f>IF(N235="snížená",J235,0)</f>
        <v>0</v>
      </c>
      <c r="BG235" s="251">
        <f>IF(N235="zákl. přenesená",J235,0)</f>
        <v>0</v>
      </c>
      <c r="BH235" s="251">
        <f>IF(N235="sníž. přenesená",J235,0)</f>
        <v>0</v>
      </c>
      <c r="BI235" s="251">
        <f>IF(N235="nulová",J235,0)</f>
        <v>0</v>
      </c>
      <c r="BJ235" s="25" t="s">
        <v>24</v>
      </c>
      <c r="BK235" s="251">
        <f>ROUND(I235*H235,2)</f>
        <v>0</v>
      </c>
      <c r="BL235" s="25" t="s">
        <v>401</v>
      </c>
      <c r="BM235" s="25" t="s">
        <v>6060</v>
      </c>
    </row>
    <row r="236" spans="2:47" s="1" customFormat="1" ht="13.5">
      <c r="B236" s="47"/>
      <c r="C236" s="75"/>
      <c r="D236" s="252" t="s">
        <v>403</v>
      </c>
      <c r="E236" s="75"/>
      <c r="F236" s="253" t="s">
        <v>6061</v>
      </c>
      <c r="G236" s="75"/>
      <c r="H236" s="75"/>
      <c r="I236" s="208"/>
      <c r="J236" s="75"/>
      <c r="K236" s="75"/>
      <c r="L236" s="73"/>
      <c r="M236" s="254"/>
      <c r="N236" s="48"/>
      <c r="O236" s="48"/>
      <c r="P236" s="48"/>
      <c r="Q236" s="48"/>
      <c r="R236" s="48"/>
      <c r="S236" s="48"/>
      <c r="T236" s="96"/>
      <c r="AT236" s="25" t="s">
        <v>403</v>
      </c>
      <c r="AU236" s="25" t="s">
        <v>81</v>
      </c>
    </row>
    <row r="237" spans="2:51" s="12" customFormat="1" ht="13.5">
      <c r="B237" s="255"/>
      <c r="C237" s="256"/>
      <c r="D237" s="252" t="s">
        <v>405</v>
      </c>
      <c r="E237" s="257" t="s">
        <v>22</v>
      </c>
      <c r="F237" s="258" t="s">
        <v>6032</v>
      </c>
      <c r="G237" s="256"/>
      <c r="H237" s="259">
        <v>9</v>
      </c>
      <c r="I237" s="260"/>
      <c r="J237" s="256"/>
      <c r="K237" s="256"/>
      <c r="L237" s="261"/>
      <c r="M237" s="262"/>
      <c r="N237" s="263"/>
      <c r="O237" s="263"/>
      <c r="P237" s="263"/>
      <c r="Q237" s="263"/>
      <c r="R237" s="263"/>
      <c r="S237" s="263"/>
      <c r="T237" s="264"/>
      <c r="AT237" s="265" t="s">
        <v>405</v>
      </c>
      <c r="AU237" s="265" t="s">
        <v>81</v>
      </c>
      <c r="AV237" s="12" t="s">
        <v>81</v>
      </c>
      <c r="AW237" s="12" t="s">
        <v>36</v>
      </c>
      <c r="AX237" s="12" t="s">
        <v>73</v>
      </c>
      <c r="AY237" s="265" t="s">
        <v>394</v>
      </c>
    </row>
    <row r="238" spans="2:51" s="14" customFormat="1" ht="13.5">
      <c r="B238" s="277"/>
      <c r="C238" s="278"/>
      <c r="D238" s="252" t="s">
        <v>405</v>
      </c>
      <c r="E238" s="279" t="s">
        <v>22</v>
      </c>
      <c r="F238" s="280" t="s">
        <v>473</v>
      </c>
      <c r="G238" s="278"/>
      <c r="H238" s="281">
        <v>9</v>
      </c>
      <c r="I238" s="282"/>
      <c r="J238" s="278"/>
      <c r="K238" s="278"/>
      <c r="L238" s="283"/>
      <c r="M238" s="284"/>
      <c r="N238" s="285"/>
      <c r="O238" s="285"/>
      <c r="P238" s="285"/>
      <c r="Q238" s="285"/>
      <c r="R238" s="285"/>
      <c r="S238" s="285"/>
      <c r="T238" s="286"/>
      <c r="AT238" s="287" t="s">
        <v>405</v>
      </c>
      <c r="AU238" s="287" t="s">
        <v>81</v>
      </c>
      <c r="AV238" s="14" t="s">
        <v>401</v>
      </c>
      <c r="AW238" s="14" t="s">
        <v>36</v>
      </c>
      <c r="AX238" s="14" t="s">
        <v>24</v>
      </c>
      <c r="AY238" s="287" t="s">
        <v>394</v>
      </c>
    </row>
    <row r="239" spans="2:65" s="1" customFormat="1" ht="16.5" customHeight="1">
      <c r="B239" s="47"/>
      <c r="C239" s="240" t="s">
        <v>598</v>
      </c>
      <c r="D239" s="240" t="s">
        <v>396</v>
      </c>
      <c r="E239" s="241" t="s">
        <v>3475</v>
      </c>
      <c r="F239" s="242" t="s">
        <v>3476</v>
      </c>
      <c r="G239" s="243" t="s">
        <v>409</v>
      </c>
      <c r="H239" s="244">
        <v>1</v>
      </c>
      <c r="I239" s="245"/>
      <c r="J239" s="246">
        <f>ROUND(I239*H239,2)</f>
        <v>0</v>
      </c>
      <c r="K239" s="242" t="s">
        <v>400</v>
      </c>
      <c r="L239" s="73"/>
      <c r="M239" s="247" t="s">
        <v>22</v>
      </c>
      <c r="N239" s="248" t="s">
        <v>44</v>
      </c>
      <c r="O239" s="48"/>
      <c r="P239" s="249">
        <f>O239*H239</f>
        <v>0</v>
      </c>
      <c r="Q239" s="249">
        <v>0.46009</v>
      </c>
      <c r="R239" s="249">
        <f>Q239*H239</f>
        <v>0.46009</v>
      </c>
      <c r="S239" s="249">
        <v>0</v>
      </c>
      <c r="T239" s="250">
        <f>S239*H239</f>
        <v>0</v>
      </c>
      <c r="AR239" s="25" t="s">
        <v>401</v>
      </c>
      <c r="AT239" s="25" t="s">
        <v>396</v>
      </c>
      <c r="AU239" s="25" t="s">
        <v>81</v>
      </c>
      <c r="AY239" s="25" t="s">
        <v>394</v>
      </c>
      <c r="BE239" s="251">
        <f>IF(N239="základní",J239,0)</f>
        <v>0</v>
      </c>
      <c r="BF239" s="251">
        <f>IF(N239="snížená",J239,0)</f>
        <v>0</v>
      </c>
      <c r="BG239" s="251">
        <f>IF(N239="zákl. přenesená",J239,0)</f>
        <v>0</v>
      </c>
      <c r="BH239" s="251">
        <f>IF(N239="sníž. přenesená",J239,0)</f>
        <v>0</v>
      </c>
      <c r="BI239" s="251">
        <f>IF(N239="nulová",J239,0)</f>
        <v>0</v>
      </c>
      <c r="BJ239" s="25" t="s">
        <v>24</v>
      </c>
      <c r="BK239" s="251">
        <f>ROUND(I239*H239,2)</f>
        <v>0</v>
      </c>
      <c r="BL239" s="25" t="s">
        <v>401</v>
      </c>
      <c r="BM239" s="25" t="s">
        <v>6062</v>
      </c>
    </row>
    <row r="240" spans="2:47" s="1" customFormat="1" ht="13.5">
      <c r="B240" s="47"/>
      <c r="C240" s="75"/>
      <c r="D240" s="252" t="s">
        <v>403</v>
      </c>
      <c r="E240" s="75"/>
      <c r="F240" s="253" t="s">
        <v>5687</v>
      </c>
      <c r="G240" s="75"/>
      <c r="H240" s="75"/>
      <c r="I240" s="208"/>
      <c r="J240" s="75"/>
      <c r="K240" s="75"/>
      <c r="L240" s="73"/>
      <c r="M240" s="254"/>
      <c r="N240" s="48"/>
      <c r="O240" s="48"/>
      <c r="P240" s="48"/>
      <c r="Q240" s="48"/>
      <c r="R240" s="48"/>
      <c r="S240" s="48"/>
      <c r="T240" s="96"/>
      <c r="AT240" s="25" t="s">
        <v>403</v>
      </c>
      <c r="AU240" s="25" t="s">
        <v>81</v>
      </c>
    </row>
    <row r="241" spans="2:51" s="12" customFormat="1" ht="13.5">
      <c r="B241" s="255"/>
      <c r="C241" s="256"/>
      <c r="D241" s="252" t="s">
        <v>405</v>
      </c>
      <c r="E241" s="257" t="s">
        <v>22</v>
      </c>
      <c r="F241" s="258" t="s">
        <v>24</v>
      </c>
      <c r="G241" s="256"/>
      <c r="H241" s="259">
        <v>1</v>
      </c>
      <c r="I241" s="260"/>
      <c r="J241" s="256"/>
      <c r="K241" s="256"/>
      <c r="L241" s="261"/>
      <c r="M241" s="262"/>
      <c r="N241" s="263"/>
      <c r="O241" s="263"/>
      <c r="P241" s="263"/>
      <c r="Q241" s="263"/>
      <c r="R241" s="263"/>
      <c r="S241" s="263"/>
      <c r="T241" s="264"/>
      <c r="AT241" s="265" t="s">
        <v>405</v>
      </c>
      <c r="AU241" s="265" t="s">
        <v>81</v>
      </c>
      <c r="AV241" s="12" t="s">
        <v>81</v>
      </c>
      <c r="AW241" s="12" t="s">
        <v>36</v>
      </c>
      <c r="AX241" s="12" t="s">
        <v>73</v>
      </c>
      <c r="AY241" s="265" t="s">
        <v>394</v>
      </c>
    </row>
    <row r="242" spans="2:51" s="14" customFormat="1" ht="13.5">
      <c r="B242" s="277"/>
      <c r="C242" s="278"/>
      <c r="D242" s="252" t="s">
        <v>405</v>
      </c>
      <c r="E242" s="279" t="s">
        <v>22</v>
      </c>
      <c r="F242" s="280" t="s">
        <v>473</v>
      </c>
      <c r="G242" s="278"/>
      <c r="H242" s="281">
        <v>1</v>
      </c>
      <c r="I242" s="282"/>
      <c r="J242" s="278"/>
      <c r="K242" s="278"/>
      <c r="L242" s="283"/>
      <c r="M242" s="284"/>
      <c r="N242" s="285"/>
      <c r="O242" s="285"/>
      <c r="P242" s="285"/>
      <c r="Q242" s="285"/>
      <c r="R242" s="285"/>
      <c r="S242" s="285"/>
      <c r="T242" s="286"/>
      <c r="AT242" s="287" t="s">
        <v>405</v>
      </c>
      <c r="AU242" s="287" t="s">
        <v>81</v>
      </c>
      <c r="AV242" s="14" t="s">
        <v>401</v>
      </c>
      <c r="AW242" s="14" t="s">
        <v>36</v>
      </c>
      <c r="AX242" s="14" t="s">
        <v>24</v>
      </c>
      <c r="AY242" s="287" t="s">
        <v>394</v>
      </c>
    </row>
    <row r="243" spans="2:65" s="1" customFormat="1" ht="16.5" customHeight="1">
      <c r="B243" s="47"/>
      <c r="C243" s="240" t="s">
        <v>660</v>
      </c>
      <c r="D243" s="240" t="s">
        <v>396</v>
      </c>
      <c r="E243" s="241" t="s">
        <v>6063</v>
      </c>
      <c r="F243" s="242" t="s">
        <v>6064</v>
      </c>
      <c r="G243" s="243" t="s">
        <v>409</v>
      </c>
      <c r="H243" s="244">
        <v>1</v>
      </c>
      <c r="I243" s="245"/>
      <c r="J243" s="246">
        <f>ROUND(I243*H243,2)</f>
        <v>0</v>
      </c>
      <c r="K243" s="242" t="s">
        <v>22</v>
      </c>
      <c r="L243" s="73"/>
      <c r="M243" s="247" t="s">
        <v>22</v>
      </c>
      <c r="N243" s="248" t="s">
        <v>44</v>
      </c>
      <c r="O243" s="48"/>
      <c r="P243" s="249">
        <f>O243*H243</f>
        <v>0</v>
      </c>
      <c r="Q243" s="249">
        <v>0</v>
      </c>
      <c r="R243" s="249">
        <f>Q243*H243</f>
        <v>0</v>
      </c>
      <c r="S243" s="249">
        <v>0</v>
      </c>
      <c r="T243" s="250">
        <f>S243*H243</f>
        <v>0</v>
      </c>
      <c r="AR243" s="25" t="s">
        <v>401</v>
      </c>
      <c r="AT243" s="25" t="s">
        <v>396</v>
      </c>
      <c r="AU243" s="25" t="s">
        <v>81</v>
      </c>
      <c r="AY243" s="25" t="s">
        <v>394</v>
      </c>
      <c r="BE243" s="251">
        <f>IF(N243="základní",J243,0)</f>
        <v>0</v>
      </c>
      <c r="BF243" s="251">
        <f>IF(N243="snížená",J243,0)</f>
        <v>0</v>
      </c>
      <c r="BG243" s="251">
        <f>IF(N243="zákl. přenesená",J243,0)</f>
        <v>0</v>
      </c>
      <c r="BH243" s="251">
        <f>IF(N243="sníž. přenesená",J243,0)</f>
        <v>0</v>
      </c>
      <c r="BI243" s="251">
        <f>IF(N243="nulová",J243,0)</f>
        <v>0</v>
      </c>
      <c r="BJ243" s="25" t="s">
        <v>24</v>
      </c>
      <c r="BK243" s="251">
        <f>ROUND(I243*H243,2)</f>
        <v>0</v>
      </c>
      <c r="BL243" s="25" t="s">
        <v>401</v>
      </c>
      <c r="BM243" s="25" t="s">
        <v>6065</v>
      </c>
    </row>
    <row r="244" spans="2:47" s="1" customFormat="1" ht="13.5">
      <c r="B244" s="47"/>
      <c r="C244" s="75"/>
      <c r="D244" s="252" t="s">
        <v>403</v>
      </c>
      <c r="E244" s="75"/>
      <c r="F244" s="253" t="s">
        <v>6064</v>
      </c>
      <c r="G244" s="75"/>
      <c r="H244" s="75"/>
      <c r="I244" s="208"/>
      <c r="J244" s="75"/>
      <c r="K244" s="75"/>
      <c r="L244" s="73"/>
      <c r="M244" s="254"/>
      <c r="N244" s="48"/>
      <c r="O244" s="48"/>
      <c r="P244" s="48"/>
      <c r="Q244" s="48"/>
      <c r="R244" s="48"/>
      <c r="S244" s="48"/>
      <c r="T244" s="96"/>
      <c r="AT244" s="25" t="s">
        <v>403</v>
      </c>
      <c r="AU244" s="25" t="s">
        <v>81</v>
      </c>
    </row>
    <row r="245" spans="2:65" s="1" customFormat="1" ht="16.5" customHeight="1">
      <c r="B245" s="47"/>
      <c r="C245" s="240" t="s">
        <v>604</v>
      </c>
      <c r="D245" s="240" t="s">
        <v>396</v>
      </c>
      <c r="E245" s="241" t="s">
        <v>6066</v>
      </c>
      <c r="F245" s="242" t="s">
        <v>6067</v>
      </c>
      <c r="G245" s="243" t="s">
        <v>612</v>
      </c>
      <c r="H245" s="244">
        <v>9</v>
      </c>
      <c r="I245" s="245"/>
      <c r="J245" s="246">
        <f>ROUND(I245*H245,2)</f>
        <v>0</v>
      </c>
      <c r="K245" s="242" t="s">
        <v>400</v>
      </c>
      <c r="L245" s="73"/>
      <c r="M245" s="247" t="s">
        <v>22</v>
      </c>
      <c r="N245" s="248" t="s">
        <v>44</v>
      </c>
      <c r="O245" s="48"/>
      <c r="P245" s="249">
        <f>O245*H245</f>
        <v>0</v>
      </c>
      <c r="Q245" s="249">
        <v>0.00019</v>
      </c>
      <c r="R245" s="249">
        <f>Q245*H245</f>
        <v>0.0017100000000000001</v>
      </c>
      <c r="S245" s="249">
        <v>0</v>
      </c>
      <c r="T245" s="250">
        <f>S245*H245</f>
        <v>0</v>
      </c>
      <c r="AR245" s="25" t="s">
        <v>401</v>
      </c>
      <c r="AT245" s="25" t="s">
        <v>396</v>
      </c>
      <c r="AU245" s="25" t="s">
        <v>81</v>
      </c>
      <c r="AY245" s="25" t="s">
        <v>394</v>
      </c>
      <c r="BE245" s="251">
        <f>IF(N245="základní",J245,0)</f>
        <v>0</v>
      </c>
      <c r="BF245" s="251">
        <f>IF(N245="snížená",J245,0)</f>
        <v>0</v>
      </c>
      <c r="BG245" s="251">
        <f>IF(N245="zákl. přenesená",J245,0)</f>
        <v>0</v>
      </c>
      <c r="BH245" s="251">
        <f>IF(N245="sníž. přenesená",J245,0)</f>
        <v>0</v>
      </c>
      <c r="BI245" s="251">
        <f>IF(N245="nulová",J245,0)</f>
        <v>0</v>
      </c>
      <c r="BJ245" s="25" t="s">
        <v>24</v>
      </c>
      <c r="BK245" s="251">
        <f>ROUND(I245*H245,2)</f>
        <v>0</v>
      </c>
      <c r="BL245" s="25" t="s">
        <v>401</v>
      </c>
      <c r="BM245" s="25" t="s">
        <v>6068</v>
      </c>
    </row>
    <row r="246" spans="2:47" s="1" customFormat="1" ht="13.5">
      <c r="B246" s="47"/>
      <c r="C246" s="75"/>
      <c r="D246" s="252" t="s">
        <v>403</v>
      </c>
      <c r="E246" s="75"/>
      <c r="F246" s="253" t="s">
        <v>6069</v>
      </c>
      <c r="G246" s="75"/>
      <c r="H246" s="75"/>
      <c r="I246" s="208"/>
      <c r="J246" s="75"/>
      <c r="K246" s="75"/>
      <c r="L246" s="73"/>
      <c r="M246" s="254"/>
      <c r="N246" s="48"/>
      <c r="O246" s="48"/>
      <c r="P246" s="48"/>
      <c r="Q246" s="48"/>
      <c r="R246" s="48"/>
      <c r="S246" s="48"/>
      <c r="T246" s="96"/>
      <c r="AT246" s="25" t="s">
        <v>403</v>
      </c>
      <c r="AU246" s="25" t="s">
        <v>81</v>
      </c>
    </row>
    <row r="247" spans="2:51" s="12" customFormat="1" ht="13.5">
      <c r="B247" s="255"/>
      <c r="C247" s="256"/>
      <c r="D247" s="252" t="s">
        <v>405</v>
      </c>
      <c r="E247" s="257" t="s">
        <v>22</v>
      </c>
      <c r="F247" s="258" t="s">
        <v>6032</v>
      </c>
      <c r="G247" s="256"/>
      <c r="H247" s="259">
        <v>9</v>
      </c>
      <c r="I247" s="260"/>
      <c r="J247" s="256"/>
      <c r="K247" s="256"/>
      <c r="L247" s="261"/>
      <c r="M247" s="262"/>
      <c r="N247" s="263"/>
      <c r="O247" s="263"/>
      <c r="P247" s="263"/>
      <c r="Q247" s="263"/>
      <c r="R247" s="263"/>
      <c r="S247" s="263"/>
      <c r="T247" s="264"/>
      <c r="AT247" s="265" t="s">
        <v>405</v>
      </c>
      <c r="AU247" s="265" t="s">
        <v>81</v>
      </c>
      <c r="AV247" s="12" t="s">
        <v>81</v>
      </c>
      <c r="AW247" s="12" t="s">
        <v>36</v>
      </c>
      <c r="AX247" s="12" t="s">
        <v>73</v>
      </c>
      <c r="AY247" s="265" t="s">
        <v>394</v>
      </c>
    </row>
    <row r="248" spans="2:51" s="14" customFormat="1" ht="13.5">
      <c r="B248" s="277"/>
      <c r="C248" s="278"/>
      <c r="D248" s="252" t="s">
        <v>405</v>
      </c>
      <c r="E248" s="279" t="s">
        <v>22</v>
      </c>
      <c r="F248" s="280" t="s">
        <v>473</v>
      </c>
      <c r="G248" s="278"/>
      <c r="H248" s="281">
        <v>9</v>
      </c>
      <c r="I248" s="282"/>
      <c r="J248" s="278"/>
      <c r="K248" s="278"/>
      <c r="L248" s="283"/>
      <c r="M248" s="284"/>
      <c r="N248" s="285"/>
      <c r="O248" s="285"/>
      <c r="P248" s="285"/>
      <c r="Q248" s="285"/>
      <c r="R248" s="285"/>
      <c r="S248" s="285"/>
      <c r="T248" s="286"/>
      <c r="AT248" s="287" t="s">
        <v>405</v>
      </c>
      <c r="AU248" s="287" t="s">
        <v>81</v>
      </c>
      <c r="AV248" s="14" t="s">
        <v>401</v>
      </c>
      <c r="AW248" s="14" t="s">
        <v>36</v>
      </c>
      <c r="AX248" s="14" t="s">
        <v>24</v>
      </c>
      <c r="AY248" s="287" t="s">
        <v>394</v>
      </c>
    </row>
    <row r="249" spans="2:65" s="1" customFormat="1" ht="16.5" customHeight="1">
      <c r="B249" s="47"/>
      <c r="C249" s="240" t="s">
        <v>609</v>
      </c>
      <c r="D249" s="240" t="s">
        <v>396</v>
      </c>
      <c r="E249" s="241" t="s">
        <v>6070</v>
      </c>
      <c r="F249" s="242" t="s">
        <v>6071</v>
      </c>
      <c r="G249" s="243" t="s">
        <v>612</v>
      </c>
      <c r="H249" s="244">
        <v>9</v>
      </c>
      <c r="I249" s="245"/>
      <c r="J249" s="246">
        <f>ROUND(I249*H249,2)</f>
        <v>0</v>
      </c>
      <c r="K249" s="242" t="s">
        <v>400</v>
      </c>
      <c r="L249" s="73"/>
      <c r="M249" s="247" t="s">
        <v>22</v>
      </c>
      <c r="N249" s="248" t="s">
        <v>44</v>
      </c>
      <c r="O249" s="48"/>
      <c r="P249" s="249">
        <f>O249*H249</f>
        <v>0</v>
      </c>
      <c r="Q249" s="249">
        <v>7E-05</v>
      </c>
      <c r="R249" s="249">
        <f>Q249*H249</f>
        <v>0.0006299999999999999</v>
      </c>
      <c r="S249" s="249">
        <v>0</v>
      </c>
      <c r="T249" s="250">
        <f>S249*H249</f>
        <v>0</v>
      </c>
      <c r="AR249" s="25" t="s">
        <v>401</v>
      </c>
      <c r="AT249" s="25" t="s">
        <v>396</v>
      </c>
      <c r="AU249" s="25" t="s">
        <v>81</v>
      </c>
      <c r="AY249" s="25" t="s">
        <v>394</v>
      </c>
      <c r="BE249" s="251">
        <f>IF(N249="základní",J249,0)</f>
        <v>0</v>
      </c>
      <c r="BF249" s="251">
        <f>IF(N249="snížená",J249,0)</f>
        <v>0</v>
      </c>
      <c r="BG249" s="251">
        <f>IF(N249="zákl. přenesená",J249,0)</f>
        <v>0</v>
      </c>
      <c r="BH249" s="251">
        <f>IF(N249="sníž. přenesená",J249,0)</f>
        <v>0</v>
      </c>
      <c r="BI249" s="251">
        <f>IF(N249="nulová",J249,0)</f>
        <v>0</v>
      </c>
      <c r="BJ249" s="25" t="s">
        <v>24</v>
      </c>
      <c r="BK249" s="251">
        <f>ROUND(I249*H249,2)</f>
        <v>0</v>
      </c>
      <c r="BL249" s="25" t="s">
        <v>401</v>
      </c>
      <c r="BM249" s="25" t="s">
        <v>6072</v>
      </c>
    </row>
    <row r="250" spans="2:47" s="1" customFormat="1" ht="13.5">
      <c r="B250" s="47"/>
      <c r="C250" s="75"/>
      <c r="D250" s="252" t="s">
        <v>403</v>
      </c>
      <c r="E250" s="75"/>
      <c r="F250" s="253" t="s">
        <v>6073</v>
      </c>
      <c r="G250" s="75"/>
      <c r="H250" s="75"/>
      <c r="I250" s="208"/>
      <c r="J250" s="75"/>
      <c r="K250" s="75"/>
      <c r="L250" s="73"/>
      <c r="M250" s="254"/>
      <c r="N250" s="48"/>
      <c r="O250" s="48"/>
      <c r="P250" s="48"/>
      <c r="Q250" s="48"/>
      <c r="R250" s="48"/>
      <c r="S250" s="48"/>
      <c r="T250" s="96"/>
      <c r="AT250" s="25" t="s">
        <v>403</v>
      </c>
      <c r="AU250" s="25" t="s">
        <v>81</v>
      </c>
    </row>
    <row r="251" spans="2:51" s="12" customFormat="1" ht="13.5">
      <c r="B251" s="255"/>
      <c r="C251" s="256"/>
      <c r="D251" s="252" t="s">
        <v>405</v>
      </c>
      <c r="E251" s="257" t="s">
        <v>22</v>
      </c>
      <c r="F251" s="258" t="s">
        <v>6032</v>
      </c>
      <c r="G251" s="256"/>
      <c r="H251" s="259">
        <v>9</v>
      </c>
      <c r="I251" s="260"/>
      <c r="J251" s="256"/>
      <c r="K251" s="256"/>
      <c r="L251" s="261"/>
      <c r="M251" s="262"/>
      <c r="N251" s="263"/>
      <c r="O251" s="263"/>
      <c r="P251" s="263"/>
      <c r="Q251" s="263"/>
      <c r="R251" s="263"/>
      <c r="S251" s="263"/>
      <c r="T251" s="264"/>
      <c r="AT251" s="265" t="s">
        <v>405</v>
      </c>
      <c r="AU251" s="265" t="s">
        <v>81</v>
      </c>
      <c r="AV251" s="12" t="s">
        <v>81</v>
      </c>
      <c r="AW251" s="12" t="s">
        <v>36</v>
      </c>
      <c r="AX251" s="12" t="s">
        <v>73</v>
      </c>
      <c r="AY251" s="265" t="s">
        <v>394</v>
      </c>
    </row>
    <row r="252" spans="2:51" s="14" customFormat="1" ht="13.5">
      <c r="B252" s="277"/>
      <c r="C252" s="278"/>
      <c r="D252" s="252" t="s">
        <v>405</v>
      </c>
      <c r="E252" s="279" t="s">
        <v>22</v>
      </c>
      <c r="F252" s="280" t="s">
        <v>473</v>
      </c>
      <c r="G252" s="278"/>
      <c r="H252" s="281">
        <v>9</v>
      </c>
      <c r="I252" s="282"/>
      <c r="J252" s="278"/>
      <c r="K252" s="278"/>
      <c r="L252" s="283"/>
      <c r="M252" s="284"/>
      <c r="N252" s="285"/>
      <c r="O252" s="285"/>
      <c r="P252" s="285"/>
      <c r="Q252" s="285"/>
      <c r="R252" s="285"/>
      <c r="S252" s="285"/>
      <c r="T252" s="286"/>
      <c r="AT252" s="287" t="s">
        <v>405</v>
      </c>
      <c r="AU252" s="287" t="s">
        <v>81</v>
      </c>
      <c r="AV252" s="14" t="s">
        <v>401</v>
      </c>
      <c r="AW252" s="14" t="s">
        <v>36</v>
      </c>
      <c r="AX252" s="14" t="s">
        <v>24</v>
      </c>
      <c r="AY252" s="287" t="s">
        <v>394</v>
      </c>
    </row>
    <row r="253" spans="2:63" s="11" customFormat="1" ht="29.85" customHeight="1">
      <c r="B253" s="224"/>
      <c r="C253" s="225"/>
      <c r="D253" s="226" t="s">
        <v>72</v>
      </c>
      <c r="E253" s="238" t="s">
        <v>1767</v>
      </c>
      <c r="F253" s="238" t="s">
        <v>1768</v>
      </c>
      <c r="G253" s="225"/>
      <c r="H253" s="225"/>
      <c r="I253" s="228"/>
      <c r="J253" s="239">
        <f>BK253</f>
        <v>0</v>
      </c>
      <c r="K253" s="225"/>
      <c r="L253" s="230"/>
      <c r="M253" s="231"/>
      <c r="N253" s="232"/>
      <c r="O253" s="232"/>
      <c r="P253" s="233">
        <f>SUM(P254:P257)</f>
        <v>0</v>
      </c>
      <c r="Q253" s="232"/>
      <c r="R253" s="233">
        <f>SUM(R254:R257)</f>
        <v>0</v>
      </c>
      <c r="S253" s="232"/>
      <c r="T253" s="234">
        <f>SUM(T254:T257)</f>
        <v>0</v>
      </c>
      <c r="AR253" s="235" t="s">
        <v>24</v>
      </c>
      <c r="AT253" s="236" t="s">
        <v>72</v>
      </c>
      <c r="AU253" s="236" t="s">
        <v>24</v>
      </c>
      <c r="AY253" s="235" t="s">
        <v>394</v>
      </c>
      <c r="BK253" s="237">
        <f>SUM(BK254:BK257)</f>
        <v>0</v>
      </c>
    </row>
    <row r="254" spans="2:65" s="1" customFormat="1" ht="16.5" customHeight="1">
      <c r="B254" s="47"/>
      <c r="C254" s="240" t="s">
        <v>616</v>
      </c>
      <c r="D254" s="240" t="s">
        <v>396</v>
      </c>
      <c r="E254" s="241" t="s">
        <v>3481</v>
      </c>
      <c r="F254" s="242" t="s">
        <v>3482</v>
      </c>
      <c r="G254" s="243" t="s">
        <v>552</v>
      </c>
      <c r="H254" s="244">
        <v>0.936</v>
      </c>
      <c r="I254" s="245"/>
      <c r="J254" s="246">
        <f>ROUND(I254*H254,2)</f>
        <v>0</v>
      </c>
      <c r="K254" s="242" t="s">
        <v>400</v>
      </c>
      <c r="L254" s="73"/>
      <c r="M254" s="247" t="s">
        <v>22</v>
      </c>
      <c r="N254" s="248" t="s">
        <v>44</v>
      </c>
      <c r="O254" s="48"/>
      <c r="P254" s="249">
        <f>O254*H254</f>
        <v>0</v>
      </c>
      <c r="Q254" s="249">
        <v>0</v>
      </c>
      <c r="R254" s="249">
        <f>Q254*H254</f>
        <v>0</v>
      </c>
      <c r="S254" s="249">
        <v>0</v>
      </c>
      <c r="T254" s="250">
        <f>S254*H254</f>
        <v>0</v>
      </c>
      <c r="AR254" s="25" t="s">
        <v>401</v>
      </c>
      <c r="AT254" s="25" t="s">
        <v>396</v>
      </c>
      <c r="AU254" s="25" t="s">
        <v>81</v>
      </c>
      <c r="AY254" s="25" t="s">
        <v>394</v>
      </c>
      <c r="BE254" s="251">
        <f>IF(N254="základní",J254,0)</f>
        <v>0</v>
      </c>
      <c r="BF254" s="251">
        <f>IF(N254="snížená",J254,0)</f>
        <v>0</v>
      </c>
      <c r="BG254" s="251">
        <f>IF(N254="zákl. přenesená",J254,0)</f>
        <v>0</v>
      </c>
      <c r="BH254" s="251">
        <f>IF(N254="sníž. přenesená",J254,0)</f>
        <v>0</v>
      </c>
      <c r="BI254" s="251">
        <f>IF(N254="nulová",J254,0)</f>
        <v>0</v>
      </c>
      <c r="BJ254" s="25" t="s">
        <v>24</v>
      </c>
      <c r="BK254" s="251">
        <f>ROUND(I254*H254,2)</f>
        <v>0</v>
      </c>
      <c r="BL254" s="25" t="s">
        <v>401</v>
      </c>
      <c r="BM254" s="25" t="s">
        <v>6074</v>
      </c>
    </row>
    <row r="255" spans="2:47" s="1" customFormat="1" ht="13.5">
      <c r="B255" s="47"/>
      <c r="C255" s="75"/>
      <c r="D255" s="252" t="s">
        <v>403</v>
      </c>
      <c r="E255" s="75"/>
      <c r="F255" s="253" t="s">
        <v>5764</v>
      </c>
      <c r="G255" s="75"/>
      <c r="H255" s="75"/>
      <c r="I255" s="208"/>
      <c r="J255" s="75"/>
      <c r="K255" s="75"/>
      <c r="L255" s="73"/>
      <c r="M255" s="254"/>
      <c r="N255" s="48"/>
      <c r="O255" s="48"/>
      <c r="P255" s="48"/>
      <c r="Q255" s="48"/>
      <c r="R255" s="48"/>
      <c r="S255" s="48"/>
      <c r="T255" s="96"/>
      <c r="AT255" s="25" t="s">
        <v>403</v>
      </c>
      <c r="AU255" s="25" t="s">
        <v>81</v>
      </c>
    </row>
    <row r="256" spans="2:51" s="12" customFormat="1" ht="13.5">
      <c r="B256" s="255"/>
      <c r="C256" s="256"/>
      <c r="D256" s="252" t="s">
        <v>405</v>
      </c>
      <c r="E256" s="257" t="s">
        <v>22</v>
      </c>
      <c r="F256" s="258" t="s">
        <v>6075</v>
      </c>
      <c r="G256" s="256"/>
      <c r="H256" s="259">
        <v>0.936</v>
      </c>
      <c r="I256" s="260"/>
      <c r="J256" s="256"/>
      <c r="K256" s="256"/>
      <c r="L256" s="261"/>
      <c r="M256" s="262"/>
      <c r="N256" s="263"/>
      <c r="O256" s="263"/>
      <c r="P256" s="263"/>
      <c r="Q256" s="263"/>
      <c r="R256" s="263"/>
      <c r="S256" s="263"/>
      <c r="T256" s="264"/>
      <c r="AT256" s="265" t="s">
        <v>405</v>
      </c>
      <c r="AU256" s="265" t="s">
        <v>81</v>
      </c>
      <c r="AV256" s="12" t="s">
        <v>81</v>
      </c>
      <c r="AW256" s="12" t="s">
        <v>36</v>
      </c>
      <c r="AX256" s="12" t="s">
        <v>73</v>
      </c>
      <c r="AY256" s="265" t="s">
        <v>394</v>
      </c>
    </row>
    <row r="257" spans="2:51" s="14" customFormat="1" ht="13.5">
      <c r="B257" s="277"/>
      <c r="C257" s="278"/>
      <c r="D257" s="252" t="s">
        <v>405</v>
      </c>
      <c r="E257" s="279" t="s">
        <v>22</v>
      </c>
      <c r="F257" s="280" t="s">
        <v>473</v>
      </c>
      <c r="G257" s="278"/>
      <c r="H257" s="281">
        <v>0.936</v>
      </c>
      <c r="I257" s="282"/>
      <c r="J257" s="278"/>
      <c r="K257" s="278"/>
      <c r="L257" s="283"/>
      <c r="M257" s="284"/>
      <c r="N257" s="285"/>
      <c r="O257" s="285"/>
      <c r="P257" s="285"/>
      <c r="Q257" s="285"/>
      <c r="R257" s="285"/>
      <c r="S257" s="285"/>
      <c r="T257" s="286"/>
      <c r="AT257" s="287" t="s">
        <v>405</v>
      </c>
      <c r="AU257" s="287" t="s">
        <v>81</v>
      </c>
      <c r="AV257" s="14" t="s">
        <v>401</v>
      </c>
      <c r="AW257" s="14" t="s">
        <v>36</v>
      </c>
      <c r="AX257" s="14" t="s">
        <v>24</v>
      </c>
      <c r="AY257" s="287" t="s">
        <v>394</v>
      </c>
    </row>
    <row r="258" spans="2:63" s="11" customFormat="1" ht="37.4" customHeight="1">
      <c r="B258" s="224"/>
      <c r="C258" s="225"/>
      <c r="D258" s="226" t="s">
        <v>72</v>
      </c>
      <c r="E258" s="227" t="s">
        <v>1773</v>
      </c>
      <c r="F258" s="227" t="s">
        <v>1774</v>
      </c>
      <c r="G258" s="225"/>
      <c r="H258" s="225"/>
      <c r="I258" s="228"/>
      <c r="J258" s="229">
        <f>BK258</f>
        <v>0</v>
      </c>
      <c r="K258" s="225"/>
      <c r="L258" s="230"/>
      <c r="M258" s="231"/>
      <c r="N258" s="232"/>
      <c r="O258" s="232"/>
      <c r="P258" s="233">
        <f>P259</f>
        <v>0</v>
      </c>
      <c r="Q258" s="232"/>
      <c r="R258" s="233">
        <f>R259</f>
        <v>0.01752</v>
      </c>
      <c r="S258" s="232"/>
      <c r="T258" s="234">
        <f>T259</f>
        <v>0</v>
      </c>
      <c r="AR258" s="235" t="s">
        <v>81</v>
      </c>
      <c r="AT258" s="236" t="s">
        <v>72</v>
      </c>
      <c r="AU258" s="236" t="s">
        <v>73</v>
      </c>
      <c r="AY258" s="235" t="s">
        <v>394</v>
      </c>
      <c r="BK258" s="237">
        <f>BK259</f>
        <v>0</v>
      </c>
    </row>
    <row r="259" spans="2:63" s="11" customFormat="1" ht="19.9" customHeight="1">
      <c r="B259" s="224"/>
      <c r="C259" s="225"/>
      <c r="D259" s="226" t="s">
        <v>72</v>
      </c>
      <c r="E259" s="238" t="s">
        <v>3578</v>
      </c>
      <c r="F259" s="238" t="s">
        <v>3579</v>
      </c>
      <c r="G259" s="225"/>
      <c r="H259" s="225"/>
      <c r="I259" s="228"/>
      <c r="J259" s="239">
        <f>BK259</f>
        <v>0</v>
      </c>
      <c r="K259" s="225"/>
      <c r="L259" s="230"/>
      <c r="M259" s="231"/>
      <c r="N259" s="232"/>
      <c r="O259" s="232"/>
      <c r="P259" s="233">
        <f>SUM(P260:P285)</f>
        <v>0</v>
      </c>
      <c r="Q259" s="232"/>
      <c r="R259" s="233">
        <f>SUM(R260:R285)</f>
        <v>0.01752</v>
      </c>
      <c r="S259" s="232"/>
      <c r="T259" s="234">
        <f>SUM(T260:T285)</f>
        <v>0</v>
      </c>
      <c r="AR259" s="235" t="s">
        <v>81</v>
      </c>
      <c r="AT259" s="236" t="s">
        <v>72</v>
      </c>
      <c r="AU259" s="236" t="s">
        <v>24</v>
      </c>
      <c r="AY259" s="235" t="s">
        <v>394</v>
      </c>
      <c r="BK259" s="237">
        <f>SUM(BK260:BK285)</f>
        <v>0</v>
      </c>
    </row>
    <row r="260" spans="2:65" s="1" customFormat="1" ht="16.5" customHeight="1">
      <c r="B260" s="47"/>
      <c r="C260" s="240" t="s">
        <v>622</v>
      </c>
      <c r="D260" s="240" t="s">
        <v>396</v>
      </c>
      <c r="E260" s="241" t="s">
        <v>6076</v>
      </c>
      <c r="F260" s="242" t="s">
        <v>6077</v>
      </c>
      <c r="G260" s="243" t="s">
        <v>2049</v>
      </c>
      <c r="H260" s="244">
        <v>1</v>
      </c>
      <c r="I260" s="245"/>
      <c r="J260" s="246">
        <f>ROUND(I260*H260,2)</f>
        <v>0</v>
      </c>
      <c r="K260" s="242" t="s">
        <v>400</v>
      </c>
      <c r="L260" s="73"/>
      <c r="M260" s="247" t="s">
        <v>22</v>
      </c>
      <c r="N260" s="248" t="s">
        <v>44</v>
      </c>
      <c r="O260" s="48"/>
      <c r="P260" s="249">
        <f>O260*H260</f>
        <v>0</v>
      </c>
      <c r="Q260" s="249">
        <v>0.0085</v>
      </c>
      <c r="R260" s="249">
        <f>Q260*H260</f>
        <v>0.0085</v>
      </c>
      <c r="S260" s="249">
        <v>0</v>
      </c>
      <c r="T260" s="250">
        <f>S260*H260</f>
        <v>0</v>
      </c>
      <c r="AR260" s="25" t="s">
        <v>493</v>
      </c>
      <c r="AT260" s="25" t="s">
        <v>396</v>
      </c>
      <c r="AU260" s="25" t="s">
        <v>81</v>
      </c>
      <c r="AY260" s="25" t="s">
        <v>394</v>
      </c>
      <c r="BE260" s="251">
        <f>IF(N260="základní",J260,0)</f>
        <v>0</v>
      </c>
      <c r="BF260" s="251">
        <f>IF(N260="snížená",J260,0)</f>
        <v>0</v>
      </c>
      <c r="BG260" s="251">
        <f>IF(N260="zákl. přenesená",J260,0)</f>
        <v>0</v>
      </c>
      <c r="BH260" s="251">
        <f>IF(N260="sníž. přenesená",J260,0)</f>
        <v>0</v>
      </c>
      <c r="BI260" s="251">
        <f>IF(N260="nulová",J260,0)</f>
        <v>0</v>
      </c>
      <c r="BJ260" s="25" t="s">
        <v>24</v>
      </c>
      <c r="BK260" s="251">
        <f>ROUND(I260*H260,2)</f>
        <v>0</v>
      </c>
      <c r="BL260" s="25" t="s">
        <v>493</v>
      </c>
      <c r="BM260" s="25" t="s">
        <v>6078</v>
      </c>
    </row>
    <row r="261" spans="2:47" s="1" customFormat="1" ht="13.5">
      <c r="B261" s="47"/>
      <c r="C261" s="75"/>
      <c r="D261" s="252" t="s">
        <v>403</v>
      </c>
      <c r="E261" s="75"/>
      <c r="F261" s="253" t="s">
        <v>6079</v>
      </c>
      <c r="G261" s="75"/>
      <c r="H261" s="75"/>
      <c r="I261" s="208"/>
      <c r="J261" s="75"/>
      <c r="K261" s="75"/>
      <c r="L261" s="73"/>
      <c r="M261" s="254"/>
      <c r="N261" s="48"/>
      <c r="O261" s="48"/>
      <c r="P261" s="48"/>
      <c r="Q261" s="48"/>
      <c r="R261" s="48"/>
      <c r="S261" s="48"/>
      <c r="T261" s="96"/>
      <c r="AT261" s="25" t="s">
        <v>403</v>
      </c>
      <c r="AU261" s="25" t="s">
        <v>81</v>
      </c>
    </row>
    <row r="262" spans="2:51" s="12" customFormat="1" ht="13.5">
      <c r="B262" s="255"/>
      <c r="C262" s="256"/>
      <c r="D262" s="252" t="s">
        <v>405</v>
      </c>
      <c r="E262" s="257" t="s">
        <v>22</v>
      </c>
      <c r="F262" s="258" t="s">
        <v>24</v>
      </c>
      <c r="G262" s="256"/>
      <c r="H262" s="259">
        <v>1</v>
      </c>
      <c r="I262" s="260"/>
      <c r="J262" s="256"/>
      <c r="K262" s="256"/>
      <c r="L262" s="261"/>
      <c r="M262" s="262"/>
      <c r="N262" s="263"/>
      <c r="O262" s="263"/>
      <c r="P262" s="263"/>
      <c r="Q262" s="263"/>
      <c r="R262" s="263"/>
      <c r="S262" s="263"/>
      <c r="T262" s="264"/>
      <c r="AT262" s="265" t="s">
        <v>405</v>
      </c>
      <c r="AU262" s="265" t="s">
        <v>81</v>
      </c>
      <c r="AV262" s="12" t="s">
        <v>81</v>
      </c>
      <c r="AW262" s="12" t="s">
        <v>36</v>
      </c>
      <c r="AX262" s="12" t="s">
        <v>73</v>
      </c>
      <c r="AY262" s="265" t="s">
        <v>394</v>
      </c>
    </row>
    <row r="263" spans="2:51" s="14" customFormat="1" ht="13.5">
      <c r="B263" s="277"/>
      <c r="C263" s="278"/>
      <c r="D263" s="252" t="s">
        <v>405</v>
      </c>
      <c r="E263" s="279" t="s">
        <v>22</v>
      </c>
      <c r="F263" s="280" t="s">
        <v>473</v>
      </c>
      <c r="G263" s="278"/>
      <c r="H263" s="281">
        <v>1</v>
      </c>
      <c r="I263" s="282"/>
      <c r="J263" s="278"/>
      <c r="K263" s="278"/>
      <c r="L263" s="283"/>
      <c r="M263" s="284"/>
      <c r="N263" s="285"/>
      <c r="O263" s="285"/>
      <c r="P263" s="285"/>
      <c r="Q263" s="285"/>
      <c r="R263" s="285"/>
      <c r="S263" s="285"/>
      <c r="T263" s="286"/>
      <c r="AT263" s="287" t="s">
        <v>405</v>
      </c>
      <c r="AU263" s="287" t="s">
        <v>81</v>
      </c>
      <c r="AV263" s="14" t="s">
        <v>401</v>
      </c>
      <c r="AW263" s="14" t="s">
        <v>36</v>
      </c>
      <c r="AX263" s="14" t="s">
        <v>24</v>
      </c>
      <c r="AY263" s="287" t="s">
        <v>394</v>
      </c>
    </row>
    <row r="264" spans="2:65" s="1" customFormat="1" ht="16.5" customHeight="1">
      <c r="B264" s="47"/>
      <c r="C264" s="240" t="s">
        <v>628</v>
      </c>
      <c r="D264" s="240" t="s">
        <v>396</v>
      </c>
      <c r="E264" s="241" t="s">
        <v>6080</v>
      </c>
      <c r="F264" s="242" t="s">
        <v>6081</v>
      </c>
      <c r="G264" s="243" t="s">
        <v>409</v>
      </c>
      <c r="H264" s="244">
        <v>1</v>
      </c>
      <c r="I264" s="245"/>
      <c r="J264" s="246">
        <f>ROUND(I264*H264,2)</f>
        <v>0</v>
      </c>
      <c r="K264" s="242" t="s">
        <v>400</v>
      </c>
      <c r="L264" s="73"/>
      <c r="M264" s="247" t="s">
        <v>22</v>
      </c>
      <c r="N264" s="248" t="s">
        <v>44</v>
      </c>
      <c r="O264" s="48"/>
      <c r="P264" s="249">
        <f>O264*H264</f>
        <v>0</v>
      </c>
      <c r="Q264" s="249">
        <v>0.00169</v>
      </c>
      <c r="R264" s="249">
        <f>Q264*H264</f>
        <v>0.00169</v>
      </c>
      <c r="S264" s="249">
        <v>0</v>
      </c>
      <c r="T264" s="250">
        <f>S264*H264</f>
        <v>0</v>
      </c>
      <c r="AR264" s="25" t="s">
        <v>493</v>
      </c>
      <c r="AT264" s="25" t="s">
        <v>396</v>
      </c>
      <c r="AU264" s="25" t="s">
        <v>81</v>
      </c>
      <c r="AY264" s="25" t="s">
        <v>394</v>
      </c>
      <c r="BE264" s="251">
        <f>IF(N264="základní",J264,0)</f>
        <v>0</v>
      </c>
      <c r="BF264" s="251">
        <f>IF(N264="snížená",J264,0)</f>
        <v>0</v>
      </c>
      <c r="BG264" s="251">
        <f>IF(N264="zákl. přenesená",J264,0)</f>
        <v>0</v>
      </c>
      <c r="BH264" s="251">
        <f>IF(N264="sníž. přenesená",J264,0)</f>
        <v>0</v>
      </c>
      <c r="BI264" s="251">
        <f>IF(N264="nulová",J264,0)</f>
        <v>0</v>
      </c>
      <c r="BJ264" s="25" t="s">
        <v>24</v>
      </c>
      <c r="BK264" s="251">
        <f>ROUND(I264*H264,2)</f>
        <v>0</v>
      </c>
      <c r="BL264" s="25" t="s">
        <v>493</v>
      </c>
      <c r="BM264" s="25" t="s">
        <v>6082</v>
      </c>
    </row>
    <row r="265" spans="2:47" s="1" customFormat="1" ht="13.5">
      <c r="B265" s="47"/>
      <c r="C265" s="75"/>
      <c r="D265" s="252" t="s">
        <v>403</v>
      </c>
      <c r="E265" s="75"/>
      <c r="F265" s="253" t="s">
        <v>6083</v>
      </c>
      <c r="G265" s="75"/>
      <c r="H265" s="75"/>
      <c r="I265" s="208"/>
      <c r="J265" s="75"/>
      <c r="K265" s="75"/>
      <c r="L265" s="73"/>
      <c r="M265" s="254"/>
      <c r="N265" s="48"/>
      <c r="O265" s="48"/>
      <c r="P265" s="48"/>
      <c r="Q265" s="48"/>
      <c r="R265" s="48"/>
      <c r="S265" s="48"/>
      <c r="T265" s="96"/>
      <c r="AT265" s="25" t="s">
        <v>403</v>
      </c>
      <c r="AU265" s="25" t="s">
        <v>81</v>
      </c>
    </row>
    <row r="266" spans="2:51" s="12" customFormat="1" ht="13.5">
      <c r="B266" s="255"/>
      <c r="C266" s="256"/>
      <c r="D266" s="252" t="s">
        <v>405</v>
      </c>
      <c r="E266" s="257" t="s">
        <v>22</v>
      </c>
      <c r="F266" s="258" t="s">
        <v>24</v>
      </c>
      <c r="G266" s="256"/>
      <c r="H266" s="259">
        <v>1</v>
      </c>
      <c r="I266" s="260"/>
      <c r="J266" s="256"/>
      <c r="K266" s="256"/>
      <c r="L266" s="261"/>
      <c r="M266" s="262"/>
      <c r="N266" s="263"/>
      <c r="O266" s="263"/>
      <c r="P266" s="263"/>
      <c r="Q266" s="263"/>
      <c r="R266" s="263"/>
      <c r="S266" s="263"/>
      <c r="T266" s="264"/>
      <c r="AT266" s="265" t="s">
        <v>405</v>
      </c>
      <c r="AU266" s="265" t="s">
        <v>81</v>
      </c>
      <c r="AV266" s="12" t="s">
        <v>81</v>
      </c>
      <c r="AW266" s="12" t="s">
        <v>36</v>
      </c>
      <c r="AX266" s="12" t="s">
        <v>73</v>
      </c>
      <c r="AY266" s="265" t="s">
        <v>394</v>
      </c>
    </row>
    <row r="267" spans="2:51" s="14" customFormat="1" ht="13.5">
      <c r="B267" s="277"/>
      <c r="C267" s="278"/>
      <c r="D267" s="252" t="s">
        <v>405</v>
      </c>
      <c r="E267" s="279" t="s">
        <v>22</v>
      </c>
      <c r="F267" s="280" t="s">
        <v>473</v>
      </c>
      <c r="G267" s="278"/>
      <c r="H267" s="281">
        <v>1</v>
      </c>
      <c r="I267" s="282"/>
      <c r="J267" s="278"/>
      <c r="K267" s="278"/>
      <c r="L267" s="283"/>
      <c r="M267" s="284"/>
      <c r="N267" s="285"/>
      <c r="O267" s="285"/>
      <c r="P267" s="285"/>
      <c r="Q267" s="285"/>
      <c r="R267" s="285"/>
      <c r="S267" s="285"/>
      <c r="T267" s="286"/>
      <c r="AT267" s="287" t="s">
        <v>405</v>
      </c>
      <c r="AU267" s="287" t="s">
        <v>81</v>
      </c>
      <c r="AV267" s="14" t="s">
        <v>401</v>
      </c>
      <c r="AW267" s="14" t="s">
        <v>36</v>
      </c>
      <c r="AX267" s="14" t="s">
        <v>24</v>
      </c>
      <c r="AY267" s="287" t="s">
        <v>394</v>
      </c>
    </row>
    <row r="268" spans="2:65" s="1" customFormat="1" ht="16.5" customHeight="1">
      <c r="B268" s="47"/>
      <c r="C268" s="240" t="s">
        <v>636</v>
      </c>
      <c r="D268" s="240" t="s">
        <v>396</v>
      </c>
      <c r="E268" s="241" t="s">
        <v>6084</v>
      </c>
      <c r="F268" s="242" t="s">
        <v>6085</v>
      </c>
      <c r="G268" s="243" t="s">
        <v>409</v>
      </c>
      <c r="H268" s="244">
        <v>2</v>
      </c>
      <c r="I268" s="245"/>
      <c r="J268" s="246">
        <f>ROUND(I268*H268,2)</f>
        <v>0</v>
      </c>
      <c r="K268" s="242" t="s">
        <v>400</v>
      </c>
      <c r="L268" s="73"/>
      <c r="M268" s="247" t="s">
        <v>22</v>
      </c>
      <c r="N268" s="248" t="s">
        <v>44</v>
      </c>
      <c r="O268" s="48"/>
      <c r="P268" s="249">
        <f>O268*H268</f>
        <v>0</v>
      </c>
      <c r="Q268" s="249">
        <v>0.00262</v>
      </c>
      <c r="R268" s="249">
        <f>Q268*H268</f>
        <v>0.00524</v>
      </c>
      <c r="S268" s="249">
        <v>0</v>
      </c>
      <c r="T268" s="250">
        <f>S268*H268</f>
        <v>0</v>
      </c>
      <c r="AR268" s="25" t="s">
        <v>493</v>
      </c>
      <c r="AT268" s="25" t="s">
        <v>396</v>
      </c>
      <c r="AU268" s="25" t="s">
        <v>81</v>
      </c>
      <c r="AY268" s="25" t="s">
        <v>394</v>
      </c>
      <c r="BE268" s="251">
        <f>IF(N268="základní",J268,0)</f>
        <v>0</v>
      </c>
      <c r="BF268" s="251">
        <f>IF(N268="snížená",J268,0)</f>
        <v>0</v>
      </c>
      <c r="BG268" s="251">
        <f>IF(N268="zákl. přenesená",J268,0)</f>
        <v>0</v>
      </c>
      <c r="BH268" s="251">
        <f>IF(N268="sníž. přenesená",J268,0)</f>
        <v>0</v>
      </c>
      <c r="BI268" s="251">
        <f>IF(N268="nulová",J268,0)</f>
        <v>0</v>
      </c>
      <c r="BJ268" s="25" t="s">
        <v>24</v>
      </c>
      <c r="BK268" s="251">
        <f>ROUND(I268*H268,2)</f>
        <v>0</v>
      </c>
      <c r="BL268" s="25" t="s">
        <v>493</v>
      </c>
      <c r="BM268" s="25" t="s">
        <v>6086</v>
      </c>
    </row>
    <row r="269" spans="2:47" s="1" customFormat="1" ht="13.5">
      <c r="B269" s="47"/>
      <c r="C269" s="75"/>
      <c r="D269" s="252" t="s">
        <v>403</v>
      </c>
      <c r="E269" s="75"/>
      <c r="F269" s="253" t="s">
        <v>6087</v>
      </c>
      <c r="G269" s="75"/>
      <c r="H269" s="75"/>
      <c r="I269" s="208"/>
      <c r="J269" s="75"/>
      <c r="K269" s="75"/>
      <c r="L269" s="73"/>
      <c r="M269" s="254"/>
      <c r="N269" s="48"/>
      <c r="O269" s="48"/>
      <c r="P269" s="48"/>
      <c r="Q269" s="48"/>
      <c r="R269" s="48"/>
      <c r="S269" s="48"/>
      <c r="T269" s="96"/>
      <c r="AT269" s="25" t="s">
        <v>403</v>
      </c>
      <c r="AU269" s="25" t="s">
        <v>81</v>
      </c>
    </row>
    <row r="270" spans="2:51" s="12" customFormat="1" ht="13.5">
      <c r="B270" s="255"/>
      <c r="C270" s="256"/>
      <c r="D270" s="252" t="s">
        <v>405</v>
      </c>
      <c r="E270" s="257" t="s">
        <v>22</v>
      </c>
      <c r="F270" s="258" t="s">
        <v>5628</v>
      </c>
      <c r="G270" s="256"/>
      <c r="H270" s="259">
        <v>2</v>
      </c>
      <c r="I270" s="260"/>
      <c r="J270" s="256"/>
      <c r="K270" s="256"/>
      <c r="L270" s="261"/>
      <c r="M270" s="262"/>
      <c r="N270" s="263"/>
      <c r="O270" s="263"/>
      <c r="P270" s="263"/>
      <c r="Q270" s="263"/>
      <c r="R270" s="263"/>
      <c r="S270" s="263"/>
      <c r="T270" s="264"/>
      <c r="AT270" s="265" t="s">
        <v>405</v>
      </c>
      <c r="AU270" s="265" t="s">
        <v>81</v>
      </c>
      <c r="AV270" s="12" t="s">
        <v>81</v>
      </c>
      <c r="AW270" s="12" t="s">
        <v>36</v>
      </c>
      <c r="AX270" s="12" t="s">
        <v>73</v>
      </c>
      <c r="AY270" s="265" t="s">
        <v>394</v>
      </c>
    </row>
    <row r="271" spans="2:51" s="14" customFormat="1" ht="13.5">
      <c r="B271" s="277"/>
      <c r="C271" s="278"/>
      <c r="D271" s="252" t="s">
        <v>405</v>
      </c>
      <c r="E271" s="279" t="s">
        <v>22</v>
      </c>
      <c r="F271" s="280" t="s">
        <v>473</v>
      </c>
      <c r="G271" s="278"/>
      <c r="H271" s="281">
        <v>2</v>
      </c>
      <c r="I271" s="282"/>
      <c r="J271" s="278"/>
      <c r="K271" s="278"/>
      <c r="L271" s="283"/>
      <c r="M271" s="284"/>
      <c r="N271" s="285"/>
      <c r="O271" s="285"/>
      <c r="P271" s="285"/>
      <c r="Q271" s="285"/>
      <c r="R271" s="285"/>
      <c r="S271" s="285"/>
      <c r="T271" s="286"/>
      <c r="AT271" s="287" t="s">
        <v>405</v>
      </c>
      <c r="AU271" s="287" t="s">
        <v>81</v>
      </c>
      <c r="AV271" s="14" t="s">
        <v>401</v>
      </c>
      <c r="AW271" s="14" t="s">
        <v>36</v>
      </c>
      <c r="AX271" s="14" t="s">
        <v>24</v>
      </c>
      <c r="AY271" s="287" t="s">
        <v>394</v>
      </c>
    </row>
    <row r="272" spans="2:65" s="1" customFormat="1" ht="16.5" customHeight="1">
      <c r="B272" s="47"/>
      <c r="C272" s="240" t="s">
        <v>643</v>
      </c>
      <c r="D272" s="240" t="s">
        <v>396</v>
      </c>
      <c r="E272" s="241" t="s">
        <v>6088</v>
      </c>
      <c r="F272" s="242" t="s">
        <v>6089</v>
      </c>
      <c r="G272" s="243" t="s">
        <v>409</v>
      </c>
      <c r="H272" s="244">
        <v>1</v>
      </c>
      <c r="I272" s="245"/>
      <c r="J272" s="246">
        <f>ROUND(I272*H272,2)</f>
        <v>0</v>
      </c>
      <c r="K272" s="242" t="s">
        <v>400</v>
      </c>
      <c r="L272" s="73"/>
      <c r="M272" s="247" t="s">
        <v>22</v>
      </c>
      <c r="N272" s="248" t="s">
        <v>44</v>
      </c>
      <c r="O272" s="48"/>
      <c r="P272" s="249">
        <f>O272*H272</f>
        <v>0</v>
      </c>
      <c r="Q272" s="249">
        <v>0.00076</v>
      </c>
      <c r="R272" s="249">
        <f>Q272*H272</f>
        <v>0.00076</v>
      </c>
      <c r="S272" s="249">
        <v>0</v>
      </c>
      <c r="T272" s="250">
        <f>S272*H272</f>
        <v>0</v>
      </c>
      <c r="AR272" s="25" t="s">
        <v>493</v>
      </c>
      <c r="AT272" s="25" t="s">
        <v>396</v>
      </c>
      <c r="AU272" s="25" t="s">
        <v>81</v>
      </c>
      <c r="AY272" s="25" t="s">
        <v>394</v>
      </c>
      <c r="BE272" s="251">
        <f>IF(N272="základní",J272,0)</f>
        <v>0</v>
      </c>
      <c r="BF272" s="251">
        <f>IF(N272="snížená",J272,0)</f>
        <v>0</v>
      </c>
      <c r="BG272" s="251">
        <f>IF(N272="zákl. přenesená",J272,0)</f>
        <v>0</v>
      </c>
      <c r="BH272" s="251">
        <f>IF(N272="sníž. přenesená",J272,0)</f>
        <v>0</v>
      </c>
      <c r="BI272" s="251">
        <f>IF(N272="nulová",J272,0)</f>
        <v>0</v>
      </c>
      <c r="BJ272" s="25" t="s">
        <v>24</v>
      </c>
      <c r="BK272" s="251">
        <f>ROUND(I272*H272,2)</f>
        <v>0</v>
      </c>
      <c r="BL272" s="25" t="s">
        <v>493</v>
      </c>
      <c r="BM272" s="25" t="s">
        <v>6090</v>
      </c>
    </row>
    <row r="273" spans="2:47" s="1" customFormat="1" ht="13.5">
      <c r="B273" s="47"/>
      <c r="C273" s="75"/>
      <c r="D273" s="252" t="s">
        <v>403</v>
      </c>
      <c r="E273" s="75"/>
      <c r="F273" s="253" t="s">
        <v>6091</v>
      </c>
      <c r="G273" s="75"/>
      <c r="H273" s="75"/>
      <c r="I273" s="208"/>
      <c r="J273" s="75"/>
      <c r="K273" s="75"/>
      <c r="L273" s="73"/>
      <c r="M273" s="254"/>
      <c r="N273" s="48"/>
      <c r="O273" s="48"/>
      <c r="P273" s="48"/>
      <c r="Q273" s="48"/>
      <c r="R273" s="48"/>
      <c r="S273" s="48"/>
      <c r="T273" s="96"/>
      <c r="AT273" s="25" t="s">
        <v>403</v>
      </c>
      <c r="AU273" s="25" t="s">
        <v>81</v>
      </c>
    </row>
    <row r="274" spans="2:51" s="12" customFormat="1" ht="13.5">
      <c r="B274" s="255"/>
      <c r="C274" s="256"/>
      <c r="D274" s="252" t="s">
        <v>405</v>
      </c>
      <c r="E274" s="257" t="s">
        <v>22</v>
      </c>
      <c r="F274" s="258" t="s">
        <v>24</v>
      </c>
      <c r="G274" s="256"/>
      <c r="H274" s="259">
        <v>1</v>
      </c>
      <c r="I274" s="260"/>
      <c r="J274" s="256"/>
      <c r="K274" s="256"/>
      <c r="L274" s="261"/>
      <c r="M274" s="262"/>
      <c r="N274" s="263"/>
      <c r="O274" s="263"/>
      <c r="P274" s="263"/>
      <c r="Q274" s="263"/>
      <c r="R274" s="263"/>
      <c r="S274" s="263"/>
      <c r="T274" s="264"/>
      <c r="AT274" s="265" t="s">
        <v>405</v>
      </c>
      <c r="AU274" s="265" t="s">
        <v>81</v>
      </c>
      <c r="AV274" s="12" t="s">
        <v>81</v>
      </c>
      <c r="AW274" s="12" t="s">
        <v>36</v>
      </c>
      <c r="AX274" s="12" t="s">
        <v>73</v>
      </c>
      <c r="AY274" s="265" t="s">
        <v>394</v>
      </c>
    </row>
    <row r="275" spans="2:51" s="14" customFormat="1" ht="13.5">
      <c r="B275" s="277"/>
      <c r="C275" s="278"/>
      <c r="D275" s="252" t="s">
        <v>405</v>
      </c>
      <c r="E275" s="279" t="s">
        <v>22</v>
      </c>
      <c r="F275" s="280" t="s">
        <v>473</v>
      </c>
      <c r="G275" s="278"/>
      <c r="H275" s="281">
        <v>1</v>
      </c>
      <c r="I275" s="282"/>
      <c r="J275" s="278"/>
      <c r="K275" s="278"/>
      <c r="L275" s="283"/>
      <c r="M275" s="284"/>
      <c r="N275" s="285"/>
      <c r="O275" s="285"/>
      <c r="P275" s="285"/>
      <c r="Q275" s="285"/>
      <c r="R275" s="285"/>
      <c r="S275" s="285"/>
      <c r="T275" s="286"/>
      <c r="AT275" s="287" t="s">
        <v>405</v>
      </c>
      <c r="AU275" s="287" t="s">
        <v>81</v>
      </c>
      <c r="AV275" s="14" t="s">
        <v>401</v>
      </c>
      <c r="AW275" s="14" t="s">
        <v>36</v>
      </c>
      <c r="AX275" s="14" t="s">
        <v>24</v>
      </c>
      <c r="AY275" s="287" t="s">
        <v>394</v>
      </c>
    </row>
    <row r="276" spans="2:65" s="1" customFormat="1" ht="16.5" customHeight="1">
      <c r="B276" s="47"/>
      <c r="C276" s="240" t="s">
        <v>649</v>
      </c>
      <c r="D276" s="240" t="s">
        <v>396</v>
      </c>
      <c r="E276" s="241" t="s">
        <v>6092</v>
      </c>
      <c r="F276" s="242" t="s">
        <v>6093</v>
      </c>
      <c r="G276" s="243" t="s">
        <v>409</v>
      </c>
      <c r="H276" s="244">
        <v>3</v>
      </c>
      <c r="I276" s="245"/>
      <c r="J276" s="246">
        <f>ROUND(I276*H276,2)</f>
        <v>0</v>
      </c>
      <c r="K276" s="242" t="s">
        <v>400</v>
      </c>
      <c r="L276" s="73"/>
      <c r="M276" s="247" t="s">
        <v>22</v>
      </c>
      <c r="N276" s="248" t="s">
        <v>44</v>
      </c>
      <c r="O276" s="48"/>
      <c r="P276" s="249">
        <f>O276*H276</f>
        <v>0</v>
      </c>
      <c r="Q276" s="249">
        <v>2E-05</v>
      </c>
      <c r="R276" s="249">
        <f>Q276*H276</f>
        <v>6.000000000000001E-05</v>
      </c>
      <c r="S276" s="249">
        <v>0</v>
      </c>
      <c r="T276" s="250">
        <f>S276*H276</f>
        <v>0</v>
      </c>
      <c r="AR276" s="25" t="s">
        <v>493</v>
      </c>
      <c r="AT276" s="25" t="s">
        <v>396</v>
      </c>
      <c r="AU276" s="25" t="s">
        <v>81</v>
      </c>
      <c r="AY276" s="25" t="s">
        <v>394</v>
      </c>
      <c r="BE276" s="251">
        <f>IF(N276="základní",J276,0)</f>
        <v>0</v>
      </c>
      <c r="BF276" s="251">
        <f>IF(N276="snížená",J276,0)</f>
        <v>0</v>
      </c>
      <c r="BG276" s="251">
        <f>IF(N276="zákl. přenesená",J276,0)</f>
        <v>0</v>
      </c>
      <c r="BH276" s="251">
        <f>IF(N276="sníž. přenesená",J276,0)</f>
        <v>0</v>
      </c>
      <c r="BI276" s="251">
        <f>IF(N276="nulová",J276,0)</f>
        <v>0</v>
      </c>
      <c r="BJ276" s="25" t="s">
        <v>24</v>
      </c>
      <c r="BK276" s="251">
        <f>ROUND(I276*H276,2)</f>
        <v>0</v>
      </c>
      <c r="BL276" s="25" t="s">
        <v>493</v>
      </c>
      <c r="BM276" s="25" t="s">
        <v>6094</v>
      </c>
    </row>
    <row r="277" spans="2:47" s="1" customFormat="1" ht="13.5">
      <c r="B277" s="47"/>
      <c r="C277" s="75"/>
      <c r="D277" s="252" t="s">
        <v>403</v>
      </c>
      <c r="E277" s="75"/>
      <c r="F277" s="253" t="s">
        <v>6095</v>
      </c>
      <c r="G277" s="75"/>
      <c r="H277" s="75"/>
      <c r="I277" s="208"/>
      <c r="J277" s="75"/>
      <c r="K277" s="75"/>
      <c r="L277" s="73"/>
      <c r="M277" s="254"/>
      <c r="N277" s="48"/>
      <c r="O277" s="48"/>
      <c r="P277" s="48"/>
      <c r="Q277" s="48"/>
      <c r="R277" s="48"/>
      <c r="S277" s="48"/>
      <c r="T277" s="96"/>
      <c r="AT277" s="25" t="s">
        <v>403</v>
      </c>
      <c r="AU277" s="25" t="s">
        <v>81</v>
      </c>
    </row>
    <row r="278" spans="2:51" s="12" customFormat="1" ht="13.5">
      <c r="B278" s="255"/>
      <c r="C278" s="256"/>
      <c r="D278" s="252" t="s">
        <v>405</v>
      </c>
      <c r="E278" s="257" t="s">
        <v>22</v>
      </c>
      <c r="F278" s="258" t="s">
        <v>5668</v>
      </c>
      <c r="G278" s="256"/>
      <c r="H278" s="259">
        <v>3</v>
      </c>
      <c r="I278" s="260"/>
      <c r="J278" s="256"/>
      <c r="K278" s="256"/>
      <c r="L278" s="261"/>
      <c r="M278" s="262"/>
      <c r="N278" s="263"/>
      <c r="O278" s="263"/>
      <c r="P278" s="263"/>
      <c r="Q278" s="263"/>
      <c r="R278" s="263"/>
      <c r="S278" s="263"/>
      <c r="T278" s="264"/>
      <c r="AT278" s="265" t="s">
        <v>405</v>
      </c>
      <c r="AU278" s="265" t="s">
        <v>81</v>
      </c>
      <c r="AV278" s="12" t="s">
        <v>81</v>
      </c>
      <c r="AW278" s="12" t="s">
        <v>36</v>
      </c>
      <c r="AX278" s="12" t="s">
        <v>73</v>
      </c>
      <c r="AY278" s="265" t="s">
        <v>394</v>
      </c>
    </row>
    <row r="279" spans="2:51" s="14" customFormat="1" ht="13.5">
      <c r="B279" s="277"/>
      <c r="C279" s="278"/>
      <c r="D279" s="252" t="s">
        <v>405</v>
      </c>
      <c r="E279" s="279" t="s">
        <v>22</v>
      </c>
      <c r="F279" s="280" t="s">
        <v>473</v>
      </c>
      <c r="G279" s="278"/>
      <c r="H279" s="281">
        <v>3</v>
      </c>
      <c r="I279" s="282"/>
      <c r="J279" s="278"/>
      <c r="K279" s="278"/>
      <c r="L279" s="283"/>
      <c r="M279" s="284"/>
      <c r="N279" s="285"/>
      <c r="O279" s="285"/>
      <c r="P279" s="285"/>
      <c r="Q279" s="285"/>
      <c r="R279" s="285"/>
      <c r="S279" s="285"/>
      <c r="T279" s="286"/>
      <c r="AT279" s="287" t="s">
        <v>405</v>
      </c>
      <c r="AU279" s="287" t="s">
        <v>81</v>
      </c>
      <c r="AV279" s="14" t="s">
        <v>401</v>
      </c>
      <c r="AW279" s="14" t="s">
        <v>36</v>
      </c>
      <c r="AX279" s="14" t="s">
        <v>24</v>
      </c>
      <c r="AY279" s="287" t="s">
        <v>394</v>
      </c>
    </row>
    <row r="280" spans="2:65" s="1" customFormat="1" ht="16.5" customHeight="1">
      <c r="B280" s="47"/>
      <c r="C280" s="240" t="s">
        <v>666</v>
      </c>
      <c r="D280" s="240" t="s">
        <v>396</v>
      </c>
      <c r="E280" s="241" t="s">
        <v>3655</v>
      </c>
      <c r="F280" s="242" t="s">
        <v>6096</v>
      </c>
      <c r="G280" s="243" t="s">
        <v>409</v>
      </c>
      <c r="H280" s="244">
        <v>1</v>
      </c>
      <c r="I280" s="245"/>
      <c r="J280" s="246">
        <f>ROUND(I280*H280,2)</f>
        <v>0</v>
      </c>
      <c r="K280" s="242" t="s">
        <v>400</v>
      </c>
      <c r="L280" s="73"/>
      <c r="M280" s="247" t="s">
        <v>22</v>
      </c>
      <c r="N280" s="248" t="s">
        <v>44</v>
      </c>
      <c r="O280" s="48"/>
      <c r="P280" s="249">
        <f>O280*H280</f>
        <v>0</v>
      </c>
      <c r="Q280" s="249">
        <v>0.00127</v>
      </c>
      <c r="R280" s="249">
        <f>Q280*H280</f>
        <v>0.00127</v>
      </c>
      <c r="S280" s="249">
        <v>0</v>
      </c>
      <c r="T280" s="250">
        <f>S280*H280</f>
        <v>0</v>
      </c>
      <c r="AR280" s="25" t="s">
        <v>493</v>
      </c>
      <c r="AT280" s="25" t="s">
        <v>396</v>
      </c>
      <c r="AU280" s="25" t="s">
        <v>81</v>
      </c>
      <c r="AY280" s="25" t="s">
        <v>394</v>
      </c>
      <c r="BE280" s="251">
        <f>IF(N280="základní",J280,0)</f>
        <v>0</v>
      </c>
      <c r="BF280" s="251">
        <f>IF(N280="snížená",J280,0)</f>
        <v>0</v>
      </c>
      <c r="BG280" s="251">
        <f>IF(N280="zákl. přenesená",J280,0)</f>
        <v>0</v>
      </c>
      <c r="BH280" s="251">
        <f>IF(N280="sníž. přenesená",J280,0)</f>
        <v>0</v>
      </c>
      <c r="BI280" s="251">
        <f>IF(N280="nulová",J280,0)</f>
        <v>0</v>
      </c>
      <c r="BJ280" s="25" t="s">
        <v>24</v>
      </c>
      <c r="BK280" s="251">
        <f>ROUND(I280*H280,2)</f>
        <v>0</v>
      </c>
      <c r="BL280" s="25" t="s">
        <v>493</v>
      </c>
      <c r="BM280" s="25" t="s">
        <v>6097</v>
      </c>
    </row>
    <row r="281" spans="2:47" s="1" customFormat="1" ht="13.5">
      <c r="B281" s="47"/>
      <c r="C281" s="75"/>
      <c r="D281" s="252" t="s">
        <v>403</v>
      </c>
      <c r="E281" s="75"/>
      <c r="F281" s="253" t="s">
        <v>6096</v>
      </c>
      <c r="G281" s="75"/>
      <c r="H281" s="75"/>
      <c r="I281" s="208"/>
      <c r="J281" s="75"/>
      <c r="K281" s="75"/>
      <c r="L281" s="73"/>
      <c r="M281" s="254"/>
      <c r="N281" s="48"/>
      <c r="O281" s="48"/>
      <c r="P281" s="48"/>
      <c r="Q281" s="48"/>
      <c r="R281" s="48"/>
      <c r="S281" s="48"/>
      <c r="T281" s="96"/>
      <c r="AT281" s="25" t="s">
        <v>403</v>
      </c>
      <c r="AU281" s="25" t="s">
        <v>81</v>
      </c>
    </row>
    <row r="282" spans="2:65" s="1" customFormat="1" ht="16.5" customHeight="1">
      <c r="B282" s="47"/>
      <c r="C282" s="240" t="s">
        <v>654</v>
      </c>
      <c r="D282" s="240" t="s">
        <v>396</v>
      </c>
      <c r="E282" s="241" t="s">
        <v>3669</v>
      </c>
      <c r="F282" s="242" t="s">
        <v>6098</v>
      </c>
      <c r="G282" s="243" t="s">
        <v>552</v>
      </c>
      <c r="H282" s="244">
        <v>0.016</v>
      </c>
      <c r="I282" s="245"/>
      <c r="J282" s="246">
        <f>ROUND(I282*H282,2)</f>
        <v>0</v>
      </c>
      <c r="K282" s="242" t="s">
        <v>400</v>
      </c>
      <c r="L282" s="73"/>
      <c r="M282" s="247" t="s">
        <v>22</v>
      </c>
      <c r="N282" s="248" t="s">
        <v>44</v>
      </c>
      <c r="O282" s="48"/>
      <c r="P282" s="249">
        <f>O282*H282</f>
        <v>0</v>
      </c>
      <c r="Q282" s="249">
        <v>0</v>
      </c>
      <c r="R282" s="249">
        <f>Q282*H282</f>
        <v>0</v>
      </c>
      <c r="S282" s="249">
        <v>0</v>
      </c>
      <c r="T282" s="250">
        <f>S282*H282</f>
        <v>0</v>
      </c>
      <c r="AR282" s="25" t="s">
        <v>493</v>
      </c>
      <c r="AT282" s="25" t="s">
        <v>396</v>
      </c>
      <c r="AU282" s="25" t="s">
        <v>81</v>
      </c>
      <c r="AY282" s="25" t="s">
        <v>394</v>
      </c>
      <c r="BE282" s="251">
        <f>IF(N282="základní",J282,0)</f>
        <v>0</v>
      </c>
      <c r="BF282" s="251">
        <f>IF(N282="snížená",J282,0)</f>
        <v>0</v>
      </c>
      <c r="BG282" s="251">
        <f>IF(N282="zákl. přenesená",J282,0)</f>
        <v>0</v>
      </c>
      <c r="BH282" s="251">
        <f>IF(N282="sníž. přenesená",J282,0)</f>
        <v>0</v>
      </c>
      <c r="BI282" s="251">
        <f>IF(N282="nulová",J282,0)</f>
        <v>0</v>
      </c>
      <c r="BJ282" s="25" t="s">
        <v>24</v>
      </c>
      <c r="BK282" s="251">
        <f>ROUND(I282*H282,2)</f>
        <v>0</v>
      </c>
      <c r="BL282" s="25" t="s">
        <v>493</v>
      </c>
      <c r="BM282" s="25" t="s">
        <v>6099</v>
      </c>
    </row>
    <row r="283" spans="2:47" s="1" customFormat="1" ht="13.5">
      <c r="B283" s="47"/>
      <c r="C283" s="75"/>
      <c r="D283" s="252" t="s">
        <v>403</v>
      </c>
      <c r="E283" s="75"/>
      <c r="F283" s="253" t="s">
        <v>3672</v>
      </c>
      <c r="G283" s="75"/>
      <c r="H283" s="75"/>
      <c r="I283" s="208"/>
      <c r="J283" s="75"/>
      <c r="K283" s="75"/>
      <c r="L283" s="73"/>
      <c r="M283" s="254"/>
      <c r="N283" s="48"/>
      <c r="O283" s="48"/>
      <c r="P283" s="48"/>
      <c r="Q283" s="48"/>
      <c r="R283" s="48"/>
      <c r="S283" s="48"/>
      <c r="T283" s="96"/>
      <c r="AT283" s="25" t="s">
        <v>403</v>
      </c>
      <c r="AU283" s="25" t="s">
        <v>81</v>
      </c>
    </row>
    <row r="284" spans="2:51" s="12" customFormat="1" ht="13.5">
      <c r="B284" s="255"/>
      <c r="C284" s="256"/>
      <c r="D284" s="252" t="s">
        <v>405</v>
      </c>
      <c r="E284" s="257" t="s">
        <v>22</v>
      </c>
      <c r="F284" s="258" t="s">
        <v>6100</v>
      </c>
      <c r="G284" s="256"/>
      <c r="H284" s="259">
        <v>0.016</v>
      </c>
      <c r="I284" s="260"/>
      <c r="J284" s="256"/>
      <c r="K284" s="256"/>
      <c r="L284" s="261"/>
      <c r="M284" s="262"/>
      <c r="N284" s="263"/>
      <c r="O284" s="263"/>
      <c r="P284" s="263"/>
      <c r="Q284" s="263"/>
      <c r="R284" s="263"/>
      <c r="S284" s="263"/>
      <c r="T284" s="264"/>
      <c r="AT284" s="265" t="s">
        <v>405</v>
      </c>
      <c r="AU284" s="265" t="s">
        <v>81</v>
      </c>
      <c r="AV284" s="12" t="s">
        <v>81</v>
      </c>
      <c r="AW284" s="12" t="s">
        <v>36</v>
      </c>
      <c r="AX284" s="12" t="s">
        <v>73</v>
      </c>
      <c r="AY284" s="265" t="s">
        <v>394</v>
      </c>
    </row>
    <row r="285" spans="2:51" s="14" customFormat="1" ht="13.5">
      <c r="B285" s="277"/>
      <c r="C285" s="278"/>
      <c r="D285" s="252" t="s">
        <v>405</v>
      </c>
      <c r="E285" s="279" t="s">
        <v>22</v>
      </c>
      <c r="F285" s="280" t="s">
        <v>473</v>
      </c>
      <c r="G285" s="278"/>
      <c r="H285" s="281">
        <v>0.016</v>
      </c>
      <c r="I285" s="282"/>
      <c r="J285" s="278"/>
      <c r="K285" s="278"/>
      <c r="L285" s="283"/>
      <c r="M285" s="319"/>
      <c r="N285" s="320"/>
      <c r="O285" s="320"/>
      <c r="P285" s="320"/>
      <c r="Q285" s="320"/>
      <c r="R285" s="320"/>
      <c r="S285" s="320"/>
      <c r="T285" s="321"/>
      <c r="AT285" s="287" t="s">
        <v>405</v>
      </c>
      <c r="AU285" s="287" t="s">
        <v>81</v>
      </c>
      <c r="AV285" s="14" t="s">
        <v>401</v>
      </c>
      <c r="AW285" s="14" t="s">
        <v>36</v>
      </c>
      <c r="AX285" s="14" t="s">
        <v>24</v>
      </c>
      <c r="AY285" s="287" t="s">
        <v>394</v>
      </c>
    </row>
    <row r="286" spans="2:12" s="1" customFormat="1" ht="6.95" customHeight="1">
      <c r="B286" s="68"/>
      <c r="C286" s="69"/>
      <c r="D286" s="69"/>
      <c r="E286" s="69"/>
      <c r="F286" s="69"/>
      <c r="G286" s="69"/>
      <c r="H286" s="69"/>
      <c r="I286" s="181"/>
      <c r="J286" s="69"/>
      <c r="K286" s="69"/>
      <c r="L286" s="73"/>
    </row>
  </sheetData>
  <sheetProtection password="CC35" sheet="1" objects="1" scenarios="1" formatColumns="0" formatRows="0" autoFilter="0"/>
  <autoFilter ref="C88:K285"/>
  <mergeCells count="13">
    <mergeCell ref="E7:H7"/>
    <mergeCell ref="E9:H9"/>
    <mergeCell ref="E11:H11"/>
    <mergeCell ref="E26:H26"/>
    <mergeCell ref="E47:H47"/>
    <mergeCell ref="E49:H49"/>
    <mergeCell ref="E51:H51"/>
    <mergeCell ref="J55:J56"/>
    <mergeCell ref="E77:H77"/>
    <mergeCell ref="E79:H79"/>
    <mergeCell ref="E81:H81"/>
    <mergeCell ref="G1:H1"/>
    <mergeCell ref="L2:V2"/>
  </mergeCells>
  <hyperlinks>
    <hyperlink ref="F1:G1" location="C2" display="1) Krycí list soupisu"/>
    <hyperlink ref="G1:H1" location="C58" display="2) Rekapitulace"/>
    <hyperlink ref="J1" location="C8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BR246"/>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0"/>
      <c r="C1" s="150"/>
      <c r="D1" s="151" t="s">
        <v>1</v>
      </c>
      <c r="E1" s="150"/>
      <c r="F1" s="152" t="s">
        <v>158</v>
      </c>
      <c r="G1" s="152" t="s">
        <v>159</v>
      </c>
      <c r="H1" s="152"/>
      <c r="I1" s="153"/>
      <c r="J1" s="152" t="s">
        <v>160</v>
      </c>
      <c r="K1" s="151" t="s">
        <v>161</v>
      </c>
      <c r="L1" s="152" t="s">
        <v>162</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128</v>
      </c>
    </row>
    <row r="3" spans="2:46" ht="6.95" customHeight="1">
      <c r="B3" s="26"/>
      <c r="C3" s="27"/>
      <c r="D3" s="27"/>
      <c r="E3" s="27"/>
      <c r="F3" s="27"/>
      <c r="G3" s="27"/>
      <c r="H3" s="27"/>
      <c r="I3" s="155"/>
      <c r="J3" s="27"/>
      <c r="K3" s="28"/>
      <c r="AT3" s="25" t="s">
        <v>81</v>
      </c>
    </row>
    <row r="4" spans="2:46" ht="36.95" customHeight="1">
      <c r="B4" s="29"/>
      <c r="C4" s="30"/>
      <c r="D4" s="31" t="s">
        <v>167</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18</v>
      </c>
      <c r="E6" s="30"/>
      <c r="F6" s="30"/>
      <c r="G6" s="30"/>
      <c r="H6" s="30"/>
      <c r="I6" s="156"/>
      <c r="J6" s="30"/>
      <c r="K6" s="32"/>
    </row>
    <row r="7" spans="2:11" ht="16.5" customHeight="1">
      <c r="B7" s="29"/>
      <c r="C7" s="30"/>
      <c r="D7" s="30"/>
      <c r="E7" s="157" t="str">
        <f>'Rekapitulace stavby'!K6</f>
        <v>Revitalizace a zatraktivnění pevnosti - Stavební úpravy a přístavba návštěvnického centra</v>
      </c>
      <c r="F7" s="41"/>
      <c r="G7" s="41"/>
      <c r="H7" s="41"/>
      <c r="I7" s="156"/>
      <c r="J7" s="30"/>
      <c r="K7" s="32"/>
    </row>
    <row r="8" spans="2:11" ht="13.5">
      <c r="B8" s="29"/>
      <c r="C8" s="30"/>
      <c r="D8" s="41" t="s">
        <v>176</v>
      </c>
      <c r="E8" s="30"/>
      <c r="F8" s="30"/>
      <c r="G8" s="30"/>
      <c r="H8" s="30"/>
      <c r="I8" s="156"/>
      <c r="J8" s="30"/>
      <c r="K8" s="32"/>
    </row>
    <row r="9" spans="2:11" s="1" customFormat="1" ht="16.5" customHeight="1">
      <c r="B9" s="47"/>
      <c r="C9" s="48"/>
      <c r="D9" s="48"/>
      <c r="E9" s="157" t="s">
        <v>5979</v>
      </c>
      <c r="F9" s="48"/>
      <c r="G9" s="48"/>
      <c r="H9" s="48"/>
      <c r="I9" s="158"/>
      <c r="J9" s="48"/>
      <c r="K9" s="52"/>
    </row>
    <row r="10" spans="2:11" s="1" customFormat="1" ht="13.5">
      <c r="B10" s="47"/>
      <c r="C10" s="48"/>
      <c r="D10" s="41" t="s">
        <v>182</v>
      </c>
      <c r="E10" s="48"/>
      <c r="F10" s="48"/>
      <c r="G10" s="48"/>
      <c r="H10" s="48"/>
      <c r="I10" s="158"/>
      <c r="J10" s="48"/>
      <c r="K10" s="52"/>
    </row>
    <row r="11" spans="2:11" s="1" customFormat="1" ht="36.95" customHeight="1">
      <c r="B11" s="47"/>
      <c r="C11" s="48"/>
      <c r="D11" s="48"/>
      <c r="E11" s="159" t="s">
        <v>6101</v>
      </c>
      <c r="F11" s="48"/>
      <c r="G11" s="48"/>
      <c r="H11" s="48"/>
      <c r="I11" s="158"/>
      <c r="J11" s="48"/>
      <c r="K11" s="52"/>
    </row>
    <row r="12" spans="2:11" s="1" customFormat="1" ht="13.5">
      <c r="B12" s="47"/>
      <c r="C12" s="48"/>
      <c r="D12" s="48"/>
      <c r="E12" s="48"/>
      <c r="F12" s="48"/>
      <c r="G12" s="48"/>
      <c r="H12" s="48"/>
      <c r="I12" s="158"/>
      <c r="J12" s="48"/>
      <c r="K12" s="52"/>
    </row>
    <row r="13" spans="2:11" s="1" customFormat="1" ht="14.4" customHeight="1">
      <c r="B13" s="47"/>
      <c r="C13" s="48"/>
      <c r="D13" s="41" t="s">
        <v>21</v>
      </c>
      <c r="E13" s="48"/>
      <c r="F13" s="36" t="s">
        <v>22</v>
      </c>
      <c r="G13" s="48"/>
      <c r="H13" s="48"/>
      <c r="I13" s="160" t="s">
        <v>23</v>
      </c>
      <c r="J13" s="36" t="s">
        <v>22</v>
      </c>
      <c r="K13" s="52"/>
    </row>
    <row r="14" spans="2:11" s="1" customFormat="1" ht="14.4" customHeight="1">
      <c r="B14" s="47"/>
      <c r="C14" s="48"/>
      <c r="D14" s="41" t="s">
        <v>25</v>
      </c>
      <c r="E14" s="48"/>
      <c r="F14" s="36" t="s">
        <v>26</v>
      </c>
      <c r="G14" s="48"/>
      <c r="H14" s="48"/>
      <c r="I14" s="160" t="s">
        <v>27</v>
      </c>
      <c r="J14" s="161" t="str">
        <f>'Rekapitulace stavby'!AN8</f>
        <v>3. 5. 2017</v>
      </c>
      <c r="K14" s="52"/>
    </row>
    <row r="15" spans="2:11" s="1" customFormat="1" ht="10.8" customHeight="1">
      <c r="B15" s="47"/>
      <c r="C15" s="48"/>
      <c r="D15" s="48"/>
      <c r="E15" s="48"/>
      <c r="F15" s="48"/>
      <c r="G15" s="48"/>
      <c r="H15" s="48"/>
      <c r="I15" s="158"/>
      <c r="J15" s="48"/>
      <c r="K15" s="52"/>
    </row>
    <row r="16" spans="2:11" s="1" customFormat="1" ht="14.4" customHeight="1">
      <c r="B16" s="47"/>
      <c r="C16" s="48"/>
      <c r="D16" s="41" t="s">
        <v>29</v>
      </c>
      <c r="E16" s="48"/>
      <c r="F16" s="48"/>
      <c r="G16" s="48"/>
      <c r="H16" s="48"/>
      <c r="I16" s="160" t="s">
        <v>30</v>
      </c>
      <c r="J16" s="36" t="str">
        <f>IF('Rekapitulace stavby'!AN10="","",'Rekapitulace stavby'!AN10)</f>
        <v/>
      </c>
      <c r="K16" s="52"/>
    </row>
    <row r="17" spans="2:11" s="1" customFormat="1" ht="18" customHeight="1">
      <c r="B17" s="47"/>
      <c r="C17" s="48"/>
      <c r="D17" s="48"/>
      <c r="E17" s="36" t="str">
        <f>IF('Rekapitulace stavby'!E11="","",'Rekapitulace stavby'!E11)</f>
        <v xml:space="preserve"> </v>
      </c>
      <c r="F17" s="48"/>
      <c r="G17" s="48"/>
      <c r="H17" s="48"/>
      <c r="I17" s="160" t="s">
        <v>32</v>
      </c>
      <c r="J17" s="36" t="str">
        <f>IF('Rekapitulace stavby'!AN11="","",'Rekapitulace stavby'!AN11)</f>
        <v/>
      </c>
      <c r="K17" s="52"/>
    </row>
    <row r="18" spans="2:11" s="1" customFormat="1" ht="6.95" customHeight="1">
      <c r="B18" s="47"/>
      <c r="C18" s="48"/>
      <c r="D18" s="48"/>
      <c r="E18" s="48"/>
      <c r="F18" s="48"/>
      <c r="G18" s="48"/>
      <c r="H18" s="48"/>
      <c r="I18" s="158"/>
      <c r="J18" s="48"/>
      <c r="K18" s="52"/>
    </row>
    <row r="19" spans="2:11" s="1" customFormat="1" ht="14.4" customHeight="1">
      <c r="B19" s="47"/>
      <c r="C19" s="48"/>
      <c r="D19" s="41" t="s">
        <v>33</v>
      </c>
      <c r="E19" s="48"/>
      <c r="F19" s="48"/>
      <c r="G19" s="48"/>
      <c r="H19" s="48"/>
      <c r="I19" s="160" t="s">
        <v>30</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60" t="s">
        <v>32</v>
      </c>
      <c r="J20" s="36" t="str">
        <f>IF('Rekapitulace stavby'!AN14="Vyplň údaj","",IF('Rekapitulace stavby'!AN14="","",'Rekapitulace stavby'!AN14))</f>
        <v/>
      </c>
      <c r="K20" s="52"/>
    </row>
    <row r="21" spans="2:11" s="1" customFormat="1" ht="6.95" customHeight="1">
      <c r="B21" s="47"/>
      <c r="C21" s="48"/>
      <c r="D21" s="48"/>
      <c r="E21" s="48"/>
      <c r="F21" s="48"/>
      <c r="G21" s="48"/>
      <c r="H21" s="48"/>
      <c r="I21" s="158"/>
      <c r="J21" s="48"/>
      <c r="K21" s="52"/>
    </row>
    <row r="22" spans="2:11" s="1" customFormat="1" ht="14.4" customHeight="1">
      <c r="B22" s="47"/>
      <c r="C22" s="48"/>
      <c r="D22" s="41" t="s">
        <v>35</v>
      </c>
      <c r="E22" s="48"/>
      <c r="F22" s="48"/>
      <c r="G22" s="48"/>
      <c r="H22" s="48"/>
      <c r="I22" s="160" t="s">
        <v>30</v>
      </c>
      <c r="J22" s="36" t="str">
        <f>IF('Rekapitulace stavby'!AN16="","",'Rekapitulace stavby'!AN16)</f>
        <v/>
      </c>
      <c r="K22" s="52"/>
    </row>
    <row r="23" spans="2:11" s="1" customFormat="1" ht="18" customHeight="1">
      <c r="B23" s="47"/>
      <c r="C23" s="48"/>
      <c r="D23" s="48"/>
      <c r="E23" s="36" t="str">
        <f>IF('Rekapitulace stavby'!E17="","",'Rekapitulace stavby'!E17)</f>
        <v xml:space="preserve"> </v>
      </c>
      <c r="F23" s="48"/>
      <c r="G23" s="48"/>
      <c r="H23" s="48"/>
      <c r="I23" s="160" t="s">
        <v>32</v>
      </c>
      <c r="J23" s="36" t="str">
        <f>IF('Rekapitulace stavby'!AN17="","",'Rekapitulace stavby'!AN17)</f>
        <v/>
      </c>
      <c r="K23" s="52"/>
    </row>
    <row r="24" spans="2:11" s="1" customFormat="1" ht="6.95" customHeight="1">
      <c r="B24" s="47"/>
      <c r="C24" s="48"/>
      <c r="D24" s="48"/>
      <c r="E24" s="48"/>
      <c r="F24" s="48"/>
      <c r="G24" s="48"/>
      <c r="H24" s="48"/>
      <c r="I24" s="158"/>
      <c r="J24" s="48"/>
      <c r="K24" s="52"/>
    </row>
    <row r="25" spans="2:11" s="1" customFormat="1" ht="14.4" customHeight="1">
      <c r="B25" s="47"/>
      <c r="C25" s="48"/>
      <c r="D25" s="41" t="s">
        <v>37</v>
      </c>
      <c r="E25" s="48"/>
      <c r="F25" s="48"/>
      <c r="G25" s="48"/>
      <c r="H25" s="48"/>
      <c r="I25" s="158"/>
      <c r="J25" s="48"/>
      <c r="K25" s="52"/>
    </row>
    <row r="26" spans="2:11" s="7" customFormat="1" ht="16.5" customHeight="1">
      <c r="B26" s="162"/>
      <c r="C26" s="163"/>
      <c r="D26" s="163"/>
      <c r="E26" s="45" t="s">
        <v>22</v>
      </c>
      <c r="F26" s="45"/>
      <c r="G26" s="45"/>
      <c r="H26" s="45"/>
      <c r="I26" s="164"/>
      <c r="J26" s="163"/>
      <c r="K26" s="165"/>
    </row>
    <row r="27" spans="2:11" s="1" customFormat="1" ht="6.95" customHeight="1">
      <c r="B27" s="47"/>
      <c r="C27" s="48"/>
      <c r="D27" s="48"/>
      <c r="E27" s="48"/>
      <c r="F27" s="48"/>
      <c r="G27" s="48"/>
      <c r="H27" s="48"/>
      <c r="I27" s="158"/>
      <c r="J27" s="48"/>
      <c r="K27" s="52"/>
    </row>
    <row r="28" spans="2:11" s="1" customFormat="1" ht="6.95" customHeight="1">
      <c r="B28" s="47"/>
      <c r="C28" s="48"/>
      <c r="D28" s="107"/>
      <c r="E28" s="107"/>
      <c r="F28" s="107"/>
      <c r="G28" s="107"/>
      <c r="H28" s="107"/>
      <c r="I28" s="167"/>
      <c r="J28" s="107"/>
      <c r="K28" s="168"/>
    </row>
    <row r="29" spans="2:11" s="1" customFormat="1" ht="25.4" customHeight="1">
      <c r="B29" s="47"/>
      <c r="C29" s="48"/>
      <c r="D29" s="169" t="s">
        <v>39</v>
      </c>
      <c r="E29" s="48"/>
      <c r="F29" s="48"/>
      <c r="G29" s="48"/>
      <c r="H29" s="48"/>
      <c r="I29" s="158"/>
      <c r="J29" s="170">
        <f>ROUND(J89,2)</f>
        <v>0</v>
      </c>
      <c r="K29" s="52"/>
    </row>
    <row r="30" spans="2:11" s="1" customFormat="1" ht="6.95" customHeight="1">
      <c r="B30" s="47"/>
      <c r="C30" s="48"/>
      <c r="D30" s="107"/>
      <c r="E30" s="107"/>
      <c r="F30" s="107"/>
      <c r="G30" s="107"/>
      <c r="H30" s="107"/>
      <c r="I30" s="167"/>
      <c r="J30" s="107"/>
      <c r="K30" s="168"/>
    </row>
    <row r="31" spans="2:11" s="1" customFormat="1" ht="14.4" customHeight="1">
      <c r="B31" s="47"/>
      <c r="C31" s="48"/>
      <c r="D31" s="48"/>
      <c r="E31" s="48"/>
      <c r="F31" s="53" t="s">
        <v>41</v>
      </c>
      <c r="G31" s="48"/>
      <c r="H31" s="48"/>
      <c r="I31" s="171" t="s">
        <v>40</v>
      </c>
      <c r="J31" s="53" t="s">
        <v>42</v>
      </c>
      <c r="K31" s="52"/>
    </row>
    <row r="32" spans="2:11" s="1" customFormat="1" ht="14.4" customHeight="1">
      <c r="B32" s="47"/>
      <c r="C32" s="48"/>
      <c r="D32" s="56" t="s">
        <v>43</v>
      </c>
      <c r="E32" s="56" t="s">
        <v>44</v>
      </c>
      <c r="F32" s="172">
        <f>ROUND(SUM(BE89:BE245),2)</f>
        <v>0</v>
      </c>
      <c r="G32" s="48"/>
      <c r="H32" s="48"/>
      <c r="I32" s="173">
        <v>0.21</v>
      </c>
      <c r="J32" s="172">
        <f>ROUND(ROUND((SUM(BE89:BE245)),2)*I32,2)</f>
        <v>0</v>
      </c>
      <c r="K32" s="52"/>
    </row>
    <row r="33" spans="2:11" s="1" customFormat="1" ht="14.4" customHeight="1">
      <c r="B33" s="47"/>
      <c r="C33" s="48"/>
      <c r="D33" s="48"/>
      <c r="E33" s="56" t="s">
        <v>45</v>
      </c>
      <c r="F33" s="172">
        <f>ROUND(SUM(BF89:BF245),2)</f>
        <v>0</v>
      </c>
      <c r="G33" s="48"/>
      <c r="H33" s="48"/>
      <c r="I33" s="173">
        <v>0.15</v>
      </c>
      <c r="J33" s="172">
        <f>ROUND(ROUND((SUM(BF89:BF245)),2)*I33,2)</f>
        <v>0</v>
      </c>
      <c r="K33" s="52"/>
    </row>
    <row r="34" spans="2:11" s="1" customFormat="1" ht="14.4" customHeight="1" hidden="1">
      <c r="B34" s="47"/>
      <c r="C34" s="48"/>
      <c r="D34" s="48"/>
      <c r="E34" s="56" t="s">
        <v>46</v>
      </c>
      <c r="F34" s="172">
        <f>ROUND(SUM(BG89:BG245),2)</f>
        <v>0</v>
      </c>
      <c r="G34" s="48"/>
      <c r="H34" s="48"/>
      <c r="I34" s="173">
        <v>0.21</v>
      </c>
      <c r="J34" s="172">
        <v>0</v>
      </c>
      <c r="K34" s="52"/>
    </row>
    <row r="35" spans="2:11" s="1" customFormat="1" ht="14.4" customHeight="1" hidden="1">
      <c r="B35" s="47"/>
      <c r="C35" s="48"/>
      <c r="D35" s="48"/>
      <c r="E35" s="56" t="s">
        <v>47</v>
      </c>
      <c r="F35" s="172">
        <f>ROUND(SUM(BH89:BH245),2)</f>
        <v>0</v>
      </c>
      <c r="G35" s="48"/>
      <c r="H35" s="48"/>
      <c r="I35" s="173">
        <v>0.15</v>
      </c>
      <c r="J35" s="172">
        <v>0</v>
      </c>
      <c r="K35" s="52"/>
    </row>
    <row r="36" spans="2:11" s="1" customFormat="1" ht="14.4" customHeight="1" hidden="1">
      <c r="B36" s="47"/>
      <c r="C36" s="48"/>
      <c r="D36" s="48"/>
      <c r="E36" s="56" t="s">
        <v>48</v>
      </c>
      <c r="F36" s="172">
        <f>ROUND(SUM(BI89:BI245),2)</f>
        <v>0</v>
      </c>
      <c r="G36" s="48"/>
      <c r="H36" s="48"/>
      <c r="I36" s="173">
        <v>0</v>
      </c>
      <c r="J36" s="172">
        <v>0</v>
      </c>
      <c r="K36" s="52"/>
    </row>
    <row r="37" spans="2:11" s="1" customFormat="1" ht="6.95" customHeight="1">
      <c r="B37" s="47"/>
      <c r="C37" s="48"/>
      <c r="D37" s="48"/>
      <c r="E37" s="48"/>
      <c r="F37" s="48"/>
      <c r="G37" s="48"/>
      <c r="H37" s="48"/>
      <c r="I37" s="158"/>
      <c r="J37" s="48"/>
      <c r="K37" s="52"/>
    </row>
    <row r="38" spans="2:11" s="1" customFormat="1" ht="25.4" customHeight="1">
      <c r="B38" s="47"/>
      <c r="C38" s="174"/>
      <c r="D38" s="175" t="s">
        <v>49</v>
      </c>
      <c r="E38" s="99"/>
      <c r="F38" s="99"/>
      <c r="G38" s="176" t="s">
        <v>50</v>
      </c>
      <c r="H38" s="177" t="s">
        <v>51</v>
      </c>
      <c r="I38" s="178"/>
      <c r="J38" s="179">
        <f>SUM(J29:J36)</f>
        <v>0</v>
      </c>
      <c r="K38" s="180"/>
    </row>
    <row r="39" spans="2:11" s="1" customFormat="1" ht="14.4" customHeight="1">
      <c r="B39" s="68"/>
      <c r="C39" s="69"/>
      <c r="D39" s="69"/>
      <c r="E39" s="69"/>
      <c r="F39" s="69"/>
      <c r="G39" s="69"/>
      <c r="H39" s="69"/>
      <c r="I39" s="181"/>
      <c r="J39" s="69"/>
      <c r="K39" s="70"/>
    </row>
    <row r="43" spans="2:11" s="1" customFormat="1" ht="6.95" customHeight="1">
      <c r="B43" s="182"/>
      <c r="C43" s="183"/>
      <c r="D43" s="183"/>
      <c r="E43" s="183"/>
      <c r="F43" s="183"/>
      <c r="G43" s="183"/>
      <c r="H43" s="183"/>
      <c r="I43" s="184"/>
      <c r="J43" s="183"/>
      <c r="K43" s="185"/>
    </row>
    <row r="44" spans="2:11" s="1" customFormat="1" ht="36.95" customHeight="1">
      <c r="B44" s="47"/>
      <c r="C44" s="31" t="s">
        <v>252</v>
      </c>
      <c r="D44" s="48"/>
      <c r="E44" s="48"/>
      <c r="F44" s="48"/>
      <c r="G44" s="48"/>
      <c r="H44" s="48"/>
      <c r="I44" s="158"/>
      <c r="J44" s="48"/>
      <c r="K44" s="52"/>
    </row>
    <row r="45" spans="2:11" s="1" customFormat="1" ht="6.95" customHeight="1">
      <c r="B45" s="47"/>
      <c r="C45" s="48"/>
      <c r="D45" s="48"/>
      <c r="E45" s="48"/>
      <c r="F45" s="48"/>
      <c r="G45" s="48"/>
      <c r="H45" s="48"/>
      <c r="I45" s="158"/>
      <c r="J45" s="48"/>
      <c r="K45" s="52"/>
    </row>
    <row r="46" spans="2:11" s="1" customFormat="1" ht="14.4" customHeight="1">
      <c r="B46" s="47"/>
      <c r="C46" s="41" t="s">
        <v>18</v>
      </c>
      <c r="D46" s="48"/>
      <c r="E46" s="48"/>
      <c r="F46" s="48"/>
      <c r="G46" s="48"/>
      <c r="H46" s="48"/>
      <c r="I46" s="158"/>
      <c r="J46" s="48"/>
      <c r="K46" s="52"/>
    </row>
    <row r="47" spans="2:11" s="1" customFormat="1" ht="16.5" customHeight="1">
      <c r="B47" s="47"/>
      <c r="C47" s="48"/>
      <c r="D47" s="48"/>
      <c r="E47" s="157" t="str">
        <f>E7</f>
        <v>Revitalizace a zatraktivnění pevnosti - Stavební úpravy a přístavba návštěvnického centra</v>
      </c>
      <c r="F47" s="41"/>
      <c r="G47" s="41"/>
      <c r="H47" s="41"/>
      <c r="I47" s="158"/>
      <c r="J47" s="48"/>
      <c r="K47" s="52"/>
    </row>
    <row r="48" spans="2:11" ht="13.5">
      <c r="B48" s="29"/>
      <c r="C48" s="41" t="s">
        <v>176</v>
      </c>
      <c r="D48" s="30"/>
      <c r="E48" s="30"/>
      <c r="F48" s="30"/>
      <c r="G48" s="30"/>
      <c r="H48" s="30"/>
      <c r="I48" s="156"/>
      <c r="J48" s="30"/>
      <c r="K48" s="32"/>
    </row>
    <row r="49" spans="2:11" s="1" customFormat="1" ht="16.5" customHeight="1">
      <c r="B49" s="47"/>
      <c r="C49" s="48"/>
      <c r="D49" s="48"/>
      <c r="E49" s="157" t="s">
        <v>5979</v>
      </c>
      <c r="F49" s="48"/>
      <c r="G49" s="48"/>
      <c r="H49" s="48"/>
      <c r="I49" s="158"/>
      <c r="J49" s="48"/>
      <c r="K49" s="52"/>
    </row>
    <row r="50" spans="2:11" s="1" customFormat="1" ht="14.4" customHeight="1">
      <c r="B50" s="47"/>
      <c r="C50" s="41" t="s">
        <v>182</v>
      </c>
      <c r="D50" s="48"/>
      <c r="E50" s="48"/>
      <c r="F50" s="48"/>
      <c r="G50" s="48"/>
      <c r="H50" s="48"/>
      <c r="I50" s="158"/>
      <c r="J50" s="48"/>
      <c r="K50" s="52"/>
    </row>
    <row r="51" spans="2:11" s="1" customFormat="1" ht="17.25" customHeight="1">
      <c r="B51" s="47"/>
      <c r="C51" s="48"/>
      <c r="D51" s="48"/>
      <c r="E51" s="159" t="str">
        <f>E11</f>
        <v>uzna - Přípojka - uznatelné náklady</v>
      </c>
      <c r="F51" s="48"/>
      <c r="G51" s="48"/>
      <c r="H51" s="48"/>
      <c r="I51" s="158"/>
      <c r="J51" s="48"/>
      <c r="K51" s="52"/>
    </row>
    <row r="52" spans="2:11" s="1" customFormat="1" ht="6.95" customHeight="1">
      <c r="B52" s="47"/>
      <c r="C52" s="48"/>
      <c r="D52" s="48"/>
      <c r="E52" s="48"/>
      <c r="F52" s="48"/>
      <c r="G52" s="48"/>
      <c r="H52" s="48"/>
      <c r="I52" s="158"/>
      <c r="J52" s="48"/>
      <c r="K52" s="52"/>
    </row>
    <row r="53" spans="2:11" s="1" customFormat="1" ht="18" customHeight="1">
      <c r="B53" s="47"/>
      <c r="C53" s="41" t="s">
        <v>25</v>
      </c>
      <c r="D53" s="48"/>
      <c r="E53" s="48"/>
      <c r="F53" s="36" t="str">
        <f>F14</f>
        <v>Dobrošov</v>
      </c>
      <c r="G53" s="48"/>
      <c r="H53" s="48"/>
      <c r="I53" s="160" t="s">
        <v>27</v>
      </c>
      <c r="J53" s="161" t="str">
        <f>IF(J14="","",J14)</f>
        <v>3. 5. 2017</v>
      </c>
      <c r="K53" s="52"/>
    </row>
    <row r="54" spans="2:11" s="1" customFormat="1" ht="6.95" customHeight="1">
      <c r="B54" s="47"/>
      <c r="C54" s="48"/>
      <c r="D54" s="48"/>
      <c r="E54" s="48"/>
      <c r="F54" s="48"/>
      <c r="G54" s="48"/>
      <c r="H54" s="48"/>
      <c r="I54" s="158"/>
      <c r="J54" s="48"/>
      <c r="K54" s="52"/>
    </row>
    <row r="55" spans="2:11" s="1" customFormat="1" ht="13.5">
      <c r="B55" s="47"/>
      <c r="C55" s="41" t="s">
        <v>29</v>
      </c>
      <c r="D55" s="48"/>
      <c r="E55" s="48"/>
      <c r="F55" s="36" t="str">
        <f>E17</f>
        <v xml:space="preserve"> </v>
      </c>
      <c r="G55" s="48"/>
      <c r="H55" s="48"/>
      <c r="I55" s="160" t="s">
        <v>35</v>
      </c>
      <c r="J55" s="45" t="str">
        <f>E23</f>
        <v xml:space="preserve"> </v>
      </c>
      <c r="K55" s="52"/>
    </row>
    <row r="56" spans="2:11" s="1" customFormat="1" ht="14.4" customHeight="1">
      <c r="B56" s="47"/>
      <c r="C56" s="41" t="s">
        <v>33</v>
      </c>
      <c r="D56" s="48"/>
      <c r="E56" s="48"/>
      <c r="F56" s="36" t="str">
        <f>IF(E20="","",E20)</f>
        <v/>
      </c>
      <c r="G56" s="48"/>
      <c r="H56" s="48"/>
      <c r="I56" s="158"/>
      <c r="J56" s="186"/>
      <c r="K56" s="52"/>
    </row>
    <row r="57" spans="2:11" s="1" customFormat="1" ht="10.3" customHeight="1">
      <c r="B57" s="47"/>
      <c r="C57" s="48"/>
      <c r="D57" s="48"/>
      <c r="E57" s="48"/>
      <c r="F57" s="48"/>
      <c r="G57" s="48"/>
      <c r="H57" s="48"/>
      <c r="I57" s="158"/>
      <c r="J57" s="48"/>
      <c r="K57" s="52"/>
    </row>
    <row r="58" spans="2:11" s="1" customFormat="1" ht="29.25" customHeight="1">
      <c r="B58" s="47"/>
      <c r="C58" s="187" t="s">
        <v>281</v>
      </c>
      <c r="D58" s="174"/>
      <c r="E58" s="174"/>
      <c r="F58" s="174"/>
      <c r="G58" s="174"/>
      <c r="H58" s="174"/>
      <c r="I58" s="188"/>
      <c r="J58" s="189" t="s">
        <v>282</v>
      </c>
      <c r="K58" s="190"/>
    </row>
    <row r="59" spans="2:11" s="1" customFormat="1" ht="10.3" customHeight="1">
      <c r="B59" s="47"/>
      <c r="C59" s="48"/>
      <c r="D59" s="48"/>
      <c r="E59" s="48"/>
      <c r="F59" s="48"/>
      <c r="G59" s="48"/>
      <c r="H59" s="48"/>
      <c r="I59" s="158"/>
      <c r="J59" s="48"/>
      <c r="K59" s="52"/>
    </row>
    <row r="60" spans="2:47" s="1" customFormat="1" ht="29.25" customHeight="1">
      <c r="B60" s="47"/>
      <c r="C60" s="191" t="s">
        <v>287</v>
      </c>
      <c r="D60" s="48"/>
      <c r="E60" s="48"/>
      <c r="F60" s="48"/>
      <c r="G60" s="48"/>
      <c r="H60" s="48"/>
      <c r="I60" s="158"/>
      <c r="J60" s="170">
        <f>J89</f>
        <v>0</v>
      </c>
      <c r="K60" s="52"/>
      <c r="AU60" s="25" t="s">
        <v>288</v>
      </c>
    </row>
    <row r="61" spans="2:11" s="8" customFormat="1" ht="24.95" customHeight="1">
      <c r="B61" s="192"/>
      <c r="C61" s="193"/>
      <c r="D61" s="194" t="s">
        <v>291</v>
      </c>
      <c r="E61" s="195"/>
      <c r="F61" s="195"/>
      <c r="G61" s="195"/>
      <c r="H61" s="195"/>
      <c r="I61" s="196"/>
      <c r="J61" s="197">
        <f>J90</f>
        <v>0</v>
      </c>
      <c r="K61" s="198"/>
    </row>
    <row r="62" spans="2:11" s="9" customFormat="1" ht="19.9" customHeight="1">
      <c r="B62" s="200"/>
      <c r="C62" s="201"/>
      <c r="D62" s="202" t="s">
        <v>294</v>
      </c>
      <c r="E62" s="203"/>
      <c r="F62" s="203"/>
      <c r="G62" s="203"/>
      <c r="H62" s="203"/>
      <c r="I62" s="204"/>
      <c r="J62" s="205">
        <f>J91</f>
        <v>0</v>
      </c>
      <c r="K62" s="206"/>
    </row>
    <row r="63" spans="2:11" s="9" customFormat="1" ht="19.9" customHeight="1">
      <c r="B63" s="200"/>
      <c r="C63" s="201"/>
      <c r="D63" s="202" t="s">
        <v>303</v>
      </c>
      <c r="E63" s="203"/>
      <c r="F63" s="203"/>
      <c r="G63" s="203"/>
      <c r="H63" s="203"/>
      <c r="I63" s="204"/>
      <c r="J63" s="205">
        <f>J174</f>
        <v>0</v>
      </c>
      <c r="K63" s="206"/>
    </row>
    <row r="64" spans="2:11" s="9" customFormat="1" ht="19.9" customHeight="1">
      <c r="B64" s="200"/>
      <c r="C64" s="201"/>
      <c r="D64" s="202" t="s">
        <v>312</v>
      </c>
      <c r="E64" s="203"/>
      <c r="F64" s="203"/>
      <c r="G64" s="203"/>
      <c r="H64" s="203"/>
      <c r="I64" s="204"/>
      <c r="J64" s="205">
        <f>J179</f>
        <v>0</v>
      </c>
      <c r="K64" s="206"/>
    </row>
    <row r="65" spans="2:11" s="9" customFormat="1" ht="19.9" customHeight="1">
      <c r="B65" s="200"/>
      <c r="C65" s="201"/>
      <c r="D65" s="202" t="s">
        <v>321</v>
      </c>
      <c r="E65" s="203"/>
      <c r="F65" s="203"/>
      <c r="G65" s="203"/>
      <c r="H65" s="203"/>
      <c r="I65" s="204"/>
      <c r="J65" s="205">
        <f>J224</f>
        <v>0</v>
      </c>
      <c r="K65" s="206"/>
    </row>
    <row r="66" spans="2:11" s="8" customFormat="1" ht="24.95" customHeight="1">
      <c r="B66" s="192"/>
      <c r="C66" s="193"/>
      <c r="D66" s="194" t="s">
        <v>324</v>
      </c>
      <c r="E66" s="195"/>
      <c r="F66" s="195"/>
      <c r="G66" s="195"/>
      <c r="H66" s="195"/>
      <c r="I66" s="196"/>
      <c r="J66" s="197">
        <f>J229</f>
        <v>0</v>
      </c>
      <c r="K66" s="198"/>
    </row>
    <row r="67" spans="2:11" s="9" customFormat="1" ht="19.9" customHeight="1">
      <c r="B67" s="200"/>
      <c r="C67" s="201"/>
      <c r="D67" s="202" t="s">
        <v>3431</v>
      </c>
      <c r="E67" s="203"/>
      <c r="F67" s="203"/>
      <c r="G67" s="203"/>
      <c r="H67" s="203"/>
      <c r="I67" s="204"/>
      <c r="J67" s="205">
        <f>J230</f>
        <v>0</v>
      </c>
      <c r="K67" s="206"/>
    </row>
    <row r="68" spans="2:11" s="1" customFormat="1" ht="21.8" customHeight="1">
      <c r="B68" s="47"/>
      <c r="C68" s="48"/>
      <c r="D68" s="48"/>
      <c r="E68" s="48"/>
      <c r="F68" s="48"/>
      <c r="G68" s="48"/>
      <c r="H68" s="48"/>
      <c r="I68" s="158"/>
      <c r="J68" s="48"/>
      <c r="K68" s="52"/>
    </row>
    <row r="69" spans="2:11" s="1" customFormat="1" ht="6.95" customHeight="1">
      <c r="B69" s="68"/>
      <c r="C69" s="69"/>
      <c r="D69" s="69"/>
      <c r="E69" s="69"/>
      <c r="F69" s="69"/>
      <c r="G69" s="69"/>
      <c r="H69" s="69"/>
      <c r="I69" s="181"/>
      <c r="J69" s="69"/>
      <c r="K69" s="70"/>
    </row>
    <row r="73" spans="2:12" s="1" customFormat="1" ht="6.95" customHeight="1">
      <c r="B73" s="71"/>
      <c r="C73" s="72"/>
      <c r="D73" s="72"/>
      <c r="E73" s="72"/>
      <c r="F73" s="72"/>
      <c r="G73" s="72"/>
      <c r="H73" s="72"/>
      <c r="I73" s="184"/>
      <c r="J73" s="72"/>
      <c r="K73" s="72"/>
      <c r="L73" s="73"/>
    </row>
    <row r="74" spans="2:12" s="1" customFormat="1" ht="36.95" customHeight="1">
      <c r="B74" s="47"/>
      <c r="C74" s="74" t="s">
        <v>378</v>
      </c>
      <c r="D74" s="75"/>
      <c r="E74" s="75"/>
      <c r="F74" s="75"/>
      <c r="G74" s="75"/>
      <c r="H74" s="75"/>
      <c r="I74" s="208"/>
      <c r="J74" s="75"/>
      <c r="K74" s="75"/>
      <c r="L74" s="73"/>
    </row>
    <row r="75" spans="2:12" s="1" customFormat="1" ht="6.95" customHeight="1">
      <c r="B75" s="47"/>
      <c r="C75" s="75"/>
      <c r="D75" s="75"/>
      <c r="E75" s="75"/>
      <c r="F75" s="75"/>
      <c r="G75" s="75"/>
      <c r="H75" s="75"/>
      <c r="I75" s="208"/>
      <c r="J75" s="75"/>
      <c r="K75" s="75"/>
      <c r="L75" s="73"/>
    </row>
    <row r="76" spans="2:12" s="1" customFormat="1" ht="14.4" customHeight="1">
      <c r="B76" s="47"/>
      <c r="C76" s="77" t="s">
        <v>18</v>
      </c>
      <c r="D76" s="75"/>
      <c r="E76" s="75"/>
      <c r="F76" s="75"/>
      <c r="G76" s="75"/>
      <c r="H76" s="75"/>
      <c r="I76" s="208"/>
      <c r="J76" s="75"/>
      <c r="K76" s="75"/>
      <c r="L76" s="73"/>
    </row>
    <row r="77" spans="2:12" s="1" customFormat="1" ht="16.5" customHeight="1">
      <c r="B77" s="47"/>
      <c r="C77" s="75"/>
      <c r="D77" s="75"/>
      <c r="E77" s="209" t="str">
        <f>E7</f>
        <v>Revitalizace a zatraktivnění pevnosti - Stavební úpravy a přístavba návštěvnického centra</v>
      </c>
      <c r="F77" s="77"/>
      <c r="G77" s="77"/>
      <c r="H77" s="77"/>
      <c r="I77" s="208"/>
      <c r="J77" s="75"/>
      <c r="K77" s="75"/>
      <c r="L77" s="73"/>
    </row>
    <row r="78" spans="2:12" ht="13.5">
      <c r="B78" s="29"/>
      <c r="C78" s="77" t="s">
        <v>176</v>
      </c>
      <c r="D78" s="210"/>
      <c r="E78" s="210"/>
      <c r="F78" s="210"/>
      <c r="G78" s="210"/>
      <c r="H78" s="210"/>
      <c r="I78" s="149"/>
      <c r="J78" s="210"/>
      <c r="K78" s="210"/>
      <c r="L78" s="211"/>
    </row>
    <row r="79" spans="2:12" s="1" customFormat="1" ht="16.5" customHeight="1">
      <c r="B79" s="47"/>
      <c r="C79" s="75"/>
      <c r="D79" s="75"/>
      <c r="E79" s="209" t="s">
        <v>5979</v>
      </c>
      <c r="F79" s="75"/>
      <c r="G79" s="75"/>
      <c r="H79" s="75"/>
      <c r="I79" s="208"/>
      <c r="J79" s="75"/>
      <c r="K79" s="75"/>
      <c r="L79" s="73"/>
    </row>
    <row r="80" spans="2:12" s="1" customFormat="1" ht="14.4" customHeight="1">
      <c r="B80" s="47"/>
      <c r="C80" s="77" t="s">
        <v>182</v>
      </c>
      <c r="D80" s="75"/>
      <c r="E80" s="75"/>
      <c r="F80" s="75"/>
      <c r="G80" s="75"/>
      <c r="H80" s="75"/>
      <c r="I80" s="208"/>
      <c r="J80" s="75"/>
      <c r="K80" s="75"/>
      <c r="L80" s="73"/>
    </row>
    <row r="81" spans="2:12" s="1" customFormat="1" ht="17.25" customHeight="1">
      <c r="B81" s="47"/>
      <c r="C81" s="75"/>
      <c r="D81" s="75"/>
      <c r="E81" s="83" t="str">
        <f>E11</f>
        <v>uzna - Přípojka - uznatelné náklady</v>
      </c>
      <c r="F81" s="75"/>
      <c r="G81" s="75"/>
      <c r="H81" s="75"/>
      <c r="I81" s="208"/>
      <c r="J81" s="75"/>
      <c r="K81" s="75"/>
      <c r="L81" s="73"/>
    </row>
    <row r="82" spans="2:12" s="1" customFormat="1" ht="6.95" customHeight="1">
      <c r="B82" s="47"/>
      <c r="C82" s="75"/>
      <c r="D82" s="75"/>
      <c r="E82" s="75"/>
      <c r="F82" s="75"/>
      <c r="G82" s="75"/>
      <c r="H82" s="75"/>
      <c r="I82" s="208"/>
      <c r="J82" s="75"/>
      <c r="K82" s="75"/>
      <c r="L82" s="73"/>
    </row>
    <row r="83" spans="2:12" s="1" customFormat="1" ht="18" customHeight="1">
      <c r="B83" s="47"/>
      <c r="C83" s="77" t="s">
        <v>25</v>
      </c>
      <c r="D83" s="75"/>
      <c r="E83" s="75"/>
      <c r="F83" s="212" t="str">
        <f>F14</f>
        <v>Dobrošov</v>
      </c>
      <c r="G83" s="75"/>
      <c r="H83" s="75"/>
      <c r="I83" s="213" t="s">
        <v>27</v>
      </c>
      <c r="J83" s="86" t="str">
        <f>IF(J14="","",J14)</f>
        <v>3. 5. 2017</v>
      </c>
      <c r="K83" s="75"/>
      <c r="L83" s="73"/>
    </row>
    <row r="84" spans="2:12" s="1" customFormat="1" ht="6.95" customHeight="1">
      <c r="B84" s="47"/>
      <c r="C84" s="75"/>
      <c r="D84" s="75"/>
      <c r="E84" s="75"/>
      <c r="F84" s="75"/>
      <c r="G84" s="75"/>
      <c r="H84" s="75"/>
      <c r="I84" s="208"/>
      <c r="J84" s="75"/>
      <c r="K84" s="75"/>
      <c r="L84" s="73"/>
    </row>
    <row r="85" spans="2:12" s="1" customFormat="1" ht="13.5">
      <c r="B85" s="47"/>
      <c r="C85" s="77" t="s">
        <v>29</v>
      </c>
      <c r="D85" s="75"/>
      <c r="E85" s="75"/>
      <c r="F85" s="212" t="str">
        <f>E17</f>
        <v xml:space="preserve"> </v>
      </c>
      <c r="G85" s="75"/>
      <c r="H85" s="75"/>
      <c r="I85" s="213" t="s">
        <v>35</v>
      </c>
      <c r="J85" s="212" t="str">
        <f>E23</f>
        <v xml:space="preserve"> </v>
      </c>
      <c r="K85" s="75"/>
      <c r="L85" s="73"/>
    </row>
    <row r="86" spans="2:12" s="1" customFormat="1" ht="14.4" customHeight="1">
      <c r="B86" s="47"/>
      <c r="C86" s="77" t="s">
        <v>33</v>
      </c>
      <c r="D86" s="75"/>
      <c r="E86" s="75"/>
      <c r="F86" s="212" t="str">
        <f>IF(E20="","",E20)</f>
        <v/>
      </c>
      <c r="G86" s="75"/>
      <c r="H86" s="75"/>
      <c r="I86" s="208"/>
      <c r="J86" s="75"/>
      <c r="K86" s="75"/>
      <c r="L86" s="73"/>
    </row>
    <row r="87" spans="2:12" s="1" customFormat="1" ht="10.3" customHeight="1">
      <c r="B87" s="47"/>
      <c r="C87" s="75"/>
      <c r="D87" s="75"/>
      <c r="E87" s="75"/>
      <c r="F87" s="75"/>
      <c r="G87" s="75"/>
      <c r="H87" s="75"/>
      <c r="I87" s="208"/>
      <c r="J87" s="75"/>
      <c r="K87" s="75"/>
      <c r="L87" s="73"/>
    </row>
    <row r="88" spans="2:20" s="10" customFormat="1" ht="29.25" customHeight="1">
      <c r="B88" s="214"/>
      <c r="C88" s="215" t="s">
        <v>379</v>
      </c>
      <c r="D88" s="216" t="s">
        <v>58</v>
      </c>
      <c r="E88" s="216" t="s">
        <v>54</v>
      </c>
      <c r="F88" s="216" t="s">
        <v>380</v>
      </c>
      <c r="G88" s="216" t="s">
        <v>381</v>
      </c>
      <c r="H88" s="216" t="s">
        <v>382</v>
      </c>
      <c r="I88" s="217" t="s">
        <v>383</v>
      </c>
      <c r="J88" s="216" t="s">
        <v>282</v>
      </c>
      <c r="K88" s="218" t="s">
        <v>384</v>
      </c>
      <c r="L88" s="219"/>
      <c r="M88" s="103" t="s">
        <v>385</v>
      </c>
      <c r="N88" s="104" t="s">
        <v>43</v>
      </c>
      <c r="O88" s="104" t="s">
        <v>386</v>
      </c>
      <c r="P88" s="104" t="s">
        <v>387</v>
      </c>
      <c r="Q88" s="104" t="s">
        <v>388</v>
      </c>
      <c r="R88" s="104" t="s">
        <v>389</v>
      </c>
      <c r="S88" s="104" t="s">
        <v>390</v>
      </c>
      <c r="T88" s="105" t="s">
        <v>391</v>
      </c>
    </row>
    <row r="89" spans="2:63" s="1" customFormat="1" ht="29.25" customHeight="1">
      <c r="B89" s="47"/>
      <c r="C89" s="109" t="s">
        <v>287</v>
      </c>
      <c r="D89" s="75"/>
      <c r="E89" s="75"/>
      <c r="F89" s="75"/>
      <c r="G89" s="75"/>
      <c r="H89" s="75"/>
      <c r="I89" s="208"/>
      <c r="J89" s="220">
        <f>BK89</f>
        <v>0</v>
      </c>
      <c r="K89" s="75"/>
      <c r="L89" s="73"/>
      <c r="M89" s="106"/>
      <c r="N89" s="107"/>
      <c r="O89" s="107"/>
      <c r="P89" s="221">
        <f>P90+P229</f>
        <v>0</v>
      </c>
      <c r="Q89" s="107"/>
      <c r="R89" s="221">
        <f>R90+R229</f>
        <v>2.6577517999999998</v>
      </c>
      <c r="S89" s="107"/>
      <c r="T89" s="222">
        <f>T90+T229</f>
        <v>0</v>
      </c>
      <c r="AT89" s="25" t="s">
        <v>72</v>
      </c>
      <c r="AU89" s="25" t="s">
        <v>288</v>
      </c>
      <c r="BK89" s="223">
        <f>BK90+BK229</f>
        <v>0</v>
      </c>
    </row>
    <row r="90" spans="2:63" s="11" customFormat="1" ht="37.4" customHeight="1">
      <c r="B90" s="224"/>
      <c r="C90" s="225"/>
      <c r="D90" s="226" t="s">
        <v>72</v>
      </c>
      <c r="E90" s="227" t="s">
        <v>392</v>
      </c>
      <c r="F90" s="227" t="s">
        <v>393</v>
      </c>
      <c r="G90" s="225"/>
      <c r="H90" s="225"/>
      <c r="I90" s="228"/>
      <c r="J90" s="229">
        <f>BK90</f>
        <v>0</v>
      </c>
      <c r="K90" s="225"/>
      <c r="L90" s="230"/>
      <c r="M90" s="231"/>
      <c r="N90" s="232"/>
      <c r="O90" s="232"/>
      <c r="P90" s="233">
        <f>P91+P174+P179+P224</f>
        <v>0</v>
      </c>
      <c r="Q90" s="232"/>
      <c r="R90" s="233">
        <f>R91+R174+R179+R224</f>
        <v>2.6493118</v>
      </c>
      <c r="S90" s="232"/>
      <c r="T90" s="234">
        <f>T91+T174+T179+T224</f>
        <v>0</v>
      </c>
      <c r="AR90" s="235" t="s">
        <v>24</v>
      </c>
      <c r="AT90" s="236" t="s">
        <v>72</v>
      </c>
      <c r="AU90" s="236" t="s">
        <v>73</v>
      </c>
      <c r="AY90" s="235" t="s">
        <v>394</v>
      </c>
      <c r="BK90" s="237">
        <f>BK91+BK174+BK179+BK224</f>
        <v>0</v>
      </c>
    </row>
    <row r="91" spans="2:63" s="11" customFormat="1" ht="19.9" customHeight="1">
      <c r="B91" s="224"/>
      <c r="C91" s="225"/>
      <c r="D91" s="226" t="s">
        <v>72</v>
      </c>
      <c r="E91" s="238" t="s">
        <v>24</v>
      </c>
      <c r="F91" s="238" t="s">
        <v>395</v>
      </c>
      <c r="G91" s="225"/>
      <c r="H91" s="225"/>
      <c r="I91" s="228"/>
      <c r="J91" s="239">
        <f>BK91</f>
        <v>0</v>
      </c>
      <c r="K91" s="225"/>
      <c r="L91" s="230"/>
      <c r="M91" s="231"/>
      <c r="N91" s="232"/>
      <c r="O91" s="232"/>
      <c r="P91" s="233">
        <f>SUM(P92:P173)</f>
        <v>0</v>
      </c>
      <c r="Q91" s="232"/>
      <c r="R91" s="233">
        <f>SUM(R92:R173)</f>
        <v>1.351453</v>
      </c>
      <c r="S91" s="232"/>
      <c r="T91" s="234">
        <f>SUM(T92:T173)</f>
        <v>0</v>
      </c>
      <c r="AR91" s="235" t="s">
        <v>24</v>
      </c>
      <c r="AT91" s="236" t="s">
        <v>72</v>
      </c>
      <c r="AU91" s="236" t="s">
        <v>24</v>
      </c>
      <c r="AY91" s="235" t="s">
        <v>394</v>
      </c>
      <c r="BK91" s="237">
        <f>SUM(BK92:BK173)</f>
        <v>0</v>
      </c>
    </row>
    <row r="92" spans="2:65" s="1" customFormat="1" ht="16.5" customHeight="1">
      <c r="B92" s="47"/>
      <c r="C92" s="240" t="s">
        <v>24</v>
      </c>
      <c r="D92" s="240" t="s">
        <v>396</v>
      </c>
      <c r="E92" s="241" t="s">
        <v>5510</v>
      </c>
      <c r="F92" s="242" t="s">
        <v>5511</v>
      </c>
      <c r="G92" s="243" t="s">
        <v>612</v>
      </c>
      <c r="H92" s="244">
        <v>2</v>
      </c>
      <c r="I92" s="245"/>
      <c r="J92" s="246">
        <f>ROUND(I92*H92,2)</f>
        <v>0</v>
      </c>
      <c r="K92" s="242" t="s">
        <v>400</v>
      </c>
      <c r="L92" s="73"/>
      <c r="M92" s="247" t="s">
        <v>22</v>
      </c>
      <c r="N92" s="248" t="s">
        <v>44</v>
      </c>
      <c r="O92" s="48"/>
      <c r="P92" s="249">
        <f>O92*H92</f>
        <v>0</v>
      </c>
      <c r="Q92" s="249">
        <v>0.00868</v>
      </c>
      <c r="R92" s="249">
        <f>Q92*H92</f>
        <v>0.01736</v>
      </c>
      <c r="S92" s="249">
        <v>0</v>
      </c>
      <c r="T92" s="250">
        <f>S92*H92</f>
        <v>0</v>
      </c>
      <c r="AR92" s="25" t="s">
        <v>401</v>
      </c>
      <c r="AT92" s="25" t="s">
        <v>396</v>
      </c>
      <c r="AU92" s="25" t="s">
        <v>81</v>
      </c>
      <c r="AY92" s="25" t="s">
        <v>394</v>
      </c>
      <c r="BE92" s="251">
        <f>IF(N92="základní",J92,0)</f>
        <v>0</v>
      </c>
      <c r="BF92" s="251">
        <f>IF(N92="snížená",J92,0)</f>
        <v>0</v>
      </c>
      <c r="BG92" s="251">
        <f>IF(N92="zákl. přenesená",J92,0)</f>
        <v>0</v>
      </c>
      <c r="BH92" s="251">
        <f>IF(N92="sníž. přenesená",J92,0)</f>
        <v>0</v>
      </c>
      <c r="BI92" s="251">
        <f>IF(N92="nulová",J92,0)</f>
        <v>0</v>
      </c>
      <c r="BJ92" s="25" t="s">
        <v>24</v>
      </c>
      <c r="BK92" s="251">
        <f>ROUND(I92*H92,2)</f>
        <v>0</v>
      </c>
      <c r="BL92" s="25" t="s">
        <v>401</v>
      </c>
      <c r="BM92" s="25" t="s">
        <v>6102</v>
      </c>
    </row>
    <row r="93" spans="2:47" s="1" customFormat="1" ht="13.5">
      <c r="B93" s="47"/>
      <c r="C93" s="75"/>
      <c r="D93" s="252" t="s">
        <v>403</v>
      </c>
      <c r="E93" s="75"/>
      <c r="F93" s="253" t="s">
        <v>5513</v>
      </c>
      <c r="G93" s="75"/>
      <c r="H93" s="75"/>
      <c r="I93" s="208"/>
      <c r="J93" s="75"/>
      <c r="K93" s="75"/>
      <c r="L93" s="73"/>
      <c r="M93" s="254"/>
      <c r="N93" s="48"/>
      <c r="O93" s="48"/>
      <c r="P93" s="48"/>
      <c r="Q93" s="48"/>
      <c r="R93" s="48"/>
      <c r="S93" s="48"/>
      <c r="T93" s="96"/>
      <c r="AT93" s="25" t="s">
        <v>403</v>
      </c>
      <c r="AU93" s="25" t="s">
        <v>81</v>
      </c>
    </row>
    <row r="94" spans="2:51" s="12" customFormat="1" ht="13.5">
      <c r="B94" s="255"/>
      <c r="C94" s="256"/>
      <c r="D94" s="252" t="s">
        <v>405</v>
      </c>
      <c r="E94" s="257" t="s">
        <v>22</v>
      </c>
      <c r="F94" s="258" t="s">
        <v>81</v>
      </c>
      <c r="G94" s="256"/>
      <c r="H94" s="259">
        <v>2</v>
      </c>
      <c r="I94" s="260"/>
      <c r="J94" s="256"/>
      <c r="K94" s="256"/>
      <c r="L94" s="261"/>
      <c r="M94" s="262"/>
      <c r="N94" s="263"/>
      <c r="O94" s="263"/>
      <c r="P94" s="263"/>
      <c r="Q94" s="263"/>
      <c r="R94" s="263"/>
      <c r="S94" s="263"/>
      <c r="T94" s="264"/>
      <c r="AT94" s="265" t="s">
        <v>405</v>
      </c>
      <c r="AU94" s="265" t="s">
        <v>81</v>
      </c>
      <c r="AV94" s="12" t="s">
        <v>81</v>
      </c>
      <c r="AW94" s="12" t="s">
        <v>36</v>
      </c>
      <c r="AX94" s="12" t="s">
        <v>73</v>
      </c>
      <c r="AY94" s="265" t="s">
        <v>394</v>
      </c>
    </row>
    <row r="95" spans="2:51" s="14" customFormat="1" ht="13.5">
      <c r="B95" s="277"/>
      <c r="C95" s="278"/>
      <c r="D95" s="252" t="s">
        <v>405</v>
      </c>
      <c r="E95" s="279" t="s">
        <v>22</v>
      </c>
      <c r="F95" s="280" t="s">
        <v>473</v>
      </c>
      <c r="G95" s="278"/>
      <c r="H95" s="281">
        <v>2</v>
      </c>
      <c r="I95" s="282"/>
      <c r="J95" s="278"/>
      <c r="K95" s="278"/>
      <c r="L95" s="283"/>
      <c r="M95" s="284"/>
      <c r="N95" s="285"/>
      <c r="O95" s="285"/>
      <c r="P95" s="285"/>
      <c r="Q95" s="285"/>
      <c r="R95" s="285"/>
      <c r="S95" s="285"/>
      <c r="T95" s="286"/>
      <c r="AT95" s="287" t="s">
        <v>405</v>
      </c>
      <c r="AU95" s="287" t="s">
        <v>81</v>
      </c>
      <c r="AV95" s="14" t="s">
        <v>401</v>
      </c>
      <c r="AW95" s="14" t="s">
        <v>36</v>
      </c>
      <c r="AX95" s="14" t="s">
        <v>24</v>
      </c>
      <c r="AY95" s="287" t="s">
        <v>394</v>
      </c>
    </row>
    <row r="96" spans="2:65" s="1" customFormat="1" ht="16.5" customHeight="1">
      <c r="B96" s="47"/>
      <c r="C96" s="240" t="s">
        <v>81</v>
      </c>
      <c r="D96" s="240" t="s">
        <v>396</v>
      </c>
      <c r="E96" s="241" t="s">
        <v>5515</v>
      </c>
      <c r="F96" s="242" t="s">
        <v>5516</v>
      </c>
      <c r="G96" s="243" t="s">
        <v>612</v>
      </c>
      <c r="H96" s="244">
        <v>2</v>
      </c>
      <c r="I96" s="245"/>
      <c r="J96" s="246">
        <f>ROUND(I96*H96,2)</f>
        <v>0</v>
      </c>
      <c r="K96" s="242" t="s">
        <v>400</v>
      </c>
      <c r="L96" s="73"/>
      <c r="M96" s="247" t="s">
        <v>22</v>
      </c>
      <c r="N96" s="248" t="s">
        <v>44</v>
      </c>
      <c r="O96" s="48"/>
      <c r="P96" s="249">
        <f>O96*H96</f>
        <v>0</v>
      </c>
      <c r="Q96" s="249">
        <v>0.0369</v>
      </c>
      <c r="R96" s="249">
        <f>Q96*H96</f>
        <v>0.0738</v>
      </c>
      <c r="S96" s="249">
        <v>0</v>
      </c>
      <c r="T96" s="250">
        <f>S96*H96</f>
        <v>0</v>
      </c>
      <c r="AR96" s="25" t="s">
        <v>401</v>
      </c>
      <c r="AT96" s="25" t="s">
        <v>396</v>
      </c>
      <c r="AU96" s="25" t="s">
        <v>81</v>
      </c>
      <c r="AY96" s="25" t="s">
        <v>394</v>
      </c>
      <c r="BE96" s="251">
        <f>IF(N96="základní",J96,0)</f>
        <v>0</v>
      </c>
      <c r="BF96" s="251">
        <f>IF(N96="snížená",J96,0)</f>
        <v>0</v>
      </c>
      <c r="BG96" s="251">
        <f>IF(N96="zákl. přenesená",J96,0)</f>
        <v>0</v>
      </c>
      <c r="BH96" s="251">
        <f>IF(N96="sníž. přenesená",J96,0)</f>
        <v>0</v>
      </c>
      <c r="BI96" s="251">
        <f>IF(N96="nulová",J96,0)</f>
        <v>0</v>
      </c>
      <c r="BJ96" s="25" t="s">
        <v>24</v>
      </c>
      <c r="BK96" s="251">
        <f>ROUND(I96*H96,2)</f>
        <v>0</v>
      </c>
      <c r="BL96" s="25" t="s">
        <v>401</v>
      </c>
      <c r="BM96" s="25" t="s">
        <v>6103</v>
      </c>
    </row>
    <row r="97" spans="2:47" s="1" customFormat="1" ht="13.5">
      <c r="B97" s="47"/>
      <c r="C97" s="75"/>
      <c r="D97" s="252" t="s">
        <v>403</v>
      </c>
      <c r="E97" s="75"/>
      <c r="F97" s="253" t="s">
        <v>5518</v>
      </c>
      <c r="G97" s="75"/>
      <c r="H97" s="75"/>
      <c r="I97" s="208"/>
      <c r="J97" s="75"/>
      <c r="K97" s="75"/>
      <c r="L97" s="73"/>
      <c r="M97" s="254"/>
      <c r="N97" s="48"/>
      <c r="O97" s="48"/>
      <c r="P97" s="48"/>
      <c r="Q97" s="48"/>
      <c r="R97" s="48"/>
      <c r="S97" s="48"/>
      <c r="T97" s="96"/>
      <c r="AT97" s="25" t="s">
        <v>403</v>
      </c>
      <c r="AU97" s="25" t="s">
        <v>81</v>
      </c>
    </row>
    <row r="98" spans="2:51" s="12" customFormat="1" ht="13.5">
      <c r="B98" s="255"/>
      <c r="C98" s="256"/>
      <c r="D98" s="252" t="s">
        <v>405</v>
      </c>
      <c r="E98" s="257" t="s">
        <v>22</v>
      </c>
      <c r="F98" s="258" t="s">
        <v>81</v>
      </c>
      <c r="G98" s="256"/>
      <c r="H98" s="259">
        <v>2</v>
      </c>
      <c r="I98" s="260"/>
      <c r="J98" s="256"/>
      <c r="K98" s="256"/>
      <c r="L98" s="261"/>
      <c r="M98" s="262"/>
      <c r="N98" s="263"/>
      <c r="O98" s="263"/>
      <c r="P98" s="263"/>
      <c r="Q98" s="263"/>
      <c r="R98" s="263"/>
      <c r="S98" s="263"/>
      <c r="T98" s="264"/>
      <c r="AT98" s="265" t="s">
        <v>405</v>
      </c>
      <c r="AU98" s="265" t="s">
        <v>81</v>
      </c>
      <c r="AV98" s="12" t="s">
        <v>81</v>
      </c>
      <c r="AW98" s="12" t="s">
        <v>36</v>
      </c>
      <c r="AX98" s="12" t="s">
        <v>73</v>
      </c>
      <c r="AY98" s="265" t="s">
        <v>394</v>
      </c>
    </row>
    <row r="99" spans="2:51" s="14" customFormat="1" ht="13.5">
      <c r="B99" s="277"/>
      <c r="C99" s="278"/>
      <c r="D99" s="252" t="s">
        <v>405</v>
      </c>
      <c r="E99" s="279" t="s">
        <v>22</v>
      </c>
      <c r="F99" s="280" t="s">
        <v>473</v>
      </c>
      <c r="G99" s="278"/>
      <c r="H99" s="281">
        <v>2</v>
      </c>
      <c r="I99" s="282"/>
      <c r="J99" s="278"/>
      <c r="K99" s="278"/>
      <c r="L99" s="283"/>
      <c r="M99" s="284"/>
      <c r="N99" s="285"/>
      <c r="O99" s="285"/>
      <c r="P99" s="285"/>
      <c r="Q99" s="285"/>
      <c r="R99" s="285"/>
      <c r="S99" s="285"/>
      <c r="T99" s="286"/>
      <c r="AT99" s="287" t="s">
        <v>405</v>
      </c>
      <c r="AU99" s="287" t="s">
        <v>81</v>
      </c>
      <c r="AV99" s="14" t="s">
        <v>401</v>
      </c>
      <c r="AW99" s="14" t="s">
        <v>36</v>
      </c>
      <c r="AX99" s="14" t="s">
        <v>24</v>
      </c>
      <c r="AY99" s="287" t="s">
        <v>394</v>
      </c>
    </row>
    <row r="100" spans="2:65" s="1" customFormat="1" ht="16.5" customHeight="1">
      <c r="B100" s="47"/>
      <c r="C100" s="240" t="s">
        <v>413</v>
      </c>
      <c r="D100" s="240" t="s">
        <v>396</v>
      </c>
      <c r="E100" s="241" t="s">
        <v>5520</v>
      </c>
      <c r="F100" s="242" t="s">
        <v>5521</v>
      </c>
      <c r="G100" s="243" t="s">
        <v>425</v>
      </c>
      <c r="H100" s="244">
        <v>2</v>
      </c>
      <c r="I100" s="245"/>
      <c r="J100" s="246">
        <f>ROUND(I100*H100,2)</f>
        <v>0</v>
      </c>
      <c r="K100" s="242" t="s">
        <v>400</v>
      </c>
      <c r="L100" s="73"/>
      <c r="M100" s="247" t="s">
        <v>22</v>
      </c>
      <c r="N100" s="248" t="s">
        <v>44</v>
      </c>
      <c r="O100" s="48"/>
      <c r="P100" s="249">
        <f>O100*H100</f>
        <v>0</v>
      </c>
      <c r="Q100" s="249">
        <v>0</v>
      </c>
      <c r="R100" s="249">
        <f>Q100*H100</f>
        <v>0</v>
      </c>
      <c r="S100" s="249">
        <v>0</v>
      </c>
      <c r="T100" s="250">
        <f>S100*H100</f>
        <v>0</v>
      </c>
      <c r="AR100" s="25" t="s">
        <v>401</v>
      </c>
      <c r="AT100" s="25" t="s">
        <v>396</v>
      </c>
      <c r="AU100" s="25" t="s">
        <v>81</v>
      </c>
      <c r="AY100" s="25" t="s">
        <v>394</v>
      </c>
      <c r="BE100" s="251">
        <f>IF(N100="základní",J100,0)</f>
        <v>0</v>
      </c>
      <c r="BF100" s="251">
        <f>IF(N100="snížená",J100,0)</f>
        <v>0</v>
      </c>
      <c r="BG100" s="251">
        <f>IF(N100="zákl. přenesená",J100,0)</f>
        <v>0</v>
      </c>
      <c r="BH100" s="251">
        <f>IF(N100="sníž. přenesená",J100,0)</f>
        <v>0</v>
      </c>
      <c r="BI100" s="251">
        <f>IF(N100="nulová",J100,0)</f>
        <v>0</v>
      </c>
      <c r="BJ100" s="25" t="s">
        <v>24</v>
      </c>
      <c r="BK100" s="251">
        <f>ROUND(I100*H100,2)</f>
        <v>0</v>
      </c>
      <c r="BL100" s="25" t="s">
        <v>401</v>
      </c>
      <c r="BM100" s="25" t="s">
        <v>6104</v>
      </c>
    </row>
    <row r="101" spans="2:47" s="1" customFormat="1" ht="13.5">
      <c r="B101" s="47"/>
      <c r="C101" s="75"/>
      <c r="D101" s="252" t="s">
        <v>403</v>
      </c>
      <c r="E101" s="75"/>
      <c r="F101" s="253" t="s">
        <v>5523</v>
      </c>
      <c r="G101" s="75"/>
      <c r="H101" s="75"/>
      <c r="I101" s="208"/>
      <c r="J101" s="75"/>
      <c r="K101" s="75"/>
      <c r="L101" s="73"/>
      <c r="M101" s="254"/>
      <c r="N101" s="48"/>
      <c r="O101" s="48"/>
      <c r="P101" s="48"/>
      <c r="Q101" s="48"/>
      <c r="R101" s="48"/>
      <c r="S101" s="48"/>
      <c r="T101" s="96"/>
      <c r="AT101" s="25" t="s">
        <v>403</v>
      </c>
      <c r="AU101" s="25" t="s">
        <v>81</v>
      </c>
    </row>
    <row r="102" spans="2:51" s="12" customFormat="1" ht="13.5">
      <c r="B102" s="255"/>
      <c r="C102" s="256"/>
      <c r="D102" s="252" t="s">
        <v>405</v>
      </c>
      <c r="E102" s="257" t="s">
        <v>22</v>
      </c>
      <c r="F102" s="258" t="s">
        <v>81</v>
      </c>
      <c r="G102" s="256"/>
      <c r="H102" s="259">
        <v>2</v>
      </c>
      <c r="I102" s="260"/>
      <c r="J102" s="256"/>
      <c r="K102" s="256"/>
      <c r="L102" s="261"/>
      <c r="M102" s="262"/>
      <c r="N102" s="263"/>
      <c r="O102" s="263"/>
      <c r="P102" s="263"/>
      <c r="Q102" s="263"/>
      <c r="R102" s="263"/>
      <c r="S102" s="263"/>
      <c r="T102" s="264"/>
      <c r="AT102" s="265" t="s">
        <v>405</v>
      </c>
      <c r="AU102" s="265" t="s">
        <v>81</v>
      </c>
      <c r="AV102" s="12" t="s">
        <v>81</v>
      </c>
      <c r="AW102" s="12" t="s">
        <v>36</v>
      </c>
      <c r="AX102" s="12" t="s">
        <v>73</v>
      </c>
      <c r="AY102" s="265" t="s">
        <v>394</v>
      </c>
    </row>
    <row r="103" spans="2:51" s="14" customFormat="1" ht="13.5">
      <c r="B103" s="277"/>
      <c r="C103" s="278"/>
      <c r="D103" s="252" t="s">
        <v>405</v>
      </c>
      <c r="E103" s="279" t="s">
        <v>22</v>
      </c>
      <c r="F103" s="280" t="s">
        <v>473</v>
      </c>
      <c r="G103" s="278"/>
      <c r="H103" s="281">
        <v>2</v>
      </c>
      <c r="I103" s="282"/>
      <c r="J103" s="278"/>
      <c r="K103" s="278"/>
      <c r="L103" s="283"/>
      <c r="M103" s="284"/>
      <c r="N103" s="285"/>
      <c r="O103" s="285"/>
      <c r="P103" s="285"/>
      <c r="Q103" s="285"/>
      <c r="R103" s="285"/>
      <c r="S103" s="285"/>
      <c r="T103" s="286"/>
      <c r="AT103" s="287" t="s">
        <v>405</v>
      </c>
      <c r="AU103" s="287" t="s">
        <v>81</v>
      </c>
      <c r="AV103" s="14" t="s">
        <v>401</v>
      </c>
      <c r="AW103" s="14" t="s">
        <v>36</v>
      </c>
      <c r="AX103" s="14" t="s">
        <v>24</v>
      </c>
      <c r="AY103" s="287" t="s">
        <v>394</v>
      </c>
    </row>
    <row r="104" spans="2:65" s="1" customFormat="1" ht="16.5" customHeight="1">
      <c r="B104" s="47"/>
      <c r="C104" s="240" t="s">
        <v>401</v>
      </c>
      <c r="D104" s="240" t="s">
        <v>396</v>
      </c>
      <c r="E104" s="241" t="s">
        <v>481</v>
      </c>
      <c r="F104" s="242" t="s">
        <v>482</v>
      </c>
      <c r="G104" s="243" t="s">
        <v>425</v>
      </c>
      <c r="H104" s="244">
        <v>1.98</v>
      </c>
      <c r="I104" s="245"/>
      <c r="J104" s="246">
        <f>ROUND(I104*H104,2)</f>
        <v>0</v>
      </c>
      <c r="K104" s="242" t="s">
        <v>400</v>
      </c>
      <c r="L104" s="73"/>
      <c r="M104" s="247" t="s">
        <v>22</v>
      </c>
      <c r="N104" s="248" t="s">
        <v>44</v>
      </c>
      <c r="O104" s="48"/>
      <c r="P104" s="249">
        <f>O104*H104</f>
        <v>0</v>
      </c>
      <c r="Q104" s="249">
        <v>0</v>
      </c>
      <c r="R104" s="249">
        <f>Q104*H104</f>
        <v>0</v>
      </c>
      <c r="S104" s="249">
        <v>0</v>
      </c>
      <c r="T104" s="250">
        <f>S104*H104</f>
        <v>0</v>
      </c>
      <c r="AR104" s="25" t="s">
        <v>401</v>
      </c>
      <c r="AT104" s="25" t="s">
        <v>396</v>
      </c>
      <c r="AU104" s="25" t="s">
        <v>81</v>
      </c>
      <c r="AY104" s="25" t="s">
        <v>394</v>
      </c>
      <c r="BE104" s="251">
        <f>IF(N104="základní",J104,0)</f>
        <v>0</v>
      </c>
      <c r="BF104" s="251">
        <f>IF(N104="snížená",J104,0)</f>
        <v>0</v>
      </c>
      <c r="BG104" s="251">
        <f>IF(N104="zákl. přenesená",J104,0)</f>
        <v>0</v>
      </c>
      <c r="BH104" s="251">
        <f>IF(N104="sníž. přenesená",J104,0)</f>
        <v>0</v>
      </c>
      <c r="BI104" s="251">
        <f>IF(N104="nulová",J104,0)</f>
        <v>0</v>
      </c>
      <c r="BJ104" s="25" t="s">
        <v>24</v>
      </c>
      <c r="BK104" s="251">
        <f>ROUND(I104*H104,2)</f>
        <v>0</v>
      </c>
      <c r="BL104" s="25" t="s">
        <v>401</v>
      </c>
      <c r="BM104" s="25" t="s">
        <v>6105</v>
      </c>
    </row>
    <row r="105" spans="2:47" s="1" customFormat="1" ht="13.5">
      <c r="B105" s="47"/>
      <c r="C105" s="75"/>
      <c r="D105" s="252" t="s">
        <v>403</v>
      </c>
      <c r="E105" s="75"/>
      <c r="F105" s="253" t="s">
        <v>484</v>
      </c>
      <c r="G105" s="75"/>
      <c r="H105" s="75"/>
      <c r="I105" s="208"/>
      <c r="J105" s="75"/>
      <c r="K105" s="75"/>
      <c r="L105" s="73"/>
      <c r="M105" s="254"/>
      <c r="N105" s="48"/>
      <c r="O105" s="48"/>
      <c r="P105" s="48"/>
      <c r="Q105" s="48"/>
      <c r="R105" s="48"/>
      <c r="S105" s="48"/>
      <c r="T105" s="96"/>
      <c r="AT105" s="25" t="s">
        <v>403</v>
      </c>
      <c r="AU105" s="25" t="s">
        <v>81</v>
      </c>
    </row>
    <row r="106" spans="2:51" s="12" customFormat="1" ht="13.5">
      <c r="B106" s="255"/>
      <c r="C106" s="256"/>
      <c r="D106" s="252" t="s">
        <v>405</v>
      </c>
      <c r="E106" s="257" t="s">
        <v>22</v>
      </c>
      <c r="F106" s="258" t="s">
        <v>6106</v>
      </c>
      <c r="G106" s="256"/>
      <c r="H106" s="259">
        <v>1.98</v>
      </c>
      <c r="I106" s="260"/>
      <c r="J106" s="256"/>
      <c r="K106" s="256"/>
      <c r="L106" s="261"/>
      <c r="M106" s="262"/>
      <c r="N106" s="263"/>
      <c r="O106" s="263"/>
      <c r="P106" s="263"/>
      <c r="Q106" s="263"/>
      <c r="R106" s="263"/>
      <c r="S106" s="263"/>
      <c r="T106" s="264"/>
      <c r="AT106" s="265" t="s">
        <v>405</v>
      </c>
      <c r="AU106" s="265" t="s">
        <v>81</v>
      </c>
      <c r="AV106" s="12" t="s">
        <v>81</v>
      </c>
      <c r="AW106" s="12" t="s">
        <v>36</v>
      </c>
      <c r="AX106" s="12" t="s">
        <v>73</v>
      </c>
      <c r="AY106" s="265" t="s">
        <v>394</v>
      </c>
    </row>
    <row r="107" spans="2:51" s="14" customFormat="1" ht="13.5">
      <c r="B107" s="277"/>
      <c r="C107" s="278"/>
      <c r="D107" s="252" t="s">
        <v>405</v>
      </c>
      <c r="E107" s="279" t="s">
        <v>22</v>
      </c>
      <c r="F107" s="280" t="s">
        <v>473</v>
      </c>
      <c r="G107" s="278"/>
      <c r="H107" s="281">
        <v>1.98</v>
      </c>
      <c r="I107" s="282"/>
      <c r="J107" s="278"/>
      <c r="K107" s="278"/>
      <c r="L107" s="283"/>
      <c r="M107" s="284"/>
      <c r="N107" s="285"/>
      <c r="O107" s="285"/>
      <c r="P107" s="285"/>
      <c r="Q107" s="285"/>
      <c r="R107" s="285"/>
      <c r="S107" s="285"/>
      <c r="T107" s="286"/>
      <c r="AT107" s="287" t="s">
        <v>405</v>
      </c>
      <c r="AU107" s="287" t="s">
        <v>81</v>
      </c>
      <c r="AV107" s="14" t="s">
        <v>401</v>
      </c>
      <c r="AW107" s="14" t="s">
        <v>36</v>
      </c>
      <c r="AX107" s="14" t="s">
        <v>24</v>
      </c>
      <c r="AY107" s="287" t="s">
        <v>394</v>
      </c>
    </row>
    <row r="108" spans="2:65" s="1" customFormat="1" ht="16.5" customHeight="1">
      <c r="B108" s="47"/>
      <c r="C108" s="240" t="s">
        <v>422</v>
      </c>
      <c r="D108" s="240" t="s">
        <v>396</v>
      </c>
      <c r="E108" s="241" t="s">
        <v>489</v>
      </c>
      <c r="F108" s="242" t="s">
        <v>490</v>
      </c>
      <c r="G108" s="243" t="s">
        <v>425</v>
      </c>
      <c r="H108" s="244">
        <v>0.99</v>
      </c>
      <c r="I108" s="245"/>
      <c r="J108" s="246">
        <f>ROUND(I108*H108,2)</f>
        <v>0</v>
      </c>
      <c r="K108" s="242" t="s">
        <v>400</v>
      </c>
      <c r="L108" s="73"/>
      <c r="M108" s="247" t="s">
        <v>22</v>
      </c>
      <c r="N108" s="248" t="s">
        <v>44</v>
      </c>
      <c r="O108" s="48"/>
      <c r="P108" s="249">
        <f>O108*H108</f>
        <v>0</v>
      </c>
      <c r="Q108" s="249">
        <v>0</v>
      </c>
      <c r="R108" s="249">
        <f>Q108*H108</f>
        <v>0</v>
      </c>
      <c r="S108" s="249">
        <v>0</v>
      </c>
      <c r="T108" s="250">
        <f>S108*H108</f>
        <v>0</v>
      </c>
      <c r="AR108" s="25" t="s">
        <v>401</v>
      </c>
      <c r="AT108" s="25" t="s">
        <v>396</v>
      </c>
      <c r="AU108" s="25" t="s">
        <v>81</v>
      </c>
      <c r="AY108" s="25" t="s">
        <v>394</v>
      </c>
      <c r="BE108" s="251">
        <f>IF(N108="základní",J108,0)</f>
        <v>0</v>
      </c>
      <c r="BF108" s="251">
        <f>IF(N108="snížená",J108,0)</f>
        <v>0</v>
      </c>
      <c r="BG108" s="251">
        <f>IF(N108="zákl. přenesená",J108,0)</f>
        <v>0</v>
      </c>
      <c r="BH108" s="251">
        <f>IF(N108="sníž. přenesená",J108,0)</f>
        <v>0</v>
      </c>
      <c r="BI108" s="251">
        <f>IF(N108="nulová",J108,0)</f>
        <v>0</v>
      </c>
      <c r="BJ108" s="25" t="s">
        <v>24</v>
      </c>
      <c r="BK108" s="251">
        <f>ROUND(I108*H108,2)</f>
        <v>0</v>
      </c>
      <c r="BL108" s="25" t="s">
        <v>401</v>
      </c>
      <c r="BM108" s="25" t="s">
        <v>6107</v>
      </c>
    </row>
    <row r="109" spans="2:47" s="1" customFormat="1" ht="13.5">
      <c r="B109" s="47"/>
      <c r="C109" s="75"/>
      <c r="D109" s="252" t="s">
        <v>403</v>
      </c>
      <c r="E109" s="75"/>
      <c r="F109" s="253" t="s">
        <v>492</v>
      </c>
      <c r="G109" s="75"/>
      <c r="H109" s="75"/>
      <c r="I109" s="208"/>
      <c r="J109" s="75"/>
      <c r="K109" s="75"/>
      <c r="L109" s="73"/>
      <c r="M109" s="254"/>
      <c r="N109" s="48"/>
      <c r="O109" s="48"/>
      <c r="P109" s="48"/>
      <c r="Q109" s="48"/>
      <c r="R109" s="48"/>
      <c r="S109" s="48"/>
      <c r="T109" s="96"/>
      <c r="AT109" s="25" t="s">
        <v>403</v>
      </c>
      <c r="AU109" s="25" t="s">
        <v>81</v>
      </c>
    </row>
    <row r="110" spans="2:51" s="12" customFormat="1" ht="13.5">
      <c r="B110" s="255"/>
      <c r="C110" s="256"/>
      <c r="D110" s="252" t="s">
        <v>405</v>
      </c>
      <c r="E110" s="257" t="s">
        <v>22</v>
      </c>
      <c r="F110" s="258" t="s">
        <v>6108</v>
      </c>
      <c r="G110" s="256"/>
      <c r="H110" s="259">
        <v>0.99</v>
      </c>
      <c r="I110" s="260"/>
      <c r="J110" s="256"/>
      <c r="K110" s="256"/>
      <c r="L110" s="261"/>
      <c r="M110" s="262"/>
      <c r="N110" s="263"/>
      <c r="O110" s="263"/>
      <c r="P110" s="263"/>
      <c r="Q110" s="263"/>
      <c r="R110" s="263"/>
      <c r="S110" s="263"/>
      <c r="T110" s="264"/>
      <c r="AT110" s="265" t="s">
        <v>405</v>
      </c>
      <c r="AU110" s="265" t="s">
        <v>81</v>
      </c>
      <c r="AV110" s="12" t="s">
        <v>81</v>
      </c>
      <c r="AW110" s="12" t="s">
        <v>36</v>
      </c>
      <c r="AX110" s="12" t="s">
        <v>73</v>
      </c>
      <c r="AY110" s="265" t="s">
        <v>394</v>
      </c>
    </row>
    <row r="111" spans="2:51" s="14" customFormat="1" ht="13.5">
      <c r="B111" s="277"/>
      <c r="C111" s="278"/>
      <c r="D111" s="252" t="s">
        <v>405</v>
      </c>
      <c r="E111" s="279" t="s">
        <v>22</v>
      </c>
      <c r="F111" s="280" t="s">
        <v>473</v>
      </c>
      <c r="G111" s="278"/>
      <c r="H111" s="281">
        <v>0.99</v>
      </c>
      <c r="I111" s="282"/>
      <c r="J111" s="278"/>
      <c r="K111" s="278"/>
      <c r="L111" s="283"/>
      <c r="M111" s="284"/>
      <c r="N111" s="285"/>
      <c r="O111" s="285"/>
      <c r="P111" s="285"/>
      <c r="Q111" s="285"/>
      <c r="R111" s="285"/>
      <c r="S111" s="285"/>
      <c r="T111" s="286"/>
      <c r="AT111" s="287" t="s">
        <v>405</v>
      </c>
      <c r="AU111" s="287" t="s">
        <v>81</v>
      </c>
      <c r="AV111" s="14" t="s">
        <v>401</v>
      </c>
      <c r="AW111" s="14" t="s">
        <v>36</v>
      </c>
      <c r="AX111" s="14" t="s">
        <v>24</v>
      </c>
      <c r="AY111" s="287" t="s">
        <v>394</v>
      </c>
    </row>
    <row r="112" spans="2:65" s="1" customFormat="1" ht="16.5" customHeight="1">
      <c r="B112" s="47"/>
      <c r="C112" s="240" t="s">
        <v>432</v>
      </c>
      <c r="D112" s="240" t="s">
        <v>396</v>
      </c>
      <c r="E112" s="241" t="s">
        <v>5995</v>
      </c>
      <c r="F112" s="242" t="s">
        <v>5996</v>
      </c>
      <c r="G112" s="243" t="s">
        <v>425</v>
      </c>
      <c r="H112" s="244">
        <v>0.66</v>
      </c>
      <c r="I112" s="245"/>
      <c r="J112" s="246">
        <f>ROUND(I112*H112,2)</f>
        <v>0</v>
      </c>
      <c r="K112" s="242" t="s">
        <v>400</v>
      </c>
      <c r="L112" s="73"/>
      <c r="M112" s="247" t="s">
        <v>22</v>
      </c>
      <c r="N112" s="248" t="s">
        <v>44</v>
      </c>
      <c r="O112" s="48"/>
      <c r="P112" s="249">
        <f>O112*H112</f>
        <v>0</v>
      </c>
      <c r="Q112" s="249">
        <v>0.01705</v>
      </c>
      <c r="R112" s="249">
        <f>Q112*H112</f>
        <v>0.011253</v>
      </c>
      <c r="S112" s="249">
        <v>0</v>
      </c>
      <c r="T112" s="250">
        <f>S112*H112</f>
        <v>0</v>
      </c>
      <c r="AR112" s="25" t="s">
        <v>401</v>
      </c>
      <c r="AT112" s="25" t="s">
        <v>396</v>
      </c>
      <c r="AU112" s="25" t="s">
        <v>81</v>
      </c>
      <c r="AY112" s="25" t="s">
        <v>394</v>
      </c>
      <c r="BE112" s="251">
        <f>IF(N112="základní",J112,0)</f>
        <v>0</v>
      </c>
      <c r="BF112" s="251">
        <f>IF(N112="snížená",J112,0)</f>
        <v>0</v>
      </c>
      <c r="BG112" s="251">
        <f>IF(N112="zákl. přenesená",J112,0)</f>
        <v>0</v>
      </c>
      <c r="BH112" s="251">
        <f>IF(N112="sníž. přenesená",J112,0)</f>
        <v>0</v>
      </c>
      <c r="BI112" s="251">
        <f>IF(N112="nulová",J112,0)</f>
        <v>0</v>
      </c>
      <c r="BJ112" s="25" t="s">
        <v>24</v>
      </c>
      <c r="BK112" s="251">
        <f>ROUND(I112*H112,2)</f>
        <v>0</v>
      </c>
      <c r="BL112" s="25" t="s">
        <v>401</v>
      </c>
      <c r="BM112" s="25" t="s">
        <v>6109</v>
      </c>
    </row>
    <row r="113" spans="2:47" s="1" customFormat="1" ht="13.5">
      <c r="B113" s="47"/>
      <c r="C113" s="75"/>
      <c r="D113" s="252" t="s">
        <v>403</v>
      </c>
      <c r="E113" s="75"/>
      <c r="F113" s="253" t="s">
        <v>5998</v>
      </c>
      <c r="G113" s="75"/>
      <c r="H113" s="75"/>
      <c r="I113" s="208"/>
      <c r="J113" s="75"/>
      <c r="K113" s="75"/>
      <c r="L113" s="73"/>
      <c r="M113" s="254"/>
      <c r="N113" s="48"/>
      <c r="O113" s="48"/>
      <c r="P113" s="48"/>
      <c r="Q113" s="48"/>
      <c r="R113" s="48"/>
      <c r="S113" s="48"/>
      <c r="T113" s="96"/>
      <c r="AT113" s="25" t="s">
        <v>403</v>
      </c>
      <c r="AU113" s="25" t="s">
        <v>81</v>
      </c>
    </row>
    <row r="114" spans="2:51" s="12" customFormat="1" ht="13.5">
      <c r="B114" s="255"/>
      <c r="C114" s="256"/>
      <c r="D114" s="252" t="s">
        <v>405</v>
      </c>
      <c r="E114" s="257" t="s">
        <v>22</v>
      </c>
      <c r="F114" s="258" t="s">
        <v>6110</v>
      </c>
      <c r="G114" s="256"/>
      <c r="H114" s="259">
        <v>0.66</v>
      </c>
      <c r="I114" s="260"/>
      <c r="J114" s="256"/>
      <c r="K114" s="256"/>
      <c r="L114" s="261"/>
      <c r="M114" s="262"/>
      <c r="N114" s="263"/>
      <c r="O114" s="263"/>
      <c r="P114" s="263"/>
      <c r="Q114" s="263"/>
      <c r="R114" s="263"/>
      <c r="S114" s="263"/>
      <c r="T114" s="264"/>
      <c r="AT114" s="265" t="s">
        <v>405</v>
      </c>
      <c r="AU114" s="265" t="s">
        <v>81</v>
      </c>
      <c r="AV114" s="12" t="s">
        <v>81</v>
      </c>
      <c r="AW114" s="12" t="s">
        <v>36</v>
      </c>
      <c r="AX114" s="12" t="s">
        <v>73</v>
      </c>
      <c r="AY114" s="265" t="s">
        <v>394</v>
      </c>
    </row>
    <row r="115" spans="2:51" s="14" customFormat="1" ht="13.5">
      <c r="B115" s="277"/>
      <c r="C115" s="278"/>
      <c r="D115" s="252" t="s">
        <v>405</v>
      </c>
      <c r="E115" s="279" t="s">
        <v>22</v>
      </c>
      <c r="F115" s="280" t="s">
        <v>473</v>
      </c>
      <c r="G115" s="278"/>
      <c r="H115" s="281">
        <v>0.66</v>
      </c>
      <c r="I115" s="282"/>
      <c r="J115" s="278"/>
      <c r="K115" s="278"/>
      <c r="L115" s="283"/>
      <c r="M115" s="284"/>
      <c r="N115" s="285"/>
      <c r="O115" s="285"/>
      <c r="P115" s="285"/>
      <c r="Q115" s="285"/>
      <c r="R115" s="285"/>
      <c r="S115" s="285"/>
      <c r="T115" s="286"/>
      <c r="AT115" s="287" t="s">
        <v>405</v>
      </c>
      <c r="AU115" s="287" t="s">
        <v>81</v>
      </c>
      <c r="AV115" s="14" t="s">
        <v>401</v>
      </c>
      <c r="AW115" s="14" t="s">
        <v>36</v>
      </c>
      <c r="AX115" s="14" t="s">
        <v>24</v>
      </c>
      <c r="AY115" s="287" t="s">
        <v>394</v>
      </c>
    </row>
    <row r="116" spans="2:65" s="1" customFormat="1" ht="16.5" customHeight="1">
      <c r="B116" s="47"/>
      <c r="C116" s="240" t="s">
        <v>437</v>
      </c>
      <c r="D116" s="240" t="s">
        <v>396</v>
      </c>
      <c r="E116" s="241" t="s">
        <v>5532</v>
      </c>
      <c r="F116" s="242" t="s">
        <v>5533</v>
      </c>
      <c r="G116" s="243" t="s">
        <v>399</v>
      </c>
      <c r="H116" s="244">
        <v>6</v>
      </c>
      <c r="I116" s="245"/>
      <c r="J116" s="246">
        <f>ROUND(I116*H116,2)</f>
        <v>0</v>
      </c>
      <c r="K116" s="242" t="s">
        <v>400</v>
      </c>
      <c r="L116" s="73"/>
      <c r="M116" s="247" t="s">
        <v>22</v>
      </c>
      <c r="N116" s="248" t="s">
        <v>44</v>
      </c>
      <c r="O116" s="48"/>
      <c r="P116" s="249">
        <f>O116*H116</f>
        <v>0</v>
      </c>
      <c r="Q116" s="249">
        <v>0.00084</v>
      </c>
      <c r="R116" s="249">
        <f>Q116*H116</f>
        <v>0.00504</v>
      </c>
      <c r="S116" s="249">
        <v>0</v>
      </c>
      <c r="T116" s="250">
        <f>S116*H116</f>
        <v>0</v>
      </c>
      <c r="AR116" s="25" t="s">
        <v>401</v>
      </c>
      <c r="AT116" s="25" t="s">
        <v>396</v>
      </c>
      <c r="AU116" s="25" t="s">
        <v>81</v>
      </c>
      <c r="AY116" s="25" t="s">
        <v>394</v>
      </c>
      <c r="BE116" s="251">
        <f>IF(N116="základní",J116,0)</f>
        <v>0</v>
      </c>
      <c r="BF116" s="251">
        <f>IF(N116="snížená",J116,0)</f>
        <v>0</v>
      </c>
      <c r="BG116" s="251">
        <f>IF(N116="zákl. přenesená",J116,0)</f>
        <v>0</v>
      </c>
      <c r="BH116" s="251">
        <f>IF(N116="sníž. přenesená",J116,0)</f>
        <v>0</v>
      </c>
      <c r="BI116" s="251">
        <f>IF(N116="nulová",J116,0)</f>
        <v>0</v>
      </c>
      <c r="BJ116" s="25" t="s">
        <v>24</v>
      </c>
      <c r="BK116" s="251">
        <f>ROUND(I116*H116,2)</f>
        <v>0</v>
      </c>
      <c r="BL116" s="25" t="s">
        <v>401</v>
      </c>
      <c r="BM116" s="25" t="s">
        <v>6111</v>
      </c>
    </row>
    <row r="117" spans="2:47" s="1" customFormat="1" ht="13.5">
      <c r="B117" s="47"/>
      <c r="C117" s="75"/>
      <c r="D117" s="252" t="s">
        <v>403</v>
      </c>
      <c r="E117" s="75"/>
      <c r="F117" s="253" t="s">
        <v>5535</v>
      </c>
      <c r="G117" s="75"/>
      <c r="H117" s="75"/>
      <c r="I117" s="208"/>
      <c r="J117" s="75"/>
      <c r="K117" s="75"/>
      <c r="L117" s="73"/>
      <c r="M117" s="254"/>
      <c r="N117" s="48"/>
      <c r="O117" s="48"/>
      <c r="P117" s="48"/>
      <c r="Q117" s="48"/>
      <c r="R117" s="48"/>
      <c r="S117" s="48"/>
      <c r="T117" s="96"/>
      <c r="AT117" s="25" t="s">
        <v>403</v>
      </c>
      <c r="AU117" s="25" t="s">
        <v>81</v>
      </c>
    </row>
    <row r="118" spans="2:51" s="12" customFormat="1" ht="13.5">
      <c r="B118" s="255"/>
      <c r="C118" s="256"/>
      <c r="D118" s="252" t="s">
        <v>405</v>
      </c>
      <c r="E118" s="257" t="s">
        <v>22</v>
      </c>
      <c r="F118" s="258" t="s">
        <v>6112</v>
      </c>
      <c r="G118" s="256"/>
      <c r="H118" s="259">
        <v>6</v>
      </c>
      <c r="I118" s="260"/>
      <c r="J118" s="256"/>
      <c r="K118" s="256"/>
      <c r="L118" s="261"/>
      <c r="M118" s="262"/>
      <c r="N118" s="263"/>
      <c r="O118" s="263"/>
      <c r="P118" s="263"/>
      <c r="Q118" s="263"/>
      <c r="R118" s="263"/>
      <c r="S118" s="263"/>
      <c r="T118" s="264"/>
      <c r="AT118" s="265" t="s">
        <v>405</v>
      </c>
      <c r="AU118" s="265" t="s">
        <v>81</v>
      </c>
      <c r="AV118" s="12" t="s">
        <v>81</v>
      </c>
      <c r="AW118" s="12" t="s">
        <v>36</v>
      </c>
      <c r="AX118" s="12" t="s">
        <v>73</v>
      </c>
      <c r="AY118" s="265" t="s">
        <v>394</v>
      </c>
    </row>
    <row r="119" spans="2:51" s="14" customFormat="1" ht="13.5">
      <c r="B119" s="277"/>
      <c r="C119" s="278"/>
      <c r="D119" s="252" t="s">
        <v>405</v>
      </c>
      <c r="E119" s="279" t="s">
        <v>22</v>
      </c>
      <c r="F119" s="280" t="s">
        <v>473</v>
      </c>
      <c r="G119" s="278"/>
      <c r="H119" s="281">
        <v>6</v>
      </c>
      <c r="I119" s="282"/>
      <c r="J119" s="278"/>
      <c r="K119" s="278"/>
      <c r="L119" s="283"/>
      <c r="M119" s="284"/>
      <c r="N119" s="285"/>
      <c r="O119" s="285"/>
      <c r="P119" s="285"/>
      <c r="Q119" s="285"/>
      <c r="R119" s="285"/>
      <c r="S119" s="285"/>
      <c r="T119" s="286"/>
      <c r="AT119" s="287" t="s">
        <v>405</v>
      </c>
      <c r="AU119" s="287" t="s">
        <v>81</v>
      </c>
      <c r="AV119" s="14" t="s">
        <v>401</v>
      </c>
      <c r="AW119" s="14" t="s">
        <v>36</v>
      </c>
      <c r="AX119" s="14" t="s">
        <v>24</v>
      </c>
      <c r="AY119" s="287" t="s">
        <v>394</v>
      </c>
    </row>
    <row r="120" spans="2:65" s="1" customFormat="1" ht="16.5" customHeight="1">
      <c r="B120" s="47"/>
      <c r="C120" s="240" t="s">
        <v>443</v>
      </c>
      <c r="D120" s="240" t="s">
        <v>396</v>
      </c>
      <c r="E120" s="241" t="s">
        <v>5538</v>
      </c>
      <c r="F120" s="242" t="s">
        <v>5539</v>
      </c>
      <c r="G120" s="243" t="s">
        <v>399</v>
      </c>
      <c r="H120" s="244">
        <v>6</v>
      </c>
      <c r="I120" s="245"/>
      <c r="J120" s="246">
        <f>ROUND(I120*H120,2)</f>
        <v>0</v>
      </c>
      <c r="K120" s="242" t="s">
        <v>400</v>
      </c>
      <c r="L120" s="73"/>
      <c r="M120" s="247" t="s">
        <v>22</v>
      </c>
      <c r="N120" s="248" t="s">
        <v>44</v>
      </c>
      <c r="O120" s="48"/>
      <c r="P120" s="249">
        <f>O120*H120</f>
        <v>0</v>
      </c>
      <c r="Q120" s="249">
        <v>0</v>
      </c>
      <c r="R120" s="249">
        <f>Q120*H120</f>
        <v>0</v>
      </c>
      <c r="S120" s="249">
        <v>0</v>
      </c>
      <c r="T120" s="250">
        <f>S120*H120</f>
        <v>0</v>
      </c>
      <c r="AR120" s="25" t="s">
        <v>401</v>
      </c>
      <c r="AT120" s="25" t="s">
        <v>396</v>
      </c>
      <c r="AU120" s="25" t="s">
        <v>81</v>
      </c>
      <c r="AY120" s="25" t="s">
        <v>394</v>
      </c>
      <c r="BE120" s="251">
        <f>IF(N120="základní",J120,0)</f>
        <v>0</v>
      </c>
      <c r="BF120" s="251">
        <f>IF(N120="snížená",J120,0)</f>
        <v>0</v>
      </c>
      <c r="BG120" s="251">
        <f>IF(N120="zákl. přenesená",J120,0)</f>
        <v>0</v>
      </c>
      <c r="BH120" s="251">
        <f>IF(N120="sníž. přenesená",J120,0)</f>
        <v>0</v>
      </c>
      <c r="BI120" s="251">
        <f>IF(N120="nulová",J120,0)</f>
        <v>0</v>
      </c>
      <c r="BJ120" s="25" t="s">
        <v>24</v>
      </c>
      <c r="BK120" s="251">
        <f>ROUND(I120*H120,2)</f>
        <v>0</v>
      </c>
      <c r="BL120" s="25" t="s">
        <v>401</v>
      </c>
      <c r="BM120" s="25" t="s">
        <v>6113</v>
      </c>
    </row>
    <row r="121" spans="2:47" s="1" customFormat="1" ht="13.5">
      <c r="B121" s="47"/>
      <c r="C121" s="75"/>
      <c r="D121" s="252" t="s">
        <v>403</v>
      </c>
      <c r="E121" s="75"/>
      <c r="F121" s="253" t="s">
        <v>5541</v>
      </c>
      <c r="G121" s="75"/>
      <c r="H121" s="75"/>
      <c r="I121" s="208"/>
      <c r="J121" s="75"/>
      <c r="K121" s="75"/>
      <c r="L121" s="73"/>
      <c r="M121" s="254"/>
      <c r="N121" s="48"/>
      <c r="O121" s="48"/>
      <c r="P121" s="48"/>
      <c r="Q121" s="48"/>
      <c r="R121" s="48"/>
      <c r="S121" s="48"/>
      <c r="T121" s="96"/>
      <c r="AT121" s="25" t="s">
        <v>403</v>
      </c>
      <c r="AU121" s="25" t="s">
        <v>81</v>
      </c>
    </row>
    <row r="122" spans="2:51" s="12" customFormat="1" ht="13.5">
      <c r="B122" s="255"/>
      <c r="C122" s="256"/>
      <c r="D122" s="252" t="s">
        <v>405</v>
      </c>
      <c r="E122" s="257" t="s">
        <v>22</v>
      </c>
      <c r="F122" s="258" t="s">
        <v>6112</v>
      </c>
      <c r="G122" s="256"/>
      <c r="H122" s="259">
        <v>6</v>
      </c>
      <c r="I122" s="260"/>
      <c r="J122" s="256"/>
      <c r="K122" s="256"/>
      <c r="L122" s="261"/>
      <c r="M122" s="262"/>
      <c r="N122" s="263"/>
      <c r="O122" s="263"/>
      <c r="P122" s="263"/>
      <c r="Q122" s="263"/>
      <c r="R122" s="263"/>
      <c r="S122" s="263"/>
      <c r="T122" s="264"/>
      <c r="AT122" s="265" t="s">
        <v>405</v>
      </c>
      <c r="AU122" s="265" t="s">
        <v>81</v>
      </c>
      <c r="AV122" s="12" t="s">
        <v>81</v>
      </c>
      <c r="AW122" s="12" t="s">
        <v>36</v>
      </c>
      <c r="AX122" s="12" t="s">
        <v>73</v>
      </c>
      <c r="AY122" s="265" t="s">
        <v>394</v>
      </c>
    </row>
    <row r="123" spans="2:51" s="14" customFormat="1" ht="13.5">
      <c r="B123" s="277"/>
      <c r="C123" s="278"/>
      <c r="D123" s="252" t="s">
        <v>405</v>
      </c>
      <c r="E123" s="279" t="s">
        <v>22</v>
      </c>
      <c r="F123" s="280" t="s">
        <v>473</v>
      </c>
      <c r="G123" s="278"/>
      <c r="H123" s="281">
        <v>6</v>
      </c>
      <c r="I123" s="282"/>
      <c r="J123" s="278"/>
      <c r="K123" s="278"/>
      <c r="L123" s="283"/>
      <c r="M123" s="284"/>
      <c r="N123" s="285"/>
      <c r="O123" s="285"/>
      <c r="P123" s="285"/>
      <c r="Q123" s="285"/>
      <c r="R123" s="285"/>
      <c r="S123" s="285"/>
      <c r="T123" s="286"/>
      <c r="AT123" s="287" t="s">
        <v>405</v>
      </c>
      <c r="AU123" s="287" t="s">
        <v>81</v>
      </c>
      <c r="AV123" s="14" t="s">
        <v>401</v>
      </c>
      <c r="AW123" s="14" t="s">
        <v>36</v>
      </c>
      <c r="AX123" s="14" t="s">
        <v>24</v>
      </c>
      <c r="AY123" s="287" t="s">
        <v>394</v>
      </c>
    </row>
    <row r="124" spans="2:65" s="1" customFormat="1" ht="16.5" customHeight="1">
      <c r="B124" s="47"/>
      <c r="C124" s="240" t="s">
        <v>448</v>
      </c>
      <c r="D124" s="240" t="s">
        <v>396</v>
      </c>
      <c r="E124" s="241" t="s">
        <v>5542</v>
      </c>
      <c r="F124" s="242" t="s">
        <v>5543</v>
      </c>
      <c r="G124" s="243" t="s">
        <v>425</v>
      </c>
      <c r="H124" s="244">
        <v>1.98</v>
      </c>
      <c r="I124" s="245"/>
      <c r="J124" s="246">
        <f>ROUND(I124*H124,2)</f>
        <v>0</v>
      </c>
      <c r="K124" s="242" t="s">
        <v>400</v>
      </c>
      <c r="L124" s="73"/>
      <c r="M124" s="247" t="s">
        <v>22</v>
      </c>
      <c r="N124" s="248" t="s">
        <v>44</v>
      </c>
      <c r="O124" s="48"/>
      <c r="P124" s="249">
        <f>O124*H124</f>
        <v>0</v>
      </c>
      <c r="Q124" s="249">
        <v>0</v>
      </c>
      <c r="R124" s="249">
        <f>Q124*H124</f>
        <v>0</v>
      </c>
      <c r="S124" s="249">
        <v>0</v>
      </c>
      <c r="T124" s="250">
        <f>S124*H124</f>
        <v>0</v>
      </c>
      <c r="AR124" s="25" t="s">
        <v>401</v>
      </c>
      <c r="AT124" s="25" t="s">
        <v>396</v>
      </c>
      <c r="AU124" s="25" t="s">
        <v>81</v>
      </c>
      <c r="AY124" s="25" t="s">
        <v>394</v>
      </c>
      <c r="BE124" s="251">
        <f>IF(N124="základní",J124,0)</f>
        <v>0</v>
      </c>
      <c r="BF124" s="251">
        <f>IF(N124="snížená",J124,0)</f>
        <v>0</v>
      </c>
      <c r="BG124" s="251">
        <f>IF(N124="zákl. přenesená",J124,0)</f>
        <v>0</v>
      </c>
      <c r="BH124" s="251">
        <f>IF(N124="sníž. přenesená",J124,0)</f>
        <v>0</v>
      </c>
      <c r="BI124" s="251">
        <f>IF(N124="nulová",J124,0)</f>
        <v>0</v>
      </c>
      <c r="BJ124" s="25" t="s">
        <v>24</v>
      </c>
      <c r="BK124" s="251">
        <f>ROUND(I124*H124,2)</f>
        <v>0</v>
      </c>
      <c r="BL124" s="25" t="s">
        <v>401</v>
      </c>
      <c r="BM124" s="25" t="s">
        <v>6114</v>
      </c>
    </row>
    <row r="125" spans="2:47" s="1" customFormat="1" ht="13.5">
      <c r="B125" s="47"/>
      <c r="C125" s="75"/>
      <c r="D125" s="252" t="s">
        <v>403</v>
      </c>
      <c r="E125" s="75"/>
      <c r="F125" s="253" t="s">
        <v>5545</v>
      </c>
      <c r="G125" s="75"/>
      <c r="H125" s="75"/>
      <c r="I125" s="208"/>
      <c r="J125" s="75"/>
      <c r="K125" s="75"/>
      <c r="L125" s="73"/>
      <c r="M125" s="254"/>
      <c r="N125" s="48"/>
      <c r="O125" s="48"/>
      <c r="P125" s="48"/>
      <c r="Q125" s="48"/>
      <c r="R125" s="48"/>
      <c r="S125" s="48"/>
      <c r="T125" s="96"/>
      <c r="AT125" s="25" t="s">
        <v>403</v>
      </c>
      <c r="AU125" s="25" t="s">
        <v>81</v>
      </c>
    </row>
    <row r="126" spans="2:51" s="12" customFormat="1" ht="13.5">
      <c r="B126" s="255"/>
      <c r="C126" s="256"/>
      <c r="D126" s="252" t="s">
        <v>405</v>
      </c>
      <c r="E126" s="257" t="s">
        <v>22</v>
      </c>
      <c r="F126" s="258" t="s">
        <v>6106</v>
      </c>
      <c r="G126" s="256"/>
      <c r="H126" s="259">
        <v>1.98</v>
      </c>
      <c r="I126" s="260"/>
      <c r="J126" s="256"/>
      <c r="K126" s="256"/>
      <c r="L126" s="261"/>
      <c r="M126" s="262"/>
      <c r="N126" s="263"/>
      <c r="O126" s="263"/>
      <c r="P126" s="263"/>
      <c r="Q126" s="263"/>
      <c r="R126" s="263"/>
      <c r="S126" s="263"/>
      <c r="T126" s="264"/>
      <c r="AT126" s="265" t="s">
        <v>405</v>
      </c>
      <c r="AU126" s="265" t="s">
        <v>81</v>
      </c>
      <c r="AV126" s="12" t="s">
        <v>81</v>
      </c>
      <c r="AW126" s="12" t="s">
        <v>36</v>
      </c>
      <c r="AX126" s="12" t="s">
        <v>73</v>
      </c>
      <c r="AY126" s="265" t="s">
        <v>394</v>
      </c>
    </row>
    <row r="127" spans="2:51" s="14" customFormat="1" ht="13.5">
      <c r="B127" s="277"/>
      <c r="C127" s="278"/>
      <c r="D127" s="252" t="s">
        <v>405</v>
      </c>
      <c r="E127" s="279" t="s">
        <v>22</v>
      </c>
      <c r="F127" s="280" t="s">
        <v>473</v>
      </c>
      <c r="G127" s="278"/>
      <c r="H127" s="281">
        <v>1.98</v>
      </c>
      <c r="I127" s="282"/>
      <c r="J127" s="278"/>
      <c r="K127" s="278"/>
      <c r="L127" s="283"/>
      <c r="M127" s="284"/>
      <c r="N127" s="285"/>
      <c r="O127" s="285"/>
      <c r="P127" s="285"/>
      <c r="Q127" s="285"/>
      <c r="R127" s="285"/>
      <c r="S127" s="285"/>
      <c r="T127" s="286"/>
      <c r="AT127" s="287" t="s">
        <v>405</v>
      </c>
      <c r="AU127" s="287" t="s">
        <v>81</v>
      </c>
      <c r="AV127" s="14" t="s">
        <v>401</v>
      </c>
      <c r="AW127" s="14" t="s">
        <v>36</v>
      </c>
      <c r="AX127" s="14" t="s">
        <v>24</v>
      </c>
      <c r="AY127" s="287" t="s">
        <v>394</v>
      </c>
    </row>
    <row r="128" spans="2:65" s="1" customFormat="1" ht="16.5" customHeight="1">
      <c r="B128" s="47"/>
      <c r="C128" s="240" t="s">
        <v>455</v>
      </c>
      <c r="D128" s="240" t="s">
        <v>396</v>
      </c>
      <c r="E128" s="241" t="s">
        <v>3441</v>
      </c>
      <c r="F128" s="242" t="s">
        <v>3442</v>
      </c>
      <c r="G128" s="243" t="s">
        <v>425</v>
      </c>
      <c r="H128" s="244">
        <v>0.66</v>
      </c>
      <c r="I128" s="245"/>
      <c r="J128" s="246">
        <f>ROUND(I128*H128,2)</f>
        <v>0</v>
      </c>
      <c r="K128" s="242" t="s">
        <v>400</v>
      </c>
      <c r="L128" s="73"/>
      <c r="M128" s="247" t="s">
        <v>22</v>
      </c>
      <c r="N128" s="248" t="s">
        <v>44</v>
      </c>
      <c r="O128" s="48"/>
      <c r="P128" s="249">
        <f>O128*H128</f>
        <v>0</v>
      </c>
      <c r="Q128" s="249">
        <v>0</v>
      </c>
      <c r="R128" s="249">
        <f>Q128*H128</f>
        <v>0</v>
      </c>
      <c r="S128" s="249">
        <v>0</v>
      </c>
      <c r="T128" s="250">
        <f>S128*H128</f>
        <v>0</v>
      </c>
      <c r="AR128" s="25" t="s">
        <v>401</v>
      </c>
      <c r="AT128" s="25" t="s">
        <v>396</v>
      </c>
      <c r="AU128" s="25" t="s">
        <v>81</v>
      </c>
      <c r="AY128" s="25" t="s">
        <v>394</v>
      </c>
      <c r="BE128" s="251">
        <f>IF(N128="základní",J128,0)</f>
        <v>0</v>
      </c>
      <c r="BF128" s="251">
        <f>IF(N128="snížená",J128,0)</f>
        <v>0</v>
      </c>
      <c r="BG128" s="251">
        <f>IF(N128="zákl. přenesená",J128,0)</f>
        <v>0</v>
      </c>
      <c r="BH128" s="251">
        <f>IF(N128="sníž. přenesená",J128,0)</f>
        <v>0</v>
      </c>
      <c r="BI128" s="251">
        <f>IF(N128="nulová",J128,0)</f>
        <v>0</v>
      </c>
      <c r="BJ128" s="25" t="s">
        <v>24</v>
      </c>
      <c r="BK128" s="251">
        <f>ROUND(I128*H128,2)</f>
        <v>0</v>
      </c>
      <c r="BL128" s="25" t="s">
        <v>401</v>
      </c>
      <c r="BM128" s="25" t="s">
        <v>6115</v>
      </c>
    </row>
    <row r="129" spans="2:47" s="1" customFormat="1" ht="13.5">
      <c r="B129" s="47"/>
      <c r="C129" s="75"/>
      <c r="D129" s="252" t="s">
        <v>403</v>
      </c>
      <c r="E129" s="75"/>
      <c r="F129" s="253" t="s">
        <v>5547</v>
      </c>
      <c r="G129" s="75"/>
      <c r="H129" s="75"/>
      <c r="I129" s="208"/>
      <c r="J129" s="75"/>
      <c r="K129" s="75"/>
      <c r="L129" s="73"/>
      <c r="M129" s="254"/>
      <c r="N129" s="48"/>
      <c r="O129" s="48"/>
      <c r="P129" s="48"/>
      <c r="Q129" s="48"/>
      <c r="R129" s="48"/>
      <c r="S129" s="48"/>
      <c r="T129" s="96"/>
      <c r="AT129" s="25" t="s">
        <v>403</v>
      </c>
      <c r="AU129" s="25" t="s">
        <v>81</v>
      </c>
    </row>
    <row r="130" spans="2:51" s="12" customFormat="1" ht="13.5">
      <c r="B130" s="255"/>
      <c r="C130" s="256"/>
      <c r="D130" s="252" t="s">
        <v>405</v>
      </c>
      <c r="E130" s="257" t="s">
        <v>22</v>
      </c>
      <c r="F130" s="258" t="s">
        <v>6110</v>
      </c>
      <c r="G130" s="256"/>
      <c r="H130" s="259">
        <v>0.66</v>
      </c>
      <c r="I130" s="260"/>
      <c r="J130" s="256"/>
      <c r="K130" s="256"/>
      <c r="L130" s="261"/>
      <c r="M130" s="262"/>
      <c r="N130" s="263"/>
      <c r="O130" s="263"/>
      <c r="P130" s="263"/>
      <c r="Q130" s="263"/>
      <c r="R130" s="263"/>
      <c r="S130" s="263"/>
      <c r="T130" s="264"/>
      <c r="AT130" s="265" t="s">
        <v>405</v>
      </c>
      <c r="AU130" s="265" t="s">
        <v>81</v>
      </c>
      <c r="AV130" s="12" t="s">
        <v>81</v>
      </c>
      <c r="AW130" s="12" t="s">
        <v>36</v>
      </c>
      <c r="AX130" s="12" t="s">
        <v>73</v>
      </c>
      <c r="AY130" s="265" t="s">
        <v>394</v>
      </c>
    </row>
    <row r="131" spans="2:51" s="14" customFormat="1" ht="13.5">
      <c r="B131" s="277"/>
      <c r="C131" s="278"/>
      <c r="D131" s="252" t="s">
        <v>405</v>
      </c>
      <c r="E131" s="279" t="s">
        <v>22</v>
      </c>
      <c r="F131" s="280" t="s">
        <v>473</v>
      </c>
      <c r="G131" s="278"/>
      <c r="H131" s="281">
        <v>0.66</v>
      </c>
      <c r="I131" s="282"/>
      <c r="J131" s="278"/>
      <c r="K131" s="278"/>
      <c r="L131" s="283"/>
      <c r="M131" s="284"/>
      <c r="N131" s="285"/>
      <c r="O131" s="285"/>
      <c r="P131" s="285"/>
      <c r="Q131" s="285"/>
      <c r="R131" s="285"/>
      <c r="S131" s="285"/>
      <c r="T131" s="286"/>
      <c r="AT131" s="287" t="s">
        <v>405</v>
      </c>
      <c r="AU131" s="287" t="s">
        <v>81</v>
      </c>
      <c r="AV131" s="14" t="s">
        <v>401</v>
      </c>
      <c r="AW131" s="14" t="s">
        <v>36</v>
      </c>
      <c r="AX131" s="14" t="s">
        <v>24</v>
      </c>
      <c r="AY131" s="287" t="s">
        <v>394</v>
      </c>
    </row>
    <row r="132" spans="2:65" s="1" customFormat="1" ht="16.5" customHeight="1">
      <c r="B132" s="47"/>
      <c r="C132" s="240" t="s">
        <v>460</v>
      </c>
      <c r="D132" s="240" t="s">
        <v>396</v>
      </c>
      <c r="E132" s="241" t="s">
        <v>519</v>
      </c>
      <c r="F132" s="242" t="s">
        <v>520</v>
      </c>
      <c r="G132" s="243" t="s">
        <v>425</v>
      </c>
      <c r="H132" s="244">
        <v>1.54</v>
      </c>
      <c r="I132" s="245"/>
      <c r="J132" s="246">
        <f>ROUND(I132*H132,2)</f>
        <v>0</v>
      </c>
      <c r="K132" s="242" t="s">
        <v>400</v>
      </c>
      <c r="L132" s="73"/>
      <c r="M132" s="247" t="s">
        <v>22</v>
      </c>
      <c r="N132" s="248" t="s">
        <v>44</v>
      </c>
      <c r="O132" s="48"/>
      <c r="P132" s="249">
        <f>O132*H132</f>
        <v>0</v>
      </c>
      <c r="Q132" s="249">
        <v>0</v>
      </c>
      <c r="R132" s="249">
        <f>Q132*H132</f>
        <v>0</v>
      </c>
      <c r="S132" s="249">
        <v>0</v>
      </c>
      <c r="T132" s="250">
        <f>S132*H132</f>
        <v>0</v>
      </c>
      <c r="AR132" s="25" t="s">
        <v>401</v>
      </c>
      <c r="AT132" s="25" t="s">
        <v>396</v>
      </c>
      <c r="AU132" s="25" t="s">
        <v>81</v>
      </c>
      <c r="AY132" s="25" t="s">
        <v>394</v>
      </c>
      <c r="BE132" s="251">
        <f>IF(N132="základní",J132,0)</f>
        <v>0</v>
      </c>
      <c r="BF132" s="251">
        <f>IF(N132="snížená",J132,0)</f>
        <v>0</v>
      </c>
      <c r="BG132" s="251">
        <f>IF(N132="zákl. přenesená",J132,0)</f>
        <v>0</v>
      </c>
      <c r="BH132" s="251">
        <f>IF(N132="sníž. přenesená",J132,0)</f>
        <v>0</v>
      </c>
      <c r="BI132" s="251">
        <f>IF(N132="nulová",J132,0)</f>
        <v>0</v>
      </c>
      <c r="BJ132" s="25" t="s">
        <v>24</v>
      </c>
      <c r="BK132" s="251">
        <f>ROUND(I132*H132,2)</f>
        <v>0</v>
      </c>
      <c r="BL132" s="25" t="s">
        <v>401</v>
      </c>
      <c r="BM132" s="25" t="s">
        <v>6116</v>
      </c>
    </row>
    <row r="133" spans="2:47" s="1" customFormat="1" ht="13.5">
      <c r="B133" s="47"/>
      <c r="C133" s="75"/>
      <c r="D133" s="252" t="s">
        <v>403</v>
      </c>
      <c r="E133" s="75"/>
      <c r="F133" s="253" t="s">
        <v>522</v>
      </c>
      <c r="G133" s="75"/>
      <c r="H133" s="75"/>
      <c r="I133" s="208"/>
      <c r="J133" s="75"/>
      <c r="K133" s="75"/>
      <c r="L133" s="73"/>
      <c r="M133" s="254"/>
      <c r="N133" s="48"/>
      <c r="O133" s="48"/>
      <c r="P133" s="48"/>
      <c r="Q133" s="48"/>
      <c r="R133" s="48"/>
      <c r="S133" s="48"/>
      <c r="T133" s="96"/>
      <c r="AT133" s="25" t="s">
        <v>403</v>
      </c>
      <c r="AU133" s="25" t="s">
        <v>81</v>
      </c>
    </row>
    <row r="134" spans="2:51" s="12" customFormat="1" ht="13.5">
      <c r="B134" s="255"/>
      <c r="C134" s="256"/>
      <c r="D134" s="252" t="s">
        <v>405</v>
      </c>
      <c r="E134" s="257" t="s">
        <v>22</v>
      </c>
      <c r="F134" s="258" t="s">
        <v>6117</v>
      </c>
      <c r="G134" s="256"/>
      <c r="H134" s="259">
        <v>1.54</v>
      </c>
      <c r="I134" s="260"/>
      <c r="J134" s="256"/>
      <c r="K134" s="256"/>
      <c r="L134" s="261"/>
      <c r="M134" s="262"/>
      <c r="N134" s="263"/>
      <c r="O134" s="263"/>
      <c r="P134" s="263"/>
      <c r="Q134" s="263"/>
      <c r="R134" s="263"/>
      <c r="S134" s="263"/>
      <c r="T134" s="264"/>
      <c r="AT134" s="265" t="s">
        <v>405</v>
      </c>
      <c r="AU134" s="265" t="s">
        <v>81</v>
      </c>
      <c r="AV134" s="12" t="s">
        <v>81</v>
      </c>
      <c r="AW134" s="12" t="s">
        <v>36</v>
      </c>
      <c r="AX134" s="12" t="s">
        <v>73</v>
      </c>
      <c r="AY134" s="265" t="s">
        <v>394</v>
      </c>
    </row>
    <row r="135" spans="2:51" s="14" customFormat="1" ht="13.5">
      <c r="B135" s="277"/>
      <c r="C135" s="278"/>
      <c r="D135" s="252" t="s">
        <v>405</v>
      </c>
      <c r="E135" s="279" t="s">
        <v>22</v>
      </c>
      <c r="F135" s="280" t="s">
        <v>473</v>
      </c>
      <c r="G135" s="278"/>
      <c r="H135" s="281">
        <v>1.54</v>
      </c>
      <c r="I135" s="282"/>
      <c r="J135" s="278"/>
      <c r="K135" s="278"/>
      <c r="L135" s="283"/>
      <c r="M135" s="284"/>
      <c r="N135" s="285"/>
      <c r="O135" s="285"/>
      <c r="P135" s="285"/>
      <c r="Q135" s="285"/>
      <c r="R135" s="285"/>
      <c r="S135" s="285"/>
      <c r="T135" s="286"/>
      <c r="AT135" s="287" t="s">
        <v>405</v>
      </c>
      <c r="AU135" s="287" t="s">
        <v>81</v>
      </c>
      <c r="AV135" s="14" t="s">
        <v>401</v>
      </c>
      <c r="AW135" s="14" t="s">
        <v>36</v>
      </c>
      <c r="AX135" s="14" t="s">
        <v>24</v>
      </c>
      <c r="AY135" s="287" t="s">
        <v>394</v>
      </c>
    </row>
    <row r="136" spans="2:65" s="1" customFormat="1" ht="16.5" customHeight="1">
      <c r="B136" s="47"/>
      <c r="C136" s="240" t="s">
        <v>305</v>
      </c>
      <c r="D136" s="240" t="s">
        <v>396</v>
      </c>
      <c r="E136" s="241" t="s">
        <v>534</v>
      </c>
      <c r="F136" s="242" t="s">
        <v>535</v>
      </c>
      <c r="G136" s="243" t="s">
        <v>425</v>
      </c>
      <c r="H136" s="244">
        <v>0.44</v>
      </c>
      <c r="I136" s="245"/>
      <c r="J136" s="246">
        <f>ROUND(I136*H136,2)</f>
        <v>0</v>
      </c>
      <c r="K136" s="242" t="s">
        <v>400</v>
      </c>
      <c r="L136" s="73"/>
      <c r="M136" s="247" t="s">
        <v>22</v>
      </c>
      <c r="N136" s="248" t="s">
        <v>44</v>
      </c>
      <c r="O136" s="48"/>
      <c r="P136" s="249">
        <f>O136*H136</f>
        <v>0</v>
      </c>
      <c r="Q136" s="249">
        <v>0</v>
      </c>
      <c r="R136" s="249">
        <f>Q136*H136</f>
        <v>0</v>
      </c>
      <c r="S136" s="249">
        <v>0</v>
      </c>
      <c r="T136" s="250">
        <f>S136*H136</f>
        <v>0</v>
      </c>
      <c r="AR136" s="25" t="s">
        <v>401</v>
      </c>
      <c r="AT136" s="25" t="s">
        <v>396</v>
      </c>
      <c r="AU136" s="25" t="s">
        <v>81</v>
      </c>
      <c r="AY136" s="25" t="s">
        <v>394</v>
      </c>
      <c r="BE136" s="251">
        <f>IF(N136="základní",J136,0)</f>
        <v>0</v>
      </c>
      <c r="BF136" s="251">
        <f>IF(N136="snížená",J136,0)</f>
        <v>0</v>
      </c>
      <c r="BG136" s="251">
        <f>IF(N136="zákl. přenesená",J136,0)</f>
        <v>0</v>
      </c>
      <c r="BH136" s="251">
        <f>IF(N136="sníž. přenesená",J136,0)</f>
        <v>0</v>
      </c>
      <c r="BI136" s="251">
        <f>IF(N136="nulová",J136,0)</f>
        <v>0</v>
      </c>
      <c r="BJ136" s="25" t="s">
        <v>24</v>
      </c>
      <c r="BK136" s="251">
        <f>ROUND(I136*H136,2)</f>
        <v>0</v>
      </c>
      <c r="BL136" s="25" t="s">
        <v>401</v>
      </c>
      <c r="BM136" s="25" t="s">
        <v>6118</v>
      </c>
    </row>
    <row r="137" spans="2:47" s="1" customFormat="1" ht="13.5">
      <c r="B137" s="47"/>
      <c r="C137" s="75"/>
      <c r="D137" s="252" t="s">
        <v>403</v>
      </c>
      <c r="E137" s="75"/>
      <c r="F137" s="253" t="s">
        <v>537</v>
      </c>
      <c r="G137" s="75"/>
      <c r="H137" s="75"/>
      <c r="I137" s="208"/>
      <c r="J137" s="75"/>
      <c r="K137" s="75"/>
      <c r="L137" s="73"/>
      <c r="M137" s="254"/>
      <c r="N137" s="48"/>
      <c r="O137" s="48"/>
      <c r="P137" s="48"/>
      <c r="Q137" s="48"/>
      <c r="R137" s="48"/>
      <c r="S137" s="48"/>
      <c r="T137" s="96"/>
      <c r="AT137" s="25" t="s">
        <v>403</v>
      </c>
      <c r="AU137" s="25" t="s">
        <v>81</v>
      </c>
    </row>
    <row r="138" spans="2:51" s="12" customFormat="1" ht="13.5">
      <c r="B138" s="255"/>
      <c r="C138" s="256"/>
      <c r="D138" s="252" t="s">
        <v>405</v>
      </c>
      <c r="E138" s="257" t="s">
        <v>22</v>
      </c>
      <c r="F138" s="258" t="s">
        <v>6119</v>
      </c>
      <c r="G138" s="256"/>
      <c r="H138" s="259">
        <v>0.44</v>
      </c>
      <c r="I138" s="260"/>
      <c r="J138" s="256"/>
      <c r="K138" s="256"/>
      <c r="L138" s="261"/>
      <c r="M138" s="262"/>
      <c r="N138" s="263"/>
      <c r="O138" s="263"/>
      <c r="P138" s="263"/>
      <c r="Q138" s="263"/>
      <c r="R138" s="263"/>
      <c r="S138" s="263"/>
      <c r="T138" s="264"/>
      <c r="AT138" s="265" t="s">
        <v>405</v>
      </c>
      <c r="AU138" s="265" t="s">
        <v>81</v>
      </c>
      <c r="AV138" s="12" t="s">
        <v>81</v>
      </c>
      <c r="AW138" s="12" t="s">
        <v>36</v>
      </c>
      <c r="AX138" s="12" t="s">
        <v>73</v>
      </c>
      <c r="AY138" s="265" t="s">
        <v>394</v>
      </c>
    </row>
    <row r="139" spans="2:51" s="14" customFormat="1" ht="13.5">
      <c r="B139" s="277"/>
      <c r="C139" s="278"/>
      <c r="D139" s="252" t="s">
        <v>405</v>
      </c>
      <c r="E139" s="279" t="s">
        <v>22</v>
      </c>
      <c r="F139" s="280" t="s">
        <v>473</v>
      </c>
      <c r="G139" s="278"/>
      <c r="H139" s="281">
        <v>0.44</v>
      </c>
      <c r="I139" s="282"/>
      <c r="J139" s="278"/>
      <c r="K139" s="278"/>
      <c r="L139" s="283"/>
      <c r="M139" s="284"/>
      <c r="N139" s="285"/>
      <c r="O139" s="285"/>
      <c r="P139" s="285"/>
      <c r="Q139" s="285"/>
      <c r="R139" s="285"/>
      <c r="S139" s="285"/>
      <c r="T139" s="286"/>
      <c r="AT139" s="287" t="s">
        <v>405</v>
      </c>
      <c r="AU139" s="287" t="s">
        <v>81</v>
      </c>
      <c r="AV139" s="14" t="s">
        <v>401</v>
      </c>
      <c r="AW139" s="14" t="s">
        <v>36</v>
      </c>
      <c r="AX139" s="14" t="s">
        <v>24</v>
      </c>
      <c r="AY139" s="287" t="s">
        <v>394</v>
      </c>
    </row>
    <row r="140" spans="2:65" s="1" customFormat="1" ht="16.5" customHeight="1">
      <c r="B140" s="47"/>
      <c r="C140" s="240" t="s">
        <v>475</v>
      </c>
      <c r="D140" s="240" t="s">
        <v>396</v>
      </c>
      <c r="E140" s="241" t="s">
        <v>513</v>
      </c>
      <c r="F140" s="242" t="s">
        <v>514</v>
      </c>
      <c r="G140" s="243" t="s">
        <v>425</v>
      </c>
      <c r="H140" s="244">
        <v>0.66</v>
      </c>
      <c r="I140" s="245"/>
      <c r="J140" s="246">
        <f>ROUND(I140*H140,2)</f>
        <v>0</v>
      </c>
      <c r="K140" s="242" t="s">
        <v>400</v>
      </c>
      <c r="L140" s="73"/>
      <c r="M140" s="247" t="s">
        <v>22</v>
      </c>
      <c r="N140" s="248" t="s">
        <v>44</v>
      </c>
      <c r="O140" s="48"/>
      <c r="P140" s="249">
        <f>O140*H140</f>
        <v>0</v>
      </c>
      <c r="Q140" s="249">
        <v>0</v>
      </c>
      <c r="R140" s="249">
        <f>Q140*H140</f>
        <v>0</v>
      </c>
      <c r="S140" s="249">
        <v>0</v>
      </c>
      <c r="T140" s="250">
        <f>S140*H140</f>
        <v>0</v>
      </c>
      <c r="AR140" s="25" t="s">
        <v>401</v>
      </c>
      <c r="AT140" s="25" t="s">
        <v>396</v>
      </c>
      <c r="AU140" s="25" t="s">
        <v>81</v>
      </c>
      <c r="AY140" s="25" t="s">
        <v>394</v>
      </c>
      <c r="BE140" s="251">
        <f>IF(N140="základní",J140,0)</f>
        <v>0</v>
      </c>
      <c r="BF140" s="251">
        <f>IF(N140="snížená",J140,0)</f>
        <v>0</v>
      </c>
      <c r="BG140" s="251">
        <f>IF(N140="zákl. přenesená",J140,0)</f>
        <v>0</v>
      </c>
      <c r="BH140" s="251">
        <f>IF(N140="sníž. přenesená",J140,0)</f>
        <v>0</v>
      </c>
      <c r="BI140" s="251">
        <f>IF(N140="nulová",J140,0)</f>
        <v>0</v>
      </c>
      <c r="BJ140" s="25" t="s">
        <v>24</v>
      </c>
      <c r="BK140" s="251">
        <f>ROUND(I140*H140,2)</f>
        <v>0</v>
      </c>
      <c r="BL140" s="25" t="s">
        <v>401</v>
      </c>
      <c r="BM140" s="25" t="s">
        <v>6120</v>
      </c>
    </row>
    <row r="141" spans="2:47" s="1" customFormat="1" ht="13.5">
      <c r="B141" s="47"/>
      <c r="C141" s="75"/>
      <c r="D141" s="252" t="s">
        <v>403</v>
      </c>
      <c r="E141" s="75"/>
      <c r="F141" s="253" t="s">
        <v>516</v>
      </c>
      <c r="G141" s="75"/>
      <c r="H141" s="75"/>
      <c r="I141" s="208"/>
      <c r="J141" s="75"/>
      <c r="K141" s="75"/>
      <c r="L141" s="73"/>
      <c r="M141" s="254"/>
      <c r="N141" s="48"/>
      <c r="O141" s="48"/>
      <c r="P141" s="48"/>
      <c r="Q141" s="48"/>
      <c r="R141" s="48"/>
      <c r="S141" s="48"/>
      <c r="T141" s="96"/>
      <c r="AT141" s="25" t="s">
        <v>403</v>
      </c>
      <c r="AU141" s="25" t="s">
        <v>81</v>
      </c>
    </row>
    <row r="142" spans="2:51" s="12" customFormat="1" ht="13.5">
      <c r="B142" s="255"/>
      <c r="C142" s="256"/>
      <c r="D142" s="252" t="s">
        <v>405</v>
      </c>
      <c r="E142" s="257" t="s">
        <v>22</v>
      </c>
      <c r="F142" s="258" t="s">
        <v>6110</v>
      </c>
      <c r="G142" s="256"/>
      <c r="H142" s="259">
        <v>0.66</v>
      </c>
      <c r="I142" s="260"/>
      <c r="J142" s="256"/>
      <c r="K142" s="256"/>
      <c r="L142" s="261"/>
      <c r="M142" s="262"/>
      <c r="N142" s="263"/>
      <c r="O142" s="263"/>
      <c r="P142" s="263"/>
      <c r="Q142" s="263"/>
      <c r="R142" s="263"/>
      <c r="S142" s="263"/>
      <c r="T142" s="264"/>
      <c r="AT142" s="265" t="s">
        <v>405</v>
      </c>
      <c r="AU142" s="265" t="s">
        <v>81</v>
      </c>
      <c r="AV142" s="12" t="s">
        <v>81</v>
      </c>
      <c r="AW142" s="12" t="s">
        <v>36</v>
      </c>
      <c r="AX142" s="12" t="s">
        <v>73</v>
      </c>
      <c r="AY142" s="265" t="s">
        <v>394</v>
      </c>
    </row>
    <row r="143" spans="2:51" s="14" customFormat="1" ht="13.5">
      <c r="B143" s="277"/>
      <c r="C143" s="278"/>
      <c r="D143" s="252" t="s">
        <v>405</v>
      </c>
      <c r="E143" s="279" t="s">
        <v>22</v>
      </c>
      <c r="F143" s="280" t="s">
        <v>473</v>
      </c>
      <c r="G143" s="278"/>
      <c r="H143" s="281">
        <v>0.66</v>
      </c>
      <c r="I143" s="282"/>
      <c r="J143" s="278"/>
      <c r="K143" s="278"/>
      <c r="L143" s="283"/>
      <c r="M143" s="284"/>
      <c r="N143" s="285"/>
      <c r="O143" s="285"/>
      <c r="P143" s="285"/>
      <c r="Q143" s="285"/>
      <c r="R143" s="285"/>
      <c r="S143" s="285"/>
      <c r="T143" s="286"/>
      <c r="AT143" s="287" t="s">
        <v>405</v>
      </c>
      <c r="AU143" s="287" t="s">
        <v>81</v>
      </c>
      <c r="AV143" s="14" t="s">
        <v>401</v>
      </c>
      <c r="AW143" s="14" t="s">
        <v>36</v>
      </c>
      <c r="AX143" s="14" t="s">
        <v>24</v>
      </c>
      <c r="AY143" s="287" t="s">
        <v>394</v>
      </c>
    </row>
    <row r="144" spans="2:65" s="1" customFormat="1" ht="16.5" customHeight="1">
      <c r="B144" s="47"/>
      <c r="C144" s="240" t="s">
        <v>480</v>
      </c>
      <c r="D144" s="240" t="s">
        <v>396</v>
      </c>
      <c r="E144" s="241" t="s">
        <v>4741</v>
      </c>
      <c r="F144" s="242" t="s">
        <v>4742</v>
      </c>
      <c r="G144" s="243" t="s">
        <v>425</v>
      </c>
      <c r="H144" s="244">
        <v>0.44</v>
      </c>
      <c r="I144" s="245"/>
      <c r="J144" s="246">
        <f>ROUND(I144*H144,2)</f>
        <v>0</v>
      </c>
      <c r="K144" s="242" t="s">
        <v>400</v>
      </c>
      <c r="L144" s="73"/>
      <c r="M144" s="247" t="s">
        <v>22</v>
      </c>
      <c r="N144" s="248" t="s">
        <v>44</v>
      </c>
      <c r="O144" s="48"/>
      <c r="P144" s="249">
        <f>O144*H144</f>
        <v>0</v>
      </c>
      <c r="Q144" s="249">
        <v>0</v>
      </c>
      <c r="R144" s="249">
        <f>Q144*H144</f>
        <v>0</v>
      </c>
      <c r="S144" s="249">
        <v>0</v>
      </c>
      <c r="T144" s="250">
        <f>S144*H144</f>
        <v>0</v>
      </c>
      <c r="AR144" s="25" t="s">
        <v>401</v>
      </c>
      <c r="AT144" s="25" t="s">
        <v>396</v>
      </c>
      <c r="AU144" s="25" t="s">
        <v>81</v>
      </c>
      <c r="AY144" s="25" t="s">
        <v>394</v>
      </c>
      <c r="BE144" s="251">
        <f>IF(N144="základní",J144,0)</f>
        <v>0</v>
      </c>
      <c r="BF144" s="251">
        <f>IF(N144="snížená",J144,0)</f>
        <v>0</v>
      </c>
      <c r="BG144" s="251">
        <f>IF(N144="zákl. přenesená",J144,0)</f>
        <v>0</v>
      </c>
      <c r="BH144" s="251">
        <f>IF(N144="sníž. přenesená",J144,0)</f>
        <v>0</v>
      </c>
      <c r="BI144" s="251">
        <f>IF(N144="nulová",J144,0)</f>
        <v>0</v>
      </c>
      <c r="BJ144" s="25" t="s">
        <v>24</v>
      </c>
      <c r="BK144" s="251">
        <f>ROUND(I144*H144,2)</f>
        <v>0</v>
      </c>
      <c r="BL144" s="25" t="s">
        <v>401</v>
      </c>
      <c r="BM144" s="25" t="s">
        <v>6121</v>
      </c>
    </row>
    <row r="145" spans="2:47" s="1" customFormat="1" ht="13.5">
      <c r="B145" s="47"/>
      <c r="C145" s="75"/>
      <c r="D145" s="252" t="s">
        <v>403</v>
      </c>
      <c r="E145" s="75"/>
      <c r="F145" s="253" t="s">
        <v>4744</v>
      </c>
      <c r="G145" s="75"/>
      <c r="H145" s="75"/>
      <c r="I145" s="208"/>
      <c r="J145" s="75"/>
      <c r="K145" s="75"/>
      <c r="L145" s="73"/>
      <c r="M145" s="254"/>
      <c r="N145" s="48"/>
      <c r="O145" s="48"/>
      <c r="P145" s="48"/>
      <c r="Q145" s="48"/>
      <c r="R145" s="48"/>
      <c r="S145" s="48"/>
      <c r="T145" s="96"/>
      <c r="AT145" s="25" t="s">
        <v>403</v>
      </c>
      <c r="AU145" s="25" t="s">
        <v>81</v>
      </c>
    </row>
    <row r="146" spans="2:51" s="12" customFormat="1" ht="13.5">
      <c r="B146" s="255"/>
      <c r="C146" s="256"/>
      <c r="D146" s="252" t="s">
        <v>405</v>
      </c>
      <c r="E146" s="257" t="s">
        <v>22</v>
      </c>
      <c r="F146" s="258" t="s">
        <v>6119</v>
      </c>
      <c r="G146" s="256"/>
      <c r="H146" s="259">
        <v>0.44</v>
      </c>
      <c r="I146" s="260"/>
      <c r="J146" s="256"/>
      <c r="K146" s="256"/>
      <c r="L146" s="261"/>
      <c r="M146" s="262"/>
      <c r="N146" s="263"/>
      <c r="O146" s="263"/>
      <c r="P146" s="263"/>
      <c r="Q146" s="263"/>
      <c r="R146" s="263"/>
      <c r="S146" s="263"/>
      <c r="T146" s="264"/>
      <c r="AT146" s="265" t="s">
        <v>405</v>
      </c>
      <c r="AU146" s="265" t="s">
        <v>81</v>
      </c>
      <c r="AV146" s="12" t="s">
        <v>81</v>
      </c>
      <c r="AW146" s="12" t="s">
        <v>36</v>
      </c>
      <c r="AX146" s="12" t="s">
        <v>73</v>
      </c>
      <c r="AY146" s="265" t="s">
        <v>394</v>
      </c>
    </row>
    <row r="147" spans="2:51" s="14" customFormat="1" ht="13.5">
      <c r="B147" s="277"/>
      <c r="C147" s="278"/>
      <c r="D147" s="252" t="s">
        <v>405</v>
      </c>
      <c r="E147" s="279" t="s">
        <v>22</v>
      </c>
      <c r="F147" s="280" t="s">
        <v>473</v>
      </c>
      <c r="G147" s="278"/>
      <c r="H147" s="281">
        <v>0.44</v>
      </c>
      <c r="I147" s="282"/>
      <c r="J147" s="278"/>
      <c r="K147" s="278"/>
      <c r="L147" s="283"/>
      <c r="M147" s="284"/>
      <c r="N147" s="285"/>
      <c r="O147" s="285"/>
      <c r="P147" s="285"/>
      <c r="Q147" s="285"/>
      <c r="R147" s="285"/>
      <c r="S147" s="285"/>
      <c r="T147" s="286"/>
      <c r="AT147" s="287" t="s">
        <v>405</v>
      </c>
      <c r="AU147" s="287" t="s">
        <v>81</v>
      </c>
      <c r="AV147" s="14" t="s">
        <v>401</v>
      </c>
      <c r="AW147" s="14" t="s">
        <v>36</v>
      </c>
      <c r="AX147" s="14" t="s">
        <v>24</v>
      </c>
      <c r="AY147" s="287" t="s">
        <v>394</v>
      </c>
    </row>
    <row r="148" spans="2:65" s="1" customFormat="1" ht="16.5" customHeight="1">
      <c r="B148" s="47"/>
      <c r="C148" s="240" t="s">
        <v>10</v>
      </c>
      <c r="D148" s="240" t="s">
        <v>396</v>
      </c>
      <c r="E148" s="241" t="s">
        <v>3445</v>
      </c>
      <c r="F148" s="242" t="s">
        <v>3446</v>
      </c>
      <c r="G148" s="243" t="s">
        <v>425</v>
      </c>
      <c r="H148" s="244">
        <v>0.66</v>
      </c>
      <c r="I148" s="245"/>
      <c r="J148" s="246">
        <f>ROUND(I148*H148,2)</f>
        <v>0</v>
      </c>
      <c r="K148" s="242" t="s">
        <v>400</v>
      </c>
      <c r="L148" s="73"/>
      <c r="M148" s="247" t="s">
        <v>22</v>
      </c>
      <c r="N148" s="248" t="s">
        <v>44</v>
      </c>
      <c r="O148" s="48"/>
      <c r="P148" s="249">
        <f>O148*H148</f>
        <v>0</v>
      </c>
      <c r="Q148" s="249">
        <v>0</v>
      </c>
      <c r="R148" s="249">
        <f>Q148*H148</f>
        <v>0</v>
      </c>
      <c r="S148" s="249">
        <v>0</v>
      </c>
      <c r="T148" s="250">
        <f>S148*H148</f>
        <v>0</v>
      </c>
      <c r="AR148" s="25" t="s">
        <v>401</v>
      </c>
      <c r="AT148" s="25" t="s">
        <v>396</v>
      </c>
      <c r="AU148" s="25" t="s">
        <v>81</v>
      </c>
      <c r="AY148" s="25" t="s">
        <v>394</v>
      </c>
      <c r="BE148" s="251">
        <f>IF(N148="základní",J148,0)</f>
        <v>0</v>
      </c>
      <c r="BF148" s="251">
        <f>IF(N148="snížená",J148,0)</f>
        <v>0</v>
      </c>
      <c r="BG148" s="251">
        <f>IF(N148="zákl. přenesená",J148,0)</f>
        <v>0</v>
      </c>
      <c r="BH148" s="251">
        <f>IF(N148="sníž. přenesená",J148,0)</f>
        <v>0</v>
      </c>
      <c r="BI148" s="251">
        <f>IF(N148="nulová",J148,0)</f>
        <v>0</v>
      </c>
      <c r="BJ148" s="25" t="s">
        <v>24</v>
      </c>
      <c r="BK148" s="251">
        <f>ROUND(I148*H148,2)</f>
        <v>0</v>
      </c>
      <c r="BL148" s="25" t="s">
        <v>401</v>
      </c>
      <c r="BM148" s="25" t="s">
        <v>6122</v>
      </c>
    </row>
    <row r="149" spans="2:47" s="1" customFormat="1" ht="13.5">
      <c r="B149" s="47"/>
      <c r="C149" s="75"/>
      <c r="D149" s="252" t="s">
        <v>403</v>
      </c>
      <c r="E149" s="75"/>
      <c r="F149" s="253" t="s">
        <v>5555</v>
      </c>
      <c r="G149" s="75"/>
      <c r="H149" s="75"/>
      <c r="I149" s="208"/>
      <c r="J149" s="75"/>
      <c r="K149" s="75"/>
      <c r="L149" s="73"/>
      <c r="M149" s="254"/>
      <c r="N149" s="48"/>
      <c r="O149" s="48"/>
      <c r="P149" s="48"/>
      <c r="Q149" s="48"/>
      <c r="R149" s="48"/>
      <c r="S149" s="48"/>
      <c r="T149" s="96"/>
      <c r="AT149" s="25" t="s">
        <v>403</v>
      </c>
      <c r="AU149" s="25" t="s">
        <v>81</v>
      </c>
    </row>
    <row r="150" spans="2:51" s="12" customFormat="1" ht="13.5">
      <c r="B150" s="255"/>
      <c r="C150" s="256"/>
      <c r="D150" s="252" t="s">
        <v>405</v>
      </c>
      <c r="E150" s="257" t="s">
        <v>22</v>
      </c>
      <c r="F150" s="258" t="s">
        <v>6110</v>
      </c>
      <c r="G150" s="256"/>
      <c r="H150" s="259">
        <v>0.66</v>
      </c>
      <c r="I150" s="260"/>
      <c r="J150" s="256"/>
      <c r="K150" s="256"/>
      <c r="L150" s="261"/>
      <c r="M150" s="262"/>
      <c r="N150" s="263"/>
      <c r="O150" s="263"/>
      <c r="P150" s="263"/>
      <c r="Q150" s="263"/>
      <c r="R150" s="263"/>
      <c r="S150" s="263"/>
      <c r="T150" s="264"/>
      <c r="AT150" s="265" t="s">
        <v>405</v>
      </c>
      <c r="AU150" s="265" t="s">
        <v>81</v>
      </c>
      <c r="AV150" s="12" t="s">
        <v>81</v>
      </c>
      <c r="AW150" s="12" t="s">
        <v>36</v>
      </c>
      <c r="AX150" s="12" t="s">
        <v>73</v>
      </c>
      <c r="AY150" s="265" t="s">
        <v>394</v>
      </c>
    </row>
    <row r="151" spans="2:51" s="14" customFormat="1" ht="13.5">
      <c r="B151" s="277"/>
      <c r="C151" s="278"/>
      <c r="D151" s="252" t="s">
        <v>405</v>
      </c>
      <c r="E151" s="279" t="s">
        <v>22</v>
      </c>
      <c r="F151" s="280" t="s">
        <v>473</v>
      </c>
      <c r="G151" s="278"/>
      <c r="H151" s="281">
        <v>0.66</v>
      </c>
      <c r="I151" s="282"/>
      <c r="J151" s="278"/>
      <c r="K151" s="278"/>
      <c r="L151" s="283"/>
      <c r="M151" s="284"/>
      <c r="N151" s="285"/>
      <c r="O151" s="285"/>
      <c r="P151" s="285"/>
      <c r="Q151" s="285"/>
      <c r="R151" s="285"/>
      <c r="S151" s="285"/>
      <c r="T151" s="286"/>
      <c r="AT151" s="287" t="s">
        <v>405</v>
      </c>
      <c r="AU151" s="287" t="s">
        <v>81</v>
      </c>
      <c r="AV151" s="14" t="s">
        <v>401</v>
      </c>
      <c r="AW151" s="14" t="s">
        <v>36</v>
      </c>
      <c r="AX151" s="14" t="s">
        <v>24</v>
      </c>
      <c r="AY151" s="287" t="s">
        <v>394</v>
      </c>
    </row>
    <row r="152" spans="2:65" s="1" customFormat="1" ht="16.5" customHeight="1">
      <c r="B152" s="47"/>
      <c r="C152" s="240" t="s">
        <v>493</v>
      </c>
      <c r="D152" s="240" t="s">
        <v>396</v>
      </c>
      <c r="E152" s="241" t="s">
        <v>546</v>
      </c>
      <c r="F152" s="242" t="s">
        <v>547</v>
      </c>
      <c r="G152" s="243" t="s">
        <v>425</v>
      </c>
      <c r="H152" s="244">
        <v>1.1</v>
      </c>
      <c r="I152" s="245"/>
      <c r="J152" s="246">
        <f>ROUND(I152*H152,2)</f>
        <v>0</v>
      </c>
      <c r="K152" s="242" t="s">
        <v>400</v>
      </c>
      <c r="L152" s="73"/>
      <c r="M152" s="247" t="s">
        <v>22</v>
      </c>
      <c r="N152" s="248" t="s">
        <v>44</v>
      </c>
      <c r="O152" s="48"/>
      <c r="P152" s="249">
        <f>O152*H152</f>
        <v>0</v>
      </c>
      <c r="Q152" s="249">
        <v>0</v>
      </c>
      <c r="R152" s="249">
        <f>Q152*H152</f>
        <v>0</v>
      </c>
      <c r="S152" s="249">
        <v>0</v>
      </c>
      <c r="T152" s="250">
        <f>S152*H152</f>
        <v>0</v>
      </c>
      <c r="AR152" s="25" t="s">
        <v>401</v>
      </c>
      <c r="AT152" s="25" t="s">
        <v>396</v>
      </c>
      <c r="AU152" s="25" t="s">
        <v>81</v>
      </c>
      <c r="AY152" s="25" t="s">
        <v>394</v>
      </c>
      <c r="BE152" s="251">
        <f>IF(N152="základní",J152,0)</f>
        <v>0</v>
      </c>
      <c r="BF152" s="251">
        <f>IF(N152="snížená",J152,0)</f>
        <v>0</v>
      </c>
      <c r="BG152" s="251">
        <f>IF(N152="zákl. přenesená",J152,0)</f>
        <v>0</v>
      </c>
      <c r="BH152" s="251">
        <f>IF(N152="sníž. přenesená",J152,0)</f>
        <v>0</v>
      </c>
      <c r="BI152" s="251">
        <f>IF(N152="nulová",J152,0)</f>
        <v>0</v>
      </c>
      <c r="BJ152" s="25" t="s">
        <v>24</v>
      </c>
      <c r="BK152" s="251">
        <f>ROUND(I152*H152,2)</f>
        <v>0</v>
      </c>
      <c r="BL152" s="25" t="s">
        <v>401</v>
      </c>
      <c r="BM152" s="25" t="s">
        <v>6123</v>
      </c>
    </row>
    <row r="153" spans="2:47" s="1" customFormat="1" ht="13.5">
      <c r="B153" s="47"/>
      <c r="C153" s="75"/>
      <c r="D153" s="252" t="s">
        <v>403</v>
      </c>
      <c r="E153" s="75"/>
      <c r="F153" s="253" t="s">
        <v>547</v>
      </c>
      <c r="G153" s="75"/>
      <c r="H153" s="75"/>
      <c r="I153" s="208"/>
      <c r="J153" s="75"/>
      <c r="K153" s="75"/>
      <c r="L153" s="73"/>
      <c r="M153" s="254"/>
      <c r="N153" s="48"/>
      <c r="O153" s="48"/>
      <c r="P153" s="48"/>
      <c r="Q153" s="48"/>
      <c r="R153" s="48"/>
      <c r="S153" s="48"/>
      <c r="T153" s="96"/>
      <c r="AT153" s="25" t="s">
        <v>403</v>
      </c>
      <c r="AU153" s="25" t="s">
        <v>81</v>
      </c>
    </row>
    <row r="154" spans="2:51" s="12" customFormat="1" ht="13.5">
      <c r="B154" s="255"/>
      <c r="C154" s="256"/>
      <c r="D154" s="252" t="s">
        <v>405</v>
      </c>
      <c r="E154" s="257" t="s">
        <v>22</v>
      </c>
      <c r="F154" s="258" t="s">
        <v>6119</v>
      </c>
      <c r="G154" s="256"/>
      <c r="H154" s="259">
        <v>0.44</v>
      </c>
      <c r="I154" s="260"/>
      <c r="J154" s="256"/>
      <c r="K154" s="256"/>
      <c r="L154" s="261"/>
      <c r="M154" s="262"/>
      <c r="N154" s="263"/>
      <c r="O154" s="263"/>
      <c r="P154" s="263"/>
      <c r="Q154" s="263"/>
      <c r="R154" s="263"/>
      <c r="S154" s="263"/>
      <c r="T154" s="264"/>
      <c r="AT154" s="265" t="s">
        <v>405</v>
      </c>
      <c r="AU154" s="265" t="s">
        <v>81</v>
      </c>
      <c r="AV154" s="12" t="s">
        <v>81</v>
      </c>
      <c r="AW154" s="12" t="s">
        <v>36</v>
      </c>
      <c r="AX154" s="12" t="s">
        <v>73</v>
      </c>
      <c r="AY154" s="265" t="s">
        <v>394</v>
      </c>
    </row>
    <row r="155" spans="2:51" s="12" customFormat="1" ht="13.5">
      <c r="B155" s="255"/>
      <c r="C155" s="256"/>
      <c r="D155" s="252" t="s">
        <v>405</v>
      </c>
      <c r="E155" s="257" t="s">
        <v>22</v>
      </c>
      <c r="F155" s="258" t="s">
        <v>6110</v>
      </c>
      <c r="G155" s="256"/>
      <c r="H155" s="259">
        <v>0.66</v>
      </c>
      <c r="I155" s="260"/>
      <c r="J155" s="256"/>
      <c r="K155" s="256"/>
      <c r="L155" s="261"/>
      <c r="M155" s="262"/>
      <c r="N155" s="263"/>
      <c r="O155" s="263"/>
      <c r="P155" s="263"/>
      <c r="Q155" s="263"/>
      <c r="R155" s="263"/>
      <c r="S155" s="263"/>
      <c r="T155" s="264"/>
      <c r="AT155" s="265" t="s">
        <v>405</v>
      </c>
      <c r="AU155" s="265" t="s">
        <v>81</v>
      </c>
      <c r="AV155" s="12" t="s">
        <v>81</v>
      </c>
      <c r="AW155" s="12" t="s">
        <v>36</v>
      </c>
      <c r="AX155" s="12" t="s">
        <v>73</v>
      </c>
      <c r="AY155" s="265" t="s">
        <v>394</v>
      </c>
    </row>
    <row r="156" spans="2:51" s="14" customFormat="1" ht="13.5">
      <c r="B156" s="277"/>
      <c r="C156" s="278"/>
      <c r="D156" s="252" t="s">
        <v>405</v>
      </c>
      <c r="E156" s="279" t="s">
        <v>22</v>
      </c>
      <c r="F156" s="280" t="s">
        <v>473</v>
      </c>
      <c r="G156" s="278"/>
      <c r="H156" s="281">
        <v>1.1</v>
      </c>
      <c r="I156" s="282"/>
      <c r="J156" s="278"/>
      <c r="K156" s="278"/>
      <c r="L156" s="283"/>
      <c r="M156" s="284"/>
      <c r="N156" s="285"/>
      <c r="O156" s="285"/>
      <c r="P156" s="285"/>
      <c r="Q156" s="285"/>
      <c r="R156" s="285"/>
      <c r="S156" s="285"/>
      <c r="T156" s="286"/>
      <c r="AT156" s="287" t="s">
        <v>405</v>
      </c>
      <c r="AU156" s="287" t="s">
        <v>81</v>
      </c>
      <c r="AV156" s="14" t="s">
        <v>401</v>
      </c>
      <c r="AW156" s="14" t="s">
        <v>36</v>
      </c>
      <c r="AX156" s="14" t="s">
        <v>24</v>
      </c>
      <c r="AY156" s="287" t="s">
        <v>394</v>
      </c>
    </row>
    <row r="157" spans="2:65" s="1" customFormat="1" ht="16.5" customHeight="1">
      <c r="B157" s="47"/>
      <c r="C157" s="240" t="s">
        <v>499</v>
      </c>
      <c r="D157" s="240" t="s">
        <v>396</v>
      </c>
      <c r="E157" s="241" t="s">
        <v>550</v>
      </c>
      <c r="F157" s="242" t="s">
        <v>551</v>
      </c>
      <c r="G157" s="243" t="s">
        <v>552</v>
      </c>
      <c r="H157" s="244">
        <v>1.904</v>
      </c>
      <c r="I157" s="245"/>
      <c r="J157" s="246">
        <f>ROUND(I157*H157,2)</f>
        <v>0</v>
      </c>
      <c r="K157" s="242" t="s">
        <v>400</v>
      </c>
      <c r="L157" s="73"/>
      <c r="M157" s="247" t="s">
        <v>22</v>
      </c>
      <c r="N157" s="248" t="s">
        <v>44</v>
      </c>
      <c r="O157" s="48"/>
      <c r="P157" s="249">
        <f>O157*H157</f>
        <v>0</v>
      </c>
      <c r="Q157" s="249">
        <v>0</v>
      </c>
      <c r="R157" s="249">
        <f>Q157*H157</f>
        <v>0</v>
      </c>
      <c r="S157" s="249">
        <v>0</v>
      </c>
      <c r="T157" s="250">
        <f>S157*H157</f>
        <v>0</v>
      </c>
      <c r="AR157" s="25" t="s">
        <v>401</v>
      </c>
      <c r="AT157" s="25" t="s">
        <v>396</v>
      </c>
      <c r="AU157" s="25" t="s">
        <v>81</v>
      </c>
      <c r="AY157" s="25" t="s">
        <v>394</v>
      </c>
      <c r="BE157" s="251">
        <f>IF(N157="základní",J157,0)</f>
        <v>0</v>
      </c>
      <c r="BF157" s="251">
        <f>IF(N157="snížená",J157,0)</f>
        <v>0</v>
      </c>
      <c r="BG157" s="251">
        <f>IF(N157="zákl. přenesená",J157,0)</f>
        <v>0</v>
      </c>
      <c r="BH157" s="251">
        <f>IF(N157="sníž. přenesená",J157,0)</f>
        <v>0</v>
      </c>
      <c r="BI157" s="251">
        <f>IF(N157="nulová",J157,0)</f>
        <v>0</v>
      </c>
      <c r="BJ157" s="25" t="s">
        <v>24</v>
      </c>
      <c r="BK157" s="251">
        <f>ROUND(I157*H157,2)</f>
        <v>0</v>
      </c>
      <c r="BL157" s="25" t="s">
        <v>401</v>
      </c>
      <c r="BM157" s="25" t="s">
        <v>6124</v>
      </c>
    </row>
    <row r="158" spans="2:47" s="1" customFormat="1" ht="13.5">
      <c r="B158" s="47"/>
      <c r="C158" s="75"/>
      <c r="D158" s="252" t="s">
        <v>403</v>
      </c>
      <c r="E158" s="75"/>
      <c r="F158" s="253" t="s">
        <v>554</v>
      </c>
      <c r="G158" s="75"/>
      <c r="H158" s="75"/>
      <c r="I158" s="208"/>
      <c r="J158" s="75"/>
      <c r="K158" s="75"/>
      <c r="L158" s="73"/>
      <c r="M158" s="254"/>
      <c r="N158" s="48"/>
      <c r="O158" s="48"/>
      <c r="P158" s="48"/>
      <c r="Q158" s="48"/>
      <c r="R158" s="48"/>
      <c r="S158" s="48"/>
      <c r="T158" s="96"/>
      <c r="AT158" s="25" t="s">
        <v>403</v>
      </c>
      <c r="AU158" s="25" t="s">
        <v>81</v>
      </c>
    </row>
    <row r="159" spans="2:51" s="12" customFormat="1" ht="13.5">
      <c r="B159" s="255"/>
      <c r="C159" s="256"/>
      <c r="D159" s="252" t="s">
        <v>405</v>
      </c>
      <c r="E159" s="257" t="s">
        <v>22</v>
      </c>
      <c r="F159" s="258" t="s">
        <v>6125</v>
      </c>
      <c r="G159" s="256"/>
      <c r="H159" s="259">
        <v>0.733</v>
      </c>
      <c r="I159" s="260"/>
      <c r="J159" s="256"/>
      <c r="K159" s="256"/>
      <c r="L159" s="261"/>
      <c r="M159" s="262"/>
      <c r="N159" s="263"/>
      <c r="O159" s="263"/>
      <c r="P159" s="263"/>
      <c r="Q159" s="263"/>
      <c r="R159" s="263"/>
      <c r="S159" s="263"/>
      <c r="T159" s="264"/>
      <c r="AT159" s="265" t="s">
        <v>405</v>
      </c>
      <c r="AU159" s="265" t="s">
        <v>81</v>
      </c>
      <c r="AV159" s="12" t="s">
        <v>81</v>
      </c>
      <c r="AW159" s="12" t="s">
        <v>36</v>
      </c>
      <c r="AX159" s="12" t="s">
        <v>73</v>
      </c>
      <c r="AY159" s="265" t="s">
        <v>394</v>
      </c>
    </row>
    <row r="160" spans="2:51" s="12" customFormat="1" ht="13.5">
      <c r="B160" s="255"/>
      <c r="C160" s="256"/>
      <c r="D160" s="252" t="s">
        <v>405</v>
      </c>
      <c r="E160" s="257" t="s">
        <v>22</v>
      </c>
      <c r="F160" s="258" t="s">
        <v>6126</v>
      </c>
      <c r="G160" s="256"/>
      <c r="H160" s="259">
        <v>1.171</v>
      </c>
      <c r="I160" s="260"/>
      <c r="J160" s="256"/>
      <c r="K160" s="256"/>
      <c r="L160" s="261"/>
      <c r="M160" s="262"/>
      <c r="N160" s="263"/>
      <c r="O160" s="263"/>
      <c r="P160" s="263"/>
      <c r="Q160" s="263"/>
      <c r="R160" s="263"/>
      <c r="S160" s="263"/>
      <c r="T160" s="264"/>
      <c r="AT160" s="265" t="s">
        <v>405</v>
      </c>
      <c r="AU160" s="265" t="s">
        <v>81</v>
      </c>
      <c r="AV160" s="12" t="s">
        <v>81</v>
      </c>
      <c r="AW160" s="12" t="s">
        <v>36</v>
      </c>
      <c r="AX160" s="12" t="s">
        <v>73</v>
      </c>
      <c r="AY160" s="265" t="s">
        <v>394</v>
      </c>
    </row>
    <row r="161" spans="2:51" s="14" customFormat="1" ht="13.5">
      <c r="B161" s="277"/>
      <c r="C161" s="278"/>
      <c r="D161" s="252" t="s">
        <v>405</v>
      </c>
      <c r="E161" s="279" t="s">
        <v>22</v>
      </c>
      <c r="F161" s="280" t="s">
        <v>473</v>
      </c>
      <c r="G161" s="278"/>
      <c r="H161" s="281">
        <v>1.904</v>
      </c>
      <c r="I161" s="282"/>
      <c r="J161" s="278"/>
      <c r="K161" s="278"/>
      <c r="L161" s="283"/>
      <c r="M161" s="284"/>
      <c r="N161" s="285"/>
      <c r="O161" s="285"/>
      <c r="P161" s="285"/>
      <c r="Q161" s="285"/>
      <c r="R161" s="285"/>
      <c r="S161" s="285"/>
      <c r="T161" s="286"/>
      <c r="AT161" s="287" t="s">
        <v>405</v>
      </c>
      <c r="AU161" s="287" t="s">
        <v>81</v>
      </c>
      <c r="AV161" s="14" t="s">
        <v>401</v>
      </c>
      <c r="AW161" s="14" t="s">
        <v>36</v>
      </c>
      <c r="AX161" s="14" t="s">
        <v>24</v>
      </c>
      <c r="AY161" s="287" t="s">
        <v>394</v>
      </c>
    </row>
    <row r="162" spans="2:65" s="1" customFormat="1" ht="16.5" customHeight="1">
      <c r="B162" s="47"/>
      <c r="C162" s="240" t="s">
        <v>505</v>
      </c>
      <c r="D162" s="240" t="s">
        <v>396</v>
      </c>
      <c r="E162" s="241" t="s">
        <v>557</v>
      </c>
      <c r="F162" s="242" t="s">
        <v>558</v>
      </c>
      <c r="G162" s="243" t="s">
        <v>425</v>
      </c>
      <c r="H162" s="244">
        <v>1.54</v>
      </c>
      <c r="I162" s="245"/>
      <c r="J162" s="246">
        <f>ROUND(I162*H162,2)</f>
        <v>0</v>
      </c>
      <c r="K162" s="242" t="s">
        <v>400</v>
      </c>
      <c r="L162" s="73"/>
      <c r="M162" s="247" t="s">
        <v>22</v>
      </c>
      <c r="N162" s="248" t="s">
        <v>44</v>
      </c>
      <c r="O162" s="48"/>
      <c r="P162" s="249">
        <f>O162*H162</f>
        <v>0</v>
      </c>
      <c r="Q162" s="249">
        <v>0</v>
      </c>
      <c r="R162" s="249">
        <f>Q162*H162</f>
        <v>0</v>
      </c>
      <c r="S162" s="249">
        <v>0</v>
      </c>
      <c r="T162" s="250">
        <f>S162*H162</f>
        <v>0</v>
      </c>
      <c r="AR162" s="25" t="s">
        <v>401</v>
      </c>
      <c r="AT162" s="25" t="s">
        <v>396</v>
      </c>
      <c r="AU162" s="25" t="s">
        <v>81</v>
      </c>
      <c r="AY162" s="25" t="s">
        <v>394</v>
      </c>
      <c r="BE162" s="251">
        <f>IF(N162="základní",J162,0)</f>
        <v>0</v>
      </c>
      <c r="BF162" s="251">
        <f>IF(N162="snížená",J162,0)</f>
        <v>0</v>
      </c>
      <c r="BG162" s="251">
        <f>IF(N162="zákl. přenesená",J162,0)</f>
        <v>0</v>
      </c>
      <c r="BH162" s="251">
        <f>IF(N162="sníž. přenesená",J162,0)</f>
        <v>0</v>
      </c>
      <c r="BI162" s="251">
        <f>IF(N162="nulová",J162,0)</f>
        <v>0</v>
      </c>
      <c r="BJ162" s="25" t="s">
        <v>24</v>
      </c>
      <c r="BK162" s="251">
        <f>ROUND(I162*H162,2)</f>
        <v>0</v>
      </c>
      <c r="BL162" s="25" t="s">
        <v>401</v>
      </c>
      <c r="BM162" s="25" t="s">
        <v>6127</v>
      </c>
    </row>
    <row r="163" spans="2:47" s="1" customFormat="1" ht="13.5">
      <c r="B163" s="47"/>
      <c r="C163" s="75"/>
      <c r="D163" s="252" t="s">
        <v>403</v>
      </c>
      <c r="E163" s="75"/>
      <c r="F163" s="253" t="s">
        <v>560</v>
      </c>
      <c r="G163" s="75"/>
      <c r="H163" s="75"/>
      <c r="I163" s="208"/>
      <c r="J163" s="75"/>
      <c r="K163" s="75"/>
      <c r="L163" s="73"/>
      <c r="M163" s="254"/>
      <c r="N163" s="48"/>
      <c r="O163" s="48"/>
      <c r="P163" s="48"/>
      <c r="Q163" s="48"/>
      <c r="R163" s="48"/>
      <c r="S163" s="48"/>
      <c r="T163" s="96"/>
      <c r="AT163" s="25" t="s">
        <v>403</v>
      </c>
      <c r="AU163" s="25" t="s">
        <v>81</v>
      </c>
    </row>
    <row r="164" spans="2:51" s="12" customFormat="1" ht="13.5">
      <c r="B164" s="255"/>
      <c r="C164" s="256"/>
      <c r="D164" s="252" t="s">
        <v>405</v>
      </c>
      <c r="E164" s="257" t="s">
        <v>22</v>
      </c>
      <c r="F164" s="258" t="s">
        <v>6117</v>
      </c>
      <c r="G164" s="256"/>
      <c r="H164" s="259">
        <v>1.54</v>
      </c>
      <c r="I164" s="260"/>
      <c r="J164" s="256"/>
      <c r="K164" s="256"/>
      <c r="L164" s="261"/>
      <c r="M164" s="262"/>
      <c r="N164" s="263"/>
      <c r="O164" s="263"/>
      <c r="P164" s="263"/>
      <c r="Q164" s="263"/>
      <c r="R164" s="263"/>
      <c r="S164" s="263"/>
      <c r="T164" s="264"/>
      <c r="AT164" s="265" t="s">
        <v>405</v>
      </c>
      <c r="AU164" s="265" t="s">
        <v>81</v>
      </c>
      <c r="AV164" s="12" t="s">
        <v>81</v>
      </c>
      <c r="AW164" s="12" t="s">
        <v>36</v>
      </c>
      <c r="AX164" s="12" t="s">
        <v>73</v>
      </c>
      <c r="AY164" s="265" t="s">
        <v>394</v>
      </c>
    </row>
    <row r="165" spans="2:51" s="14" customFormat="1" ht="13.5">
      <c r="B165" s="277"/>
      <c r="C165" s="278"/>
      <c r="D165" s="252" t="s">
        <v>405</v>
      </c>
      <c r="E165" s="279" t="s">
        <v>22</v>
      </c>
      <c r="F165" s="280" t="s">
        <v>473</v>
      </c>
      <c r="G165" s="278"/>
      <c r="H165" s="281">
        <v>1.54</v>
      </c>
      <c r="I165" s="282"/>
      <c r="J165" s="278"/>
      <c r="K165" s="278"/>
      <c r="L165" s="283"/>
      <c r="M165" s="284"/>
      <c r="N165" s="285"/>
      <c r="O165" s="285"/>
      <c r="P165" s="285"/>
      <c r="Q165" s="285"/>
      <c r="R165" s="285"/>
      <c r="S165" s="285"/>
      <c r="T165" s="286"/>
      <c r="AT165" s="287" t="s">
        <v>405</v>
      </c>
      <c r="AU165" s="287" t="s">
        <v>81</v>
      </c>
      <c r="AV165" s="14" t="s">
        <v>401</v>
      </c>
      <c r="AW165" s="14" t="s">
        <v>36</v>
      </c>
      <c r="AX165" s="14" t="s">
        <v>24</v>
      </c>
      <c r="AY165" s="287" t="s">
        <v>394</v>
      </c>
    </row>
    <row r="166" spans="2:65" s="1" customFormat="1" ht="16.5" customHeight="1">
      <c r="B166" s="47"/>
      <c r="C166" s="240" t="s">
        <v>512</v>
      </c>
      <c r="D166" s="240" t="s">
        <v>396</v>
      </c>
      <c r="E166" s="241" t="s">
        <v>5563</v>
      </c>
      <c r="F166" s="242" t="s">
        <v>5564</v>
      </c>
      <c r="G166" s="243" t="s">
        <v>425</v>
      </c>
      <c r="H166" s="244">
        <v>0.66</v>
      </c>
      <c r="I166" s="245"/>
      <c r="J166" s="246">
        <f>ROUND(I166*H166,2)</f>
        <v>0</v>
      </c>
      <c r="K166" s="242" t="s">
        <v>400</v>
      </c>
      <c r="L166" s="73"/>
      <c r="M166" s="247" t="s">
        <v>22</v>
      </c>
      <c r="N166" s="248" t="s">
        <v>44</v>
      </c>
      <c r="O166" s="48"/>
      <c r="P166" s="249">
        <f>O166*H166</f>
        <v>0</v>
      </c>
      <c r="Q166" s="249">
        <v>0</v>
      </c>
      <c r="R166" s="249">
        <f>Q166*H166</f>
        <v>0</v>
      </c>
      <c r="S166" s="249">
        <v>0</v>
      </c>
      <c r="T166" s="250">
        <f>S166*H166</f>
        <v>0</v>
      </c>
      <c r="AR166" s="25" t="s">
        <v>401</v>
      </c>
      <c r="AT166" s="25" t="s">
        <v>396</v>
      </c>
      <c r="AU166" s="25" t="s">
        <v>81</v>
      </c>
      <c r="AY166" s="25" t="s">
        <v>394</v>
      </c>
      <c r="BE166" s="251">
        <f>IF(N166="základní",J166,0)</f>
        <v>0</v>
      </c>
      <c r="BF166" s="251">
        <f>IF(N166="snížená",J166,0)</f>
        <v>0</v>
      </c>
      <c r="BG166" s="251">
        <f>IF(N166="zákl. přenesená",J166,0)</f>
        <v>0</v>
      </c>
      <c r="BH166" s="251">
        <f>IF(N166="sníž. přenesená",J166,0)</f>
        <v>0</v>
      </c>
      <c r="BI166" s="251">
        <f>IF(N166="nulová",J166,0)</f>
        <v>0</v>
      </c>
      <c r="BJ166" s="25" t="s">
        <v>24</v>
      </c>
      <c r="BK166" s="251">
        <f>ROUND(I166*H166,2)</f>
        <v>0</v>
      </c>
      <c r="BL166" s="25" t="s">
        <v>401</v>
      </c>
      <c r="BM166" s="25" t="s">
        <v>6128</v>
      </c>
    </row>
    <row r="167" spans="2:47" s="1" customFormat="1" ht="13.5">
      <c r="B167" s="47"/>
      <c r="C167" s="75"/>
      <c r="D167" s="252" t="s">
        <v>403</v>
      </c>
      <c r="E167" s="75"/>
      <c r="F167" s="253" t="s">
        <v>5566</v>
      </c>
      <c r="G167" s="75"/>
      <c r="H167" s="75"/>
      <c r="I167" s="208"/>
      <c r="J167" s="75"/>
      <c r="K167" s="75"/>
      <c r="L167" s="73"/>
      <c r="M167" s="254"/>
      <c r="N167" s="48"/>
      <c r="O167" s="48"/>
      <c r="P167" s="48"/>
      <c r="Q167" s="48"/>
      <c r="R167" s="48"/>
      <c r="S167" s="48"/>
      <c r="T167" s="96"/>
      <c r="AT167" s="25" t="s">
        <v>403</v>
      </c>
      <c r="AU167" s="25" t="s">
        <v>81</v>
      </c>
    </row>
    <row r="168" spans="2:51" s="12" customFormat="1" ht="13.5">
      <c r="B168" s="255"/>
      <c r="C168" s="256"/>
      <c r="D168" s="252" t="s">
        <v>405</v>
      </c>
      <c r="E168" s="257" t="s">
        <v>22</v>
      </c>
      <c r="F168" s="258" t="s">
        <v>6110</v>
      </c>
      <c r="G168" s="256"/>
      <c r="H168" s="259">
        <v>0.66</v>
      </c>
      <c r="I168" s="260"/>
      <c r="J168" s="256"/>
      <c r="K168" s="256"/>
      <c r="L168" s="261"/>
      <c r="M168" s="262"/>
      <c r="N168" s="263"/>
      <c r="O168" s="263"/>
      <c r="P168" s="263"/>
      <c r="Q168" s="263"/>
      <c r="R168" s="263"/>
      <c r="S168" s="263"/>
      <c r="T168" s="264"/>
      <c r="AT168" s="265" t="s">
        <v>405</v>
      </c>
      <c r="AU168" s="265" t="s">
        <v>81</v>
      </c>
      <c r="AV168" s="12" t="s">
        <v>81</v>
      </c>
      <c r="AW168" s="12" t="s">
        <v>36</v>
      </c>
      <c r="AX168" s="12" t="s">
        <v>73</v>
      </c>
      <c r="AY168" s="265" t="s">
        <v>394</v>
      </c>
    </row>
    <row r="169" spans="2:51" s="14" customFormat="1" ht="13.5">
      <c r="B169" s="277"/>
      <c r="C169" s="278"/>
      <c r="D169" s="252" t="s">
        <v>405</v>
      </c>
      <c r="E169" s="279" t="s">
        <v>22</v>
      </c>
      <c r="F169" s="280" t="s">
        <v>473</v>
      </c>
      <c r="G169" s="278"/>
      <c r="H169" s="281">
        <v>0.66</v>
      </c>
      <c r="I169" s="282"/>
      <c r="J169" s="278"/>
      <c r="K169" s="278"/>
      <c r="L169" s="283"/>
      <c r="M169" s="284"/>
      <c r="N169" s="285"/>
      <c r="O169" s="285"/>
      <c r="P169" s="285"/>
      <c r="Q169" s="285"/>
      <c r="R169" s="285"/>
      <c r="S169" s="285"/>
      <c r="T169" s="286"/>
      <c r="AT169" s="287" t="s">
        <v>405</v>
      </c>
      <c r="AU169" s="287" t="s">
        <v>81</v>
      </c>
      <c r="AV169" s="14" t="s">
        <v>401</v>
      </c>
      <c r="AW169" s="14" t="s">
        <v>36</v>
      </c>
      <c r="AX169" s="14" t="s">
        <v>24</v>
      </c>
      <c r="AY169" s="287" t="s">
        <v>394</v>
      </c>
    </row>
    <row r="170" spans="2:65" s="1" customFormat="1" ht="16.5" customHeight="1">
      <c r="B170" s="47"/>
      <c r="C170" s="288" t="s">
        <v>518</v>
      </c>
      <c r="D170" s="288" t="s">
        <v>506</v>
      </c>
      <c r="E170" s="289" t="s">
        <v>5568</v>
      </c>
      <c r="F170" s="290" t="s">
        <v>6021</v>
      </c>
      <c r="G170" s="291" t="s">
        <v>552</v>
      </c>
      <c r="H170" s="292">
        <v>1.244</v>
      </c>
      <c r="I170" s="293"/>
      <c r="J170" s="294">
        <f>ROUND(I170*H170,2)</f>
        <v>0</v>
      </c>
      <c r="K170" s="290" t="s">
        <v>400</v>
      </c>
      <c r="L170" s="295"/>
      <c r="M170" s="296" t="s">
        <v>22</v>
      </c>
      <c r="N170" s="297" t="s">
        <v>44</v>
      </c>
      <c r="O170" s="48"/>
      <c r="P170" s="249">
        <f>O170*H170</f>
        <v>0</v>
      </c>
      <c r="Q170" s="249">
        <v>1</v>
      </c>
      <c r="R170" s="249">
        <f>Q170*H170</f>
        <v>1.244</v>
      </c>
      <c r="S170" s="249">
        <v>0</v>
      </c>
      <c r="T170" s="250">
        <f>S170*H170</f>
        <v>0</v>
      </c>
      <c r="AR170" s="25" t="s">
        <v>443</v>
      </c>
      <c r="AT170" s="25" t="s">
        <v>506</v>
      </c>
      <c r="AU170" s="25" t="s">
        <v>81</v>
      </c>
      <c r="AY170" s="25" t="s">
        <v>394</v>
      </c>
      <c r="BE170" s="251">
        <f>IF(N170="základní",J170,0)</f>
        <v>0</v>
      </c>
      <c r="BF170" s="251">
        <f>IF(N170="snížená",J170,0)</f>
        <v>0</v>
      </c>
      <c r="BG170" s="251">
        <f>IF(N170="zákl. přenesená",J170,0)</f>
        <v>0</v>
      </c>
      <c r="BH170" s="251">
        <f>IF(N170="sníž. přenesená",J170,0)</f>
        <v>0</v>
      </c>
      <c r="BI170" s="251">
        <f>IF(N170="nulová",J170,0)</f>
        <v>0</v>
      </c>
      <c r="BJ170" s="25" t="s">
        <v>24</v>
      </c>
      <c r="BK170" s="251">
        <f>ROUND(I170*H170,2)</f>
        <v>0</v>
      </c>
      <c r="BL170" s="25" t="s">
        <v>401</v>
      </c>
      <c r="BM170" s="25" t="s">
        <v>6129</v>
      </c>
    </row>
    <row r="171" spans="2:47" s="1" customFormat="1" ht="13.5">
      <c r="B171" s="47"/>
      <c r="C171" s="75"/>
      <c r="D171" s="252" t="s">
        <v>403</v>
      </c>
      <c r="E171" s="75"/>
      <c r="F171" s="253" t="s">
        <v>6023</v>
      </c>
      <c r="G171" s="75"/>
      <c r="H171" s="75"/>
      <c r="I171" s="208"/>
      <c r="J171" s="75"/>
      <c r="K171" s="75"/>
      <c r="L171" s="73"/>
      <c r="M171" s="254"/>
      <c r="N171" s="48"/>
      <c r="O171" s="48"/>
      <c r="P171" s="48"/>
      <c r="Q171" s="48"/>
      <c r="R171" s="48"/>
      <c r="S171" s="48"/>
      <c r="T171" s="96"/>
      <c r="AT171" s="25" t="s">
        <v>403</v>
      </c>
      <c r="AU171" s="25" t="s">
        <v>81</v>
      </c>
    </row>
    <row r="172" spans="2:51" s="12" customFormat="1" ht="13.5">
      <c r="B172" s="255"/>
      <c r="C172" s="256"/>
      <c r="D172" s="252" t="s">
        <v>405</v>
      </c>
      <c r="E172" s="257" t="s">
        <v>22</v>
      </c>
      <c r="F172" s="258" t="s">
        <v>6130</v>
      </c>
      <c r="G172" s="256"/>
      <c r="H172" s="259">
        <v>1.244</v>
      </c>
      <c r="I172" s="260"/>
      <c r="J172" s="256"/>
      <c r="K172" s="256"/>
      <c r="L172" s="261"/>
      <c r="M172" s="262"/>
      <c r="N172" s="263"/>
      <c r="O172" s="263"/>
      <c r="P172" s="263"/>
      <c r="Q172" s="263"/>
      <c r="R172" s="263"/>
      <c r="S172" s="263"/>
      <c r="T172" s="264"/>
      <c r="AT172" s="265" t="s">
        <v>405</v>
      </c>
      <c r="AU172" s="265" t="s">
        <v>81</v>
      </c>
      <c r="AV172" s="12" t="s">
        <v>81</v>
      </c>
      <c r="AW172" s="12" t="s">
        <v>36</v>
      </c>
      <c r="AX172" s="12" t="s">
        <v>73</v>
      </c>
      <c r="AY172" s="265" t="s">
        <v>394</v>
      </c>
    </row>
    <row r="173" spans="2:51" s="14" customFormat="1" ht="13.5">
      <c r="B173" s="277"/>
      <c r="C173" s="278"/>
      <c r="D173" s="252" t="s">
        <v>405</v>
      </c>
      <c r="E173" s="279" t="s">
        <v>22</v>
      </c>
      <c r="F173" s="280" t="s">
        <v>473</v>
      </c>
      <c r="G173" s="278"/>
      <c r="H173" s="281">
        <v>1.244</v>
      </c>
      <c r="I173" s="282"/>
      <c r="J173" s="278"/>
      <c r="K173" s="278"/>
      <c r="L173" s="283"/>
      <c r="M173" s="284"/>
      <c r="N173" s="285"/>
      <c r="O173" s="285"/>
      <c r="P173" s="285"/>
      <c r="Q173" s="285"/>
      <c r="R173" s="285"/>
      <c r="S173" s="285"/>
      <c r="T173" s="286"/>
      <c r="AT173" s="287" t="s">
        <v>405</v>
      </c>
      <c r="AU173" s="287" t="s">
        <v>81</v>
      </c>
      <c r="AV173" s="14" t="s">
        <v>401</v>
      </c>
      <c r="AW173" s="14" t="s">
        <v>36</v>
      </c>
      <c r="AX173" s="14" t="s">
        <v>24</v>
      </c>
      <c r="AY173" s="287" t="s">
        <v>394</v>
      </c>
    </row>
    <row r="174" spans="2:63" s="11" customFormat="1" ht="29.85" customHeight="1">
      <c r="B174" s="224"/>
      <c r="C174" s="225"/>
      <c r="D174" s="226" t="s">
        <v>72</v>
      </c>
      <c r="E174" s="238" t="s">
        <v>401</v>
      </c>
      <c r="F174" s="238" t="s">
        <v>1002</v>
      </c>
      <c r="G174" s="225"/>
      <c r="H174" s="225"/>
      <c r="I174" s="228"/>
      <c r="J174" s="239">
        <f>BK174</f>
        <v>0</v>
      </c>
      <c r="K174" s="225"/>
      <c r="L174" s="230"/>
      <c r="M174" s="231"/>
      <c r="N174" s="232"/>
      <c r="O174" s="232"/>
      <c r="P174" s="233">
        <f>SUM(P175:P178)</f>
        <v>0</v>
      </c>
      <c r="Q174" s="232"/>
      <c r="R174" s="233">
        <f>SUM(R175:R178)</f>
        <v>0.8319388</v>
      </c>
      <c r="S174" s="232"/>
      <c r="T174" s="234">
        <f>SUM(T175:T178)</f>
        <v>0</v>
      </c>
      <c r="AR174" s="235" t="s">
        <v>24</v>
      </c>
      <c r="AT174" s="236" t="s">
        <v>72</v>
      </c>
      <c r="AU174" s="236" t="s">
        <v>24</v>
      </c>
      <c r="AY174" s="235" t="s">
        <v>394</v>
      </c>
      <c r="BK174" s="237">
        <f>SUM(BK175:BK178)</f>
        <v>0</v>
      </c>
    </row>
    <row r="175" spans="2:65" s="1" customFormat="1" ht="16.5" customHeight="1">
      <c r="B175" s="47"/>
      <c r="C175" s="240" t="s">
        <v>9</v>
      </c>
      <c r="D175" s="240" t="s">
        <v>396</v>
      </c>
      <c r="E175" s="241" t="s">
        <v>5595</v>
      </c>
      <c r="F175" s="242" t="s">
        <v>5596</v>
      </c>
      <c r="G175" s="243" t="s">
        <v>425</v>
      </c>
      <c r="H175" s="244">
        <v>0.44</v>
      </c>
      <c r="I175" s="245"/>
      <c r="J175" s="246">
        <f>ROUND(I175*H175,2)</f>
        <v>0</v>
      </c>
      <c r="K175" s="242" t="s">
        <v>400</v>
      </c>
      <c r="L175" s="73"/>
      <c r="M175" s="247" t="s">
        <v>22</v>
      </c>
      <c r="N175" s="248" t="s">
        <v>44</v>
      </c>
      <c r="O175" s="48"/>
      <c r="P175" s="249">
        <f>O175*H175</f>
        <v>0</v>
      </c>
      <c r="Q175" s="249">
        <v>1.89077</v>
      </c>
      <c r="R175" s="249">
        <f>Q175*H175</f>
        <v>0.8319388</v>
      </c>
      <c r="S175" s="249">
        <v>0</v>
      </c>
      <c r="T175" s="250">
        <f>S175*H175</f>
        <v>0</v>
      </c>
      <c r="AR175" s="25" t="s">
        <v>401</v>
      </c>
      <c r="AT175" s="25" t="s">
        <v>396</v>
      </c>
      <c r="AU175" s="25" t="s">
        <v>81</v>
      </c>
      <c r="AY175" s="25" t="s">
        <v>394</v>
      </c>
      <c r="BE175" s="251">
        <f>IF(N175="základní",J175,0)</f>
        <v>0</v>
      </c>
      <c r="BF175" s="251">
        <f>IF(N175="snížená",J175,0)</f>
        <v>0</v>
      </c>
      <c r="BG175" s="251">
        <f>IF(N175="zákl. přenesená",J175,0)</f>
        <v>0</v>
      </c>
      <c r="BH175" s="251">
        <f>IF(N175="sníž. přenesená",J175,0)</f>
        <v>0</v>
      </c>
      <c r="BI175" s="251">
        <f>IF(N175="nulová",J175,0)</f>
        <v>0</v>
      </c>
      <c r="BJ175" s="25" t="s">
        <v>24</v>
      </c>
      <c r="BK175" s="251">
        <f>ROUND(I175*H175,2)</f>
        <v>0</v>
      </c>
      <c r="BL175" s="25" t="s">
        <v>401</v>
      </c>
      <c r="BM175" s="25" t="s">
        <v>6131</v>
      </c>
    </row>
    <row r="176" spans="2:47" s="1" customFormat="1" ht="13.5">
      <c r="B176" s="47"/>
      <c r="C176" s="75"/>
      <c r="D176" s="252" t="s">
        <v>403</v>
      </c>
      <c r="E176" s="75"/>
      <c r="F176" s="253" t="s">
        <v>5598</v>
      </c>
      <c r="G176" s="75"/>
      <c r="H176" s="75"/>
      <c r="I176" s="208"/>
      <c r="J176" s="75"/>
      <c r="K176" s="75"/>
      <c r="L176" s="73"/>
      <c r="M176" s="254"/>
      <c r="N176" s="48"/>
      <c r="O176" s="48"/>
      <c r="P176" s="48"/>
      <c r="Q176" s="48"/>
      <c r="R176" s="48"/>
      <c r="S176" s="48"/>
      <c r="T176" s="96"/>
      <c r="AT176" s="25" t="s">
        <v>403</v>
      </c>
      <c r="AU176" s="25" t="s">
        <v>81</v>
      </c>
    </row>
    <row r="177" spans="2:51" s="12" customFormat="1" ht="13.5">
      <c r="B177" s="255"/>
      <c r="C177" s="256"/>
      <c r="D177" s="252" t="s">
        <v>405</v>
      </c>
      <c r="E177" s="257" t="s">
        <v>22</v>
      </c>
      <c r="F177" s="258" t="s">
        <v>6119</v>
      </c>
      <c r="G177" s="256"/>
      <c r="H177" s="259">
        <v>0.44</v>
      </c>
      <c r="I177" s="260"/>
      <c r="J177" s="256"/>
      <c r="K177" s="256"/>
      <c r="L177" s="261"/>
      <c r="M177" s="262"/>
      <c r="N177" s="263"/>
      <c r="O177" s="263"/>
      <c r="P177" s="263"/>
      <c r="Q177" s="263"/>
      <c r="R177" s="263"/>
      <c r="S177" s="263"/>
      <c r="T177" s="264"/>
      <c r="AT177" s="265" t="s">
        <v>405</v>
      </c>
      <c r="AU177" s="265" t="s">
        <v>81</v>
      </c>
      <c r="AV177" s="12" t="s">
        <v>81</v>
      </c>
      <c r="AW177" s="12" t="s">
        <v>36</v>
      </c>
      <c r="AX177" s="12" t="s">
        <v>73</v>
      </c>
      <c r="AY177" s="265" t="s">
        <v>394</v>
      </c>
    </row>
    <row r="178" spans="2:51" s="14" customFormat="1" ht="13.5">
      <c r="B178" s="277"/>
      <c r="C178" s="278"/>
      <c r="D178" s="252" t="s">
        <v>405</v>
      </c>
      <c r="E178" s="279" t="s">
        <v>22</v>
      </c>
      <c r="F178" s="280" t="s">
        <v>473</v>
      </c>
      <c r="G178" s="278"/>
      <c r="H178" s="281">
        <v>0.44</v>
      </c>
      <c r="I178" s="282"/>
      <c r="J178" s="278"/>
      <c r="K178" s="278"/>
      <c r="L178" s="283"/>
      <c r="M178" s="284"/>
      <c r="N178" s="285"/>
      <c r="O178" s="285"/>
      <c r="P178" s="285"/>
      <c r="Q178" s="285"/>
      <c r="R178" s="285"/>
      <c r="S178" s="285"/>
      <c r="T178" s="286"/>
      <c r="AT178" s="287" t="s">
        <v>405</v>
      </c>
      <c r="AU178" s="287" t="s">
        <v>81</v>
      </c>
      <c r="AV178" s="14" t="s">
        <v>401</v>
      </c>
      <c r="AW178" s="14" t="s">
        <v>36</v>
      </c>
      <c r="AX178" s="14" t="s">
        <v>24</v>
      </c>
      <c r="AY178" s="287" t="s">
        <v>394</v>
      </c>
    </row>
    <row r="179" spans="2:63" s="11" customFormat="1" ht="29.85" customHeight="1">
      <c r="B179" s="224"/>
      <c r="C179" s="225"/>
      <c r="D179" s="226" t="s">
        <v>72</v>
      </c>
      <c r="E179" s="238" t="s">
        <v>443</v>
      </c>
      <c r="F179" s="238" t="s">
        <v>1522</v>
      </c>
      <c r="G179" s="225"/>
      <c r="H179" s="225"/>
      <c r="I179" s="228"/>
      <c r="J179" s="239">
        <f>BK179</f>
        <v>0</v>
      </c>
      <c r="K179" s="225"/>
      <c r="L179" s="230"/>
      <c r="M179" s="231"/>
      <c r="N179" s="232"/>
      <c r="O179" s="232"/>
      <c r="P179" s="233">
        <f>SUM(P180:P223)</f>
        <v>0</v>
      </c>
      <c r="Q179" s="232"/>
      <c r="R179" s="233">
        <f>SUM(R180:R223)</f>
        <v>0.46592</v>
      </c>
      <c r="S179" s="232"/>
      <c r="T179" s="234">
        <f>SUM(T180:T223)</f>
        <v>0</v>
      </c>
      <c r="AR179" s="235" t="s">
        <v>24</v>
      </c>
      <c r="AT179" s="236" t="s">
        <v>72</v>
      </c>
      <c r="AU179" s="236" t="s">
        <v>24</v>
      </c>
      <c r="AY179" s="235" t="s">
        <v>394</v>
      </c>
      <c r="BK179" s="237">
        <f>SUM(BK180:BK223)</f>
        <v>0</v>
      </c>
    </row>
    <row r="180" spans="2:65" s="1" customFormat="1" ht="25.5" customHeight="1">
      <c r="B180" s="47"/>
      <c r="C180" s="240" t="s">
        <v>528</v>
      </c>
      <c r="D180" s="240" t="s">
        <v>396</v>
      </c>
      <c r="E180" s="241" t="s">
        <v>6132</v>
      </c>
      <c r="F180" s="242" t="s">
        <v>6133</v>
      </c>
      <c r="G180" s="243" t="s">
        <v>612</v>
      </c>
      <c r="H180" s="244">
        <v>5</v>
      </c>
      <c r="I180" s="245"/>
      <c r="J180" s="246">
        <f>ROUND(I180*H180,2)</f>
        <v>0</v>
      </c>
      <c r="K180" s="242" t="s">
        <v>400</v>
      </c>
      <c r="L180" s="73"/>
      <c r="M180" s="247" t="s">
        <v>22</v>
      </c>
      <c r="N180" s="248" t="s">
        <v>44</v>
      </c>
      <c r="O180" s="48"/>
      <c r="P180" s="249">
        <f>O180*H180</f>
        <v>0</v>
      </c>
      <c r="Q180" s="249">
        <v>0</v>
      </c>
      <c r="R180" s="249">
        <f>Q180*H180</f>
        <v>0</v>
      </c>
      <c r="S180" s="249">
        <v>0</v>
      </c>
      <c r="T180" s="250">
        <f>S180*H180</f>
        <v>0</v>
      </c>
      <c r="AR180" s="25" t="s">
        <v>401</v>
      </c>
      <c r="AT180" s="25" t="s">
        <v>396</v>
      </c>
      <c r="AU180" s="25" t="s">
        <v>81</v>
      </c>
      <c r="AY180" s="25" t="s">
        <v>394</v>
      </c>
      <c r="BE180" s="251">
        <f>IF(N180="základní",J180,0)</f>
        <v>0</v>
      </c>
      <c r="BF180" s="251">
        <f>IF(N180="snížená",J180,0)</f>
        <v>0</v>
      </c>
      <c r="BG180" s="251">
        <f>IF(N180="zákl. přenesená",J180,0)</f>
        <v>0</v>
      </c>
      <c r="BH180" s="251">
        <f>IF(N180="sníž. přenesená",J180,0)</f>
        <v>0</v>
      </c>
      <c r="BI180" s="251">
        <f>IF(N180="nulová",J180,0)</f>
        <v>0</v>
      </c>
      <c r="BJ180" s="25" t="s">
        <v>24</v>
      </c>
      <c r="BK180" s="251">
        <f>ROUND(I180*H180,2)</f>
        <v>0</v>
      </c>
      <c r="BL180" s="25" t="s">
        <v>401</v>
      </c>
      <c r="BM180" s="25" t="s">
        <v>6134</v>
      </c>
    </row>
    <row r="181" spans="2:47" s="1" customFormat="1" ht="13.5">
      <c r="B181" s="47"/>
      <c r="C181" s="75"/>
      <c r="D181" s="252" t="s">
        <v>403</v>
      </c>
      <c r="E181" s="75"/>
      <c r="F181" s="253" t="s">
        <v>6135</v>
      </c>
      <c r="G181" s="75"/>
      <c r="H181" s="75"/>
      <c r="I181" s="208"/>
      <c r="J181" s="75"/>
      <c r="K181" s="75"/>
      <c r="L181" s="73"/>
      <c r="M181" s="254"/>
      <c r="N181" s="48"/>
      <c r="O181" s="48"/>
      <c r="P181" s="48"/>
      <c r="Q181" s="48"/>
      <c r="R181" s="48"/>
      <c r="S181" s="48"/>
      <c r="T181" s="96"/>
      <c r="AT181" s="25" t="s">
        <v>403</v>
      </c>
      <c r="AU181" s="25" t="s">
        <v>81</v>
      </c>
    </row>
    <row r="182" spans="2:51" s="12" customFormat="1" ht="13.5">
      <c r="B182" s="255"/>
      <c r="C182" s="256"/>
      <c r="D182" s="252" t="s">
        <v>405</v>
      </c>
      <c r="E182" s="257" t="s">
        <v>22</v>
      </c>
      <c r="F182" s="258" t="s">
        <v>6136</v>
      </c>
      <c r="G182" s="256"/>
      <c r="H182" s="259">
        <v>5</v>
      </c>
      <c r="I182" s="260"/>
      <c r="J182" s="256"/>
      <c r="K182" s="256"/>
      <c r="L182" s="261"/>
      <c r="M182" s="262"/>
      <c r="N182" s="263"/>
      <c r="O182" s="263"/>
      <c r="P182" s="263"/>
      <c r="Q182" s="263"/>
      <c r="R182" s="263"/>
      <c r="S182" s="263"/>
      <c r="T182" s="264"/>
      <c r="AT182" s="265" t="s">
        <v>405</v>
      </c>
      <c r="AU182" s="265" t="s">
        <v>81</v>
      </c>
      <c r="AV182" s="12" t="s">
        <v>81</v>
      </c>
      <c r="AW182" s="12" t="s">
        <v>36</v>
      </c>
      <c r="AX182" s="12" t="s">
        <v>73</v>
      </c>
      <c r="AY182" s="265" t="s">
        <v>394</v>
      </c>
    </row>
    <row r="183" spans="2:51" s="14" customFormat="1" ht="13.5">
      <c r="B183" s="277"/>
      <c r="C183" s="278"/>
      <c r="D183" s="252" t="s">
        <v>405</v>
      </c>
      <c r="E183" s="279" t="s">
        <v>22</v>
      </c>
      <c r="F183" s="280" t="s">
        <v>473</v>
      </c>
      <c r="G183" s="278"/>
      <c r="H183" s="281">
        <v>5</v>
      </c>
      <c r="I183" s="282"/>
      <c r="J183" s="278"/>
      <c r="K183" s="278"/>
      <c r="L183" s="283"/>
      <c r="M183" s="284"/>
      <c r="N183" s="285"/>
      <c r="O183" s="285"/>
      <c r="P183" s="285"/>
      <c r="Q183" s="285"/>
      <c r="R183" s="285"/>
      <c r="S183" s="285"/>
      <c r="T183" s="286"/>
      <c r="AT183" s="287" t="s">
        <v>405</v>
      </c>
      <c r="AU183" s="287" t="s">
        <v>81</v>
      </c>
      <c r="AV183" s="14" t="s">
        <v>401</v>
      </c>
      <c r="AW183" s="14" t="s">
        <v>36</v>
      </c>
      <c r="AX183" s="14" t="s">
        <v>24</v>
      </c>
      <c r="AY183" s="287" t="s">
        <v>394</v>
      </c>
    </row>
    <row r="184" spans="2:65" s="1" customFormat="1" ht="16.5" customHeight="1">
      <c r="B184" s="47"/>
      <c r="C184" s="288" t="s">
        <v>533</v>
      </c>
      <c r="D184" s="288" t="s">
        <v>506</v>
      </c>
      <c r="E184" s="289" t="s">
        <v>6137</v>
      </c>
      <c r="F184" s="290" t="s">
        <v>6138</v>
      </c>
      <c r="G184" s="291" t="s">
        <v>612</v>
      </c>
      <c r="H184" s="292">
        <v>5</v>
      </c>
      <c r="I184" s="293"/>
      <c r="J184" s="294">
        <f>ROUND(I184*H184,2)</f>
        <v>0</v>
      </c>
      <c r="K184" s="290" t="s">
        <v>400</v>
      </c>
      <c r="L184" s="295"/>
      <c r="M184" s="296" t="s">
        <v>22</v>
      </c>
      <c r="N184" s="297" t="s">
        <v>44</v>
      </c>
      <c r="O184" s="48"/>
      <c r="P184" s="249">
        <f>O184*H184</f>
        <v>0</v>
      </c>
      <c r="Q184" s="249">
        <v>0.00067</v>
      </c>
      <c r="R184" s="249">
        <f>Q184*H184</f>
        <v>0.00335</v>
      </c>
      <c r="S184" s="249">
        <v>0</v>
      </c>
      <c r="T184" s="250">
        <f>S184*H184</f>
        <v>0</v>
      </c>
      <c r="AR184" s="25" t="s">
        <v>443</v>
      </c>
      <c r="AT184" s="25" t="s">
        <v>506</v>
      </c>
      <c r="AU184" s="25" t="s">
        <v>81</v>
      </c>
      <c r="AY184" s="25" t="s">
        <v>394</v>
      </c>
      <c r="BE184" s="251">
        <f>IF(N184="základní",J184,0)</f>
        <v>0</v>
      </c>
      <c r="BF184" s="251">
        <f>IF(N184="snížená",J184,0)</f>
        <v>0</v>
      </c>
      <c r="BG184" s="251">
        <f>IF(N184="zákl. přenesená",J184,0)</f>
        <v>0</v>
      </c>
      <c r="BH184" s="251">
        <f>IF(N184="sníž. přenesená",J184,0)</f>
        <v>0</v>
      </c>
      <c r="BI184" s="251">
        <f>IF(N184="nulová",J184,0)</f>
        <v>0</v>
      </c>
      <c r="BJ184" s="25" t="s">
        <v>24</v>
      </c>
      <c r="BK184" s="251">
        <f>ROUND(I184*H184,2)</f>
        <v>0</v>
      </c>
      <c r="BL184" s="25" t="s">
        <v>401</v>
      </c>
      <c r="BM184" s="25" t="s">
        <v>6139</v>
      </c>
    </row>
    <row r="185" spans="2:47" s="1" customFormat="1" ht="13.5">
      <c r="B185" s="47"/>
      <c r="C185" s="75"/>
      <c r="D185" s="252" t="s">
        <v>403</v>
      </c>
      <c r="E185" s="75"/>
      <c r="F185" s="253" t="s">
        <v>6140</v>
      </c>
      <c r="G185" s="75"/>
      <c r="H185" s="75"/>
      <c r="I185" s="208"/>
      <c r="J185" s="75"/>
      <c r="K185" s="75"/>
      <c r="L185" s="73"/>
      <c r="M185" s="254"/>
      <c r="N185" s="48"/>
      <c r="O185" s="48"/>
      <c r="P185" s="48"/>
      <c r="Q185" s="48"/>
      <c r="R185" s="48"/>
      <c r="S185" s="48"/>
      <c r="T185" s="96"/>
      <c r="AT185" s="25" t="s">
        <v>403</v>
      </c>
      <c r="AU185" s="25" t="s">
        <v>81</v>
      </c>
    </row>
    <row r="186" spans="2:51" s="12" customFormat="1" ht="13.5">
      <c r="B186" s="255"/>
      <c r="C186" s="256"/>
      <c r="D186" s="252" t="s">
        <v>405</v>
      </c>
      <c r="E186" s="257" t="s">
        <v>22</v>
      </c>
      <c r="F186" s="258" t="s">
        <v>6136</v>
      </c>
      <c r="G186" s="256"/>
      <c r="H186" s="259">
        <v>5</v>
      </c>
      <c r="I186" s="260"/>
      <c r="J186" s="256"/>
      <c r="K186" s="256"/>
      <c r="L186" s="261"/>
      <c r="M186" s="262"/>
      <c r="N186" s="263"/>
      <c r="O186" s="263"/>
      <c r="P186" s="263"/>
      <c r="Q186" s="263"/>
      <c r="R186" s="263"/>
      <c r="S186" s="263"/>
      <c r="T186" s="264"/>
      <c r="AT186" s="265" t="s">
        <v>405</v>
      </c>
      <c r="AU186" s="265" t="s">
        <v>81</v>
      </c>
      <c r="AV186" s="12" t="s">
        <v>81</v>
      </c>
      <c r="AW186" s="12" t="s">
        <v>36</v>
      </c>
      <c r="AX186" s="12" t="s">
        <v>73</v>
      </c>
      <c r="AY186" s="265" t="s">
        <v>394</v>
      </c>
    </row>
    <row r="187" spans="2:51" s="14" customFormat="1" ht="13.5">
      <c r="B187" s="277"/>
      <c r="C187" s="278"/>
      <c r="D187" s="252" t="s">
        <v>405</v>
      </c>
      <c r="E187" s="279" t="s">
        <v>22</v>
      </c>
      <c r="F187" s="280" t="s">
        <v>473</v>
      </c>
      <c r="G187" s="278"/>
      <c r="H187" s="281">
        <v>5</v>
      </c>
      <c r="I187" s="282"/>
      <c r="J187" s="278"/>
      <c r="K187" s="278"/>
      <c r="L187" s="283"/>
      <c r="M187" s="284"/>
      <c r="N187" s="285"/>
      <c r="O187" s="285"/>
      <c r="P187" s="285"/>
      <c r="Q187" s="285"/>
      <c r="R187" s="285"/>
      <c r="S187" s="285"/>
      <c r="T187" s="286"/>
      <c r="AT187" s="287" t="s">
        <v>405</v>
      </c>
      <c r="AU187" s="287" t="s">
        <v>81</v>
      </c>
      <c r="AV187" s="14" t="s">
        <v>401</v>
      </c>
      <c r="AW187" s="14" t="s">
        <v>36</v>
      </c>
      <c r="AX187" s="14" t="s">
        <v>24</v>
      </c>
      <c r="AY187" s="287" t="s">
        <v>394</v>
      </c>
    </row>
    <row r="188" spans="2:65" s="1" customFormat="1" ht="16.5" customHeight="1">
      <c r="B188" s="47"/>
      <c r="C188" s="240" t="s">
        <v>540</v>
      </c>
      <c r="D188" s="240" t="s">
        <v>396</v>
      </c>
      <c r="E188" s="241" t="s">
        <v>6141</v>
      </c>
      <c r="F188" s="242" t="s">
        <v>6142</v>
      </c>
      <c r="G188" s="243" t="s">
        <v>409</v>
      </c>
      <c r="H188" s="244">
        <v>3</v>
      </c>
      <c r="I188" s="245"/>
      <c r="J188" s="246">
        <f>ROUND(I188*H188,2)</f>
        <v>0</v>
      </c>
      <c r="K188" s="242" t="s">
        <v>400</v>
      </c>
      <c r="L188" s="73"/>
      <c r="M188" s="247" t="s">
        <v>22</v>
      </c>
      <c r="N188" s="248" t="s">
        <v>44</v>
      </c>
      <c r="O188" s="48"/>
      <c r="P188" s="249">
        <f>O188*H188</f>
        <v>0</v>
      </c>
      <c r="Q188" s="249">
        <v>0</v>
      </c>
      <c r="R188" s="249">
        <f>Q188*H188</f>
        <v>0</v>
      </c>
      <c r="S188" s="249">
        <v>0</v>
      </c>
      <c r="T188" s="250">
        <f>S188*H188</f>
        <v>0</v>
      </c>
      <c r="AR188" s="25" t="s">
        <v>401</v>
      </c>
      <c r="AT188" s="25" t="s">
        <v>396</v>
      </c>
      <c r="AU188" s="25" t="s">
        <v>81</v>
      </c>
      <c r="AY188" s="25" t="s">
        <v>394</v>
      </c>
      <c r="BE188" s="251">
        <f>IF(N188="základní",J188,0)</f>
        <v>0</v>
      </c>
      <c r="BF188" s="251">
        <f>IF(N188="snížená",J188,0)</f>
        <v>0</v>
      </c>
      <c r="BG188" s="251">
        <f>IF(N188="zákl. přenesená",J188,0)</f>
        <v>0</v>
      </c>
      <c r="BH188" s="251">
        <f>IF(N188="sníž. přenesená",J188,0)</f>
        <v>0</v>
      </c>
      <c r="BI188" s="251">
        <f>IF(N188="nulová",J188,0)</f>
        <v>0</v>
      </c>
      <c r="BJ188" s="25" t="s">
        <v>24</v>
      </c>
      <c r="BK188" s="251">
        <f>ROUND(I188*H188,2)</f>
        <v>0</v>
      </c>
      <c r="BL188" s="25" t="s">
        <v>401</v>
      </c>
      <c r="BM188" s="25" t="s">
        <v>6143</v>
      </c>
    </row>
    <row r="189" spans="2:47" s="1" customFormat="1" ht="13.5">
      <c r="B189" s="47"/>
      <c r="C189" s="75"/>
      <c r="D189" s="252" t="s">
        <v>403</v>
      </c>
      <c r="E189" s="75"/>
      <c r="F189" s="253" t="s">
        <v>6144</v>
      </c>
      <c r="G189" s="75"/>
      <c r="H189" s="75"/>
      <c r="I189" s="208"/>
      <c r="J189" s="75"/>
      <c r="K189" s="75"/>
      <c r="L189" s="73"/>
      <c r="M189" s="254"/>
      <c r="N189" s="48"/>
      <c r="O189" s="48"/>
      <c r="P189" s="48"/>
      <c r="Q189" s="48"/>
      <c r="R189" s="48"/>
      <c r="S189" s="48"/>
      <c r="T189" s="96"/>
      <c r="AT189" s="25" t="s">
        <v>403</v>
      </c>
      <c r="AU189" s="25" t="s">
        <v>81</v>
      </c>
    </row>
    <row r="190" spans="2:51" s="12" customFormat="1" ht="13.5">
      <c r="B190" s="255"/>
      <c r="C190" s="256"/>
      <c r="D190" s="252" t="s">
        <v>405</v>
      </c>
      <c r="E190" s="257" t="s">
        <v>22</v>
      </c>
      <c r="F190" s="258" t="s">
        <v>5668</v>
      </c>
      <c r="G190" s="256"/>
      <c r="H190" s="259">
        <v>3</v>
      </c>
      <c r="I190" s="260"/>
      <c r="J190" s="256"/>
      <c r="K190" s="256"/>
      <c r="L190" s="261"/>
      <c r="M190" s="262"/>
      <c r="N190" s="263"/>
      <c r="O190" s="263"/>
      <c r="P190" s="263"/>
      <c r="Q190" s="263"/>
      <c r="R190" s="263"/>
      <c r="S190" s="263"/>
      <c r="T190" s="264"/>
      <c r="AT190" s="265" t="s">
        <v>405</v>
      </c>
      <c r="AU190" s="265" t="s">
        <v>81</v>
      </c>
      <c r="AV190" s="12" t="s">
        <v>81</v>
      </c>
      <c r="AW190" s="12" t="s">
        <v>36</v>
      </c>
      <c r="AX190" s="12" t="s">
        <v>73</v>
      </c>
      <c r="AY190" s="265" t="s">
        <v>394</v>
      </c>
    </row>
    <row r="191" spans="2:51" s="14" customFormat="1" ht="13.5">
      <c r="B191" s="277"/>
      <c r="C191" s="278"/>
      <c r="D191" s="252" t="s">
        <v>405</v>
      </c>
      <c r="E191" s="279" t="s">
        <v>22</v>
      </c>
      <c r="F191" s="280" t="s">
        <v>473</v>
      </c>
      <c r="G191" s="278"/>
      <c r="H191" s="281">
        <v>3</v>
      </c>
      <c r="I191" s="282"/>
      <c r="J191" s="278"/>
      <c r="K191" s="278"/>
      <c r="L191" s="283"/>
      <c r="M191" s="284"/>
      <c r="N191" s="285"/>
      <c r="O191" s="285"/>
      <c r="P191" s="285"/>
      <c r="Q191" s="285"/>
      <c r="R191" s="285"/>
      <c r="S191" s="285"/>
      <c r="T191" s="286"/>
      <c r="AT191" s="287" t="s">
        <v>405</v>
      </c>
      <c r="AU191" s="287" t="s">
        <v>81</v>
      </c>
      <c r="AV191" s="14" t="s">
        <v>401</v>
      </c>
      <c r="AW191" s="14" t="s">
        <v>36</v>
      </c>
      <c r="AX191" s="14" t="s">
        <v>24</v>
      </c>
      <c r="AY191" s="287" t="s">
        <v>394</v>
      </c>
    </row>
    <row r="192" spans="2:65" s="1" customFormat="1" ht="16.5" customHeight="1">
      <c r="B192" s="47"/>
      <c r="C192" s="288" t="s">
        <v>545</v>
      </c>
      <c r="D192" s="288" t="s">
        <v>506</v>
      </c>
      <c r="E192" s="289" t="s">
        <v>6145</v>
      </c>
      <c r="F192" s="290" t="s">
        <v>6146</v>
      </c>
      <c r="G192" s="291" t="s">
        <v>409</v>
      </c>
      <c r="H192" s="292">
        <v>2</v>
      </c>
      <c r="I192" s="293"/>
      <c r="J192" s="294">
        <f>ROUND(I192*H192,2)</f>
        <v>0</v>
      </c>
      <c r="K192" s="290" t="s">
        <v>400</v>
      </c>
      <c r="L192" s="295"/>
      <c r="M192" s="296" t="s">
        <v>22</v>
      </c>
      <c r="N192" s="297" t="s">
        <v>44</v>
      </c>
      <c r="O192" s="48"/>
      <c r="P192" s="249">
        <f>O192*H192</f>
        <v>0</v>
      </c>
      <c r="Q192" s="249">
        <v>0.0002</v>
      </c>
      <c r="R192" s="249">
        <f>Q192*H192</f>
        <v>0.0004</v>
      </c>
      <c r="S192" s="249">
        <v>0</v>
      </c>
      <c r="T192" s="250">
        <f>S192*H192</f>
        <v>0</v>
      </c>
      <c r="AR192" s="25" t="s">
        <v>443</v>
      </c>
      <c r="AT192" s="25" t="s">
        <v>506</v>
      </c>
      <c r="AU192" s="25" t="s">
        <v>81</v>
      </c>
      <c r="AY192" s="25" t="s">
        <v>394</v>
      </c>
      <c r="BE192" s="251">
        <f>IF(N192="základní",J192,0)</f>
        <v>0</v>
      </c>
      <c r="BF192" s="251">
        <f>IF(N192="snížená",J192,0)</f>
        <v>0</v>
      </c>
      <c r="BG192" s="251">
        <f>IF(N192="zákl. přenesená",J192,0)</f>
        <v>0</v>
      </c>
      <c r="BH192" s="251">
        <f>IF(N192="sníž. přenesená",J192,0)</f>
        <v>0</v>
      </c>
      <c r="BI192" s="251">
        <f>IF(N192="nulová",J192,0)</f>
        <v>0</v>
      </c>
      <c r="BJ192" s="25" t="s">
        <v>24</v>
      </c>
      <c r="BK192" s="251">
        <f>ROUND(I192*H192,2)</f>
        <v>0</v>
      </c>
      <c r="BL192" s="25" t="s">
        <v>401</v>
      </c>
      <c r="BM192" s="25" t="s">
        <v>6147</v>
      </c>
    </row>
    <row r="193" spans="2:47" s="1" customFormat="1" ht="13.5">
      <c r="B193" s="47"/>
      <c r="C193" s="75"/>
      <c r="D193" s="252" t="s">
        <v>403</v>
      </c>
      <c r="E193" s="75"/>
      <c r="F193" s="253" t="s">
        <v>6148</v>
      </c>
      <c r="G193" s="75"/>
      <c r="H193" s="75"/>
      <c r="I193" s="208"/>
      <c r="J193" s="75"/>
      <c r="K193" s="75"/>
      <c r="L193" s="73"/>
      <c r="M193" s="254"/>
      <c r="N193" s="48"/>
      <c r="O193" s="48"/>
      <c r="P193" s="48"/>
      <c r="Q193" s="48"/>
      <c r="R193" s="48"/>
      <c r="S193" s="48"/>
      <c r="T193" s="96"/>
      <c r="AT193" s="25" t="s">
        <v>403</v>
      </c>
      <c r="AU193" s="25" t="s">
        <v>81</v>
      </c>
    </row>
    <row r="194" spans="2:51" s="12" customFormat="1" ht="13.5">
      <c r="B194" s="255"/>
      <c r="C194" s="256"/>
      <c r="D194" s="252" t="s">
        <v>405</v>
      </c>
      <c r="E194" s="257" t="s">
        <v>22</v>
      </c>
      <c r="F194" s="258" t="s">
        <v>5628</v>
      </c>
      <c r="G194" s="256"/>
      <c r="H194" s="259">
        <v>2</v>
      </c>
      <c r="I194" s="260"/>
      <c r="J194" s="256"/>
      <c r="K194" s="256"/>
      <c r="L194" s="261"/>
      <c r="M194" s="262"/>
      <c r="N194" s="263"/>
      <c r="O194" s="263"/>
      <c r="P194" s="263"/>
      <c r="Q194" s="263"/>
      <c r="R194" s="263"/>
      <c r="S194" s="263"/>
      <c r="T194" s="264"/>
      <c r="AT194" s="265" t="s">
        <v>405</v>
      </c>
      <c r="AU194" s="265" t="s">
        <v>81</v>
      </c>
      <c r="AV194" s="12" t="s">
        <v>81</v>
      </c>
      <c r="AW194" s="12" t="s">
        <v>36</v>
      </c>
      <c r="AX194" s="12" t="s">
        <v>73</v>
      </c>
      <c r="AY194" s="265" t="s">
        <v>394</v>
      </c>
    </row>
    <row r="195" spans="2:51" s="14" customFormat="1" ht="13.5">
      <c r="B195" s="277"/>
      <c r="C195" s="278"/>
      <c r="D195" s="252" t="s">
        <v>405</v>
      </c>
      <c r="E195" s="279" t="s">
        <v>22</v>
      </c>
      <c r="F195" s="280" t="s">
        <v>473</v>
      </c>
      <c r="G195" s="278"/>
      <c r="H195" s="281">
        <v>2</v>
      </c>
      <c r="I195" s="282"/>
      <c r="J195" s="278"/>
      <c r="K195" s="278"/>
      <c r="L195" s="283"/>
      <c r="M195" s="284"/>
      <c r="N195" s="285"/>
      <c r="O195" s="285"/>
      <c r="P195" s="285"/>
      <c r="Q195" s="285"/>
      <c r="R195" s="285"/>
      <c r="S195" s="285"/>
      <c r="T195" s="286"/>
      <c r="AT195" s="287" t="s">
        <v>405</v>
      </c>
      <c r="AU195" s="287" t="s">
        <v>81</v>
      </c>
      <c r="AV195" s="14" t="s">
        <v>401</v>
      </c>
      <c r="AW195" s="14" t="s">
        <v>36</v>
      </c>
      <c r="AX195" s="14" t="s">
        <v>24</v>
      </c>
      <c r="AY195" s="287" t="s">
        <v>394</v>
      </c>
    </row>
    <row r="196" spans="2:65" s="1" customFormat="1" ht="16.5" customHeight="1">
      <c r="B196" s="47"/>
      <c r="C196" s="288" t="s">
        <v>549</v>
      </c>
      <c r="D196" s="288" t="s">
        <v>506</v>
      </c>
      <c r="E196" s="289" t="s">
        <v>6149</v>
      </c>
      <c r="F196" s="290" t="s">
        <v>6150</v>
      </c>
      <c r="G196" s="291" t="s">
        <v>409</v>
      </c>
      <c r="H196" s="292">
        <v>1</v>
      </c>
      <c r="I196" s="293"/>
      <c r="J196" s="294">
        <f>ROUND(I196*H196,2)</f>
        <v>0</v>
      </c>
      <c r="K196" s="290" t="s">
        <v>22</v>
      </c>
      <c r="L196" s="295"/>
      <c r="M196" s="296" t="s">
        <v>22</v>
      </c>
      <c r="N196" s="297" t="s">
        <v>44</v>
      </c>
      <c r="O196" s="48"/>
      <c r="P196" s="249">
        <f>O196*H196</f>
        <v>0</v>
      </c>
      <c r="Q196" s="249">
        <v>0.00076</v>
      </c>
      <c r="R196" s="249">
        <f>Q196*H196</f>
        <v>0.00076</v>
      </c>
      <c r="S196" s="249">
        <v>0</v>
      </c>
      <c r="T196" s="250">
        <f>S196*H196</f>
        <v>0</v>
      </c>
      <c r="AR196" s="25" t="s">
        <v>443</v>
      </c>
      <c r="AT196" s="25" t="s">
        <v>506</v>
      </c>
      <c r="AU196" s="25" t="s">
        <v>81</v>
      </c>
      <c r="AY196" s="25" t="s">
        <v>394</v>
      </c>
      <c r="BE196" s="251">
        <f>IF(N196="základní",J196,0)</f>
        <v>0</v>
      </c>
      <c r="BF196" s="251">
        <f>IF(N196="snížená",J196,0)</f>
        <v>0</v>
      </c>
      <c r="BG196" s="251">
        <f>IF(N196="zákl. přenesená",J196,0)</f>
        <v>0</v>
      </c>
      <c r="BH196" s="251">
        <f>IF(N196="sníž. přenesená",J196,0)</f>
        <v>0</v>
      </c>
      <c r="BI196" s="251">
        <f>IF(N196="nulová",J196,0)</f>
        <v>0</v>
      </c>
      <c r="BJ196" s="25" t="s">
        <v>24</v>
      </c>
      <c r="BK196" s="251">
        <f>ROUND(I196*H196,2)</f>
        <v>0</v>
      </c>
      <c r="BL196" s="25" t="s">
        <v>401</v>
      </c>
      <c r="BM196" s="25" t="s">
        <v>6151</v>
      </c>
    </row>
    <row r="197" spans="2:47" s="1" customFormat="1" ht="13.5">
      <c r="B197" s="47"/>
      <c r="C197" s="75"/>
      <c r="D197" s="252" t="s">
        <v>403</v>
      </c>
      <c r="E197" s="75"/>
      <c r="F197" s="253" t="s">
        <v>6152</v>
      </c>
      <c r="G197" s="75"/>
      <c r="H197" s="75"/>
      <c r="I197" s="208"/>
      <c r="J197" s="75"/>
      <c r="K197" s="75"/>
      <c r="L197" s="73"/>
      <c r="M197" s="254"/>
      <c r="N197" s="48"/>
      <c r="O197" s="48"/>
      <c r="P197" s="48"/>
      <c r="Q197" s="48"/>
      <c r="R197" s="48"/>
      <c r="S197" s="48"/>
      <c r="T197" s="96"/>
      <c r="AT197" s="25" t="s">
        <v>403</v>
      </c>
      <c r="AU197" s="25" t="s">
        <v>81</v>
      </c>
    </row>
    <row r="198" spans="2:51" s="12" customFormat="1" ht="13.5">
      <c r="B198" s="255"/>
      <c r="C198" s="256"/>
      <c r="D198" s="252" t="s">
        <v>405</v>
      </c>
      <c r="E198" s="257" t="s">
        <v>22</v>
      </c>
      <c r="F198" s="258" t="s">
        <v>24</v>
      </c>
      <c r="G198" s="256"/>
      <c r="H198" s="259">
        <v>1</v>
      </c>
      <c r="I198" s="260"/>
      <c r="J198" s="256"/>
      <c r="K198" s="256"/>
      <c r="L198" s="261"/>
      <c r="M198" s="262"/>
      <c r="N198" s="263"/>
      <c r="O198" s="263"/>
      <c r="P198" s="263"/>
      <c r="Q198" s="263"/>
      <c r="R198" s="263"/>
      <c r="S198" s="263"/>
      <c r="T198" s="264"/>
      <c r="AT198" s="265" t="s">
        <v>405</v>
      </c>
      <c r="AU198" s="265" t="s">
        <v>81</v>
      </c>
      <c r="AV198" s="12" t="s">
        <v>81</v>
      </c>
      <c r="AW198" s="12" t="s">
        <v>36</v>
      </c>
      <c r="AX198" s="12" t="s">
        <v>73</v>
      </c>
      <c r="AY198" s="265" t="s">
        <v>394</v>
      </c>
    </row>
    <row r="199" spans="2:51" s="14" customFormat="1" ht="13.5">
      <c r="B199" s="277"/>
      <c r="C199" s="278"/>
      <c r="D199" s="252" t="s">
        <v>405</v>
      </c>
      <c r="E199" s="279" t="s">
        <v>22</v>
      </c>
      <c r="F199" s="280" t="s">
        <v>473</v>
      </c>
      <c r="G199" s="278"/>
      <c r="H199" s="281">
        <v>1</v>
      </c>
      <c r="I199" s="282"/>
      <c r="J199" s="278"/>
      <c r="K199" s="278"/>
      <c r="L199" s="283"/>
      <c r="M199" s="284"/>
      <c r="N199" s="285"/>
      <c r="O199" s="285"/>
      <c r="P199" s="285"/>
      <c r="Q199" s="285"/>
      <c r="R199" s="285"/>
      <c r="S199" s="285"/>
      <c r="T199" s="286"/>
      <c r="AT199" s="287" t="s">
        <v>405</v>
      </c>
      <c r="AU199" s="287" t="s">
        <v>81</v>
      </c>
      <c r="AV199" s="14" t="s">
        <v>401</v>
      </c>
      <c r="AW199" s="14" t="s">
        <v>36</v>
      </c>
      <c r="AX199" s="14" t="s">
        <v>24</v>
      </c>
      <c r="AY199" s="287" t="s">
        <v>394</v>
      </c>
    </row>
    <row r="200" spans="2:65" s="1" customFormat="1" ht="16.5" customHeight="1">
      <c r="B200" s="47"/>
      <c r="C200" s="240" t="s">
        <v>556</v>
      </c>
      <c r="D200" s="240" t="s">
        <v>396</v>
      </c>
      <c r="E200" s="241" t="s">
        <v>6153</v>
      </c>
      <c r="F200" s="242" t="s">
        <v>6154</v>
      </c>
      <c r="G200" s="243" t="s">
        <v>409</v>
      </c>
      <c r="H200" s="244">
        <v>1</v>
      </c>
      <c r="I200" s="245"/>
      <c r="J200" s="246">
        <f>ROUND(I200*H200,2)</f>
        <v>0</v>
      </c>
      <c r="K200" s="242" t="s">
        <v>400</v>
      </c>
      <c r="L200" s="73"/>
      <c r="M200" s="247" t="s">
        <v>22</v>
      </c>
      <c r="N200" s="248" t="s">
        <v>44</v>
      </c>
      <c r="O200" s="48"/>
      <c r="P200" s="249">
        <f>O200*H200</f>
        <v>0</v>
      </c>
      <c r="Q200" s="249">
        <v>2E-05</v>
      </c>
      <c r="R200" s="249">
        <f>Q200*H200</f>
        <v>2E-05</v>
      </c>
      <c r="S200" s="249">
        <v>0</v>
      </c>
      <c r="T200" s="250">
        <f>S200*H200</f>
        <v>0</v>
      </c>
      <c r="AR200" s="25" t="s">
        <v>401</v>
      </c>
      <c r="AT200" s="25" t="s">
        <v>396</v>
      </c>
      <c r="AU200" s="25" t="s">
        <v>81</v>
      </c>
      <c r="AY200" s="25" t="s">
        <v>394</v>
      </c>
      <c r="BE200" s="251">
        <f>IF(N200="základní",J200,0)</f>
        <v>0</v>
      </c>
      <c r="BF200" s="251">
        <f>IF(N200="snížená",J200,0)</f>
        <v>0</v>
      </c>
      <c r="BG200" s="251">
        <f>IF(N200="zákl. přenesená",J200,0)</f>
        <v>0</v>
      </c>
      <c r="BH200" s="251">
        <f>IF(N200="sníž. přenesená",J200,0)</f>
        <v>0</v>
      </c>
      <c r="BI200" s="251">
        <f>IF(N200="nulová",J200,0)</f>
        <v>0</v>
      </c>
      <c r="BJ200" s="25" t="s">
        <v>24</v>
      </c>
      <c r="BK200" s="251">
        <f>ROUND(I200*H200,2)</f>
        <v>0</v>
      </c>
      <c r="BL200" s="25" t="s">
        <v>401</v>
      </c>
      <c r="BM200" s="25" t="s">
        <v>6155</v>
      </c>
    </row>
    <row r="201" spans="2:47" s="1" customFormat="1" ht="13.5">
      <c r="B201" s="47"/>
      <c r="C201" s="75"/>
      <c r="D201" s="252" t="s">
        <v>403</v>
      </c>
      <c r="E201" s="75"/>
      <c r="F201" s="253" t="s">
        <v>6156</v>
      </c>
      <c r="G201" s="75"/>
      <c r="H201" s="75"/>
      <c r="I201" s="208"/>
      <c r="J201" s="75"/>
      <c r="K201" s="75"/>
      <c r="L201" s="73"/>
      <c r="M201" s="254"/>
      <c r="N201" s="48"/>
      <c r="O201" s="48"/>
      <c r="P201" s="48"/>
      <c r="Q201" s="48"/>
      <c r="R201" s="48"/>
      <c r="S201" s="48"/>
      <c r="T201" s="96"/>
      <c r="AT201" s="25" t="s">
        <v>403</v>
      </c>
      <c r="AU201" s="25" t="s">
        <v>81</v>
      </c>
    </row>
    <row r="202" spans="2:51" s="12" customFormat="1" ht="13.5">
      <c r="B202" s="255"/>
      <c r="C202" s="256"/>
      <c r="D202" s="252" t="s">
        <v>405</v>
      </c>
      <c r="E202" s="257" t="s">
        <v>22</v>
      </c>
      <c r="F202" s="258" t="s">
        <v>24</v>
      </c>
      <c r="G202" s="256"/>
      <c r="H202" s="259">
        <v>1</v>
      </c>
      <c r="I202" s="260"/>
      <c r="J202" s="256"/>
      <c r="K202" s="256"/>
      <c r="L202" s="261"/>
      <c r="M202" s="262"/>
      <c r="N202" s="263"/>
      <c r="O202" s="263"/>
      <c r="P202" s="263"/>
      <c r="Q202" s="263"/>
      <c r="R202" s="263"/>
      <c r="S202" s="263"/>
      <c r="T202" s="264"/>
      <c r="AT202" s="265" t="s">
        <v>405</v>
      </c>
      <c r="AU202" s="265" t="s">
        <v>81</v>
      </c>
      <c r="AV202" s="12" t="s">
        <v>81</v>
      </c>
      <c r="AW202" s="12" t="s">
        <v>36</v>
      </c>
      <c r="AX202" s="12" t="s">
        <v>73</v>
      </c>
      <c r="AY202" s="265" t="s">
        <v>394</v>
      </c>
    </row>
    <row r="203" spans="2:51" s="14" customFormat="1" ht="13.5">
      <c r="B203" s="277"/>
      <c r="C203" s="278"/>
      <c r="D203" s="252" t="s">
        <v>405</v>
      </c>
      <c r="E203" s="279" t="s">
        <v>22</v>
      </c>
      <c r="F203" s="280" t="s">
        <v>473</v>
      </c>
      <c r="G203" s="278"/>
      <c r="H203" s="281">
        <v>1</v>
      </c>
      <c r="I203" s="282"/>
      <c r="J203" s="278"/>
      <c r="K203" s="278"/>
      <c r="L203" s="283"/>
      <c r="M203" s="284"/>
      <c r="N203" s="285"/>
      <c r="O203" s="285"/>
      <c r="P203" s="285"/>
      <c r="Q203" s="285"/>
      <c r="R203" s="285"/>
      <c r="S203" s="285"/>
      <c r="T203" s="286"/>
      <c r="AT203" s="287" t="s">
        <v>405</v>
      </c>
      <c r="AU203" s="287" t="s">
        <v>81</v>
      </c>
      <c r="AV203" s="14" t="s">
        <v>401</v>
      </c>
      <c r="AW203" s="14" t="s">
        <v>36</v>
      </c>
      <c r="AX203" s="14" t="s">
        <v>24</v>
      </c>
      <c r="AY203" s="287" t="s">
        <v>394</v>
      </c>
    </row>
    <row r="204" spans="2:65" s="1" customFormat="1" ht="16.5" customHeight="1">
      <c r="B204" s="47"/>
      <c r="C204" s="240" t="s">
        <v>565</v>
      </c>
      <c r="D204" s="240" t="s">
        <v>396</v>
      </c>
      <c r="E204" s="241" t="s">
        <v>6057</v>
      </c>
      <c r="F204" s="242" t="s">
        <v>6058</v>
      </c>
      <c r="G204" s="243" t="s">
        <v>612</v>
      </c>
      <c r="H204" s="244">
        <v>5</v>
      </c>
      <c r="I204" s="245"/>
      <c r="J204" s="246">
        <f>ROUND(I204*H204,2)</f>
        <v>0</v>
      </c>
      <c r="K204" s="242" t="s">
        <v>400</v>
      </c>
      <c r="L204" s="73"/>
      <c r="M204" s="247" t="s">
        <v>22</v>
      </c>
      <c r="N204" s="248" t="s">
        <v>44</v>
      </c>
      <c r="O204" s="48"/>
      <c r="P204" s="249">
        <f>O204*H204</f>
        <v>0</v>
      </c>
      <c r="Q204" s="249">
        <v>0</v>
      </c>
      <c r="R204" s="249">
        <f>Q204*H204</f>
        <v>0</v>
      </c>
      <c r="S204" s="249">
        <v>0</v>
      </c>
      <c r="T204" s="250">
        <f>S204*H204</f>
        <v>0</v>
      </c>
      <c r="AR204" s="25" t="s">
        <v>401</v>
      </c>
      <c r="AT204" s="25" t="s">
        <v>396</v>
      </c>
      <c r="AU204" s="25" t="s">
        <v>81</v>
      </c>
      <c r="AY204" s="25" t="s">
        <v>394</v>
      </c>
      <c r="BE204" s="251">
        <f>IF(N204="základní",J204,0)</f>
        <v>0</v>
      </c>
      <c r="BF204" s="251">
        <f>IF(N204="snížená",J204,0)</f>
        <v>0</v>
      </c>
      <c r="BG204" s="251">
        <f>IF(N204="zákl. přenesená",J204,0)</f>
        <v>0</v>
      </c>
      <c r="BH204" s="251">
        <f>IF(N204="sníž. přenesená",J204,0)</f>
        <v>0</v>
      </c>
      <c r="BI204" s="251">
        <f>IF(N204="nulová",J204,0)</f>
        <v>0</v>
      </c>
      <c r="BJ204" s="25" t="s">
        <v>24</v>
      </c>
      <c r="BK204" s="251">
        <f>ROUND(I204*H204,2)</f>
        <v>0</v>
      </c>
      <c r="BL204" s="25" t="s">
        <v>401</v>
      </c>
      <c r="BM204" s="25" t="s">
        <v>6157</v>
      </c>
    </row>
    <row r="205" spans="2:47" s="1" customFormat="1" ht="13.5">
      <c r="B205" s="47"/>
      <c r="C205" s="75"/>
      <c r="D205" s="252" t="s">
        <v>403</v>
      </c>
      <c r="E205" s="75"/>
      <c r="F205" s="253" t="s">
        <v>6058</v>
      </c>
      <c r="G205" s="75"/>
      <c r="H205" s="75"/>
      <c r="I205" s="208"/>
      <c r="J205" s="75"/>
      <c r="K205" s="75"/>
      <c r="L205" s="73"/>
      <c r="M205" s="254"/>
      <c r="N205" s="48"/>
      <c r="O205" s="48"/>
      <c r="P205" s="48"/>
      <c r="Q205" s="48"/>
      <c r="R205" s="48"/>
      <c r="S205" s="48"/>
      <c r="T205" s="96"/>
      <c r="AT205" s="25" t="s">
        <v>403</v>
      </c>
      <c r="AU205" s="25" t="s">
        <v>81</v>
      </c>
    </row>
    <row r="206" spans="2:51" s="12" customFormat="1" ht="13.5">
      <c r="B206" s="255"/>
      <c r="C206" s="256"/>
      <c r="D206" s="252" t="s">
        <v>405</v>
      </c>
      <c r="E206" s="257" t="s">
        <v>22</v>
      </c>
      <c r="F206" s="258" t="s">
        <v>6136</v>
      </c>
      <c r="G206" s="256"/>
      <c r="H206" s="259">
        <v>5</v>
      </c>
      <c r="I206" s="260"/>
      <c r="J206" s="256"/>
      <c r="K206" s="256"/>
      <c r="L206" s="261"/>
      <c r="M206" s="262"/>
      <c r="N206" s="263"/>
      <c r="O206" s="263"/>
      <c r="P206" s="263"/>
      <c r="Q206" s="263"/>
      <c r="R206" s="263"/>
      <c r="S206" s="263"/>
      <c r="T206" s="264"/>
      <c r="AT206" s="265" t="s">
        <v>405</v>
      </c>
      <c r="AU206" s="265" t="s">
        <v>81</v>
      </c>
      <c r="AV206" s="12" t="s">
        <v>81</v>
      </c>
      <c r="AW206" s="12" t="s">
        <v>36</v>
      </c>
      <c r="AX206" s="12" t="s">
        <v>73</v>
      </c>
      <c r="AY206" s="265" t="s">
        <v>394</v>
      </c>
    </row>
    <row r="207" spans="2:51" s="14" customFormat="1" ht="13.5">
      <c r="B207" s="277"/>
      <c r="C207" s="278"/>
      <c r="D207" s="252" t="s">
        <v>405</v>
      </c>
      <c r="E207" s="279" t="s">
        <v>22</v>
      </c>
      <c r="F207" s="280" t="s">
        <v>473</v>
      </c>
      <c r="G207" s="278"/>
      <c r="H207" s="281">
        <v>5</v>
      </c>
      <c r="I207" s="282"/>
      <c r="J207" s="278"/>
      <c r="K207" s="278"/>
      <c r="L207" s="283"/>
      <c r="M207" s="284"/>
      <c r="N207" s="285"/>
      <c r="O207" s="285"/>
      <c r="P207" s="285"/>
      <c r="Q207" s="285"/>
      <c r="R207" s="285"/>
      <c r="S207" s="285"/>
      <c r="T207" s="286"/>
      <c r="AT207" s="287" t="s">
        <v>405</v>
      </c>
      <c r="AU207" s="287" t="s">
        <v>81</v>
      </c>
      <c r="AV207" s="14" t="s">
        <v>401</v>
      </c>
      <c r="AW207" s="14" t="s">
        <v>36</v>
      </c>
      <c r="AX207" s="14" t="s">
        <v>24</v>
      </c>
      <c r="AY207" s="287" t="s">
        <v>394</v>
      </c>
    </row>
    <row r="208" spans="2:65" s="1" customFormat="1" ht="16.5" customHeight="1">
      <c r="B208" s="47"/>
      <c r="C208" s="240" t="s">
        <v>571</v>
      </c>
      <c r="D208" s="240" t="s">
        <v>396</v>
      </c>
      <c r="E208" s="241" t="s">
        <v>3469</v>
      </c>
      <c r="F208" s="242" t="s">
        <v>3470</v>
      </c>
      <c r="G208" s="243" t="s">
        <v>612</v>
      </c>
      <c r="H208" s="244">
        <v>5</v>
      </c>
      <c r="I208" s="245"/>
      <c r="J208" s="246">
        <f>ROUND(I208*H208,2)</f>
        <v>0</v>
      </c>
      <c r="K208" s="242" t="s">
        <v>400</v>
      </c>
      <c r="L208" s="73"/>
      <c r="M208" s="247" t="s">
        <v>22</v>
      </c>
      <c r="N208" s="248" t="s">
        <v>44</v>
      </c>
      <c r="O208" s="48"/>
      <c r="P208" s="249">
        <f>O208*H208</f>
        <v>0</v>
      </c>
      <c r="Q208" s="249">
        <v>0</v>
      </c>
      <c r="R208" s="249">
        <f>Q208*H208</f>
        <v>0</v>
      </c>
      <c r="S208" s="249">
        <v>0</v>
      </c>
      <c r="T208" s="250">
        <f>S208*H208</f>
        <v>0</v>
      </c>
      <c r="AR208" s="25" t="s">
        <v>401</v>
      </c>
      <c r="AT208" s="25" t="s">
        <v>396</v>
      </c>
      <c r="AU208" s="25" t="s">
        <v>81</v>
      </c>
      <c r="AY208" s="25" t="s">
        <v>394</v>
      </c>
      <c r="BE208" s="251">
        <f>IF(N208="základní",J208,0)</f>
        <v>0</v>
      </c>
      <c r="BF208" s="251">
        <f>IF(N208="snížená",J208,0)</f>
        <v>0</v>
      </c>
      <c r="BG208" s="251">
        <f>IF(N208="zákl. přenesená",J208,0)</f>
        <v>0</v>
      </c>
      <c r="BH208" s="251">
        <f>IF(N208="sníž. přenesená",J208,0)</f>
        <v>0</v>
      </c>
      <c r="BI208" s="251">
        <f>IF(N208="nulová",J208,0)</f>
        <v>0</v>
      </c>
      <c r="BJ208" s="25" t="s">
        <v>24</v>
      </c>
      <c r="BK208" s="251">
        <f>ROUND(I208*H208,2)</f>
        <v>0</v>
      </c>
      <c r="BL208" s="25" t="s">
        <v>401</v>
      </c>
      <c r="BM208" s="25" t="s">
        <v>6158</v>
      </c>
    </row>
    <row r="209" spans="2:47" s="1" customFormat="1" ht="13.5">
      <c r="B209" s="47"/>
      <c r="C209" s="75"/>
      <c r="D209" s="252" t="s">
        <v>403</v>
      </c>
      <c r="E209" s="75"/>
      <c r="F209" s="253" t="s">
        <v>6061</v>
      </c>
      <c r="G209" s="75"/>
      <c r="H209" s="75"/>
      <c r="I209" s="208"/>
      <c r="J209" s="75"/>
      <c r="K209" s="75"/>
      <c r="L209" s="73"/>
      <c r="M209" s="254"/>
      <c r="N209" s="48"/>
      <c r="O209" s="48"/>
      <c r="P209" s="48"/>
      <c r="Q209" s="48"/>
      <c r="R209" s="48"/>
      <c r="S209" s="48"/>
      <c r="T209" s="96"/>
      <c r="AT209" s="25" t="s">
        <v>403</v>
      </c>
      <c r="AU209" s="25" t="s">
        <v>81</v>
      </c>
    </row>
    <row r="210" spans="2:51" s="12" customFormat="1" ht="13.5">
      <c r="B210" s="255"/>
      <c r="C210" s="256"/>
      <c r="D210" s="252" t="s">
        <v>405</v>
      </c>
      <c r="E210" s="257" t="s">
        <v>22</v>
      </c>
      <c r="F210" s="258" t="s">
        <v>6136</v>
      </c>
      <c r="G210" s="256"/>
      <c r="H210" s="259">
        <v>5</v>
      </c>
      <c r="I210" s="260"/>
      <c r="J210" s="256"/>
      <c r="K210" s="256"/>
      <c r="L210" s="261"/>
      <c r="M210" s="262"/>
      <c r="N210" s="263"/>
      <c r="O210" s="263"/>
      <c r="P210" s="263"/>
      <c r="Q210" s="263"/>
      <c r="R210" s="263"/>
      <c r="S210" s="263"/>
      <c r="T210" s="264"/>
      <c r="AT210" s="265" t="s">
        <v>405</v>
      </c>
      <c r="AU210" s="265" t="s">
        <v>81</v>
      </c>
      <c r="AV210" s="12" t="s">
        <v>81</v>
      </c>
      <c r="AW210" s="12" t="s">
        <v>36</v>
      </c>
      <c r="AX210" s="12" t="s">
        <v>73</v>
      </c>
      <c r="AY210" s="265" t="s">
        <v>394</v>
      </c>
    </row>
    <row r="211" spans="2:51" s="14" customFormat="1" ht="13.5">
      <c r="B211" s="277"/>
      <c r="C211" s="278"/>
      <c r="D211" s="252" t="s">
        <v>405</v>
      </c>
      <c r="E211" s="279" t="s">
        <v>22</v>
      </c>
      <c r="F211" s="280" t="s">
        <v>473</v>
      </c>
      <c r="G211" s="278"/>
      <c r="H211" s="281">
        <v>5</v>
      </c>
      <c r="I211" s="282"/>
      <c r="J211" s="278"/>
      <c r="K211" s="278"/>
      <c r="L211" s="283"/>
      <c r="M211" s="284"/>
      <c r="N211" s="285"/>
      <c r="O211" s="285"/>
      <c r="P211" s="285"/>
      <c r="Q211" s="285"/>
      <c r="R211" s="285"/>
      <c r="S211" s="285"/>
      <c r="T211" s="286"/>
      <c r="AT211" s="287" t="s">
        <v>405</v>
      </c>
      <c r="AU211" s="287" t="s">
        <v>81</v>
      </c>
      <c r="AV211" s="14" t="s">
        <v>401</v>
      </c>
      <c r="AW211" s="14" t="s">
        <v>36</v>
      </c>
      <c r="AX211" s="14" t="s">
        <v>24</v>
      </c>
      <c r="AY211" s="287" t="s">
        <v>394</v>
      </c>
    </row>
    <row r="212" spans="2:65" s="1" customFormat="1" ht="16.5" customHeight="1">
      <c r="B212" s="47"/>
      <c r="C212" s="240" t="s">
        <v>578</v>
      </c>
      <c r="D212" s="240" t="s">
        <v>396</v>
      </c>
      <c r="E212" s="241" t="s">
        <v>3475</v>
      </c>
      <c r="F212" s="242" t="s">
        <v>3476</v>
      </c>
      <c r="G212" s="243" t="s">
        <v>409</v>
      </c>
      <c r="H212" s="244">
        <v>1</v>
      </c>
      <c r="I212" s="245"/>
      <c r="J212" s="246">
        <f>ROUND(I212*H212,2)</f>
        <v>0</v>
      </c>
      <c r="K212" s="242" t="s">
        <v>400</v>
      </c>
      <c r="L212" s="73"/>
      <c r="M212" s="247" t="s">
        <v>22</v>
      </c>
      <c r="N212" s="248" t="s">
        <v>44</v>
      </c>
      <c r="O212" s="48"/>
      <c r="P212" s="249">
        <f>O212*H212</f>
        <v>0</v>
      </c>
      <c r="Q212" s="249">
        <v>0.46009</v>
      </c>
      <c r="R212" s="249">
        <f>Q212*H212</f>
        <v>0.46009</v>
      </c>
      <c r="S212" s="249">
        <v>0</v>
      </c>
      <c r="T212" s="250">
        <f>S212*H212</f>
        <v>0</v>
      </c>
      <c r="AR212" s="25" t="s">
        <v>401</v>
      </c>
      <c r="AT212" s="25" t="s">
        <v>396</v>
      </c>
      <c r="AU212" s="25" t="s">
        <v>81</v>
      </c>
      <c r="AY212" s="25" t="s">
        <v>394</v>
      </c>
      <c r="BE212" s="251">
        <f>IF(N212="základní",J212,0)</f>
        <v>0</v>
      </c>
      <c r="BF212" s="251">
        <f>IF(N212="snížená",J212,0)</f>
        <v>0</v>
      </c>
      <c r="BG212" s="251">
        <f>IF(N212="zákl. přenesená",J212,0)</f>
        <v>0</v>
      </c>
      <c r="BH212" s="251">
        <f>IF(N212="sníž. přenesená",J212,0)</f>
        <v>0</v>
      </c>
      <c r="BI212" s="251">
        <f>IF(N212="nulová",J212,0)</f>
        <v>0</v>
      </c>
      <c r="BJ212" s="25" t="s">
        <v>24</v>
      </c>
      <c r="BK212" s="251">
        <f>ROUND(I212*H212,2)</f>
        <v>0</v>
      </c>
      <c r="BL212" s="25" t="s">
        <v>401</v>
      </c>
      <c r="BM212" s="25" t="s">
        <v>6159</v>
      </c>
    </row>
    <row r="213" spans="2:47" s="1" customFormat="1" ht="13.5">
      <c r="B213" s="47"/>
      <c r="C213" s="75"/>
      <c r="D213" s="252" t="s">
        <v>403</v>
      </c>
      <c r="E213" s="75"/>
      <c r="F213" s="253" t="s">
        <v>5687</v>
      </c>
      <c r="G213" s="75"/>
      <c r="H213" s="75"/>
      <c r="I213" s="208"/>
      <c r="J213" s="75"/>
      <c r="K213" s="75"/>
      <c r="L213" s="73"/>
      <c r="M213" s="254"/>
      <c r="N213" s="48"/>
      <c r="O213" s="48"/>
      <c r="P213" s="48"/>
      <c r="Q213" s="48"/>
      <c r="R213" s="48"/>
      <c r="S213" s="48"/>
      <c r="T213" s="96"/>
      <c r="AT213" s="25" t="s">
        <v>403</v>
      </c>
      <c r="AU213" s="25" t="s">
        <v>81</v>
      </c>
    </row>
    <row r="214" spans="2:51" s="12" customFormat="1" ht="13.5">
      <c r="B214" s="255"/>
      <c r="C214" s="256"/>
      <c r="D214" s="252" t="s">
        <v>405</v>
      </c>
      <c r="E214" s="257" t="s">
        <v>22</v>
      </c>
      <c r="F214" s="258" t="s">
        <v>24</v>
      </c>
      <c r="G214" s="256"/>
      <c r="H214" s="259">
        <v>1</v>
      </c>
      <c r="I214" s="260"/>
      <c r="J214" s="256"/>
      <c r="K214" s="256"/>
      <c r="L214" s="261"/>
      <c r="M214" s="262"/>
      <c r="N214" s="263"/>
      <c r="O214" s="263"/>
      <c r="P214" s="263"/>
      <c r="Q214" s="263"/>
      <c r="R214" s="263"/>
      <c r="S214" s="263"/>
      <c r="T214" s="264"/>
      <c r="AT214" s="265" t="s">
        <v>405</v>
      </c>
      <c r="AU214" s="265" t="s">
        <v>81</v>
      </c>
      <c r="AV214" s="12" t="s">
        <v>81</v>
      </c>
      <c r="AW214" s="12" t="s">
        <v>36</v>
      </c>
      <c r="AX214" s="12" t="s">
        <v>73</v>
      </c>
      <c r="AY214" s="265" t="s">
        <v>394</v>
      </c>
    </row>
    <row r="215" spans="2:51" s="14" customFormat="1" ht="13.5">
      <c r="B215" s="277"/>
      <c r="C215" s="278"/>
      <c r="D215" s="252" t="s">
        <v>405</v>
      </c>
      <c r="E215" s="279" t="s">
        <v>22</v>
      </c>
      <c r="F215" s="280" t="s">
        <v>473</v>
      </c>
      <c r="G215" s="278"/>
      <c r="H215" s="281">
        <v>1</v>
      </c>
      <c r="I215" s="282"/>
      <c r="J215" s="278"/>
      <c r="K215" s="278"/>
      <c r="L215" s="283"/>
      <c r="M215" s="284"/>
      <c r="N215" s="285"/>
      <c r="O215" s="285"/>
      <c r="P215" s="285"/>
      <c r="Q215" s="285"/>
      <c r="R215" s="285"/>
      <c r="S215" s="285"/>
      <c r="T215" s="286"/>
      <c r="AT215" s="287" t="s">
        <v>405</v>
      </c>
      <c r="AU215" s="287" t="s">
        <v>81</v>
      </c>
      <c r="AV215" s="14" t="s">
        <v>401</v>
      </c>
      <c r="AW215" s="14" t="s">
        <v>36</v>
      </c>
      <c r="AX215" s="14" t="s">
        <v>24</v>
      </c>
      <c r="AY215" s="287" t="s">
        <v>394</v>
      </c>
    </row>
    <row r="216" spans="2:65" s="1" customFormat="1" ht="16.5" customHeight="1">
      <c r="B216" s="47"/>
      <c r="C216" s="240" t="s">
        <v>584</v>
      </c>
      <c r="D216" s="240" t="s">
        <v>396</v>
      </c>
      <c r="E216" s="241" t="s">
        <v>6066</v>
      </c>
      <c r="F216" s="242" t="s">
        <v>6067</v>
      </c>
      <c r="G216" s="243" t="s">
        <v>612</v>
      </c>
      <c r="H216" s="244">
        <v>5</v>
      </c>
      <c r="I216" s="245"/>
      <c r="J216" s="246">
        <f>ROUND(I216*H216,2)</f>
        <v>0</v>
      </c>
      <c r="K216" s="242" t="s">
        <v>400</v>
      </c>
      <c r="L216" s="73"/>
      <c r="M216" s="247" t="s">
        <v>22</v>
      </c>
      <c r="N216" s="248" t="s">
        <v>44</v>
      </c>
      <c r="O216" s="48"/>
      <c r="P216" s="249">
        <f>O216*H216</f>
        <v>0</v>
      </c>
      <c r="Q216" s="249">
        <v>0.00019</v>
      </c>
      <c r="R216" s="249">
        <f>Q216*H216</f>
        <v>0.0009500000000000001</v>
      </c>
      <c r="S216" s="249">
        <v>0</v>
      </c>
      <c r="T216" s="250">
        <f>S216*H216</f>
        <v>0</v>
      </c>
      <c r="AR216" s="25" t="s">
        <v>401</v>
      </c>
      <c r="AT216" s="25" t="s">
        <v>396</v>
      </c>
      <c r="AU216" s="25" t="s">
        <v>81</v>
      </c>
      <c r="AY216" s="25" t="s">
        <v>394</v>
      </c>
      <c r="BE216" s="251">
        <f>IF(N216="základní",J216,0)</f>
        <v>0</v>
      </c>
      <c r="BF216" s="251">
        <f>IF(N216="snížená",J216,0)</f>
        <v>0</v>
      </c>
      <c r="BG216" s="251">
        <f>IF(N216="zákl. přenesená",J216,0)</f>
        <v>0</v>
      </c>
      <c r="BH216" s="251">
        <f>IF(N216="sníž. přenesená",J216,0)</f>
        <v>0</v>
      </c>
      <c r="BI216" s="251">
        <f>IF(N216="nulová",J216,0)</f>
        <v>0</v>
      </c>
      <c r="BJ216" s="25" t="s">
        <v>24</v>
      </c>
      <c r="BK216" s="251">
        <f>ROUND(I216*H216,2)</f>
        <v>0</v>
      </c>
      <c r="BL216" s="25" t="s">
        <v>401</v>
      </c>
      <c r="BM216" s="25" t="s">
        <v>6160</v>
      </c>
    </row>
    <row r="217" spans="2:47" s="1" customFormat="1" ht="13.5">
      <c r="B217" s="47"/>
      <c r="C217" s="75"/>
      <c r="D217" s="252" t="s">
        <v>403</v>
      </c>
      <c r="E217" s="75"/>
      <c r="F217" s="253" t="s">
        <v>6069</v>
      </c>
      <c r="G217" s="75"/>
      <c r="H217" s="75"/>
      <c r="I217" s="208"/>
      <c r="J217" s="75"/>
      <c r="K217" s="75"/>
      <c r="L217" s="73"/>
      <c r="M217" s="254"/>
      <c r="N217" s="48"/>
      <c r="O217" s="48"/>
      <c r="P217" s="48"/>
      <c r="Q217" s="48"/>
      <c r="R217" s="48"/>
      <c r="S217" s="48"/>
      <c r="T217" s="96"/>
      <c r="AT217" s="25" t="s">
        <v>403</v>
      </c>
      <c r="AU217" s="25" t="s">
        <v>81</v>
      </c>
    </row>
    <row r="218" spans="2:51" s="12" customFormat="1" ht="13.5">
      <c r="B218" s="255"/>
      <c r="C218" s="256"/>
      <c r="D218" s="252" t="s">
        <v>405</v>
      </c>
      <c r="E218" s="257" t="s">
        <v>22</v>
      </c>
      <c r="F218" s="258" t="s">
        <v>422</v>
      </c>
      <c r="G218" s="256"/>
      <c r="H218" s="259">
        <v>5</v>
      </c>
      <c r="I218" s="260"/>
      <c r="J218" s="256"/>
      <c r="K218" s="256"/>
      <c r="L218" s="261"/>
      <c r="M218" s="262"/>
      <c r="N218" s="263"/>
      <c r="O218" s="263"/>
      <c r="P218" s="263"/>
      <c r="Q218" s="263"/>
      <c r="R218" s="263"/>
      <c r="S218" s="263"/>
      <c r="T218" s="264"/>
      <c r="AT218" s="265" t="s">
        <v>405</v>
      </c>
      <c r="AU218" s="265" t="s">
        <v>81</v>
      </c>
      <c r="AV218" s="12" t="s">
        <v>81</v>
      </c>
      <c r="AW218" s="12" t="s">
        <v>36</v>
      </c>
      <c r="AX218" s="12" t="s">
        <v>73</v>
      </c>
      <c r="AY218" s="265" t="s">
        <v>394</v>
      </c>
    </row>
    <row r="219" spans="2:51" s="14" customFormat="1" ht="13.5">
      <c r="B219" s="277"/>
      <c r="C219" s="278"/>
      <c r="D219" s="252" t="s">
        <v>405</v>
      </c>
      <c r="E219" s="279" t="s">
        <v>22</v>
      </c>
      <c r="F219" s="280" t="s">
        <v>473</v>
      </c>
      <c r="G219" s="278"/>
      <c r="H219" s="281">
        <v>5</v>
      </c>
      <c r="I219" s="282"/>
      <c r="J219" s="278"/>
      <c r="K219" s="278"/>
      <c r="L219" s="283"/>
      <c r="M219" s="284"/>
      <c r="N219" s="285"/>
      <c r="O219" s="285"/>
      <c r="P219" s="285"/>
      <c r="Q219" s="285"/>
      <c r="R219" s="285"/>
      <c r="S219" s="285"/>
      <c r="T219" s="286"/>
      <c r="AT219" s="287" t="s">
        <v>405</v>
      </c>
      <c r="AU219" s="287" t="s">
        <v>81</v>
      </c>
      <c r="AV219" s="14" t="s">
        <v>401</v>
      </c>
      <c r="AW219" s="14" t="s">
        <v>36</v>
      </c>
      <c r="AX219" s="14" t="s">
        <v>24</v>
      </c>
      <c r="AY219" s="287" t="s">
        <v>394</v>
      </c>
    </row>
    <row r="220" spans="2:65" s="1" customFormat="1" ht="16.5" customHeight="1">
      <c r="B220" s="47"/>
      <c r="C220" s="240" t="s">
        <v>588</v>
      </c>
      <c r="D220" s="240" t="s">
        <v>396</v>
      </c>
      <c r="E220" s="241" t="s">
        <v>6070</v>
      </c>
      <c r="F220" s="242" t="s">
        <v>6071</v>
      </c>
      <c r="G220" s="243" t="s">
        <v>612</v>
      </c>
      <c r="H220" s="244">
        <v>5</v>
      </c>
      <c r="I220" s="245"/>
      <c r="J220" s="246">
        <f>ROUND(I220*H220,2)</f>
        <v>0</v>
      </c>
      <c r="K220" s="242" t="s">
        <v>400</v>
      </c>
      <c r="L220" s="73"/>
      <c r="M220" s="247" t="s">
        <v>22</v>
      </c>
      <c r="N220" s="248" t="s">
        <v>44</v>
      </c>
      <c r="O220" s="48"/>
      <c r="P220" s="249">
        <f>O220*H220</f>
        <v>0</v>
      </c>
      <c r="Q220" s="249">
        <v>7E-05</v>
      </c>
      <c r="R220" s="249">
        <f>Q220*H220</f>
        <v>0.00034999999999999994</v>
      </c>
      <c r="S220" s="249">
        <v>0</v>
      </c>
      <c r="T220" s="250">
        <f>S220*H220</f>
        <v>0</v>
      </c>
      <c r="AR220" s="25" t="s">
        <v>401</v>
      </c>
      <c r="AT220" s="25" t="s">
        <v>396</v>
      </c>
      <c r="AU220" s="25" t="s">
        <v>81</v>
      </c>
      <c r="AY220" s="25" t="s">
        <v>394</v>
      </c>
      <c r="BE220" s="251">
        <f>IF(N220="základní",J220,0)</f>
        <v>0</v>
      </c>
      <c r="BF220" s="251">
        <f>IF(N220="snížená",J220,0)</f>
        <v>0</v>
      </c>
      <c r="BG220" s="251">
        <f>IF(N220="zákl. přenesená",J220,0)</f>
        <v>0</v>
      </c>
      <c r="BH220" s="251">
        <f>IF(N220="sníž. přenesená",J220,0)</f>
        <v>0</v>
      </c>
      <c r="BI220" s="251">
        <f>IF(N220="nulová",J220,0)</f>
        <v>0</v>
      </c>
      <c r="BJ220" s="25" t="s">
        <v>24</v>
      </c>
      <c r="BK220" s="251">
        <f>ROUND(I220*H220,2)</f>
        <v>0</v>
      </c>
      <c r="BL220" s="25" t="s">
        <v>401</v>
      </c>
      <c r="BM220" s="25" t="s">
        <v>6161</v>
      </c>
    </row>
    <row r="221" spans="2:47" s="1" customFormat="1" ht="13.5">
      <c r="B221" s="47"/>
      <c r="C221" s="75"/>
      <c r="D221" s="252" t="s">
        <v>403</v>
      </c>
      <c r="E221" s="75"/>
      <c r="F221" s="253" t="s">
        <v>6073</v>
      </c>
      <c r="G221" s="75"/>
      <c r="H221" s="75"/>
      <c r="I221" s="208"/>
      <c r="J221" s="75"/>
      <c r="K221" s="75"/>
      <c r="L221" s="73"/>
      <c r="M221" s="254"/>
      <c r="N221" s="48"/>
      <c r="O221" s="48"/>
      <c r="P221" s="48"/>
      <c r="Q221" s="48"/>
      <c r="R221" s="48"/>
      <c r="S221" s="48"/>
      <c r="T221" s="96"/>
      <c r="AT221" s="25" t="s">
        <v>403</v>
      </c>
      <c r="AU221" s="25" t="s">
        <v>81</v>
      </c>
    </row>
    <row r="222" spans="2:51" s="12" customFormat="1" ht="13.5">
      <c r="B222" s="255"/>
      <c r="C222" s="256"/>
      <c r="D222" s="252" t="s">
        <v>405</v>
      </c>
      <c r="E222" s="257" t="s">
        <v>22</v>
      </c>
      <c r="F222" s="258" t="s">
        <v>422</v>
      </c>
      <c r="G222" s="256"/>
      <c r="H222" s="259">
        <v>5</v>
      </c>
      <c r="I222" s="260"/>
      <c r="J222" s="256"/>
      <c r="K222" s="256"/>
      <c r="L222" s="261"/>
      <c r="M222" s="262"/>
      <c r="N222" s="263"/>
      <c r="O222" s="263"/>
      <c r="P222" s="263"/>
      <c r="Q222" s="263"/>
      <c r="R222" s="263"/>
      <c r="S222" s="263"/>
      <c r="T222" s="264"/>
      <c r="AT222" s="265" t="s">
        <v>405</v>
      </c>
      <c r="AU222" s="265" t="s">
        <v>81</v>
      </c>
      <c r="AV222" s="12" t="s">
        <v>81</v>
      </c>
      <c r="AW222" s="12" t="s">
        <v>36</v>
      </c>
      <c r="AX222" s="12" t="s">
        <v>73</v>
      </c>
      <c r="AY222" s="265" t="s">
        <v>394</v>
      </c>
    </row>
    <row r="223" spans="2:51" s="14" customFormat="1" ht="13.5">
      <c r="B223" s="277"/>
      <c r="C223" s="278"/>
      <c r="D223" s="252" t="s">
        <v>405</v>
      </c>
      <c r="E223" s="279" t="s">
        <v>22</v>
      </c>
      <c r="F223" s="280" t="s">
        <v>473</v>
      </c>
      <c r="G223" s="278"/>
      <c r="H223" s="281">
        <v>5</v>
      </c>
      <c r="I223" s="282"/>
      <c r="J223" s="278"/>
      <c r="K223" s="278"/>
      <c r="L223" s="283"/>
      <c r="M223" s="284"/>
      <c r="N223" s="285"/>
      <c r="O223" s="285"/>
      <c r="P223" s="285"/>
      <c r="Q223" s="285"/>
      <c r="R223" s="285"/>
      <c r="S223" s="285"/>
      <c r="T223" s="286"/>
      <c r="AT223" s="287" t="s">
        <v>405</v>
      </c>
      <c r="AU223" s="287" t="s">
        <v>81</v>
      </c>
      <c r="AV223" s="14" t="s">
        <v>401</v>
      </c>
      <c r="AW223" s="14" t="s">
        <v>36</v>
      </c>
      <c r="AX223" s="14" t="s">
        <v>24</v>
      </c>
      <c r="AY223" s="287" t="s">
        <v>394</v>
      </c>
    </row>
    <row r="224" spans="2:63" s="11" customFormat="1" ht="29.85" customHeight="1">
      <c r="B224" s="224"/>
      <c r="C224" s="225"/>
      <c r="D224" s="226" t="s">
        <v>72</v>
      </c>
      <c r="E224" s="238" t="s">
        <v>1767</v>
      </c>
      <c r="F224" s="238" t="s">
        <v>1768</v>
      </c>
      <c r="G224" s="225"/>
      <c r="H224" s="225"/>
      <c r="I224" s="228"/>
      <c r="J224" s="239">
        <f>BK224</f>
        <v>0</v>
      </c>
      <c r="K224" s="225"/>
      <c r="L224" s="230"/>
      <c r="M224" s="231"/>
      <c r="N224" s="232"/>
      <c r="O224" s="232"/>
      <c r="P224" s="233">
        <f>SUM(P225:P228)</f>
        <v>0</v>
      </c>
      <c r="Q224" s="232"/>
      <c r="R224" s="233">
        <f>SUM(R225:R228)</f>
        <v>0</v>
      </c>
      <c r="S224" s="232"/>
      <c r="T224" s="234">
        <f>SUM(T225:T228)</f>
        <v>0</v>
      </c>
      <c r="AR224" s="235" t="s">
        <v>24</v>
      </c>
      <c r="AT224" s="236" t="s">
        <v>72</v>
      </c>
      <c r="AU224" s="236" t="s">
        <v>24</v>
      </c>
      <c r="AY224" s="235" t="s">
        <v>394</v>
      </c>
      <c r="BK224" s="237">
        <f>SUM(BK225:BK228)</f>
        <v>0</v>
      </c>
    </row>
    <row r="225" spans="2:65" s="1" customFormat="1" ht="16.5" customHeight="1">
      <c r="B225" s="47"/>
      <c r="C225" s="240" t="s">
        <v>593</v>
      </c>
      <c r="D225" s="240" t="s">
        <v>396</v>
      </c>
      <c r="E225" s="241" t="s">
        <v>3481</v>
      </c>
      <c r="F225" s="242" t="s">
        <v>3482</v>
      </c>
      <c r="G225" s="243" t="s">
        <v>552</v>
      </c>
      <c r="H225" s="244">
        <v>0.926</v>
      </c>
      <c r="I225" s="245"/>
      <c r="J225" s="246">
        <f>ROUND(I225*H225,2)</f>
        <v>0</v>
      </c>
      <c r="K225" s="242" t="s">
        <v>400</v>
      </c>
      <c r="L225" s="73"/>
      <c r="M225" s="247" t="s">
        <v>22</v>
      </c>
      <c r="N225" s="248" t="s">
        <v>44</v>
      </c>
      <c r="O225" s="48"/>
      <c r="P225" s="249">
        <f>O225*H225</f>
        <v>0</v>
      </c>
      <c r="Q225" s="249">
        <v>0</v>
      </c>
      <c r="R225" s="249">
        <f>Q225*H225</f>
        <v>0</v>
      </c>
      <c r="S225" s="249">
        <v>0</v>
      </c>
      <c r="T225" s="250">
        <f>S225*H225</f>
        <v>0</v>
      </c>
      <c r="AR225" s="25" t="s">
        <v>401</v>
      </c>
      <c r="AT225" s="25" t="s">
        <v>396</v>
      </c>
      <c r="AU225" s="25" t="s">
        <v>81</v>
      </c>
      <c r="AY225" s="25" t="s">
        <v>394</v>
      </c>
      <c r="BE225" s="251">
        <f>IF(N225="základní",J225,0)</f>
        <v>0</v>
      </c>
      <c r="BF225" s="251">
        <f>IF(N225="snížená",J225,0)</f>
        <v>0</v>
      </c>
      <c r="BG225" s="251">
        <f>IF(N225="zákl. přenesená",J225,0)</f>
        <v>0</v>
      </c>
      <c r="BH225" s="251">
        <f>IF(N225="sníž. přenesená",J225,0)</f>
        <v>0</v>
      </c>
      <c r="BI225" s="251">
        <f>IF(N225="nulová",J225,0)</f>
        <v>0</v>
      </c>
      <c r="BJ225" s="25" t="s">
        <v>24</v>
      </c>
      <c r="BK225" s="251">
        <f>ROUND(I225*H225,2)</f>
        <v>0</v>
      </c>
      <c r="BL225" s="25" t="s">
        <v>401</v>
      </c>
      <c r="BM225" s="25" t="s">
        <v>6162</v>
      </c>
    </row>
    <row r="226" spans="2:47" s="1" customFormat="1" ht="13.5">
      <c r="B226" s="47"/>
      <c r="C226" s="75"/>
      <c r="D226" s="252" t="s">
        <v>403</v>
      </c>
      <c r="E226" s="75"/>
      <c r="F226" s="253" t="s">
        <v>5764</v>
      </c>
      <c r="G226" s="75"/>
      <c r="H226" s="75"/>
      <c r="I226" s="208"/>
      <c r="J226" s="75"/>
      <c r="K226" s="75"/>
      <c r="L226" s="73"/>
      <c r="M226" s="254"/>
      <c r="N226" s="48"/>
      <c r="O226" s="48"/>
      <c r="P226" s="48"/>
      <c r="Q226" s="48"/>
      <c r="R226" s="48"/>
      <c r="S226" s="48"/>
      <c r="T226" s="96"/>
      <c r="AT226" s="25" t="s">
        <v>403</v>
      </c>
      <c r="AU226" s="25" t="s">
        <v>81</v>
      </c>
    </row>
    <row r="227" spans="2:51" s="12" customFormat="1" ht="13.5">
      <c r="B227" s="255"/>
      <c r="C227" s="256"/>
      <c r="D227" s="252" t="s">
        <v>405</v>
      </c>
      <c r="E227" s="257" t="s">
        <v>22</v>
      </c>
      <c r="F227" s="258" t="s">
        <v>6163</v>
      </c>
      <c r="G227" s="256"/>
      <c r="H227" s="259">
        <v>0.926</v>
      </c>
      <c r="I227" s="260"/>
      <c r="J227" s="256"/>
      <c r="K227" s="256"/>
      <c r="L227" s="261"/>
      <c r="M227" s="262"/>
      <c r="N227" s="263"/>
      <c r="O227" s="263"/>
      <c r="P227" s="263"/>
      <c r="Q227" s="263"/>
      <c r="R227" s="263"/>
      <c r="S227" s="263"/>
      <c r="T227" s="264"/>
      <c r="AT227" s="265" t="s">
        <v>405</v>
      </c>
      <c r="AU227" s="265" t="s">
        <v>81</v>
      </c>
      <c r="AV227" s="12" t="s">
        <v>81</v>
      </c>
      <c r="AW227" s="12" t="s">
        <v>36</v>
      </c>
      <c r="AX227" s="12" t="s">
        <v>73</v>
      </c>
      <c r="AY227" s="265" t="s">
        <v>394</v>
      </c>
    </row>
    <row r="228" spans="2:51" s="14" customFormat="1" ht="13.5">
      <c r="B228" s="277"/>
      <c r="C228" s="278"/>
      <c r="D228" s="252" t="s">
        <v>405</v>
      </c>
      <c r="E228" s="279" t="s">
        <v>22</v>
      </c>
      <c r="F228" s="280" t="s">
        <v>473</v>
      </c>
      <c r="G228" s="278"/>
      <c r="H228" s="281">
        <v>0.926</v>
      </c>
      <c r="I228" s="282"/>
      <c r="J228" s="278"/>
      <c r="K228" s="278"/>
      <c r="L228" s="283"/>
      <c r="M228" s="284"/>
      <c r="N228" s="285"/>
      <c r="O228" s="285"/>
      <c r="P228" s="285"/>
      <c r="Q228" s="285"/>
      <c r="R228" s="285"/>
      <c r="S228" s="285"/>
      <c r="T228" s="286"/>
      <c r="AT228" s="287" t="s">
        <v>405</v>
      </c>
      <c r="AU228" s="287" t="s">
        <v>81</v>
      </c>
      <c r="AV228" s="14" t="s">
        <v>401</v>
      </c>
      <c r="AW228" s="14" t="s">
        <v>36</v>
      </c>
      <c r="AX228" s="14" t="s">
        <v>24</v>
      </c>
      <c r="AY228" s="287" t="s">
        <v>394</v>
      </c>
    </row>
    <row r="229" spans="2:63" s="11" customFormat="1" ht="37.4" customHeight="1">
      <c r="B229" s="224"/>
      <c r="C229" s="225"/>
      <c r="D229" s="226" t="s">
        <v>72</v>
      </c>
      <c r="E229" s="227" t="s">
        <v>1773</v>
      </c>
      <c r="F229" s="227" t="s">
        <v>1774</v>
      </c>
      <c r="G229" s="225"/>
      <c r="H229" s="225"/>
      <c r="I229" s="228"/>
      <c r="J229" s="229">
        <f>BK229</f>
        <v>0</v>
      </c>
      <c r="K229" s="225"/>
      <c r="L229" s="230"/>
      <c r="M229" s="231"/>
      <c r="N229" s="232"/>
      <c r="O229" s="232"/>
      <c r="P229" s="233">
        <f>P230</f>
        <v>0</v>
      </c>
      <c r="Q229" s="232"/>
      <c r="R229" s="233">
        <f>R230</f>
        <v>0.008440000000000001</v>
      </c>
      <c r="S229" s="232"/>
      <c r="T229" s="234">
        <f>T230</f>
        <v>0</v>
      </c>
      <c r="AR229" s="235" t="s">
        <v>81</v>
      </c>
      <c r="AT229" s="236" t="s">
        <v>72</v>
      </c>
      <c r="AU229" s="236" t="s">
        <v>73</v>
      </c>
      <c r="AY229" s="235" t="s">
        <v>394</v>
      </c>
      <c r="BK229" s="237">
        <f>BK230</f>
        <v>0</v>
      </c>
    </row>
    <row r="230" spans="2:63" s="11" customFormat="1" ht="19.9" customHeight="1">
      <c r="B230" s="224"/>
      <c r="C230" s="225"/>
      <c r="D230" s="226" t="s">
        <v>72</v>
      </c>
      <c r="E230" s="238" t="s">
        <v>3578</v>
      </c>
      <c r="F230" s="238" t="s">
        <v>3579</v>
      </c>
      <c r="G230" s="225"/>
      <c r="H230" s="225"/>
      <c r="I230" s="228"/>
      <c r="J230" s="239">
        <f>BK230</f>
        <v>0</v>
      </c>
      <c r="K230" s="225"/>
      <c r="L230" s="230"/>
      <c r="M230" s="231"/>
      <c r="N230" s="232"/>
      <c r="O230" s="232"/>
      <c r="P230" s="233">
        <f>SUM(P231:P245)</f>
        <v>0</v>
      </c>
      <c r="Q230" s="232"/>
      <c r="R230" s="233">
        <f>SUM(R231:R245)</f>
        <v>0.008440000000000001</v>
      </c>
      <c r="S230" s="232"/>
      <c r="T230" s="234">
        <f>SUM(T231:T245)</f>
        <v>0</v>
      </c>
      <c r="AR230" s="235" t="s">
        <v>81</v>
      </c>
      <c r="AT230" s="236" t="s">
        <v>72</v>
      </c>
      <c r="AU230" s="236" t="s">
        <v>24</v>
      </c>
      <c r="AY230" s="235" t="s">
        <v>394</v>
      </c>
      <c r="BK230" s="237">
        <f>SUM(BK231:BK245)</f>
        <v>0</v>
      </c>
    </row>
    <row r="231" spans="2:65" s="1" customFormat="1" ht="16.5" customHeight="1">
      <c r="B231" s="47"/>
      <c r="C231" s="240" t="s">
        <v>598</v>
      </c>
      <c r="D231" s="240" t="s">
        <v>396</v>
      </c>
      <c r="E231" s="241" t="s">
        <v>6164</v>
      </c>
      <c r="F231" s="242" t="s">
        <v>6165</v>
      </c>
      <c r="G231" s="243" t="s">
        <v>2049</v>
      </c>
      <c r="H231" s="244">
        <v>1</v>
      </c>
      <c r="I231" s="245"/>
      <c r="J231" s="246">
        <f>ROUND(I231*H231,2)</f>
        <v>0</v>
      </c>
      <c r="K231" s="242" t="s">
        <v>400</v>
      </c>
      <c r="L231" s="73"/>
      <c r="M231" s="247" t="s">
        <v>22</v>
      </c>
      <c r="N231" s="248" t="s">
        <v>44</v>
      </c>
      <c r="O231" s="48"/>
      <c r="P231" s="249">
        <f>O231*H231</f>
        <v>0</v>
      </c>
      <c r="Q231" s="249">
        <v>0.00593</v>
      </c>
      <c r="R231" s="249">
        <f>Q231*H231</f>
        <v>0.00593</v>
      </c>
      <c r="S231" s="249">
        <v>0</v>
      </c>
      <c r="T231" s="250">
        <f>S231*H231</f>
        <v>0</v>
      </c>
      <c r="AR231" s="25" t="s">
        <v>493</v>
      </c>
      <c r="AT231" s="25" t="s">
        <v>396</v>
      </c>
      <c r="AU231" s="25" t="s">
        <v>81</v>
      </c>
      <c r="AY231" s="25" t="s">
        <v>394</v>
      </c>
      <c r="BE231" s="251">
        <f>IF(N231="základní",J231,0)</f>
        <v>0</v>
      </c>
      <c r="BF231" s="251">
        <f>IF(N231="snížená",J231,0)</f>
        <v>0</v>
      </c>
      <c r="BG231" s="251">
        <f>IF(N231="zákl. přenesená",J231,0)</f>
        <v>0</v>
      </c>
      <c r="BH231" s="251">
        <f>IF(N231="sníž. přenesená",J231,0)</f>
        <v>0</v>
      </c>
      <c r="BI231" s="251">
        <f>IF(N231="nulová",J231,0)</f>
        <v>0</v>
      </c>
      <c r="BJ231" s="25" t="s">
        <v>24</v>
      </c>
      <c r="BK231" s="251">
        <f>ROUND(I231*H231,2)</f>
        <v>0</v>
      </c>
      <c r="BL231" s="25" t="s">
        <v>493</v>
      </c>
      <c r="BM231" s="25" t="s">
        <v>6166</v>
      </c>
    </row>
    <row r="232" spans="2:47" s="1" customFormat="1" ht="13.5">
      <c r="B232" s="47"/>
      <c r="C232" s="75"/>
      <c r="D232" s="252" t="s">
        <v>403</v>
      </c>
      <c r="E232" s="75"/>
      <c r="F232" s="253" t="s">
        <v>6167</v>
      </c>
      <c r="G232" s="75"/>
      <c r="H232" s="75"/>
      <c r="I232" s="208"/>
      <c r="J232" s="75"/>
      <c r="K232" s="75"/>
      <c r="L232" s="73"/>
      <c r="M232" s="254"/>
      <c r="N232" s="48"/>
      <c r="O232" s="48"/>
      <c r="P232" s="48"/>
      <c r="Q232" s="48"/>
      <c r="R232" s="48"/>
      <c r="S232" s="48"/>
      <c r="T232" s="96"/>
      <c r="AT232" s="25" t="s">
        <v>403</v>
      </c>
      <c r="AU232" s="25" t="s">
        <v>81</v>
      </c>
    </row>
    <row r="233" spans="2:51" s="12" customFormat="1" ht="13.5">
      <c r="B233" s="255"/>
      <c r="C233" s="256"/>
      <c r="D233" s="252" t="s">
        <v>405</v>
      </c>
      <c r="E233" s="257" t="s">
        <v>22</v>
      </c>
      <c r="F233" s="258" t="s">
        <v>24</v>
      </c>
      <c r="G233" s="256"/>
      <c r="H233" s="259">
        <v>1</v>
      </c>
      <c r="I233" s="260"/>
      <c r="J233" s="256"/>
      <c r="K233" s="256"/>
      <c r="L233" s="261"/>
      <c r="M233" s="262"/>
      <c r="N233" s="263"/>
      <c r="O233" s="263"/>
      <c r="P233" s="263"/>
      <c r="Q233" s="263"/>
      <c r="R233" s="263"/>
      <c r="S233" s="263"/>
      <c r="T233" s="264"/>
      <c r="AT233" s="265" t="s">
        <v>405</v>
      </c>
      <c r="AU233" s="265" t="s">
        <v>81</v>
      </c>
      <c r="AV233" s="12" t="s">
        <v>81</v>
      </c>
      <c r="AW233" s="12" t="s">
        <v>36</v>
      </c>
      <c r="AX233" s="12" t="s">
        <v>73</v>
      </c>
      <c r="AY233" s="265" t="s">
        <v>394</v>
      </c>
    </row>
    <row r="234" spans="2:51" s="14" customFormat="1" ht="13.5">
      <c r="B234" s="277"/>
      <c r="C234" s="278"/>
      <c r="D234" s="252" t="s">
        <v>405</v>
      </c>
      <c r="E234" s="279" t="s">
        <v>22</v>
      </c>
      <c r="F234" s="280" t="s">
        <v>473</v>
      </c>
      <c r="G234" s="278"/>
      <c r="H234" s="281">
        <v>1</v>
      </c>
      <c r="I234" s="282"/>
      <c r="J234" s="278"/>
      <c r="K234" s="278"/>
      <c r="L234" s="283"/>
      <c r="M234" s="284"/>
      <c r="N234" s="285"/>
      <c r="O234" s="285"/>
      <c r="P234" s="285"/>
      <c r="Q234" s="285"/>
      <c r="R234" s="285"/>
      <c r="S234" s="285"/>
      <c r="T234" s="286"/>
      <c r="AT234" s="287" t="s">
        <v>405</v>
      </c>
      <c r="AU234" s="287" t="s">
        <v>81</v>
      </c>
      <c r="AV234" s="14" t="s">
        <v>401</v>
      </c>
      <c r="AW234" s="14" t="s">
        <v>36</v>
      </c>
      <c r="AX234" s="14" t="s">
        <v>24</v>
      </c>
      <c r="AY234" s="287" t="s">
        <v>394</v>
      </c>
    </row>
    <row r="235" spans="2:65" s="1" customFormat="1" ht="16.5" customHeight="1">
      <c r="B235" s="47"/>
      <c r="C235" s="240" t="s">
        <v>604</v>
      </c>
      <c r="D235" s="240" t="s">
        <v>396</v>
      </c>
      <c r="E235" s="241" t="s">
        <v>6168</v>
      </c>
      <c r="F235" s="242" t="s">
        <v>6169</v>
      </c>
      <c r="G235" s="243" t="s">
        <v>409</v>
      </c>
      <c r="H235" s="244">
        <v>1</v>
      </c>
      <c r="I235" s="245"/>
      <c r="J235" s="246">
        <f>ROUND(I235*H235,2)</f>
        <v>0</v>
      </c>
      <c r="K235" s="242" t="s">
        <v>400</v>
      </c>
      <c r="L235" s="73"/>
      <c r="M235" s="247" t="s">
        <v>22</v>
      </c>
      <c r="N235" s="248" t="s">
        <v>44</v>
      </c>
      <c r="O235" s="48"/>
      <c r="P235" s="249">
        <f>O235*H235</f>
        <v>0</v>
      </c>
      <c r="Q235" s="249">
        <v>0.00099</v>
      </c>
      <c r="R235" s="249">
        <f>Q235*H235</f>
        <v>0.00099</v>
      </c>
      <c r="S235" s="249">
        <v>0</v>
      </c>
      <c r="T235" s="250">
        <f>S235*H235</f>
        <v>0</v>
      </c>
      <c r="AR235" s="25" t="s">
        <v>493</v>
      </c>
      <c r="AT235" s="25" t="s">
        <v>396</v>
      </c>
      <c r="AU235" s="25" t="s">
        <v>81</v>
      </c>
      <c r="AY235" s="25" t="s">
        <v>394</v>
      </c>
      <c r="BE235" s="251">
        <f>IF(N235="základní",J235,0)</f>
        <v>0</v>
      </c>
      <c r="BF235" s="251">
        <f>IF(N235="snížená",J235,0)</f>
        <v>0</v>
      </c>
      <c r="BG235" s="251">
        <f>IF(N235="zákl. přenesená",J235,0)</f>
        <v>0</v>
      </c>
      <c r="BH235" s="251">
        <f>IF(N235="sníž. přenesená",J235,0)</f>
        <v>0</v>
      </c>
      <c r="BI235" s="251">
        <f>IF(N235="nulová",J235,0)</f>
        <v>0</v>
      </c>
      <c r="BJ235" s="25" t="s">
        <v>24</v>
      </c>
      <c r="BK235" s="251">
        <f>ROUND(I235*H235,2)</f>
        <v>0</v>
      </c>
      <c r="BL235" s="25" t="s">
        <v>493</v>
      </c>
      <c r="BM235" s="25" t="s">
        <v>6170</v>
      </c>
    </row>
    <row r="236" spans="2:47" s="1" customFormat="1" ht="13.5">
      <c r="B236" s="47"/>
      <c r="C236" s="75"/>
      <c r="D236" s="252" t="s">
        <v>403</v>
      </c>
      <c r="E236" s="75"/>
      <c r="F236" s="253" t="s">
        <v>6171</v>
      </c>
      <c r="G236" s="75"/>
      <c r="H236" s="75"/>
      <c r="I236" s="208"/>
      <c r="J236" s="75"/>
      <c r="K236" s="75"/>
      <c r="L236" s="73"/>
      <c r="M236" s="254"/>
      <c r="N236" s="48"/>
      <c r="O236" s="48"/>
      <c r="P236" s="48"/>
      <c r="Q236" s="48"/>
      <c r="R236" s="48"/>
      <c r="S236" s="48"/>
      <c r="T236" s="96"/>
      <c r="AT236" s="25" t="s">
        <v>403</v>
      </c>
      <c r="AU236" s="25" t="s">
        <v>81</v>
      </c>
    </row>
    <row r="237" spans="2:51" s="12" customFormat="1" ht="13.5">
      <c r="B237" s="255"/>
      <c r="C237" s="256"/>
      <c r="D237" s="252" t="s">
        <v>405</v>
      </c>
      <c r="E237" s="257" t="s">
        <v>22</v>
      </c>
      <c r="F237" s="258" t="s">
        <v>24</v>
      </c>
      <c r="G237" s="256"/>
      <c r="H237" s="259">
        <v>1</v>
      </c>
      <c r="I237" s="260"/>
      <c r="J237" s="256"/>
      <c r="K237" s="256"/>
      <c r="L237" s="261"/>
      <c r="M237" s="262"/>
      <c r="N237" s="263"/>
      <c r="O237" s="263"/>
      <c r="P237" s="263"/>
      <c r="Q237" s="263"/>
      <c r="R237" s="263"/>
      <c r="S237" s="263"/>
      <c r="T237" s="264"/>
      <c r="AT237" s="265" t="s">
        <v>405</v>
      </c>
      <c r="AU237" s="265" t="s">
        <v>81</v>
      </c>
      <c r="AV237" s="12" t="s">
        <v>81</v>
      </c>
      <c r="AW237" s="12" t="s">
        <v>36</v>
      </c>
      <c r="AX237" s="12" t="s">
        <v>73</v>
      </c>
      <c r="AY237" s="265" t="s">
        <v>394</v>
      </c>
    </row>
    <row r="238" spans="2:51" s="14" customFormat="1" ht="13.5">
      <c r="B238" s="277"/>
      <c r="C238" s="278"/>
      <c r="D238" s="252" t="s">
        <v>405</v>
      </c>
      <c r="E238" s="279" t="s">
        <v>22</v>
      </c>
      <c r="F238" s="280" t="s">
        <v>473</v>
      </c>
      <c r="G238" s="278"/>
      <c r="H238" s="281">
        <v>1</v>
      </c>
      <c r="I238" s="282"/>
      <c r="J238" s="278"/>
      <c r="K238" s="278"/>
      <c r="L238" s="283"/>
      <c r="M238" s="284"/>
      <c r="N238" s="285"/>
      <c r="O238" s="285"/>
      <c r="P238" s="285"/>
      <c r="Q238" s="285"/>
      <c r="R238" s="285"/>
      <c r="S238" s="285"/>
      <c r="T238" s="286"/>
      <c r="AT238" s="287" t="s">
        <v>405</v>
      </c>
      <c r="AU238" s="287" t="s">
        <v>81</v>
      </c>
      <c r="AV238" s="14" t="s">
        <v>401</v>
      </c>
      <c r="AW238" s="14" t="s">
        <v>36</v>
      </c>
      <c r="AX238" s="14" t="s">
        <v>24</v>
      </c>
      <c r="AY238" s="287" t="s">
        <v>394</v>
      </c>
    </row>
    <row r="239" spans="2:65" s="1" customFormat="1" ht="16.5" customHeight="1">
      <c r="B239" s="47"/>
      <c r="C239" s="240" t="s">
        <v>609</v>
      </c>
      <c r="D239" s="240" t="s">
        <v>396</v>
      </c>
      <c r="E239" s="241" t="s">
        <v>6172</v>
      </c>
      <c r="F239" s="242" t="s">
        <v>6173</v>
      </c>
      <c r="G239" s="243" t="s">
        <v>409</v>
      </c>
      <c r="H239" s="244">
        <v>1</v>
      </c>
      <c r="I239" s="245"/>
      <c r="J239" s="246">
        <f>ROUND(I239*H239,2)</f>
        <v>0</v>
      </c>
      <c r="K239" s="242" t="s">
        <v>400</v>
      </c>
      <c r="L239" s="73"/>
      <c r="M239" s="247" t="s">
        <v>22</v>
      </c>
      <c r="N239" s="248" t="s">
        <v>44</v>
      </c>
      <c r="O239" s="48"/>
      <c r="P239" s="249">
        <f>O239*H239</f>
        <v>0</v>
      </c>
      <c r="Q239" s="249">
        <v>0.00152</v>
      </c>
      <c r="R239" s="249">
        <f>Q239*H239</f>
        <v>0.00152</v>
      </c>
      <c r="S239" s="249">
        <v>0</v>
      </c>
      <c r="T239" s="250">
        <f>S239*H239</f>
        <v>0</v>
      </c>
      <c r="AR239" s="25" t="s">
        <v>493</v>
      </c>
      <c r="AT239" s="25" t="s">
        <v>396</v>
      </c>
      <c r="AU239" s="25" t="s">
        <v>81</v>
      </c>
      <c r="AY239" s="25" t="s">
        <v>394</v>
      </c>
      <c r="BE239" s="251">
        <f>IF(N239="základní",J239,0)</f>
        <v>0</v>
      </c>
      <c r="BF239" s="251">
        <f>IF(N239="snížená",J239,0)</f>
        <v>0</v>
      </c>
      <c r="BG239" s="251">
        <f>IF(N239="zákl. přenesená",J239,0)</f>
        <v>0</v>
      </c>
      <c r="BH239" s="251">
        <f>IF(N239="sníž. přenesená",J239,0)</f>
        <v>0</v>
      </c>
      <c r="BI239" s="251">
        <f>IF(N239="nulová",J239,0)</f>
        <v>0</v>
      </c>
      <c r="BJ239" s="25" t="s">
        <v>24</v>
      </c>
      <c r="BK239" s="251">
        <f>ROUND(I239*H239,2)</f>
        <v>0</v>
      </c>
      <c r="BL239" s="25" t="s">
        <v>493</v>
      </c>
      <c r="BM239" s="25" t="s">
        <v>6174</v>
      </c>
    </row>
    <row r="240" spans="2:47" s="1" customFormat="1" ht="13.5">
      <c r="B240" s="47"/>
      <c r="C240" s="75"/>
      <c r="D240" s="252" t="s">
        <v>403</v>
      </c>
      <c r="E240" s="75"/>
      <c r="F240" s="253" t="s">
        <v>6175</v>
      </c>
      <c r="G240" s="75"/>
      <c r="H240" s="75"/>
      <c r="I240" s="208"/>
      <c r="J240" s="75"/>
      <c r="K240" s="75"/>
      <c r="L240" s="73"/>
      <c r="M240" s="254"/>
      <c r="N240" s="48"/>
      <c r="O240" s="48"/>
      <c r="P240" s="48"/>
      <c r="Q240" s="48"/>
      <c r="R240" s="48"/>
      <c r="S240" s="48"/>
      <c r="T240" s="96"/>
      <c r="AT240" s="25" t="s">
        <v>403</v>
      </c>
      <c r="AU240" s="25" t="s">
        <v>81</v>
      </c>
    </row>
    <row r="241" spans="2:51" s="12" customFormat="1" ht="13.5">
      <c r="B241" s="255"/>
      <c r="C241" s="256"/>
      <c r="D241" s="252" t="s">
        <v>405</v>
      </c>
      <c r="E241" s="257" t="s">
        <v>22</v>
      </c>
      <c r="F241" s="258" t="s">
        <v>24</v>
      </c>
      <c r="G241" s="256"/>
      <c r="H241" s="259">
        <v>1</v>
      </c>
      <c r="I241" s="260"/>
      <c r="J241" s="256"/>
      <c r="K241" s="256"/>
      <c r="L241" s="261"/>
      <c r="M241" s="262"/>
      <c r="N241" s="263"/>
      <c r="O241" s="263"/>
      <c r="P241" s="263"/>
      <c r="Q241" s="263"/>
      <c r="R241" s="263"/>
      <c r="S241" s="263"/>
      <c r="T241" s="264"/>
      <c r="AT241" s="265" t="s">
        <v>405</v>
      </c>
      <c r="AU241" s="265" t="s">
        <v>81</v>
      </c>
      <c r="AV241" s="12" t="s">
        <v>81</v>
      </c>
      <c r="AW241" s="12" t="s">
        <v>36</v>
      </c>
      <c r="AX241" s="12" t="s">
        <v>24</v>
      </c>
      <c r="AY241" s="265" t="s">
        <v>394</v>
      </c>
    </row>
    <row r="242" spans="2:65" s="1" customFormat="1" ht="16.5" customHeight="1">
      <c r="B242" s="47"/>
      <c r="C242" s="240" t="s">
        <v>616</v>
      </c>
      <c r="D242" s="240" t="s">
        <v>396</v>
      </c>
      <c r="E242" s="241" t="s">
        <v>3669</v>
      </c>
      <c r="F242" s="242" t="s">
        <v>6098</v>
      </c>
      <c r="G242" s="243" t="s">
        <v>552</v>
      </c>
      <c r="H242" s="244">
        <v>0.008</v>
      </c>
      <c r="I242" s="245"/>
      <c r="J242" s="246">
        <f>ROUND(I242*H242,2)</f>
        <v>0</v>
      </c>
      <c r="K242" s="242" t="s">
        <v>400</v>
      </c>
      <c r="L242" s="73"/>
      <c r="M242" s="247" t="s">
        <v>22</v>
      </c>
      <c r="N242" s="248" t="s">
        <v>44</v>
      </c>
      <c r="O242" s="48"/>
      <c r="P242" s="249">
        <f>O242*H242</f>
        <v>0</v>
      </c>
      <c r="Q242" s="249">
        <v>0</v>
      </c>
      <c r="R242" s="249">
        <f>Q242*H242</f>
        <v>0</v>
      </c>
      <c r="S242" s="249">
        <v>0</v>
      </c>
      <c r="T242" s="250">
        <f>S242*H242</f>
        <v>0</v>
      </c>
      <c r="AR242" s="25" t="s">
        <v>493</v>
      </c>
      <c r="AT242" s="25" t="s">
        <v>396</v>
      </c>
      <c r="AU242" s="25" t="s">
        <v>81</v>
      </c>
      <c r="AY242" s="25" t="s">
        <v>394</v>
      </c>
      <c r="BE242" s="251">
        <f>IF(N242="základní",J242,0)</f>
        <v>0</v>
      </c>
      <c r="BF242" s="251">
        <f>IF(N242="snížená",J242,0)</f>
        <v>0</v>
      </c>
      <c r="BG242" s="251">
        <f>IF(N242="zákl. přenesená",J242,0)</f>
        <v>0</v>
      </c>
      <c r="BH242" s="251">
        <f>IF(N242="sníž. přenesená",J242,0)</f>
        <v>0</v>
      </c>
      <c r="BI242" s="251">
        <f>IF(N242="nulová",J242,0)</f>
        <v>0</v>
      </c>
      <c r="BJ242" s="25" t="s">
        <v>24</v>
      </c>
      <c r="BK242" s="251">
        <f>ROUND(I242*H242,2)</f>
        <v>0</v>
      </c>
      <c r="BL242" s="25" t="s">
        <v>493</v>
      </c>
      <c r="BM242" s="25" t="s">
        <v>6176</v>
      </c>
    </row>
    <row r="243" spans="2:47" s="1" customFormat="1" ht="13.5">
      <c r="B243" s="47"/>
      <c r="C243" s="75"/>
      <c r="D243" s="252" t="s">
        <v>403</v>
      </c>
      <c r="E243" s="75"/>
      <c r="F243" s="253" t="s">
        <v>3672</v>
      </c>
      <c r="G243" s="75"/>
      <c r="H243" s="75"/>
      <c r="I243" s="208"/>
      <c r="J243" s="75"/>
      <c r="K243" s="75"/>
      <c r="L243" s="73"/>
      <c r="M243" s="254"/>
      <c r="N243" s="48"/>
      <c r="O243" s="48"/>
      <c r="P243" s="48"/>
      <c r="Q243" s="48"/>
      <c r="R243" s="48"/>
      <c r="S243" s="48"/>
      <c r="T243" s="96"/>
      <c r="AT243" s="25" t="s">
        <v>403</v>
      </c>
      <c r="AU243" s="25" t="s">
        <v>81</v>
      </c>
    </row>
    <row r="244" spans="2:51" s="12" customFormat="1" ht="13.5">
      <c r="B244" s="255"/>
      <c r="C244" s="256"/>
      <c r="D244" s="252" t="s">
        <v>405</v>
      </c>
      <c r="E244" s="257" t="s">
        <v>22</v>
      </c>
      <c r="F244" s="258" t="s">
        <v>6177</v>
      </c>
      <c r="G244" s="256"/>
      <c r="H244" s="259">
        <v>0.008</v>
      </c>
      <c r="I244" s="260"/>
      <c r="J244" s="256"/>
      <c r="K244" s="256"/>
      <c r="L244" s="261"/>
      <c r="M244" s="262"/>
      <c r="N244" s="263"/>
      <c r="O244" s="263"/>
      <c r="P244" s="263"/>
      <c r="Q244" s="263"/>
      <c r="R244" s="263"/>
      <c r="S244" s="263"/>
      <c r="T244" s="264"/>
      <c r="AT244" s="265" t="s">
        <v>405</v>
      </c>
      <c r="AU244" s="265" t="s">
        <v>81</v>
      </c>
      <c r="AV244" s="12" t="s">
        <v>81</v>
      </c>
      <c r="AW244" s="12" t="s">
        <v>36</v>
      </c>
      <c r="AX244" s="12" t="s">
        <v>73</v>
      </c>
      <c r="AY244" s="265" t="s">
        <v>394</v>
      </c>
    </row>
    <row r="245" spans="2:51" s="14" customFormat="1" ht="13.5">
      <c r="B245" s="277"/>
      <c r="C245" s="278"/>
      <c r="D245" s="252" t="s">
        <v>405</v>
      </c>
      <c r="E245" s="279" t="s">
        <v>22</v>
      </c>
      <c r="F245" s="280" t="s">
        <v>473</v>
      </c>
      <c r="G245" s="278"/>
      <c r="H245" s="281">
        <v>0.008</v>
      </c>
      <c r="I245" s="282"/>
      <c r="J245" s="278"/>
      <c r="K245" s="278"/>
      <c r="L245" s="283"/>
      <c r="M245" s="319"/>
      <c r="N245" s="320"/>
      <c r="O245" s="320"/>
      <c r="P245" s="320"/>
      <c r="Q245" s="320"/>
      <c r="R245" s="320"/>
      <c r="S245" s="320"/>
      <c r="T245" s="321"/>
      <c r="AT245" s="287" t="s">
        <v>405</v>
      </c>
      <c r="AU245" s="287" t="s">
        <v>81</v>
      </c>
      <c r="AV245" s="14" t="s">
        <v>401</v>
      </c>
      <c r="AW245" s="14" t="s">
        <v>36</v>
      </c>
      <c r="AX245" s="14" t="s">
        <v>24</v>
      </c>
      <c r="AY245" s="287" t="s">
        <v>394</v>
      </c>
    </row>
    <row r="246" spans="2:12" s="1" customFormat="1" ht="6.95" customHeight="1">
      <c r="B246" s="68"/>
      <c r="C246" s="69"/>
      <c r="D246" s="69"/>
      <c r="E246" s="69"/>
      <c r="F246" s="69"/>
      <c r="G246" s="69"/>
      <c r="H246" s="69"/>
      <c r="I246" s="181"/>
      <c r="J246" s="69"/>
      <c r="K246" s="69"/>
      <c r="L246" s="73"/>
    </row>
  </sheetData>
  <sheetProtection password="CC35" sheet="1" objects="1" scenarios="1" formatColumns="0" formatRows="0" autoFilter="0"/>
  <autoFilter ref="C88:K245"/>
  <mergeCells count="13">
    <mergeCell ref="E7:H7"/>
    <mergeCell ref="E9:H9"/>
    <mergeCell ref="E11:H11"/>
    <mergeCell ref="E26:H26"/>
    <mergeCell ref="E47:H47"/>
    <mergeCell ref="E49:H49"/>
    <mergeCell ref="E51:H51"/>
    <mergeCell ref="J55:J56"/>
    <mergeCell ref="E77:H77"/>
    <mergeCell ref="E79:H79"/>
    <mergeCell ref="E81:H81"/>
    <mergeCell ref="G1:H1"/>
    <mergeCell ref="L2:V2"/>
  </mergeCells>
  <hyperlinks>
    <hyperlink ref="F1:G1" location="C2" display="1) Krycí list soupisu"/>
    <hyperlink ref="G1:H1" location="C58" display="2) Rekapitulace"/>
    <hyperlink ref="J1" location="C8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BR170"/>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0"/>
      <c r="C1" s="150"/>
      <c r="D1" s="151" t="s">
        <v>1</v>
      </c>
      <c r="E1" s="150"/>
      <c r="F1" s="152" t="s">
        <v>158</v>
      </c>
      <c r="G1" s="152" t="s">
        <v>159</v>
      </c>
      <c r="H1" s="152"/>
      <c r="I1" s="153"/>
      <c r="J1" s="152" t="s">
        <v>160</v>
      </c>
      <c r="K1" s="151" t="s">
        <v>161</v>
      </c>
      <c r="L1" s="152" t="s">
        <v>162</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133</v>
      </c>
    </row>
    <row r="3" spans="2:46" ht="6.95" customHeight="1">
      <c r="B3" s="26"/>
      <c r="C3" s="27"/>
      <c r="D3" s="27"/>
      <c r="E3" s="27"/>
      <c r="F3" s="27"/>
      <c r="G3" s="27"/>
      <c r="H3" s="27"/>
      <c r="I3" s="155"/>
      <c r="J3" s="27"/>
      <c r="K3" s="28"/>
      <c r="AT3" s="25" t="s">
        <v>81</v>
      </c>
    </row>
    <row r="4" spans="2:46" ht="36.95" customHeight="1">
      <c r="B4" s="29"/>
      <c r="C4" s="30"/>
      <c r="D4" s="31" t="s">
        <v>167</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18</v>
      </c>
      <c r="E6" s="30"/>
      <c r="F6" s="30"/>
      <c r="G6" s="30"/>
      <c r="H6" s="30"/>
      <c r="I6" s="156"/>
      <c r="J6" s="30"/>
      <c r="K6" s="32"/>
    </row>
    <row r="7" spans="2:11" ht="16.5" customHeight="1">
      <c r="B7" s="29"/>
      <c r="C7" s="30"/>
      <c r="D7" s="30"/>
      <c r="E7" s="157" t="str">
        <f>'Rekapitulace stavby'!K6</f>
        <v>Revitalizace a zatraktivnění pevnosti - Stavební úpravy a přístavba návštěvnického centra</v>
      </c>
      <c r="F7" s="41"/>
      <c r="G7" s="41"/>
      <c r="H7" s="41"/>
      <c r="I7" s="156"/>
      <c r="J7" s="30"/>
      <c r="K7" s="32"/>
    </row>
    <row r="8" spans="2:11" ht="13.5">
      <c r="B8" s="29"/>
      <c r="C8" s="30"/>
      <c r="D8" s="41" t="s">
        <v>176</v>
      </c>
      <c r="E8" s="30"/>
      <c r="F8" s="30"/>
      <c r="G8" s="30"/>
      <c r="H8" s="30"/>
      <c r="I8" s="156"/>
      <c r="J8" s="30"/>
      <c r="K8" s="32"/>
    </row>
    <row r="9" spans="2:11" s="1" customFormat="1" ht="16.5" customHeight="1">
      <c r="B9" s="47"/>
      <c r="C9" s="48"/>
      <c r="D9" s="48"/>
      <c r="E9" s="157" t="s">
        <v>6178</v>
      </c>
      <c r="F9" s="48"/>
      <c r="G9" s="48"/>
      <c r="H9" s="48"/>
      <c r="I9" s="158"/>
      <c r="J9" s="48"/>
      <c r="K9" s="52"/>
    </row>
    <row r="10" spans="2:11" s="1" customFormat="1" ht="13.5">
      <c r="B10" s="47"/>
      <c r="C10" s="48"/>
      <c r="D10" s="41" t="s">
        <v>182</v>
      </c>
      <c r="E10" s="48"/>
      <c r="F10" s="48"/>
      <c r="G10" s="48"/>
      <c r="H10" s="48"/>
      <c r="I10" s="158"/>
      <c r="J10" s="48"/>
      <c r="K10" s="52"/>
    </row>
    <row r="11" spans="2:11" s="1" customFormat="1" ht="36.95" customHeight="1">
      <c r="B11" s="47"/>
      <c r="C11" s="48"/>
      <c r="D11" s="48"/>
      <c r="E11" s="159" t="s">
        <v>6179</v>
      </c>
      <c r="F11" s="48"/>
      <c r="G11" s="48"/>
      <c r="H11" s="48"/>
      <c r="I11" s="158"/>
      <c r="J11" s="48"/>
      <c r="K11" s="52"/>
    </row>
    <row r="12" spans="2:11" s="1" customFormat="1" ht="13.5">
      <c r="B12" s="47"/>
      <c r="C12" s="48"/>
      <c r="D12" s="48"/>
      <c r="E12" s="48"/>
      <c r="F12" s="48"/>
      <c r="G12" s="48"/>
      <c r="H12" s="48"/>
      <c r="I12" s="158"/>
      <c r="J12" s="48"/>
      <c r="K12" s="52"/>
    </row>
    <row r="13" spans="2:11" s="1" customFormat="1" ht="14.4" customHeight="1">
      <c r="B13" s="47"/>
      <c r="C13" s="48"/>
      <c r="D13" s="41" t="s">
        <v>21</v>
      </c>
      <c r="E13" s="48"/>
      <c r="F13" s="36" t="s">
        <v>22</v>
      </c>
      <c r="G13" s="48"/>
      <c r="H13" s="48"/>
      <c r="I13" s="160" t="s">
        <v>23</v>
      </c>
      <c r="J13" s="36" t="s">
        <v>22</v>
      </c>
      <c r="K13" s="52"/>
    </row>
    <row r="14" spans="2:11" s="1" customFormat="1" ht="14.4" customHeight="1">
      <c r="B14" s="47"/>
      <c r="C14" s="48"/>
      <c r="D14" s="41" t="s">
        <v>25</v>
      </c>
      <c r="E14" s="48"/>
      <c r="F14" s="36" t="s">
        <v>26</v>
      </c>
      <c r="G14" s="48"/>
      <c r="H14" s="48"/>
      <c r="I14" s="160" t="s">
        <v>27</v>
      </c>
      <c r="J14" s="161" t="str">
        <f>'Rekapitulace stavby'!AN8</f>
        <v>3. 5. 2017</v>
      </c>
      <c r="K14" s="52"/>
    </row>
    <row r="15" spans="2:11" s="1" customFormat="1" ht="10.8" customHeight="1">
      <c r="B15" s="47"/>
      <c r="C15" s="48"/>
      <c r="D15" s="48"/>
      <c r="E15" s="48"/>
      <c r="F15" s="48"/>
      <c r="G15" s="48"/>
      <c r="H15" s="48"/>
      <c r="I15" s="158"/>
      <c r="J15" s="48"/>
      <c r="K15" s="52"/>
    </row>
    <row r="16" spans="2:11" s="1" customFormat="1" ht="14.4" customHeight="1">
      <c r="B16" s="47"/>
      <c r="C16" s="48"/>
      <c r="D16" s="41" t="s">
        <v>29</v>
      </c>
      <c r="E16" s="48"/>
      <c r="F16" s="48"/>
      <c r="G16" s="48"/>
      <c r="H16" s="48"/>
      <c r="I16" s="160" t="s">
        <v>30</v>
      </c>
      <c r="J16" s="36" t="str">
        <f>IF('Rekapitulace stavby'!AN10="","",'Rekapitulace stavby'!AN10)</f>
        <v/>
      </c>
      <c r="K16" s="52"/>
    </row>
    <row r="17" spans="2:11" s="1" customFormat="1" ht="18" customHeight="1">
      <c r="B17" s="47"/>
      <c r="C17" s="48"/>
      <c r="D17" s="48"/>
      <c r="E17" s="36" t="str">
        <f>IF('Rekapitulace stavby'!E11="","",'Rekapitulace stavby'!E11)</f>
        <v xml:space="preserve"> </v>
      </c>
      <c r="F17" s="48"/>
      <c r="G17" s="48"/>
      <c r="H17" s="48"/>
      <c r="I17" s="160" t="s">
        <v>32</v>
      </c>
      <c r="J17" s="36" t="str">
        <f>IF('Rekapitulace stavby'!AN11="","",'Rekapitulace stavby'!AN11)</f>
        <v/>
      </c>
      <c r="K17" s="52"/>
    </row>
    <row r="18" spans="2:11" s="1" customFormat="1" ht="6.95" customHeight="1">
      <c r="B18" s="47"/>
      <c r="C18" s="48"/>
      <c r="D18" s="48"/>
      <c r="E18" s="48"/>
      <c r="F18" s="48"/>
      <c r="G18" s="48"/>
      <c r="H18" s="48"/>
      <c r="I18" s="158"/>
      <c r="J18" s="48"/>
      <c r="K18" s="52"/>
    </row>
    <row r="19" spans="2:11" s="1" customFormat="1" ht="14.4" customHeight="1">
      <c r="B19" s="47"/>
      <c r="C19" s="48"/>
      <c r="D19" s="41" t="s">
        <v>33</v>
      </c>
      <c r="E19" s="48"/>
      <c r="F19" s="48"/>
      <c r="G19" s="48"/>
      <c r="H19" s="48"/>
      <c r="I19" s="160" t="s">
        <v>30</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60" t="s">
        <v>32</v>
      </c>
      <c r="J20" s="36" t="str">
        <f>IF('Rekapitulace stavby'!AN14="Vyplň údaj","",IF('Rekapitulace stavby'!AN14="","",'Rekapitulace stavby'!AN14))</f>
        <v/>
      </c>
      <c r="K20" s="52"/>
    </row>
    <row r="21" spans="2:11" s="1" customFormat="1" ht="6.95" customHeight="1">
      <c r="B21" s="47"/>
      <c r="C21" s="48"/>
      <c r="D21" s="48"/>
      <c r="E21" s="48"/>
      <c r="F21" s="48"/>
      <c r="G21" s="48"/>
      <c r="H21" s="48"/>
      <c r="I21" s="158"/>
      <c r="J21" s="48"/>
      <c r="K21" s="52"/>
    </row>
    <row r="22" spans="2:11" s="1" customFormat="1" ht="14.4" customHeight="1">
      <c r="B22" s="47"/>
      <c r="C22" s="48"/>
      <c r="D22" s="41" t="s">
        <v>35</v>
      </c>
      <c r="E22" s="48"/>
      <c r="F22" s="48"/>
      <c r="G22" s="48"/>
      <c r="H22" s="48"/>
      <c r="I22" s="160" t="s">
        <v>30</v>
      </c>
      <c r="J22" s="36" t="str">
        <f>IF('Rekapitulace stavby'!AN16="","",'Rekapitulace stavby'!AN16)</f>
        <v/>
      </c>
      <c r="K22" s="52"/>
    </row>
    <row r="23" spans="2:11" s="1" customFormat="1" ht="18" customHeight="1">
      <c r="B23" s="47"/>
      <c r="C23" s="48"/>
      <c r="D23" s="48"/>
      <c r="E23" s="36" t="str">
        <f>IF('Rekapitulace stavby'!E17="","",'Rekapitulace stavby'!E17)</f>
        <v xml:space="preserve"> </v>
      </c>
      <c r="F23" s="48"/>
      <c r="G23" s="48"/>
      <c r="H23" s="48"/>
      <c r="I23" s="160" t="s">
        <v>32</v>
      </c>
      <c r="J23" s="36" t="str">
        <f>IF('Rekapitulace stavby'!AN17="","",'Rekapitulace stavby'!AN17)</f>
        <v/>
      </c>
      <c r="K23" s="52"/>
    </row>
    <row r="24" spans="2:11" s="1" customFormat="1" ht="6.95" customHeight="1">
      <c r="B24" s="47"/>
      <c r="C24" s="48"/>
      <c r="D24" s="48"/>
      <c r="E24" s="48"/>
      <c r="F24" s="48"/>
      <c r="G24" s="48"/>
      <c r="H24" s="48"/>
      <c r="I24" s="158"/>
      <c r="J24" s="48"/>
      <c r="K24" s="52"/>
    </row>
    <row r="25" spans="2:11" s="1" customFormat="1" ht="14.4" customHeight="1">
      <c r="B25" s="47"/>
      <c r="C25" s="48"/>
      <c r="D25" s="41" t="s">
        <v>37</v>
      </c>
      <c r="E25" s="48"/>
      <c r="F25" s="48"/>
      <c r="G25" s="48"/>
      <c r="H25" s="48"/>
      <c r="I25" s="158"/>
      <c r="J25" s="48"/>
      <c r="K25" s="52"/>
    </row>
    <row r="26" spans="2:11" s="7" customFormat="1" ht="16.5" customHeight="1">
      <c r="B26" s="162"/>
      <c r="C26" s="163"/>
      <c r="D26" s="163"/>
      <c r="E26" s="45" t="s">
        <v>22</v>
      </c>
      <c r="F26" s="45"/>
      <c r="G26" s="45"/>
      <c r="H26" s="45"/>
      <c r="I26" s="164"/>
      <c r="J26" s="163"/>
      <c r="K26" s="165"/>
    </row>
    <row r="27" spans="2:11" s="1" customFormat="1" ht="6.95" customHeight="1">
      <c r="B27" s="47"/>
      <c r="C27" s="48"/>
      <c r="D27" s="48"/>
      <c r="E27" s="48"/>
      <c r="F27" s="48"/>
      <c r="G27" s="48"/>
      <c r="H27" s="48"/>
      <c r="I27" s="158"/>
      <c r="J27" s="48"/>
      <c r="K27" s="52"/>
    </row>
    <row r="28" spans="2:11" s="1" customFormat="1" ht="6.95" customHeight="1">
      <c r="B28" s="47"/>
      <c r="C28" s="48"/>
      <c r="D28" s="107"/>
      <c r="E28" s="107"/>
      <c r="F28" s="107"/>
      <c r="G28" s="107"/>
      <c r="H28" s="107"/>
      <c r="I28" s="167"/>
      <c r="J28" s="107"/>
      <c r="K28" s="168"/>
    </row>
    <row r="29" spans="2:11" s="1" customFormat="1" ht="25.4" customHeight="1">
      <c r="B29" s="47"/>
      <c r="C29" s="48"/>
      <c r="D29" s="169" t="s">
        <v>39</v>
      </c>
      <c r="E29" s="48"/>
      <c r="F29" s="48"/>
      <c r="G29" s="48"/>
      <c r="H29" s="48"/>
      <c r="I29" s="158"/>
      <c r="J29" s="170">
        <f>ROUND(J89,2)</f>
        <v>0</v>
      </c>
      <c r="K29" s="52"/>
    </row>
    <row r="30" spans="2:11" s="1" customFormat="1" ht="6.95" customHeight="1">
      <c r="B30" s="47"/>
      <c r="C30" s="48"/>
      <c r="D30" s="107"/>
      <c r="E30" s="107"/>
      <c r="F30" s="107"/>
      <c r="G30" s="107"/>
      <c r="H30" s="107"/>
      <c r="I30" s="167"/>
      <c r="J30" s="107"/>
      <c r="K30" s="168"/>
    </row>
    <row r="31" spans="2:11" s="1" customFormat="1" ht="14.4" customHeight="1">
      <c r="B31" s="47"/>
      <c r="C31" s="48"/>
      <c r="D31" s="48"/>
      <c r="E31" s="48"/>
      <c r="F31" s="53" t="s">
        <v>41</v>
      </c>
      <c r="G31" s="48"/>
      <c r="H31" s="48"/>
      <c r="I31" s="171" t="s">
        <v>40</v>
      </c>
      <c r="J31" s="53" t="s">
        <v>42</v>
      </c>
      <c r="K31" s="52"/>
    </row>
    <row r="32" spans="2:11" s="1" customFormat="1" ht="14.4" customHeight="1">
      <c r="B32" s="47"/>
      <c r="C32" s="48"/>
      <c r="D32" s="56" t="s">
        <v>43</v>
      </c>
      <c r="E32" s="56" t="s">
        <v>44</v>
      </c>
      <c r="F32" s="172">
        <f>ROUND(SUM(BE89:BE169),2)</f>
        <v>0</v>
      </c>
      <c r="G32" s="48"/>
      <c r="H32" s="48"/>
      <c r="I32" s="173">
        <v>0.21</v>
      </c>
      <c r="J32" s="172">
        <f>ROUND(ROUND((SUM(BE89:BE169)),2)*I32,2)</f>
        <v>0</v>
      </c>
      <c r="K32" s="52"/>
    </row>
    <row r="33" spans="2:11" s="1" customFormat="1" ht="14.4" customHeight="1">
      <c r="B33" s="47"/>
      <c r="C33" s="48"/>
      <c r="D33" s="48"/>
      <c r="E33" s="56" t="s">
        <v>45</v>
      </c>
      <c r="F33" s="172">
        <f>ROUND(SUM(BF89:BF169),2)</f>
        <v>0</v>
      </c>
      <c r="G33" s="48"/>
      <c r="H33" s="48"/>
      <c r="I33" s="173">
        <v>0.15</v>
      </c>
      <c r="J33" s="172">
        <f>ROUND(ROUND((SUM(BF89:BF169)),2)*I33,2)</f>
        <v>0</v>
      </c>
      <c r="K33" s="52"/>
    </row>
    <row r="34" spans="2:11" s="1" customFormat="1" ht="14.4" customHeight="1" hidden="1">
      <c r="B34" s="47"/>
      <c r="C34" s="48"/>
      <c r="D34" s="48"/>
      <c r="E34" s="56" t="s">
        <v>46</v>
      </c>
      <c r="F34" s="172">
        <f>ROUND(SUM(BG89:BG169),2)</f>
        <v>0</v>
      </c>
      <c r="G34" s="48"/>
      <c r="H34" s="48"/>
      <c r="I34" s="173">
        <v>0.21</v>
      </c>
      <c r="J34" s="172">
        <v>0</v>
      </c>
      <c r="K34" s="52"/>
    </row>
    <row r="35" spans="2:11" s="1" customFormat="1" ht="14.4" customHeight="1" hidden="1">
      <c r="B35" s="47"/>
      <c r="C35" s="48"/>
      <c r="D35" s="48"/>
      <c r="E35" s="56" t="s">
        <v>47</v>
      </c>
      <c r="F35" s="172">
        <f>ROUND(SUM(BH89:BH169),2)</f>
        <v>0</v>
      </c>
      <c r="G35" s="48"/>
      <c r="H35" s="48"/>
      <c r="I35" s="173">
        <v>0.15</v>
      </c>
      <c r="J35" s="172">
        <v>0</v>
      </c>
      <c r="K35" s="52"/>
    </row>
    <row r="36" spans="2:11" s="1" customFormat="1" ht="14.4" customHeight="1" hidden="1">
      <c r="B36" s="47"/>
      <c r="C36" s="48"/>
      <c r="D36" s="48"/>
      <c r="E36" s="56" t="s">
        <v>48</v>
      </c>
      <c r="F36" s="172">
        <f>ROUND(SUM(BI89:BI169),2)</f>
        <v>0</v>
      </c>
      <c r="G36" s="48"/>
      <c r="H36" s="48"/>
      <c r="I36" s="173">
        <v>0</v>
      </c>
      <c r="J36" s="172">
        <v>0</v>
      </c>
      <c r="K36" s="52"/>
    </row>
    <row r="37" spans="2:11" s="1" customFormat="1" ht="6.95" customHeight="1">
      <c r="B37" s="47"/>
      <c r="C37" s="48"/>
      <c r="D37" s="48"/>
      <c r="E37" s="48"/>
      <c r="F37" s="48"/>
      <c r="G37" s="48"/>
      <c r="H37" s="48"/>
      <c r="I37" s="158"/>
      <c r="J37" s="48"/>
      <c r="K37" s="52"/>
    </row>
    <row r="38" spans="2:11" s="1" customFormat="1" ht="25.4" customHeight="1">
      <c r="B38" s="47"/>
      <c r="C38" s="174"/>
      <c r="D38" s="175" t="s">
        <v>49</v>
      </c>
      <c r="E38" s="99"/>
      <c r="F38" s="99"/>
      <c r="G38" s="176" t="s">
        <v>50</v>
      </c>
      <c r="H38" s="177" t="s">
        <v>51</v>
      </c>
      <c r="I38" s="178"/>
      <c r="J38" s="179">
        <f>SUM(J29:J36)</f>
        <v>0</v>
      </c>
      <c r="K38" s="180"/>
    </row>
    <row r="39" spans="2:11" s="1" customFormat="1" ht="14.4" customHeight="1">
      <c r="B39" s="68"/>
      <c r="C39" s="69"/>
      <c r="D39" s="69"/>
      <c r="E39" s="69"/>
      <c r="F39" s="69"/>
      <c r="G39" s="69"/>
      <c r="H39" s="69"/>
      <c r="I39" s="181"/>
      <c r="J39" s="69"/>
      <c r="K39" s="70"/>
    </row>
    <row r="43" spans="2:11" s="1" customFormat="1" ht="6.95" customHeight="1">
      <c r="B43" s="182"/>
      <c r="C43" s="183"/>
      <c r="D43" s="183"/>
      <c r="E43" s="183"/>
      <c r="F43" s="183"/>
      <c r="G43" s="183"/>
      <c r="H43" s="183"/>
      <c r="I43" s="184"/>
      <c r="J43" s="183"/>
      <c r="K43" s="185"/>
    </row>
    <row r="44" spans="2:11" s="1" customFormat="1" ht="36.95" customHeight="1">
      <c r="B44" s="47"/>
      <c r="C44" s="31" t="s">
        <v>252</v>
      </c>
      <c r="D44" s="48"/>
      <c r="E44" s="48"/>
      <c r="F44" s="48"/>
      <c r="G44" s="48"/>
      <c r="H44" s="48"/>
      <c r="I44" s="158"/>
      <c r="J44" s="48"/>
      <c r="K44" s="52"/>
    </row>
    <row r="45" spans="2:11" s="1" customFormat="1" ht="6.95" customHeight="1">
      <c r="B45" s="47"/>
      <c r="C45" s="48"/>
      <c r="D45" s="48"/>
      <c r="E45" s="48"/>
      <c r="F45" s="48"/>
      <c r="G45" s="48"/>
      <c r="H45" s="48"/>
      <c r="I45" s="158"/>
      <c r="J45" s="48"/>
      <c r="K45" s="52"/>
    </row>
    <row r="46" spans="2:11" s="1" customFormat="1" ht="14.4" customHeight="1">
      <c r="B46" s="47"/>
      <c r="C46" s="41" t="s">
        <v>18</v>
      </c>
      <c r="D46" s="48"/>
      <c r="E46" s="48"/>
      <c r="F46" s="48"/>
      <c r="G46" s="48"/>
      <c r="H46" s="48"/>
      <c r="I46" s="158"/>
      <c r="J46" s="48"/>
      <c r="K46" s="52"/>
    </row>
    <row r="47" spans="2:11" s="1" customFormat="1" ht="16.5" customHeight="1">
      <c r="B47" s="47"/>
      <c r="C47" s="48"/>
      <c r="D47" s="48"/>
      <c r="E47" s="157" t="str">
        <f>E7</f>
        <v>Revitalizace a zatraktivnění pevnosti - Stavební úpravy a přístavba návštěvnického centra</v>
      </c>
      <c r="F47" s="41"/>
      <c r="G47" s="41"/>
      <c r="H47" s="41"/>
      <c r="I47" s="158"/>
      <c r="J47" s="48"/>
      <c r="K47" s="52"/>
    </row>
    <row r="48" spans="2:11" ht="13.5">
      <c r="B48" s="29"/>
      <c r="C48" s="41" t="s">
        <v>176</v>
      </c>
      <c r="D48" s="30"/>
      <c r="E48" s="30"/>
      <c r="F48" s="30"/>
      <c r="G48" s="30"/>
      <c r="H48" s="30"/>
      <c r="I48" s="156"/>
      <c r="J48" s="30"/>
      <c r="K48" s="32"/>
    </row>
    <row r="49" spans="2:11" s="1" customFormat="1" ht="16.5" customHeight="1">
      <c r="B49" s="47"/>
      <c r="C49" s="48"/>
      <c r="D49" s="48"/>
      <c r="E49" s="157" t="s">
        <v>6178</v>
      </c>
      <c r="F49" s="48"/>
      <c r="G49" s="48"/>
      <c r="H49" s="48"/>
      <c r="I49" s="158"/>
      <c r="J49" s="48"/>
      <c r="K49" s="52"/>
    </row>
    <row r="50" spans="2:11" s="1" customFormat="1" ht="14.4" customHeight="1">
      <c r="B50" s="47"/>
      <c r="C50" s="41" t="s">
        <v>182</v>
      </c>
      <c r="D50" s="48"/>
      <c r="E50" s="48"/>
      <c r="F50" s="48"/>
      <c r="G50" s="48"/>
      <c r="H50" s="48"/>
      <c r="I50" s="158"/>
      <c r="J50" s="48"/>
      <c r="K50" s="52"/>
    </row>
    <row r="51" spans="2:11" s="1" customFormat="1" ht="17.25" customHeight="1">
      <c r="B51" s="47"/>
      <c r="C51" s="48"/>
      <c r="D51" s="48"/>
      <c r="E51" s="159" t="str">
        <f>E11</f>
        <v>neuzna - Neuznatelné náklady</v>
      </c>
      <c r="F51" s="48"/>
      <c r="G51" s="48"/>
      <c r="H51" s="48"/>
      <c r="I51" s="158"/>
      <c r="J51" s="48"/>
      <c r="K51" s="52"/>
    </row>
    <row r="52" spans="2:11" s="1" customFormat="1" ht="6.95" customHeight="1">
      <c r="B52" s="47"/>
      <c r="C52" s="48"/>
      <c r="D52" s="48"/>
      <c r="E52" s="48"/>
      <c r="F52" s="48"/>
      <c r="G52" s="48"/>
      <c r="H52" s="48"/>
      <c r="I52" s="158"/>
      <c r="J52" s="48"/>
      <c r="K52" s="52"/>
    </row>
    <row r="53" spans="2:11" s="1" customFormat="1" ht="18" customHeight="1">
      <c r="B53" s="47"/>
      <c r="C53" s="41" t="s">
        <v>25</v>
      </c>
      <c r="D53" s="48"/>
      <c r="E53" s="48"/>
      <c r="F53" s="36" t="str">
        <f>F14</f>
        <v>Dobrošov</v>
      </c>
      <c r="G53" s="48"/>
      <c r="H53" s="48"/>
      <c r="I53" s="160" t="s">
        <v>27</v>
      </c>
      <c r="J53" s="161" t="str">
        <f>IF(J14="","",J14)</f>
        <v>3. 5. 2017</v>
      </c>
      <c r="K53" s="52"/>
    </row>
    <row r="54" spans="2:11" s="1" customFormat="1" ht="6.95" customHeight="1">
      <c r="B54" s="47"/>
      <c r="C54" s="48"/>
      <c r="D54" s="48"/>
      <c r="E54" s="48"/>
      <c r="F54" s="48"/>
      <c r="G54" s="48"/>
      <c r="H54" s="48"/>
      <c r="I54" s="158"/>
      <c r="J54" s="48"/>
      <c r="K54" s="52"/>
    </row>
    <row r="55" spans="2:11" s="1" customFormat="1" ht="13.5">
      <c r="B55" s="47"/>
      <c r="C55" s="41" t="s">
        <v>29</v>
      </c>
      <c r="D55" s="48"/>
      <c r="E55" s="48"/>
      <c r="F55" s="36" t="str">
        <f>E17</f>
        <v xml:space="preserve"> </v>
      </c>
      <c r="G55" s="48"/>
      <c r="H55" s="48"/>
      <c r="I55" s="160" t="s">
        <v>35</v>
      </c>
      <c r="J55" s="45" t="str">
        <f>E23</f>
        <v xml:space="preserve"> </v>
      </c>
      <c r="K55" s="52"/>
    </row>
    <row r="56" spans="2:11" s="1" customFormat="1" ht="14.4" customHeight="1">
      <c r="B56" s="47"/>
      <c r="C56" s="41" t="s">
        <v>33</v>
      </c>
      <c r="D56" s="48"/>
      <c r="E56" s="48"/>
      <c r="F56" s="36" t="str">
        <f>IF(E20="","",E20)</f>
        <v/>
      </c>
      <c r="G56" s="48"/>
      <c r="H56" s="48"/>
      <c r="I56" s="158"/>
      <c r="J56" s="186"/>
      <c r="K56" s="52"/>
    </row>
    <row r="57" spans="2:11" s="1" customFormat="1" ht="10.3" customHeight="1">
      <c r="B57" s="47"/>
      <c r="C57" s="48"/>
      <c r="D57" s="48"/>
      <c r="E57" s="48"/>
      <c r="F57" s="48"/>
      <c r="G57" s="48"/>
      <c r="H57" s="48"/>
      <c r="I57" s="158"/>
      <c r="J57" s="48"/>
      <c r="K57" s="52"/>
    </row>
    <row r="58" spans="2:11" s="1" customFormat="1" ht="29.25" customHeight="1">
      <c r="B58" s="47"/>
      <c r="C58" s="187" t="s">
        <v>281</v>
      </c>
      <c r="D58" s="174"/>
      <c r="E58" s="174"/>
      <c r="F58" s="174"/>
      <c r="G58" s="174"/>
      <c r="H58" s="174"/>
      <c r="I58" s="188"/>
      <c r="J58" s="189" t="s">
        <v>282</v>
      </c>
      <c r="K58" s="190"/>
    </row>
    <row r="59" spans="2:11" s="1" customFormat="1" ht="10.3" customHeight="1">
      <c r="B59" s="47"/>
      <c r="C59" s="48"/>
      <c r="D59" s="48"/>
      <c r="E59" s="48"/>
      <c r="F59" s="48"/>
      <c r="G59" s="48"/>
      <c r="H59" s="48"/>
      <c r="I59" s="158"/>
      <c r="J59" s="48"/>
      <c r="K59" s="52"/>
    </row>
    <row r="60" spans="2:47" s="1" customFormat="1" ht="29.25" customHeight="1">
      <c r="B60" s="47"/>
      <c r="C60" s="191" t="s">
        <v>287</v>
      </c>
      <c r="D60" s="48"/>
      <c r="E60" s="48"/>
      <c r="F60" s="48"/>
      <c r="G60" s="48"/>
      <c r="H60" s="48"/>
      <c r="I60" s="158"/>
      <c r="J60" s="170">
        <f>J89</f>
        <v>0</v>
      </c>
      <c r="K60" s="52"/>
      <c r="AU60" s="25" t="s">
        <v>288</v>
      </c>
    </row>
    <row r="61" spans="2:11" s="8" customFormat="1" ht="24.95" customHeight="1">
      <c r="B61" s="192"/>
      <c r="C61" s="193"/>
      <c r="D61" s="194" t="s">
        <v>291</v>
      </c>
      <c r="E61" s="195"/>
      <c r="F61" s="195"/>
      <c r="G61" s="195"/>
      <c r="H61" s="195"/>
      <c r="I61" s="196"/>
      <c r="J61" s="197">
        <f>J90</f>
        <v>0</v>
      </c>
      <c r="K61" s="198"/>
    </row>
    <row r="62" spans="2:11" s="9" customFormat="1" ht="19.9" customHeight="1">
      <c r="B62" s="200"/>
      <c r="C62" s="201"/>
      <c r="D62" s="202" t="s">
        <v>294</v>
      </c>
      <c r="E62" s="203"/>
      <c r="F62" s="203"/>
      <c r="G62" s="203"/>
      <c r="H62" s="203"/>
      <c r="I62" s="204"/>
      <c r="J62" s="205">
        <f>J91</f>
        <v>0</v>
      </c>
      <c r="K62" s="206"/>
    </row>
    <row r="63" spans="2:11" s="9" customFormat="1" ht="19.9" customHeight="1">
      <c r="B63" s="200"/>
      <c r="C63" s="201"/>
      <c r="D63" s="202" t="s">
        <v>303</v>
      </c>
      <c r="E63" s="203"/>
      <c r="F63" s="203"/>
      <c r="G63" s="203"/>
      <c r="H63" s="203"/>
      <c r="I63" s="204"/>
      <c r="J63" s="205">
        <f>J121</f>
        <v>0</v>
      </c>
      <c r="K63" s="206"/>
    </row>
    <row r="64" spans="2:11" s="9" customFormat="1" ht="19.9" customHeight="1">
      <c r="B64" s="200"/>
      <c r="C64" s="201"/>
      <c r="D64" s="202" t="s">
        <v>306</v>
      </c>
      <c r="E64" s="203"/>
      <c r="F64" s="203"/>
      <c r="G64" s="203"/>
      <c r="H64" s="203"/>
      <c r="I64" s="204"/>
      <c r="J64" s="205">
        <f>J125</f>
        <v>0</v>
      </c>
      <c r="K64" s="206"/>
    </row>
    <row r="65" spans="2:11" s="9" customFormat="1" ht="19.9" customHeight="1">
      <c r="B65" s="200"/>
      <c r="C65" s="201"/>
      <c r="D65" s="202" t="s">
        <v>315</v>
      </c>
      <c r="E65" s="203"/>
      <c r="F65" s="203"/>
      <c r="G65" s="203"/>
      <c r="H65" s="203"/>
      <c r="I65" s="204"/>
      <c r="J65" s="205">
        <f>J137</f>
        <v>0</v>
      </c>
      <c r="K65" s="206"/>
    </row>
    <row r="66" spans="2:11" s="9" customFormat="1" ht="19.9" customHeight="1">
      <c r="B66" s="200"/>
      <c r="C66" s="201"/>
      <c r="D66" s="202" t="s">
        <v>318</v>
      </c>
      <c r="E66" s="203"/>
      <c r="F66" s="203"/>
      <c r="G66" s="203"/>
      <c r="H66" s="203"/>
      <c r="I66" s="204"/>
      <c r="J66" s="205">
        <f>J154</f>
        <v>0</v>
      </c>
      <c r="K66" s="206"/>
    </row>
    <row r="67" spans="2:11" s="9" customFormat="1" ht="19.9" customHeight="1">
      <c r="B67" s="200"/>
      <c r="C67" s="201"/>
      <c r="D67" s="202" t="s">
        <v>321</v>
      </c>
      <c r="E67" s="203"/>
      <c r="F67" s="203"/>
      <c r="G67" s="203"/>
      <c r="H67" s="203"/>
      <c r="I67" s="204"/>
      <c r="J67" s="205">
        <f>J167</f>
        <v>0</v>
      </c>
      <c r="K67" s="206"/>
    </row>
    <row r="68" spans="2:11" s="1" customFormat="1" ht="21.8" customHeight="1">
      <c r="B68" s="47"/>
      <c r="C68" s="48"/>
      <c r="D68" s="48"/>
      <c r="E68" s="48"/>
      <c r="F68" s="48"/>
      <c r="G68" s="48"/>
      <c r="H68" s="48"/>
      <c r="I68" s="158"/>
      <c r="J68" s="48"/>
      <c r="K68" s="52"/>
    </row>
    <row r="69" spans="2:11" s="1" customFormat="1" ht="6.95" customHeight="1">
      <c r="B69" s="68"/>
      <c r="C69" s="69"/>
      <c r="D69" s="69"/>
      <c r="E69" s="69"/>
      <c r="F69" s="69"/>
      <c r="G69" s="69"/>
      <c r="H69" s="69"/>
      <c r="I69" s="181"/>
      <c r="J69" s="69"/>
      <c r="K69" s="70"/>
    </row>
    <row r="73" spans="2:12" s="1" customFormat="1" ht="6.95" customHeight="1">
      <c r="B73" s="71"/>
      <c r="C73" s="72"/>
      <c r="D73" s="72"/>
      <c r="E73" s="72"/>
      <c r="F73" s="72"/>
      <c r="G73" s="72"/>
      <c r="H73" s="72"/>
      <c r="I73" s="184"/>
      <c r="J73" s="72"/>
      <c r="K73" s="72"/>
      <c r="L73" s="73"/>
    </row>
    <row r="74" spans="2:12" s="1" customFormat="1" ht="36.95" customHeight="1">
      <c r="B74" s="47"/>
      <c r="C74" s="74" t="s">
        <v>378</v>
      </c>
      <c r="D74" s="75"/>
      <c r="E74" s="75"/>
      <c r="F74" s="75"/>
      <c r="G74" s="75"/>
      <c r="H74" s="75"/>
      <c r="I74" s="208"/>
      <c r="J74" s="75"/>
      <c r="K74" s="75"/>
      <c r="L74" s="73"/>
    </row>
    <row r="75" spans="2:12" s="1" customFormat="1" ht="6.95" customHeight="1">
      <c r="B75" s="47"/>
      <c r="C75" s="75"/>
      <c r="D75" s="75"/>
      <c r="E75" s="75"/>
      <c r="F75" s="75"/>
      <c r="G75" s="75"/>
      <c r="H75" s="75"/>
      <c r="I75" s="208"/>
      <c r="J75" s="75"/>
      <c r="K75" s="75"/>
      <c r="L75" s="73"/>
    </row>
    <row r="76" spans="2:12" s="1" customFormat="1" ht="14.4" customHeight="1">
      <c r="B76" s="47"/>
      <c r="C76" s="77" t="s">
        <v>18</v>
      </c>
      <c r="D76" s="75"/>
      <c r="E76" s="75"/>
      <c r="F76" s="75"/>
      <c r="G76" s="75"/>
      <c r="H76" s="75"/>
      <c r="I76" s="208"/>
      <c r="J76" s="75"/>
      <c r="K76" s="75"/>
      <c r="L76" s="73"/>
    </row>
    <row r="77" spans="2:12" s="1" customFormat="1" ht="16.5" customHeight="1">
      <c r="B77" s="47"/>
      <c r="C77" s="75"/>
      <c r="D77" s="75"/>
      <c r="E77" s="209" t="str">
        <f>E7</f>
        <v>Revitalizace a zatraktivnění pevnosti - Stavební úpravy a přístavba návštěvnického centra</v>
      </c>
      <c r="F77" s="77"/>
      <c r="G77" s="77"/>
      <c r="H77" s="77"/>
      <c r="I77" s="208"/>
      <c r="J77" s="75"/>
      <c r="K77" s="75"/>
      <c r="L77" s="73"/>
    </row>
    <row r="78" spans="2:12" ht="13.5">
      <c r="B78" s="29"/>
      <c r="C78" s="77" t="s">
        <v>176</v>
      </c>
      <c r="D78" s="210"/>
      <c r="E78" s="210"/>
      <c r="F78" s="210"/>
      <c r="G78" s="210"/>
      <c r="H78" s="210"/>
      <c r="I78" s="149"/>
      <c r="J78" s="210"/>
      <c r="K78" s="210"/>
      <c r="L78" s="211"/>
    </row>
    <row r="79" spans="2:12" s="1" customFormat="1" ht="16.5" customHeight="1">
      <c r="B79" s="47"/>
      <c r="C79" s="75"/>
      <c r="D79" s="75"/>
      <c r="E79" s="209" t="s">
        <v>6178</v>
      </c>
      <c r="F79" s="75"/>
      <c r="G79" s="75"/>
      <c r="H79" s="75"/>
      <c r="I79" s="208"/>
      <c r="J79" s="75"/>
      <c r="K79" s="75"/>
      <c r="L79" s="73"/>
    </row>
    <row r="80" spans="2:12" s="1" customFormat="1" ht="14.4" customHeight="1">
      <c r="B80" s="47"/>
      <c r="C80" s="77" t="s">
        <v>182</v>
      </c>
      <c r="D80" s="75"/>
      <c r="E80" s="75"/>
      <c r="F80" s="75"/>
      <c r="G80" s="75"/>
      <c r="H80" s="75"/>
      <c r="I80" s="208"/>
      <c r="J80" s="75"/>
      <c r="K80" s="75"/>
      <c r="L80" s="73"/>
    </row>
    <row r="81" spans="2:12" s="1" customFormat="1" ht="17.25" customHeight="1">
      <c r="B81" s="47"/>
      <c r="C81" s="75"/>
      <c r="D81" s="75"/>
      <c r="E81" s="83" t="str">
        <f>E11</f>
        <v>neuzna - Neuznatelné náklady</v>
      </c>
      <c r="F81" s="75"/>
      <c r="G81" s="75"/>
      <c r="H81" s="75"/>
      <c r="I81" s="208"/>
      <c r="J81" s="75"/>
      <c r="K81" s="75"/>
      <c r="L81" s="73"/>
    </row>
    <row r="82" spans="2:12" s="1" customFormat="1" ht="6.95" customHeight="1">
      <c r="B82" s="47"/>
      <c r="C82" s="75"/>
      <c r="D82" s="75"/>
      <c r="E82" s="75"/>
      <c r="F82" s="75"/>
      <c r="G82" s="75"/>
      <c r="H82" s="75"/>
      <c r="I82" s="208"/>
      <c r="J82" s="75"/>
      <c r="K82" s="75"/>
      <c r="L82" s="73"/>
    </row>
    <row r="83" spans="2:12" s="1" customFormat="1" ht="18" customHeight="1">
      <c r="B83" s="47"/>
      <c r="C83" s="77" t="s">
        <v>25</v>
      </c>
      <c r="D83" s="75"/>
      <c r="E83" s="75"/>
      <c r="F83" s="212" t="str">
        <f>F14</f>
        <v>Dobrošov</v>
      </c>
      <c r="G83" s="75"/>
      <c r="H83" s="75"/>
      <c r="I83" s="213" t="s">
        <v>27</v>
      </c>
      <c r="J83" s="86" t="str">
        <f>IF(J14="","",J14)</f>
        <v>3. 5. 2017</v>
      </c>
      <c r="K83" s="75"/>
      <c r="L83" s="73"/>
    </row>
    <row r="84" spans="2:12" s="1" customFormat="1" ht="6.95" customHeight="1">
      <c r="B84" s="47"/>
      <c r="C84" s="75"/>
      <c r="D84" s="75"/>
      <c r="E84" s="75"/>
      <c r="F84" s="75"/>
      <c r="G84" s="75"/>
      <c r="H84" s="75"/>
      <c r="I84" s="208"/>
      <c r="J84" s="75"/>
      <c r="K84" s="75"/>
      <c r="L84" s="73"/>
    </row>
    <row r="85" spans="2:12" s="1" customFormat="1" ht="13.5">
      <c r="B85" s="47"/>
      <c r="C85" s="77" t="s">
        <v>29</v>
      </c>
      <c r="D85" s="75"/>
      <c r="E85" s="75"/>
      <c r="F85" s="212" t="str">
        <f>E17</f>
        <v xml:space="preserve"> </v>
      </c>
      <c r="G85" s="75"/>
      <c r="H85" s="75"/>
      <c r="I85" s="213" t="s">
        <v>35</v>
      </c>
      <c r="J85" s="212" t="str">
        <f>E23</f>
        <v xml:space="preserve"> </v>
      </c>
      <c r="K85" s="75"/>
      <c r="L85" s="73"/>
    </row>
    <row r="86" spans="2:12" s="1" customFormat="1" ht="14.4" customHeight="1">
      <c r="B86" s="47"/>
      <c r="C86" s="77" t="s">
        <v>33</v>
      </c>
      <c r="D86" s="75"/>
      <c r="E86" s="75"/>
      <c r="F86" s="212" t="str">
        <f>IF(E20="","",E20)</f>
        <v/>
      </c>
      <c r="G86" s="75"/>
      <c r="H86" s="75"/>
      <c r="I86" s="208"/>
      <c r="J86" s="75"/>
      <c r="K86" s="75"/>
      <c r="L86" s="73"/>
    </row>
    <row r="87" spans="2:12" s="1" customFormat="1" ht="10.3" customHeight="1">
      <c r="B87" s="47"/>
      <c r="C87" s="75"/>
      <c r="D87" s="75"/>
      <c r="E87" s="75"/>
      <c r="F87" s="75"/>
      <c r="G87" s="75"/>
      <c r="H87" s="75"/>
      <c r="I87" s="208"/>
      <c r="J87" s="75"/>
      <c r="K87" s="75"/>
      <c r="L87" s="73"/>
    </row>
    <row r="88" spans="2:20" s="10" customFormat="1" ht="29.25" customHeight="1">
      <c r="B88" s="214"/>
      <c r="C88" s="215" t="s">
        <v>379</v>
      </c>
      <c r="D88" s="216" t="s">
        <v>58</v>
      </c>
      <c r="E88" s="216" t="s">
        <v>54</v>
      </c>
      <c r="F88" s="216" t="s">
        <v>380</v>
      </c>
      <c r="G88" s="216" t="s">
        <v>381</v>
      </c>
      <c r="H88" s="216" t="s">
        <v>382</v>
      </c>
      <c r="I88" s="217" t="s">
        <v>383</v>
      </c>
      <c r="J88" s="216" t="s">
        <v>282</v>
      </c>
      <c r="K88" s="218" t="s">
        <v>384</v>
      </c>
      <c r="L88" s="219"/>
      <c r="M88" s="103" t="s">
        <v>385</v>
      </c>
      <c r="N88" s="104" t="s">
        <v>43</v>
      </c>
      <c r="O88" s="104" t="s">
        <v>386</v>
      </c>
      <c r="P88" s="104" t="s">
        <v>387</v>
      </c>
      <c r="Q88" s="104" t="s">
        <v>388</v>
      </c>
      <c r="R88" s="104" t="s">
        <v>389</v>
      </c>
      <c r="S88" s="104" t="s">
        <v>390</v>
      </c>
      <c r="T88" s="105" t="s">
        <v>391</v>
      </c>
    </row>
    <row r="89" spans="2:63" s="1" customFormat="1" ht="29.25" customHeight="1">
      <c r="B89" s="47"/>
      <c r="C89" s="109" t="s">
        <v>287</v>
      </c>
      <c r="D89" s="75"/>
      <c r="E89" s="75"/>
      <c r="F89" s="75"/>
      <c r="G89" s="75"/>
      <c r="H89" s="75"/>
      <c r="I89" s="208"/>
      <c r="J89" s="220">
        <f>BK89</f>
        <v>0</v>
      </c>
      <c r="K89" s="75"/>
      <c r="L89" s="73"/>
      <c r="M89" s="106"/>
      <c r="N89" s="107"/>
      <c r="O89" s="107"/>
      <c r="P89" s="221">
        <f>P90</f>
        <v>0</v>
      </c>
      <c r="Q89" s="107"/>
      <c r="R89" s="221">
        <f>R90</f>
        <v>216.311669</v>
      </c>
      <c r="S89" s="107"/>
      <c r="T89" s="222">
        <f>T90</f>
        <v>55.18750000000001</v>
      </c>
      <c r="AT89" s="25" t="s">
        <v>72</v>
      </c>
      <c r="AU89" s="25" t="s">
        <v>288</v>
      </c>
      <c r="BK89" s="223">
        <f>BK90</f>
        <v>0</v>
      </c>
    </row>
    <row r="90" spans="2:63" s="11" customFormat="1" ht="37.4" customHeight="1">
      <c r="B90" s="224"/>
      <c r="C90" s="225"/>
      <c r="D90" s="226" t="s">
        <v>72</v>
      </c>
      <c r="E90" s="227" t="s">
        <v>392</v>
      </c>
      <c r="F90" s="227" t="s">
        <v>393</v>
      </c>
      <c r="G90" s="225"/>
      <c r="H90" s="225"/>
      <c r="I90" s="228"/>
      <c r="J90" s="229">
        <f>BK90</f>
        <v>0</v>
      </c>
      <c r="K90" s="225"/>
      <c r="L90" s="230"/>
      <c r="M90" s="231"/>
      <c r="N90" s="232"/>
      <c r="O90" s="232"/>
      <c r="P90" s="233">
        <f>P91+P121+P125+P137+P154+P167</f>
        <v>0</v>
      </c>
      <c r="Q90" s="232"/>
      <c r="R90" s="233">
        <f>R91+R121+R125+R137+R154+R167</f>
        <v>216.311669</v>
      </c>
      <c r="S90" s="232"/>
      <c r="T90" s="234">
        <f>T91+T121+T125+T137+T154+T167</f>
        <v>55.18750000000001</v>
      </c>
      <c r="AR90" s="235" t="s">
        <v>24</v>
      </c>
      <c r="AT90" s="236" t="s">
        <v>72</v>
      </c>
      <c r="AU90" s="236" t="s">
        <v>73</v>
      </c>
      <c r="AY90" s="235" t="s">
        <v>394</v>
      </c>
      <c r="BK90" s="237">
        <f>BK91+BK121+BK125+BK137+BK154+BK167</f>
        <v>0</v>
      </c>
    </row>
    <row r="91" spans="2:63" s="11" customFormat="1" ht="19.9" customHeight="1">
      <c r="B91" s="224"/>
      <c r="C91" s="225"/>
      <c r="D91" s="226" t="s">
        <v>72</v>
      </c>
      <c r="E91" s="238" t="s">
        <v>24</v>
      </c>
      <c r="F91" s="238" t="s">
        <v>395</v>
      </c>
      <c r="G91" s="225"/>
      <c r="H91" s="225"/>
      <c r="I91" s="228"/>
      <c r="J91" s="239">
        <f>BK91</f>
        <v>0</v>
      </c>
      <c r="K91" s="225"/>
      <c r="L91" s="230"/>
      <c r="M91" s="231"/>
      <c r="N91" s="232"/>
      <c r="O91" s="232"/>
      <c r="P91" s="233">
        <f>SUM(P92:P120)</f>
        <v>0</v>
      </c>
      <c r="Q91" s="232"/>
      <c r="R91" s="233">
        <f>SUM(R92:R120)</f>
        <v>0.0014</v>
      </c>
      <c r="S91" s="232"/>
      <c r="T91" s="234">
        <f>SUM(T92:T120)</f>
        <v>49.785500000000006</v>
      </c>
      <c r="AR91" s="235" t="s">
        <v>24</v>
      </c>
      <c r="AT91" s="236" t="s">
        <v>72</v>
      </c>
      <c r="AU91" s="236" t="s">
        <v>24</v>
      </c>
      <c r="AY91" s="235" t="s">
        <v>394</v>
      </c>
      <c r="BK91" s="237">
        <f>SUM(BK92:BK120)</f>
        <v>0</v>
      </c>
    </row>
    <row r="92" spans="2:65" s="1" customFormat="1" ht="16.5" customHeight="1">
      <c r="B92" s="47"/>
      <c r="C92" s="240" t="s">
        <v>24</v>
      </c>
      <c r="D92" s="240" t="s">
        <v>396</v>
      </c>
      <c r="E92" s="241" t="s">
        <v>6180</v>
      </c>
      <c r="F92" s="242" t="s">
        <v>6181</v>
      </c>
      <c r="G92" s="243" t="s">
        <v>399</v>
      </c>
      <c r="H92" s="244">
        <v>146.3</v>
      </c>
      <c r="I92" s="245"/>
      <c r="J92" s="246">
        <f>ROUND(I92*H92,2)</f>
        <v>0</v>
      </c>
      <c r="K92" s="242" t="s">
        <v>400</v>
      </c>
      <c r="L92" s="73"/>
      <c r="M92" s="247" t="s">
        <v>22</v>
      </c>
      <c r="N92" s="248" t="s">
        <v>44</v>
      </c>
      <c r="O92" s="48"/>
      <c r="P92" s="249">
        <f>O92*H92</f>
        <v>0</v>
      </c>
      <c r="Q92" s="249">
        <v>0</v>
      </c>
      <c r="R92" s="249">
        <f>Q92*H92</f>
        <v>0</v>
      </c>
      <c r="S92" s="249">
        <v>0.255</v>
      </c>
      <c r="T92" s="250">
        <f>S92*H92</f>
        <v>37.30650000000001</v>
      </c>
      <c r="AR92" s="25" t="s">
        <v>401</v>
      </c>
      <c r="AT92" s="25" t="s">
        <v>396</v>
      </c>
      <c r="AU92" s="25" t="s">
        <v>81</v>
      </c>
      <c r="AY92" s="25" t="s">
        <v>394</v>
      </c>
      <c r="BE92" s="251">
        <f>IF(N92="základní",J92,0)</f>
        <v>0</v>
      </c>
      <c r="BF92" s="251">
        <f>IF(N92="snížená",J92,0)</f>
        <v>0</v>
      </c>
      <c r="BG92" s="251">
        <f>IF(N92="zákl. přenesená",J92,0)</f>
        <v>0</v>
      </c>
      <c r="BH92" s="251">
        <f>IF(N92="sníž. přenesená",J92,0)</f>
        <v>0</v>
      </c>
      <c r="BI92" s="251">
        <f>IF(N92="nulová",J92,0)</f>
        <v>0</v>
      </c>
      <c r="BJ92" s="25" t="s">
        <v>24</v>
      </c>
      <c r="BK92" s="251">
        <f>ROUND(I92*H92,2)</f>
        <v>0</v>
      </c>
      <c r="BL92" s="25" t="s">
        <v>401</v>
      </c>
      <c r="BM92" s="25" t="s">
        <v>6182</v>
      </c>
    </row>
    <row r="93" spans="2:47" s="1" customFormat="1" ht="13.5">
      <c r="B93" s="47"/>
      <c r="C93" s="75"/>
      <c r="D93" s="252" t="s">
        <v>403</v>
      </c>
      <c r="E93" s="75"/>
      <c r="F93" s="253" t="s">
        <v>6183</v>
      </c>
      <c r="G93" s="75"/>
      <c r="H93" s="75"/>
      <c r="I93" s="208"/>
      <c r="J93" s="75"/>
      <c r="K93" s="75"/>
      <c r="L93" s="73"/>
      <c r="M93" s="254"/>
      <c r="N93" s="48"/>
      <c r="O93" s="48"/>
      <c r="P93" s="48"/>
      <c r="Q93" s="48"/>
      <c r="R93" s="48"/>
      <c r="S93" s="48"/>
      <c r="T93" s="96"/>
      <c r="AT93" s="25" t="s">
        <v>403</v>
      </c>
      <c r="AU93" s="25" t="s">
        <v>81</v>
      </c>
    </row>
    <row r="94" spans="2:65" s="1" customFormat="1" ht="16.5" customHeight="1">
      <c r="B94" s="47"/>
      <c r="C94" s="240" t="s">
        <v>81</v>
      </c>
      <c r="D94" s="240" t="s">
        <v>396</v>
      </c>
      <c r="E94" s="241" t="s">
        <v>6184</v>
      </c>
      <c r="F94" s="242" t="s">
        <v>6185</v>
      </c>
      <c r="G94" s="243" t="s">
        <v>399</v>
      </c>
      <c r="H94" s="244">
        <v>24.1</v>
      </c>
      <c r="I94" s="245"/>
      <c r="J94" s="246">
        <f>ROUND(I94*H94,2)</f>
        <v>0</v>
      </c>
      <c r="K94" s="242" t="s">
        <v>400</v>
      </c>
      <c r="L94" s="73"/>
      <c r="M94" s="247" t="s">
        <v>22</v>
      </c>
      <c r="N94" s="248" t="s">
        <v>44</v>
      </c>
      <c r="O94" s="48"/>
      <c r="P94" s="249">
        <f>O94*H94</f>
        <v>0</v>
      </c>
      <c r="Q94" s="249">
        <v>0</v>
      </c>
      <c r="R94" s="249">
        <f>Q94*H94</f>
        <v>0</v>
      </c>
      <c r="S94" s="249">
        <v>0.22</v>
      </c>
      <c r="T94" s="250">
        <f>S94*H94</f>
        <v>5.3020000000000005</v>
      </c>
      <c r="AR94" s="25" t="s">
        <v>401</v>
      </c>
      <c r="AT94" s="25" t="s">
        <v>396</v>
      </c>
      <c r="AU94" s="25" t="s">
        <v>81</v>
      </c>
      <c r="AY94" s="25" t="s">
        <v>394</v>
      </c>
      <c r="BE94" s="251">
        <f>IF(N94="základní",J94,0)</f>
        <v>0</v>
      </c>
      <c r="BF94" s="251">
        <f>IF(N94="snížená",J94,0)</f>
        <v>0</v>
      </c>
      <c r="BG94" s="251">
        <f>IF(N94="zákl. přenesená",J94,0)</f>
        <v>0</v>
      </c>
      <c r="BH94" s="251">
        <f>IF(N94="sníž. přenesená",J94,0)</f>
        <v>0</v>
      </c>
      <c r="BI94" s="251">
        <f>IF(N94="nulová",J94,0)</f>
        <v>0</v>
      </c>
      <c r="BJ94" s="25" t="s">
        <v>24</v>
      </c>
      <c r="BK94" s="251">
        <f>ROUND(I94*H94,2)</f>
        <v>0</v>
      </c>
      <c r="BL94" s="25" t="s">
        <v>401</v>
      </c>
      <c r="BM94" s="25" t="s">
        <v>6186</v>
      </c>
    </row>
    <row r="95" spans="2:47" s="1" customFormat="1" ht="13.5">
      <c r="B95" s="47"/>
      <c r="C95" s="75"/>
      <c r="D95" s="252" t="s">
        <v>403</v>
      </c>
      <c r="E95" s="75"/>
      <c r="F95" s="253" t="s">
        <v>6187</v>
      </c>
      <c r="G95" s="75"/>
      <c r="H95" s="75"/>
      <c r="I95" s="208"/>
      <c r="J95" s="75"/>
      <c r="K95" s="75"/>
      <c r="L95" s="73"/>
      <c r="M95" s="254"/>
      <c r="N95" s="48"/>
      <c r="O95" s="48"/>
      <c r="P95" s="48"/>
      <c r="Q95" s="48"/>
      <c r="R95" s="48"/>
      <c r="S95" s="48"/>
      <c r="T95" s="96"/>
      <c r="AT95" s="25" t="s">
        <v>403</v>
      </c>
      <c r="AU95" s="25" t="s">
        <v>81</v>
      </c>
    </row>
    <row r="96" spans="2:65" s="1" customFormat="1" ht="16.5" customHeight="1">
      <c r="B96" s="47"/>
      <c r="C96" s="240" t="s">
        <v>413</v>
      </c>
      <c r="D96" s="240" t="s">
        <v>396</v>
      </c>
      <c r="E96" s="241" t="s">
        <v>6188</v>
      </c>
      <c r="F96" s="242" t="s">
        <v>6189</v>
      </c>
      <c r="G96" s="243" t="s">
        <v>399</v>
      </c>
      <c r="H96" s="244">
        <v>0.7</v>
      </c>
      <c r="I96" s="245"/>
      <c r="J96" s="246">
        <f>ROUND(I96*H96,2)</f>
        <v>0</v>
      </c>
      <c r="K96" s="242" t="s">
        <v>400</v>
      </c>
      <c r="L96" s="73"/>
      <c r="M96" s="247" t="s">
        <v>22</v>
      </c>
      <c r="N96" s="248" t="s">
        <v>44</v>
      </c>
      <c r="O96" s="48"/>
      <c r="P96" s="249">
        <f>O96*H96</f>
        <v>0</v>
      </c>
      <c r="Q96" s="249">
        <v>0</v>
      </c>
      <c r="R96" s="249">
        <f>Q96*H96</f>
        <v>0</v>
      </c>
      <c r="S96" s="249">
        <v>0.325</v>
      </c>
      <c r="T96" s="250">
        <f>S96*H96</f>
        <v>0.22749999999999998</v>
      </c>
      <c r="AR96" s="25" t="s">
        <v>401</v>
      </c>
      <c r="AT96" s="25" t="s">
        <v>396</v>
      </c>
      <c r="AU96" s="25" t="s">
        <v>81</v>
      </c>
      <c r="AY96" s="25" t="s">
        <v>394</v>
      </c>
      <c r="BE96" s="251">
        <f>IF(N96="základní",J96,0)</f>
        <v>0</v>
      </c>
      <c r="BF96" s="251">
        <f>IF(N96="snížená",J96,0)</f>
        <v>0</v>
      </c>
      <c r="BG96" s="251">
        <f>IF(N96="zákl. přenesená",J96,0)</f>
        <v>0</v>
      </c>
      <c r="BH96" s="251">
        <f>IF(N96="sníž. přenesená",J96,0)</f>
        <v>0</v>
      </c>
      <c r="BI96" s="251">
        <f>IF(N96="nulová",J96,0)</f>
        <v>0</v>
      </c>
      <c r="BJ96" s="25" t="s">
        <v>24</v>
      </c>
      <c r="BK96" s="251">
        <f>ROUND(I96*H96,2)</f>
        <v>0</v>
      </c>
      <c r="BL96" s="25" t="s">
        <v>401</v>
      </c>
      <c r="BM96" s="25" t="s">
        <v>6190</v>
      </c>
    </row>
    <row r="97" spans="2:47" s="1" customFormat="1" ht="13.5">
      <c r="B97" s="47"/>
      <c r="C97" s="75"/>
      <c r="D97" s="252" t="s">
        <v>403</v>
      </c>
      <c r="E97" s="75"/>
      <c r="F97" s="253" t="s">
        <v>6191</v>
      </c>
      <c r="G97" s="75"/>
      <c r="H97" s="75"/>
      <c r="I97" s="208"/>
      <c r="J97" s="75"/>
      <c r="K97" s="75"/>
      <c r="L97" s="73"/>
      <c r="M97" s="254"/>
      <c r="N97" s="48"/>
      <c r="O97" s="48"/>
      <c r="P97" s="48"/>
      <c r="Q97" s="48"/>
      <c r="R97" s="48"/>
      <c r="S97" s="48"/>
      <c r="T97" s="96"/>
      <c r="AT97" s="25" t="s">
        <v>403</v>
      </c>
      <c r="AU97" s="25" t="s">
        <v>81</v>
      </c>
    </row>
    <row r="98" spans="2:65" s="1" customFormat="1" ht="16.5" customHeight="1">
      <c r="B98" s="47"/>
      <c r="C98" s="240" t="s">
        <v>401</v>
      </c>
      <c r="D98" s="240" t="s">
        <v>396</v>
      </c>
      <c r="E98" s="241" t="s">
        <v>6192</v>
      </c>
      <c r="F98" s="242" t="s">
        <v>6193</v>
      </c>
      <c r="G98" s="243" t="s">
        <v>612</v>
      </c>
      <c r="H98" s="244">
        <v>33.9</v>
      </c>
      <c r="I98" s="245"/>
      <c r="J98" s="246">
        <f>ROUND(I98*H98,2)</f>
        <v>0</v>
      </c>
      <c r="K98" s="242" t="s">
        <v>400</v>
      </c>
      <c r="L98" s="73"/>
      <c r="M98" s="247" t="s">
        <v>22</v>
      </c>
      <c r="N98" s="248" t="s">
        <v>44</v>
      </c>
      <c r="O98" s="48"/>
      <c r="P98" s="249">
        <f>O98*H98</f>
        <v>0</v>
      </c>
      <c r="Q98" s="249">
        <v>0</v>
      </c>
      <c r="R98" s="249">
        <f>Q98*H98</f>
        <v>0</v>
      </c>
      <c r="S98" s="249">
        <v>0.205</v>
      </c>
      <c r="T98" s="250">
        <f>S98*H98</f>
        <v>6.9495</v>
      </c>
      <c r="AR98" s="25" t="s">
        <v>401</v>
      </c>
      <c r="AT98" s="25" t="s">
        <v>396</v>
      </c>
      <c r="AU98" s="25" t="s">
        <v>81</v>
      </c>
      <c r="AY98" s="25" t="s">
        <v>394</v>
      </c>
      <c r="BE98" s="251">
        <f>IF(N98="základní",J98,0)</f>
        <v>0</v>
      </c>
      <c r="BF98" s="251">
        <f>IF(N98="snížená",J98,0)</f>
        <v>0</v>
      </c>
      <c r="BG98" s="251">
        <f>IF(N98="zákl. přenesená",J98,0)</f>
        <v>0</v>
      </c>
      <c r="BH98" s="251">
        <f>IF(N98="sníž. přenesená",J98,0)</f>
        <v>0</v>
      </c>
      <c r="BI98" s="251">
        <f>IF(N98="nulová",J98,0)</f>
        <v>0</v>
      </c>
      <c r="BJ98" s="25" t="s">
        <v>24</v>
      </c>
      <c r="BK98" s="251">
        <f>ROUND(I98*H98,2)</f>
        <v>0</v>
      </c>
      <c r="BL98" s="25" t="s">
        <v>401</v>
      </c>
      <c r="BM98" s="25" t="s">
        <v>6194</v>
      </c>
    </row>
    <row r="99" spans="2:47" s="1" customFormat="1" ht="13.5">
      <c r="B99" s="47"/>
      <c r="C99" s="75"/>
      <c r="D99" s="252" t="s">
        <v>403</v>
      </c>
      <c r="E99" s="75"/>
      <c r="F99" s="253" t="s">
        <v>6195</v>
      </c>
      <c r="G99" s="75"/>
      <c r="H99" s="75"/>
      <c r="I99" s="208"/>
      <c r="J99" s="75"/>
      <c r="K99" s="75"/>
      <c r="L99" s="73"/>
      <c r="M99" s="254"/>
      <c r="N99" s="48"/>
      <c r="O99" s="48"/>
      <c r="P99" s="48"/>
      <c r="Q99" s="48"/>
      <c r="R99" s="48"/>
      <c r="S99" s="48"/>
      <c r="T99" s="96"/>
      <c r="AT99" s="25" t="s">
        <v>403</v>
      </c>
      <c r="AU99" s="25" t="s">
        <v>81</v>
      </c>
    </row>
    <row r="100" spans="2:65" s="1" customFormat="1" ht="16.5" customHeight="1">
      <c r="B100" s="47"/>
      <c r="C100" s="240" t="s">
        <v>422</v>
      </c>
      <c r="D100" s="240" t="s">
        <v>396</v>
      </c>
      <c r="E100" s="241" t="s">
        <v>6196</v>
      </c>
      <c r="F100" s="242" t="s">
        <v>6197</v>
      </c>
      <c r="G100" s="243" t="s">
        <v>425</v>
      </c>
      <c r="H100" s="244">
        <v>3.9</v>
      </c>
      <c r="I100" s="245"/>
      <c r="J100" s="246">
        <f>ROUND(I100*H100,2)</f>
        <v>0</v>
      </c>
      <c r="K100" s="242" t="s">
        <v>400</v>
      </c>
      <c r="L100" s="73"/>
      <c r="M100" s="247" t="s">
        <v>22</v>
      </c>
      <c r="N100" s="248" t="s">
        <v>44</v>
      </c>
      <c r="O100" s="48"/>
      <c r="P100" s="249">
        <f>O100*H100</f>
        <v>0</v>
      </c>
      <c r="Q100" s="249">
        <v>0</v>
      </c>
      <c r="R100" s="249">
        <f>Q100*H100</f>
        <v>0</v>
      </c>
      <c r="S100" s="249">
        <v>0</v>
      </c>
      <c r="T100" s="250">
        <f>S100*H100</f>
        <v>0</v>
      </c>
      <c r="AR100" s="25" t="s">
        <v>401</v>
      </c>
      <c r="AT100" s="25" t="s">
        <v>396</v>
      </c>
      <c r="AU100" s="25" t="s">
        <v>81</v>
      </c>
      <c r="AY100" s="25" t="s">
        <v>394</v>
      </c>
      <c r="BE100" s="251">
        <f>IF(N100="základní",J100,0)</f>
        <v>0</v>
      </c>
      <c r="BF100" s="251">
        <f>IF(N100="snížená",J100,0)</f>
        <v>0</v>
      </c>
      <c r="BG100" s="251">
        <f>IF(N100="zákl. přenesená",J100,0)</f>
        <v>0</v>
      </c>
      <c r="BH100" s="251">
        <f>IF(N100="sníž. přenesená",J100,0)</f>
        <v>0</v>
      </c>
      <c r="BI100" s="251">
        <f>IF(N100="nulová",J100,0)</f>
        <v>0</v>
      </c>
      <c r="BJ100" s="25" t="s">
        <v>24</v>
      </c>
      <c r="BK100" s="251">
        <f>ROUND(I100*H100,2)</f>
        <v>0</v>
      </c>
      <c r="BL100" s="25" t="s">
        <v>401</v>
      </c>
      <c r="BM100" s="25" t="s">
        <v>6198</v>
      </c>
    </row>
    <row r="101" spans="2:47" s="1" customFormat="1" ht="13.5">
      <c r="B101" s="47"/>
      <c r="C101" s="75"/>
      <c r="D101" s="252" t="s">
        <v>403</v>
      </c>
      <c r="E101" s="75"/>
      <c r="F101" s="253" t="s">
        <v>6199</v>
      </c>
      <c r="G101" s="75"/>
      <c r="H101" s="75"/>
      <c r="I101" s="208"/>
      <c r="J101" s="75"/>
      <c r="K101" s="75"/>
      <c r="L101" s="73"/>
      <c r="M101" s="254"/>
      <c r="N101" s="48"/>
      <c r="O101" s="48"/>
      <c r="P101" s="48"/>
      <c r="Q101" s="48"/>
      <c r="R101" s="48"/>
      <c r="S101" s="48"/>
      <c r="T101" s="96"/>
      <c r="AT101" s="25" t="s">
        <v>403</v>
      </c>
      <c r="AU101" s="25" t="s">
        <v>81</v>
      </c>
    </row>
    <row r="102" spans="2:65" s="1" customFormat="1" ht="25.5" customHeight="1">
      <c r="B102" s="47"/>
      <c r="C102" s="240" t="s">
        <v>432</v>
      </c>
      <c r="D102" s="240" t="s">
        <v>396</v>
      </c>
      <c r="E102" s="241" t="s">
        <v>6200</v>
      </c>
      <c r="F102" s="242" t="s">
        <v>6201</v>
      </c>
      <c r="G102" s="243" t="s">
        <v>425</v>
      </c>
      <c r="H102" s="244">
        <v>193.9</v>
      </c>
      <c r="I102" s="245"/>
      <c r="J102" s="246">
        <f>ROUND(I102*H102,2)</f>
        <v>0</v>
      </c>
      <c r="K102" s="242" t="s">
        <v>400</v>
      </c>
      <c r="L102" s="73"/>
      <c r="M102" s="247" t="s">
        <v>22</v>
      </c>
      <c r="N102" s="248" t="s">
        <v>44</v>
      </c>
      <c r="O102" s="48"/>
      <c r="P102" s="249">
        <f>O102*H102</f>
        <v>0</v>
      </c>
      <c r="Q102" s="249">
        <v>0</v>
      </c>
      <c r="R102" s="249">
        <f>Q102*H102</f>
        <v>0</v>
      </c>
      <c r="S102" s="249">
        <v>0</v>
      </c>
      <c r="T102" s="250">
        <f>S102*H102</f>
        <v>0</v>
      </c>
      <c r="AR102" s="25" t="s">
        <v>401</v>
      </c>
      <c r="AT102" s="25" t="s">
        <v>396</v>
      </c>
      <c r="AU102" s="25" t="s">
        <v>81</v>
      </c>
      <c r="AY102" s="25" t="s">
        <v>394</v>
      </c>
      <c r="BE102" s="251">
        <f>IF(N102="základní",J102,0)</f>
        <v>0</v>
      </c>
      <c r="BF102" s="251">
        <f>IF(N102="snížená",J102,0)</f>
        <v>0</v>
      </c>
      <c r="BG102" s="251">
        <f>IF(N102="zákl. přenesená",J102,0)</f>
        <v>0</v>
      </c>
      <c r="BH102" s="251">
        <f>IF(N102="sníž. přenesená",J102,0)</f>
        <v>0</v>
      </c>
      <c r="BI102" s="251">
        <f>IF(N102="nulová",J102,0)</f>
        <v>0</v>
      </c>
      <c r="BJ102" s="25" t="s">
        <v>24</v>
      </c>
      <c r="BK102" s="251">
        <f>ROUND(I102*H102,2)</f>
        <v>0</v>
      </c>
      <c r="BL102" s="25" t="s">
        <v>401</v>
      </c>
      <c r="BM102" s="25" t="s">
        <v>6202</v>
      </c>
    </row>
    <row r="103" spans="2:47" s="1" customFormat="1" ht="13.5">
      <c r="B103" s="47"/>
      <c r="C103" s="75"/>
      <c r="D103" s="252" t="s">
        <v>403</v>
      </c>
      <c r="E103" s="75"/>
      <c r="F103" s="253" t="s">
        <v>6203</v>
      </c>
      <c r="G103" s="75"/>
      <c r="H103" s="75"/>
      <c r="I103" s="208"/>
      <c r="J103" s="75"/>
      <c r="K103" s="75"/>
      <c r="L103" s="73"/>
      <c r="M103" s="254"/>
      <c r="N103" s="48"/>
      <c r="O103" s="48"/>
      <c r="P103" s="48"/>
      <c r="Q103" s="48"/>
      <c r="R103" s="48"/>
      <c r="S103" s="48"/>
      <c r="T103" s="96"/>
      <c r="AT103" s="25" t="s">
        <v>403</v>
      </c>
      <c r="AU103" s="25" t="s">
        <v>81</v>
      </c>
    </row>
    <row r="104" spans="2:65" s="1" customFormat="1" ht="16.5" customHeight="1">
      <c r="B104" s="47"/>
      <c r="C104" s="240" t="s">
        <v>437</v>
      </c>
      <c r="D104" s="240" t="s">
        <v>396</v>
      </c>
      <c r="E104" s="241" t="s">
        <v>534</v>
      </c>
      <c r="F104" s="242" t="s">
        <v>535</v>
      </c>
      <c r="G104" s="243" t="s">
        <v>425</v>
      </c>
      <c r="H104" s="244">
        <v>197.8</v>
      </c>
      <c r="I104" s="245"/>
      <c r="J104" s="246">
        <f>ROUND(I104*H104,2)</f>
        <v>0</v>
      </c>
      <c r="K104" s="242" t="s">
        <v>400</v>
      </c>
      <c r="L104" s="73"/>
      <c r="M104" s="247" t="s">
        <v>22</v>
      </c>
      <c r="N104" s="248" t="s">
        <v>44</v>
      </c>
      <c r="O104" s="48"/>
      <c r="P104" s="249">
        <f>O104*H104</f>
        <v>0</v>
      </c>
      <c r="Q104" s="249">
        <v>0</v>
      </c>
      <c r="R104" s="249">
        <f>Q104*H104</f>
        <v>0</v>
      </c>
      <c r="S104" s="249">
        <v>0</v>
      </c>
      <c r="T104" s="250">
        <f>S104*H104</f>
        <v>0</v>
      </c>
      <c r="AR104" s="25" t="s">
        <v>401</v>
      </c>
      <c r="AT104" s="25" t="s">
        <v>396</v>
      </c>
      <c r="AU104" s="25" t="s">
        <v>81</v>
      </c>
      <c r="AY104" s="25" t="s">
        <v>394</v>
      </c>
      <c r="BE104" s="251">
        <f>IF(N104="základní",J104,0)</f>
        <v>0</v>
      </c>
      <c r="BF104" s="251">
        <f>IF(N104="snížená",J104,0)</f>
        <v>0</v>
      </c>
      <c r="BG104" s="251">
        <f>IF(N104="zákl. přenesená",J104,0)</f>
        <v>0</v>
      </c>
      <c r="BH104" s="251">
        <f>IF(N104="sníž. přenesená",J104,0)</f>
        <v>0</v>
      </c>
      <c r="BI104" s="251">
        <f>IF(N104="nulová",J104,0)</f>
        <v>0</v>
      </c>
      <c r="BJ104" s="25" t="s">
        <v>24</v>
      </c>
      <c r="BK104" s="251">
        <f>ROUND(I104*H104,2)</f>
        <v>0</v>
      </c>
      <c r="BL104" s="25" t="s">
        <v>401</v>
      </c>
      <c r="BM104" s="25" t="s">
        <v>6204</v>
      </c>
    </row>
    <row r="105" spans="2:47" s="1" customFormat="1" ht="13.5">
      <c r="B105" s="47"/>
      <c r="C105" s="75"/>
      <c r="D105" s="252" t="s">
        <v>403</v>
      </c>
      <c r="E105" s="75"/>
      <c r="F105" s="253" t="s">
        <v>537</v>
      </c>
      <c r="G105" s="75"/>
      <c r="H105" s="75"/>
      <c r="I105" s="208"/>
      <c r="J105" s="75"/>
      <c r="K105" s="75"/>
      <c r="L105" s="73"/>
      <c r="M105" s="254"/>
      <c r="N105" s="48"/>
      <c r="O105" s="48"/>
      <c r="P105" s="48"/>
      <c r="Q105" s="48"/>
      <c r="R105" s="48"/>
      <c r="S105" s="48"/>
      <c r="T105" s="96"/>
      <c r="AT105" s="25" t="s">
        <v>403</v>
      </c>
      <c r="AU105" s="25" t="s">
        <v>81</v>
      </c>
    </row>
    <row r="106" spans="2:65" s="1" customFormat="1" ht="16.5" customHeight="1">
      <c r="B106" s="47"/>
      <c r="C106" s="240" t="s">
        <v>443</v>
      </c>
      <c r="D106" s="240" t="s">
        <v>396</v>
      </c>
      <c r="E106" s="241" t="s">
        <v>546</v>
      </c>
      <c r="F106" s="242" t="s">
        <v>547</v>
      </c>
      <c r="G106" s="243" t="s">
        <v>425</v>
      </c>
      <c r="H106" s="244">
        <v>193.9</v>
      </c>
      <c r="I106" s="245"/>
      <c r="J106" s="246">
        <f>ROUND(I106*H106,2)</f>
        <v>0</v>
      </c>
      <c r="K106" s="242" t="s">
        <v>400</v>
      </c>
      <c r="L106" s="73"/>
      <c r="M106" s="247" t="s">
        <v>22</v>
      </c>
      <c r="N106" s="248" t="s">
        <v>44</v>
      </c>
      <c r="O106" s="48"/>
      <c r="P106" s="249">
        <f>O106*H106</f>
        <v>0</v>
      </c>
      <c r="Q106" s="249">
        <v>0</v>
      </c>
      <c r="R106" s="249">
        <f>Q106*H106</f>
        <v>0</v>
      </c>
      <c r="S106" s="249">
        <v>0</v>
      </c>
      <c r="T106" s="250">
        <f>S106*H106</f>
        <v>0</v>
      </c>
      <c r="AR106" s="25" t="s">
        <v>401</v>
      </c>
      <c r="AT106" s="25" t="s">
        <v>396</v>
      </c>
      <c r="AU106" s="25" t="s">
        <v>81</v>
      </c>
      <c r="AY106" s="25" t="s">
        <v>394</v>
      </c>
      <c r="BE106" s="251">
        <f>IF(N106="základní",J106,0)</f>
        <v>0</v>
      </c>
      <c r="BF106" s="251">
        <f>IF(N106="snížená",J106,0)</f>
        <v>0</v>
      </c>
      <c r="BG106" s="251">
        <f>IF(N106="zákl. přenesená",J106,0)</f>
        <v>0</v>
      </c>
      <c r="BH106" s="251">
        <f>IF(N106="sníž. přenesená",J106,0)</f>
        <v>0</v>
      </c>
      <c r="BI106" s="251">
        <f>IF(N106="nulová",J106,0)</f>
        <v>0</v>
      </c>
      <c r="BJ106" s="25" t="s">
        <v>24</v>
      </c>
      <c r="BK106" s="251">
        <f>ROUND(I106*H106,2)</f>
        <v>0</v>
      </c>
      <c r="BL106" s="25" t="s">
        <v>401</v>
      </c>
      <c r="BM106" s="25" t="s">
        <v>6205</v>
      </c>
    </row>
    <row r="107" spans="2:47" s="1" customFormat="1" ht="13.5">
      <c r="B107" s="47"/>
      <c r="C107" s="75"/>
      <c r="D107" s="252" t="s">
        <v>403</v>
      </c>
      <c r="E107" s="75"/>
      <c r="F107" s="253" t="s">
        <v>547</v>
      </c>
      <c r="G107" s="75"/>
      <c r="H107" s="75"/>
      <c r="I107" s="208"/>
      <c r="J107" s="75"/>
      <c r="K107" s="75"/>
      <c r="L107" s="73"/>
      <c r="M107" s="254"/>
      <c r="N107" s="48"/>
      <c r="O107" s="48"/>
      <c r="P107" s="48"/>
      <c r="Q107" s="48"/>
      <c r="R107" s="48"/>
      <c r="S107" s="48"/>
      <c r="T107" s="96"/>
      <c r="AT107" s="25" t="s">
        <v>403</v>
      </c>
      <c r="AU107" s="25" t="s">
        <v>81</v>
      </c>
    </row>
    <row r="108" spans="2:65" s="1" customFormat="1" ht="16.5" customHeight="1">
      <c r="B108" s="47"/>
      <c r="C108" s="240" t="s">
        <v>448</v>
      </c>
      <c r="D108" s="240" t="s">
        <v>396</v>
      </c>
      <c r="E108" s="241" t="s">
        <v>550</v>
      </c>
      <c r="F108" s="242" t="s">
        <v>551</v>
      </c>
      <c r="G108" s="243" t="s">
        <v>552</v>
      </c>
      <c r="H108" s="244">
        <v>349.02</v>
      </c>
      <c r="I108" s="245"/>
      <c r="J108" s="246">
        <f>ROUND(I108*H108,2)</f>
        <v>0</v>
      </c>
      <c r="K108" s="242" t="s">
        <v>400</v>
      </c>
      <c r="L108" s="73"/>
      <c r="M108" s="247" t="s">
        <v>22</v>
      </c>
      <c r="N108" s="248" t="s">
        <v>44</v>
      </c>
      <c r="O108" s="48"/>
      <c r="P108" s="249">
        <f>O108*H108</f>
        <v>0</v>
      </c>
      <c r="Q108" s="249">
        <v>0</v>
      </c>
      <c r="R108" s="249">
        <f>Q108*H108</f>
        <v>0</v>
      </c>
      <c r="S108" s="249">
        <v>0</v>
      </c>
      <c r="T108" s="250">
        <f>S108*H108</f>
        <v>0</v>
      </c>
      <c r="AR108" s="25" t="s">
        <v>401</v>
      </c>
      <c r="AT108" s="25" t="s">
        <v>396</v>
      </c>
      <c r="AU108" s="25" t="s">
        <v>81</v>
      </c>
      <c r="AY108" s="25" t="s">
        <v>394</v>
      </c>
      <c r="BE108" s="251">
        <f>IF(N108="základní",J108,0)</f>
        <v>0</v>
      </c>
      <c r="BF108" s="251">
        <f>IF(N108="snížená",J108,0)</f>
        <v>0</v>
      </c>
      <c r="BG108" s="251">
        <f>IF(N108="zákl. přenesená",J108,0)</f>
        <v>0</v>
      </c>
      <c r="BH108" s="251">
        <f>IF(N108="sníž. přenesená",J108,0)</f>
        <v>0</v>
      </c>
      <c r="BI108" s="251">
        <f>IF(N108="nulová",J108,0)</f>
        <v>0</v>
      </c>
      <c r="BJ108" s="25" t="s">
        <v>24</v>
      </c>
      <c r="BK108" s="251">
        <f>ROUND(I108*H108,2)</f>
        <v>0</v>
      </c>
      <c r="BL108" s="25" t="s">
        <v>401</v>
      </c>
      <c r="BM108" s="25" t="s">
        <v>6206</v>
      </c>
    </row>
    <row r="109" spans="2:47" s="1" customFormat="1" ht="13.5">
      <c r="B109" s="47"/>
      <c r="C109" s="75"/>
      <c r="D109" s="252" t="s">
        <v>403</v>
      </c>
      <c r="E109" s="75"/>
      <c r="F109" s="253" t="s">
        <v>554</v>
      </c>
      <c r="G109" s="75"/>
      <c r="H109" s="75"/>
      <c r="I109" s="208"/>
      <c r="J109" s="75"/>
      <c r="K109" s="75"/>
      <c r="L109" s="73"/>
      <c r="M109" s="254"/>
      <c r="N109" s="48"/>
      <c r="O109" s="48"/>
      <c r="P109" s="48"/>
      <c r="Q109" s="48"/>
      <c r="R109" s="48"/>
      <c r="S109" s="48"/>
      <c r="T109" s="96"/>
      <c r="AT109" s="25" t="s">
        <v>403</v>
      </c>
      <c r="AU109" s="25" t="s">
        <v>81</v>
      </c>
    </row>
    <row r="110" spans="2:65" s="1" customFormat="1" ht="25.5" customHeight="1">
      <c r="B110" s="47"/>
      <c r="C110" s="240" t="s">
        <v>455</v>
      </c>
      <c r="D110" s="240" t="s">
        <v>396</v>
      </c>
      <c r="E110" s="241" t="s">
        <v>6207</v>
      </c>
      <c r="F110" s="242" t="s">
        <v>6208</v>
      </c>
      <c r="G110" s="243" t="s">
        <v>399</v>
      </c>
      <c r="H110" s="244">
        <v>25.9</v>
      </c>
      <c r="I110" s="245"/>
      <c r="J110" s="246">
        <f>ROUND(I110*H110,2)</f>
        <v>0</v>
      </c>
      <c r="K110" s="242" t="s">
        <v>400</v>
      </c>
      <c r="L110" s="73"/>
      <c r="M110" s="247" t="s">
        <v>22</v>
      </c>
      <c r="N110" s="248" t="s">
        <v>44</v>
      </c>
      <c r="O110" s="48"/>
      <c r="P110" s="249">
        <f>O110*H110</f>
        <v>0</v>
      </c>
      <c r="Q110" s="249">
        <v>0</v>
      </c>
      <c r="R110" s="249">
        <f>Q110*H110</f>
        <v>0</v>
      </c>
      <c r="S110" s="249">
        <v>0</v>
      </c>
      <c r="T110" s="250">
        <f>S110*H110</f>
        <v>0</v>
      </c>
      <c r="AR110" s="25" t="s">
        <v>401</v>
      </c>
      <c r="AT110" s="25" t="s">
        <v>396</v>
      </c>
      <c r="AU110" s="25" t="s">
        <v>81</v>
      </c>
      <c r="AY110" s="25" t="s">
        <v>394</v>
      </c>
      <c r="BE110" s="251">
        <f>IF(N110="základní",J110,0)</f>
        <v>0</v>
      </c>
      <c r="BF110" s="251">
        <f>IF(N110="snížená",J110,0)</f>
        <v>0</v>
      </c>
      <c r="BG110" s="251">
        <f>IF(N110="zákl. přenesená",J110,0)</f>
        <v>0</v>
      </c>
      <c r="BH110" s="251">
        <f>IF(N110="sníž. přenesená",J110,0)</f>
        <v>0</v>
      </c>
      <c r="BI110" s="251">
        <f>IF(N110="nulová",J110,0)</f>
        <v>0</v>
      </c>
      <c r="BJ110" s="25" t="s">
        <v>24</v>
      </c>
      <c r="BK110" s="251">
        <f>ROUND(I110*H110,2)</f>
        <v>0</v>
      </c>
      <c r="BL110" s="25" t="s">
        <v>401</v>
      </c>
      <c r="BM110" s="25" t="s">
        <v>6209</v>
      </c>
    </row>
    <row r="111" spans="2:47" s="1" customFormat="1" ht="13.5">
      <c r="B111" s="47"/>
      <c r="C111" s="75"/>
      <c r="D111" s="252" t="s">
        <v>403</v>
      </c>
      <c r="E111" s="75"/>
      <c r="F111" s="253" t="s">
        <v>6210</v>
      </c>
      <c r="G111" s="75"/>
      <c r="H111" s="75"/>
      <c r="I111" s="208"/>
      <c r="J111" s="75"/>
      <c r="K111" s="75"/>
      <c r="L111" s="73"/>
      <c r="M111" s="254"/>
      <c r="N111" s="48"/>
      <c r="O111" s="48"/>
      <c r="P111" s="48"/>
      <c r="Q111" s="48"/>
      <c r="R111" s="48"/>
      <c r="S111" s="48"/>
      <c r="T111" s="96"/>
      <c r="AT111" s="25" t="s">
        <v>403</v>
      </c>
      <c r="AU111" s="25" t="s">
        <v>81</v>
      </c>
    </row>
    <row r="112" spans="2:65" s="1" customFormat="1" ht="25.5" customHeight="1">
      <c r="B112" s="47"/>
      <c r="C112" s="240" t="s">
        <v>460</v>
      </c>
      <c r="D112" s="240" t="s">
        <v>396</v>
      </c>
      <c r="E112" s="241" t="s">
        <v>6211</v>
      </c>
      <c r="F112" s="242" t="s">
        <v>6212</v>
      </c>
      <c r="G112" s="243" t="s">
        <v>399</v>
      </c>
      <c r="H112" s="244">
        <v>25.9</v>
      </c>
      <c r="I112" s="245"/>
      <c r="J112" s="246">
        <f>ROUND(I112*H112,2)</f>
        <v>0</v>
      </c>
      <c r="K112" s="242" t="s">
        <v>400</v>
      </c>
      <c r="L112" s="73"/>
      <c r="M112" s="247" t="s">
        <v>22</v>
      </c>
      <c r="N112" s="248" t="s">
        <v>44</v>
      </c>
      <c r="O112" s="48"/>
      <c r="P112" s="249">
        <f>O112*H112</f>
        <v>0</v>
      </c>
      <c r="Q112" s="249">
        <v>0</v>
      </c>
      <c r="R112" s="249">
        <f>Q112*H112</f>
        <v>0</v>
      </c>
      <c r="S112" s="249">
        <v>0</v>
      </c>
      <c r="T112" s="250">
        <f>S112*H112</f>
        <v>0</v>
      </c>
      <c r="AR112" s="25" t="s">
        <v>401</v>
      </c>
      <c r="AT112" s="25" t="s">
        <v>396</v>
      </c>
      <c r="AU112" s="25" t="s">
        <v>81</v>
      </c>
      <c r="AY112" s="25" t="s">
        <v>394</v>
      </c>
      <c r="BE112" s="251">
        <f>IF(N112="základní",J112,0)</f>
        <v>0</v>
      </c>
      <c r="BF112" s="251">
        <f>IF(N112="snížená",J112,0)</f>
        <v>0</v>
      </c>
      <c r="BG112" s="251">
        <f>IF(N112="zákl. přenesená",J112,0)</f>
        <v>0</v>
      </c>
      <c r="BH112" s="251">
        <f>IF(N112="sníž. přenesená",J112,0)</f>
        <v>0</v>
      </c>
      <c r="BI112" s="251">
        <f>IF(N112="nulová",J112,0)</f>
        <v>0</v>
      </c>
      <c r="BJ112" s="25" t="s">
        <v>24</v>
      </c>
      <c r="BK112" s="251">
        <f>ROUND(I112*H112,2)</f>
        <v>0</v>
      </c>
      <c r="BL112" s="25" t="s">
        <v>401</v>
      </c>
      <c r="BM112" s="25" t="s">
        <v>6213</v>
      </c>
    </row>
    <row r="113" spans="2:47" s="1" customFormat="1" ht="13.5">
      <c r="B113" s="47"/>
      <c r="C113" s="75"/>
      <c r="D113" s="252" t="s">
        <v>403</v>
      </c>
      <c r="E113" s="75"/>
      <c r="F113" s="253" t="s">
        <v>6214</v>
      </c>
      <c r="G113" s="75"/>
      <c r="H113" s="75"/>
      <c r="I113" s="208"/>
      <c r="J113" s="75"/>
      <c r="K113" s="75"/>
      <c r="L113" s="73"/>
      <c r="M113" s="254"/>
      <c r="N113" s="48"/>
      <c r="O113" s="48"/>
      <c r="P113" s="48"/>
      <c r="Q113" s="48"/>
      <c r="R113" s="48"/>
      <c r="S113" s="48"/>
      <c r="T113" s="96"/>
      <c r="AT113" s="25" t="s">
        <v>403</v>
      </c>
      <c r="AU113" s="25" t="s">
        <v>81</v>
      </c>
    </row>
    <row r="114" spans="2:65" s="1" customFormat="1" ht="25.5" customHeight="1">
      <c r="B114" s="47"/>
      <c r="C114" s="240" t="s">
        <v>305</v>
      </c>
      <c r="D114" s="240" t="s">
        <v>396</v>
      </c>
      <c r="E114" s="241" t="s">
        <v>6215</v>
      </c>
      <c r="F114" s="242" t="s">
        <v>6216</v>
      </c>
      <c r="G114" s="243" t="s">
        <v>399</v>
      </c>
      <c r="H114" s="244">
        <v>25.9</v>
      </c>
      <c r="I114" s="245"/>
      <c r="J114" s="246">
        <f>ROUND(I114*H114,2)</f>
        <v>0</v>
      </c>
      <c r="K114" s="242" t="s">
        <v>400</v>
      </c>
      <c r="L114" s="73"/>
      <c r="M114" s="247" t="s">
        <v>22</v>
      </c>
      <c r="N114" s="248" t="s">
        <v>44</v>
      </c>
      <c r="O114" s="48"/>
      <c r="P114" s="249">
        <f>O114*H114</f>
        <v>0</v>
      </c>
      <c r="Q114" s="249">
        <v>0</v>
      </c>
      <c r="R114" s="249">
        <f>Q114*H114</f>
        <v>0</v>
      </c>
      <c r="S114" s="249">
        <v>0</v>
      </c>
      <c r="T114" s="250">
        <f>S114*H114</f>
        <v>0</v>
      </c>
      <c r="AR114" s="25" t="s">
        <v>401</v>
      </c>
      <c r="AT114" s="25" t="s">
        <v>396</v>
      </c>
      <c r="AU114" s="25" t="s">
        <v>81</v>
      </c>
      <c r="AY114" s="25" t="s">
        <v>394</v>
      </c>
      <c r="BE114" s="251">
        <f>IF(N114="základní",J114,0)</f>
        <v>0</v>
      </c>
      <c r="BF114" s="251">
        <f>IF(N114="snížená",J114,0)</f>
        <v>0</v>
      </c>
      <c r="BG114" s="251">
        <f>IF(N114="zákl. přenesená",J114,0)</f>
        <v>0</v>
      </c>
      <c r="BH114" s="251">
        <f>IF(N114="sníž. přenesená",J114,0)</f>
        <v>0</v>
      </c>
      <c r="BI114" s="251">
        <f>IF(N114="nulová",J114,0)</f>
        <v>0</v>
      </c>
      <c r="BJ114" s="25" t="s">
        <v>24</v>
      </c>
      <c r="BK114" s="251">
        <f>ROUND(I114*H114,2)</f>
        <v>0</v>
      </c>
      <c r="BL114" s="25" t="s">
        <v>401</v>
      </c>
      <c r="BM114" s="25" t="s">
        <v>6217</v>
      </c>
    </row>
    <row r="115" spans="2:47" s="1" customFormat="1" ht="13.5">
      <c r="B115" s="47"/>
      <c r="C115" s="75"/>
      <c r="D115" s="252" t="s">
        <v>403</v>
      </c>
      <c r="E115" s="75"/>
      <c r="F115" s="253" t="s">
        <v>6218</v>
      </c>
      <c r="G115" s="75"/>
      <c r="H115" s="75"/>
      <c r="I115" s="208"/>
      <c r="J115" s="75"/>
      <c r="K115" s="75"/>
      <c r="L115" s="73"/>
      <c r="M115" s="254"/>
      <c r="N115" s="48"/>
      <c r="O115" s="48"/>
      <c r="P115" s="48"/>
      <c r="Q115" s="48"/>
      <c r="R115" s="48"/>
      <c r="S115" s="48"/>
      <c r="T115" s="96"/>
      <c r="AT115" s="25" t="s">
        <v>403</v>
      </c>
      <c r="AU115" s="25" t="s">
        <v>81</v>
      </c>
    </row>
    <row r="116" spans="2:65" s="1" customFormat="1" ht="16.5" customHeight="1">
      <c r="B116" s="47"/>
      <c r="C116" s="288" t="s">
        <v>475</v>
      </c>
      <c r="D116" s="288" t="s">
        <v>506</v>
      </c>
      <c r="E116" s="289" t="s">
        <v>6219</v>
      </c>
      <c r="F116" s="290" t="s">
        <v>6220</v>
      </c>
      <c r="G116" s="291" t="s">
        <v>574</v>
      </c>
      <c r="H116" s="292">
        <v>1.4</v>
      </c>
      <c r="I116" s="293"/>
      <c r="J116" s="294">
        <f>ROUND(I116*H116,2)</f>
        <v>0</v>
      </c>
      <c r="K116" s="290" t="s">
        <v>400</v>
      </c>
      <c r="L116" s="295"/>
      <c r="M116" s="296" t="s">
        <v>22</v>
      </c>
      <c r="N116" s="297" t="s">
        <v>44</v>
      </c>
      <c r="O116" s="48"/>
      <c r="P116" s="249">
        <f>O116*H116</f>
        <v>0</v>
      </c>
      <c r="Q116" s="249">
        <v>0.001</v>
      </c>
      <c r="R116" s="249">
        <f>Q116*H116</f>
        <v>0.0014</v>
      </c>
      <c r="S116" s="249">
        <v>0</v>
      </c>
      <c r="T116" s="250">
        <f>S116*H116</f>
        <v>0</v>
      </c>
      <c r="AR116" s="25" t="s">
        <v>443</v>
      </c>
      <c r="AT116" s="25" t="s">
        <v>506</v>
      </c>
      <c r="AU116" s="25" t="s">
        <v>81</v>
      </c>
      <c r="AY116" s="25" t="s">
        <v>394</v>
      </c>
      <c r="BE116" s="251">
        <f>IF(N116="základní",J116,0)</f>
        <v>0</v>
      </c>
      <c r="BF116" s="251">
        <f>IF(N116="snížená",J116,0)</f>
        <v>0</v>
      </c>
      <c r="BG116" s="251">
        <f>IF(N116="zákl. přenesená",J116,0)</f>
        <v>0</v>
      </c>
      <c r="BH116" s="251">
        <f>IF(N116="sníž. přenesená",J116,0)</f>
        <v>0</v>
      </c>
      <c r="BI116" s="251">
        <f>IF(N116="nulová",J116,0)</f>
        <v>0</v>
      </c>
      <c r="BJ116" s="25" t="s">
        <v>24</v>
      </c>
      <c r="BK116" s="251">
        <f>ROUND(I116*H116,2)</f>
        <v>0</v>
      </c>
      <c r="BL116" s="25" t="s">
        <v>401</v>
      </c>
      <c r="BM116" s="25" t="s">
        <v>6221</v>
      </c>
    </row>
    <row r="117" spans="2:47" s="1" customFormat="1" ht="13.5">
      <c r="B117" s="47"/>
      <c r="C117" s="75"/>
      <c r="D117" s="252" t="s">
        <v>403</v>
      </c>
      <c r="E117" s="75"/>
      <c r="F117" s="253" t="s">
        <v>6222</v>
      </c>
      <c r="G117" s="75"/>
      <c r="H117" s="75"/>
      <c r="I117" s="208"/>
      <c r="J117" s="75"/>
      <c r="K117" s="75"/>
      <c r="L117" s="73"/>
      <c r="M117" s="254"/>
      <c r="N117" s="48"/>
      <c r="O117" s="48"/>
      <c r="P117" s="48"/>
      <c r="Q117" s="48"/>
      <c r="R117" s="48"/>
      <c r="S117" s="48"/>
      <c r="T117" s="96"/>
      <c r="AT117" s="25" t="s">
        <v>403</v>
      </c>
      <c r="AU117" s="25" t="s">
        <v>81</v>
      </c>
    </row>
    <row r="118" spans="2:65" s="1" customFormat="1" ht="16.5" customHeight="1">
      <c r="B118" s="47"/>
      <c r="C118" s="240" t="s">
        <v>480</v>
      </c>
      <c r="D118" s="240" t="s">
        <v>396</v>
      </c>
      <c r="E118" s="241" t="s">
        <v>579</v>
      </c>
      <c r="F118" s="242" t="s">
        <v>580</v>
      </c>
      <c r="G118" s="243" t="s">
        <v>399</v>
      </c>
      <c r="H118" s="244">
        <v>256.1</v>
      </c>
      <c r="I118" s="245"/>
      <c r="J118" s="246">
        <f>ROUND(I118*H118,2)</f>
        <v>0</v>
      </c>
      <c r="K118" s="242" t="s">
        <v>400</v>
      </c>
      <c r="L118" s="73"/>
      <c r="M118" s="247" t="s">
        <v>22</v>
      </c>
      <c r="N118" s="248" t="s">
        <v>44</v>
      </c>
      <c r="O118" s="48"/>
      <c r="P118" s="249">
        <f>O118*H118</f>
        <v>0</v>
      </c>
      <c r="Q118" s="249">
        <v>0</v>
      </c>
      <c r="R118" s="249">
        <f>Q118*H118</f>
        <v>0</v>
      </c>
      <c r="S118" s="249">
        <v>0</v>
      </c>
      <c r="T118" s="250">
        <f>S118*H118</f>
        <v>0</v>
      </c>
      <c r="AR118" s="25" t="s">
        <v>401</v>
      </c>
      <c r="AT118" s="25" t="s">
        <v>396</v>
      </c>
      <c r="AU118" s="25" t="s">
        <v>81</v>
      </c>
      <c r="AY118" s="25" t="s">
        <v>394</v>
      </c>
      <c r="BE118" s="251">
        <f>IF(N118="základní",J118,0)</f>
        <v>0</v>
      </c>
      <c r="BF118" s="251">
        <f>IF(N118="snížená",J118,0)</f>
        <v>0</v>
      </c>
      <c r="BG118" s="251">
        <f>IF(N118="zákl. přenesená",J118,0)</f>
        <v>0</v>
      </c>
      <c r="BH118" s="251">
        <f>IF(N118="sníž. přenesená",J118,0)</f>
        <v>0</v>
      </c>
      <c r="BI118" s="251">
        <f>IF(N118="nulová",J118,0)</f>
        <v>0</v>
      </c>
      <c r="BJ118" s="25" t="s">
        <v>24</v>
      </c>
      <c r="BK118" s="251">
        <f>ROUND(I118*H118,2)</f>
        <v>0</v>
      </c>
      <c r="BL118" s="25" t="s">
        <v>401</v>
      </c>
      <c r="BM118" s="25" t="s">
        <v>6223</v>
      </c>
    </row>
    <row r="119" spans="2:47" s="1" customFormat="1" ht="13.5">
      <c r="B119" s="47"/>
      <c r="C119" s="75"/>
      <c r="D119" s="252" t="s">
        <v>403</v>
      </c>
      <c r="E119" s="75"/>
      <c r="F119" s="253" t="s">
        <v>582</v>
      </c>
      <c r="G119" s="75"/>
      <c r="H119" s="75"/>
      <c r="I119" s="208"/>
      <c r="J119" s="75"/>
      <c r="K119" s="75"/>
      <c r="L119" s="73"/>
      <c r="M119" s="254"/>
      <c r="N119" s="48"/>
      <c r="O119" s="48"/>
      <c r="P119" s="48"/>
      <c r="Q119" s="48"/>
      <c r="R119" s="48"/>
      <c r="S119" s="48"/>
      <c r="T119" s="96"/>
      <c r="AT119" s="25" t="s">
        <v>403</v>
      </c>
      <c r="AU119" s="25" t="s">
        <v>81</v>
      </c>
    </row>
    <row r="120" spans="2:65" s="1" customFormat="1" ht="16.5" customHeight="1">
      <c r="B120" s="47"/>
      <c r="C120" s="240" t="s">
        <v>10</v>
      </c>
      <c r="D120" s="240" t="s">
        <v>396</v>
      </c>
      <c r="E120" s="241" t="s">
        <v>6224</v>
      </c>
      <c r="F120" s="242" t="s">
        <v>6225</v>
      </c>
      <c r="G120" s="243" t="s">
        <v>409</v>
      </c>
      <c r="H120" s="244">
        <v>2</v>
      </c>
      <c r="I120" s="245"/>
      <c r="J120" s="246">
        <f>ROUND(I120*H120,2)</f>
        <v>0</v>
      </c>
      <c r="K120" s="242" t="s">
        <v>22</v>
      </c>
      <c r="L120" s="73"/>
      <c r="M120" s="247" t="s">
        <v>22</v>
      </c>
      <c r="N120" s="248" t="s">
        <v>44</v>
      </c>
      <c r="O120" s="48"/>
      <c r="P120" s="249">
        <f>O120*H120</f>
        <v>0</v>
      </c>
      <c r="Q120" s="249">
        <v>0</v>
      </c>
      <c r="R120" s="249">
        <f>Q120*H120</f>
        <v>0</v>
      </c>
      <c r="S120" s="249">
        <v>0</v>
      </c>
      <c r="T120" s="250">
        <f>S120*H120</f>
        <v>0</v>
      </c>
      <c r="AR120" s="25" t="s">
        <v>401</v>
      </c>
      <c r="AT120" s="25" t="s">
        <v>396</v>
      </c>
      <c r="AU120" s="25" t="s">
        <v>81</v>
      </c>
      <c r="AY120" s="25" t="s">
        <v>394</v>
      </c>
      <c r="BE120" s="251">
        <f>IF(N120="základní",J120,0)</f>
        <v>0</v>
      </c>
      <c r="BF120" s="251">
        <f>IF(N120="snížená",J120,0)</f>
        <v>0</v>
      </c>
      <c r="BG120" s="251">
        <f>IF(N120="zákl. přenesená",J120,0)</f>
        <v>0</v>
      </c>
      <c r="BH120" s="251">
        <f>IF(N120="sníž. přenesená",J120,0)</f>
        <v>0</v>
      </c>
      <c r="BI120" s="251">
        <f>IF(N120="nulová",J120,0)</f>
        <v>0</v>
      </c>
      <c r="BJ120" s="25" t="s">
        <v>24</v>
      </c>
      <c r="BK120" s="251">
        <f>ROUND(I120*H120,2)</f>
        <v>0</v>
      </c>
      <c r="BL120" s="25" t="s">
        <v>401</v>
      </c>
      <c r="BM120" s="25" t="s">
        <v>6226</v>
      </c>
    </row>
    <row r="121" spans="2:63" s="11" customFormat="1" ht="29.85" customHeight="1">
      <c r="B121" s="224"/>
      <c r="C121" s="225"/>
      <c r="D121" s="226" t="s">
        <v>72</v>
      </c>
      <c r="E121" s="238" t="s">
        <v>401</v>
      </c>
      <c r="F121" s="238" t="s">
        <v>1002</v>
      </c>
      <c r="G121" s="225"/>
      <c r="H121" s="225"/>
      <c r="I121" s="228"/>
      <c r="J121" s="239">
        <f>BK121</f>
        <v>0</v>
      </c>
      <c r="K121" s="225"/>
      <c r="L121" s="230"/>
      <c r="M121" s="231"/>
      <c r="N121" s="232"/>
      <c r="O121" s="232"/>
      <c r="P121" s="233">
        <f>SUM(P122:P124)</f>
        <v>0</v>
      </c>
      <c r="Q121" s="232"/>
      <c r="R121" s="233">
        <f>SUM(R122:R124)</f>
        <v>15.023964999999999</v>
      </c>
      <c r="S121" s="232"/>
      <c r="T121" s="234">
        <f>SUM(T122:T124)</f>
        <v>0</v>
      </c>
      <c r="AR121" s="235" t="s">
        <v>24</v>
      </c>
      <c r="AT121" s="236" t="s">
        <v>72</v>
      </c>
      <c r="AU121" s="236" t="s">
        <v>24</v>
      </c>
      <c r="AY121" s="235" t="s">
        <v>394</v>
      </c>
      <c r="BK121" s="237">
        <f>SUM(BK122:BK124)</f>
        <v>0</v>
      </c>
    </row>
    <row r="122" spans="2:65" s="1" customFormat="1" ht="25.5" customHeight="1">
      <c r="B122" s="47"/>
      <c r="C122" s="240" t="s">
        <v>493</v>
      </c>
      <c r="D122" s="240" t="s">
        <v>396</v>
      </c>
      <c r="E122" s="241" t="s">
        <v>1184</v>
      </c>
      <c r="F122" s="242" t="s">
        <v>1185</v>
      </c>
      <c r="G122" s="243" t="s">
        <v>399</v>
      </c>
      <c r="H122" s="244">
        <v>20.9</v>
      </c>
      <c r="I122" s="245"/>
      <c r="J122" s="246">
        <f>ROUND(I122*H122,2)</f>
        <v>0</v>
      </c>
      <c r="K122" s="242" t="s">
        <v>400</v>
      </c>
      <c r="L122" s="73"/>
      <c r="M122" s="247" t="s">
        <v>22</v>
      </c>
      <c r="N122" s="248" t="s">
        <v>44</v>
      </c>
      <c r="O122" s="48"/>
      <c r="P122" s="249">
        <f>O122*H122</f>
        <v>0</v>
      </c>
      <c r="Q122" s="249">
        <v>0.71885</v>
      </c>
      <c r="R122" s="249">
        <f>Q122*H122</f>
        <v>15.023964999999999</v>
      </c>
      <c r="S122" s="249">
        <v>0</v>
      </c>
      <c r="T122" s="250">
        <f>S122*H122</f>
        <v>0</v>
      </c>
      <c r="AR122" s="25" t="s">
        <v>401</v>
      </c>
      <c r="AT122" s="25" t="s">
        <v>396</v>
      </c>
      <c r="AU122" s="25" t="s">
        <v>81</v>
      </c>
      <c r="AY122" s="25" t="s">
        <v>394</v>
      </c>
      <c r="BE122" s="251">
        <f>IF(N122="základní",J122,0)</f>
        <v>0</v>
      </c>
      <c r="BF122" s="251">
        <f>IF(N122="snížená",J122,0)</f>
        <v>0</v>
      </c>
      <c r="BG122" s="251">
        <f>IF(N122="zákl. přenesená",J122,0)</f>
        <v>0</v>
      </c>
      <c r="BH122" s="251">
        <f>IF(N122="sníž. přenesená",J122,0)</f>
        <v>0</v>
      </c>
      <c r="BI122" s="251">
        <f>IF(N122="nulová",J122,0)</f>
        <v>0</v>
      </c>
      <c r="BJ122" s="25" t="s">
        <v>24</v>
      </c>
      <c r="BK122" s="251">
        <f>ROUND(I122*H122,2)</f>
        <v>0</v>
      </c>
      <c r="BL122" s="25" t="s">
        <v>401</v>
      </c>
      <c r="BM122" s="25" t="s">
        <v>6227</v>
      </c>
    </row>
    <row r="123" spans="2:47" s="1" customFormat="1" ht="13.5">
      <c r="B123" s="47"/>
      <c r="C123" s="75"/>
      <c r="D123" s="252" t="s">
        <v>403</v>
      </c>
      <c r="E123" s="75"/>
      <c r="F123" s="253" t="s">
        <v>1187</v>
      </c>
      <c r="G123" s="75"/>
      <c r="H123" s="75"/>
      <c r="I123" s="208"/>
      <c r="J123" s="75"/>
      <c r="K123" s="75"/>
      <c r="L123" s="73"/>
      <c r="M123" s="254"/>
      <c r="N123" s="48"/>
      <c r="O123" s="48"/>
      <c r="P123" s="48"/>
      <c r="Q123" s="48"/>
      <c r="R123" s="48"/>
      <c r="S123" s="48"/>
      <c r="T123" s="96"/>
      <c r="AT123" s="25" t="s">
        <v>403</v>
      </c>
      <c r="AU123" s="25" t="s">
        <v>81</v>
      </c>
    </row>
    <row r="124" spans="2:47" s="1" customFormat="1" ht="13.5">
      <c r="B124" s="47"/>
      <c r="C124" s="75"/>
      <c r="D124" s="252" t="s">
        <v>842</v>
      </c>
      <c r="E124" s="75"/>
      <c r="F124" s="308" t="s">
        <v>1188</v>
      </c>
      <c r="G124" s="75"/>
      <c r="H124" s="75"/>
      <c r="I124" s="208"/>
      <c r="J124" s="75"/>
      <c r="K124" s="75"/>
      <c r="L124" s="73"/>
      <c r="M124" s="254"/>
      <c r="N124" s="48"/>
      <c r="O124" s="48"/>
      <c r="P124" s="48"/>
      <c r="Q124" s="48"/>
      <c r="R124" s="48"/>
      <c r="S124" s="48"/>
      <c r="T124" s="96"/>
      <c r="AT124" s="25" t="s">
        <v>842</v>
      </c>
      <c r="AU124" s="25" t="s">
        <v>81</v>
      </c>
    </row>
    <row r="125" spans="2:63" s="11" customFormat="1" ht="29.85" customHeight="1">
      <c r="B125" s="224"/>
      <c r="C125" s="225"/>
      <c r="D125" s="226" t="s">
        <v>72</v>
      </c>
      <c r="E125" s="238" t="s">
        <v>422</v>
      </c>
      <c r="F125" s="238" t="s">
        <v>1189</v>
      </c>
      <c r="G125" s="225"/>
      <c r="H125" s="225"/>
      <c r="I125" s="228"/>
      <c r="J125" s="239">
        <f>BK125</f>
        <v>0</v>
      </c>
      <c r="K125" s="225"/>
      <c r="L125" s="230"/>
      <c r="M125" s="231"/>
      <c r="N125" s="232"/>
      <c r="O125" s="232"/>
      <c r="P125" s="233">
        <f>SUM(P126:P136)</f>
        <v>0</v>
      </c>
      <c r="Q125" s="232"/>
      <c r="R125" s="233">
        <f>SUM(R126:R136)</f>
        <v>168.77481600000002</v>
      </c>
      <c r="S125" s="232"/>
      <c r="T125" s="234">
        <f>SUM(T126:T136)</f>
        <v>0</v>
      </c>
      <c r="AR125" s="235" t="s">
        <v>24</v>
      </c>
      <c r="AT125" s="236" t="s">
        <v>72</v>
      </c>
      <c r="AU125" s="236" t="s">
        <v>24</v>
      </c>
      <c r="AY125" s="235" t="s">
        <v>394</v>
      </c>
      <c r="BK125" s="237">
        <f>SUM(BK126:BK136)</f>
        <v>0</v>
      </c>
    </row>
    <row r="126" spans="2:65" s="1" customFormat="1" ht="16.5" customHeight="1">
      <c r="B126" s="47"/>
      <c r="C126" s="240" t="s">
        <v>499</v>
      </c>
      <c r="D126" s="240" t="s">
        <v>396</v>
      </c>
      <c r="E126" s="241" t="s">
        <v>1191</v>
      </c>
      <c r="F126" s="242" t="s">
        <v>1192</v>
      </c>
      <c r="G126" s="243" t="s">
        <v>399</v>
      </c>
      <c r="H126" s="244">
        <v>20.9</v>
      </c>
      <c r="I126" s="245"/>
      <c r="J126" s="246">
        <f>ROUND(I126*H126,2)</f>
        <v>0</v>
      </c>
      <c r="K126" s="242" t="s">
        <v>400</v>
      </c>
      <c r="L126" s="73"/>
      <c r="M126" s="247" t="s">
        <v>22</v>
      </c>
      <c r="N126" s="248" t="s">
        <v>44</v>
      </c>
      <c r="O126" s="48"/>
      <c r="P126" s="249">
        <f>O126*H126</f>
        <v>0</v>
      </c>
      <c r="Q126" s="249">
        <v>0</v>
      </c>
      <c r="R126" s="249">
        <f>Q126*H126</f>
        <v>0</v>
      </c>
      <c r="S126" s="249">
        <v>0</v>
      </c>
      <c r="T126" s="250">
        <f>S126*H126</f>
        <v>0</v>
      </c>
      <c r="AR126" s="25" t="s">
        <v>401</v>
      </c>
      <c r="AT126" s="25" t="s">
        <v>396</v>
      </c>
      <c r="AU126" s="25" t="s">
        <v>81</v>
      </c>
      <c r="AY126" s="25" t="s">
        <v>394</v>
      </c>
      <c r="BE126" s="251">
        <f>IF(N126="základní",J126,0)</f>
        <v>0</v>
      </c>
      <c r="BF126" s="251">
        <f>IF(N126="snížená",J126,0)</f>
        <v>0</v>
      </c>
      <c r="BG126" s="251">
        <f>IF(N126="zákl. přenesená",J126,0)</f>
        <v>0</v>
      </c>
      <c r="BH126" s="251">
        <f>IF(N126="sníž. přenesená",J126,0)</f>
        <v>0</v>
      </c>
      <c r="BI126" s="251">
        <f>IF(N126="nulová",J126,0)</f>
        <v>0</v>
      </c>
      <c r="BJ126" s="25" t="s">
        <v>24</v>
      </c>
      <c r="BK126" s="251">
        <f>ROUND(I126*H126,2)</f>
        <v>0</v>
      </c>
      <c r="BL126" s="25" t="s">
        <v>401</v>
      </c>
      <c r="BM126" s="25" t="s">
        <v>6228</v>
      </c>
    </row>
    <row r="127" spans="2:47" s="1" customFormat="1" ht="13.5">
      <c r="B127" s="47"/>
      <c r="C127" s="75"/>
      <c r="D127" s="252" t="s">
        <v>403</v>
      </c>
      <c r="E127" s="75"/>
      <c r="F127" s="253" t="s">
        <v>1194</v>
      </c>
      <c r="G127" s="75"/>
      <c r="H127" s="75"/>
      <c r="I127" s="208"/>
      <c r="J127" s="75"/>
      <c r="K127" s="75"/>
      <c r="L127" s="73"/>
      <c r="M127" s="254"/>
      <c r="N127" s="48"/>
      <c r="O127" s="48"/>
      <c r="P127" s="48"/>
      <c r="Q127" s="48"/>
      <c r="R127" s="48"/>
      <c r="S127" s="48"/>
      <c r="T127" s="96"/>
      <c r="AT127" s="25" t="s">
        <v>403</v>
      </c>
      <c r="AU127" s="25" t="s">
        <v>81</v>
      </c>
    </row>
    <row r="128" spans="2:65" s="1" customFormat="1" ht="16.5" customHeight="1">
      <c r="B128" s="47"/>
      <c r="C128" s="240" t="s">
        <v>505</v>
      </c>
      <c r="D128" s="240" t="s">
        <v>396</v>
      </c>
      <c r="E128" s="241" t="s">
        <v>6229</v>
      </c>
      <c r="F128" s="242" t="s">
        <v>6230</v>
      </c>
      <c r="G128" s="243" t="s">
        <v>399</v>
      </c>
      <c r="H128" s="244">
        <v>235.2</v>
      </c>
      <c r="I128" s="245"/>
      <c r="J128" s="246">
        <f>ROUND(I128*H128,2)</f>
        <v>0</v>
      </c>
      <c r="K128" s="242" t="s">
        <v>400</v>
      </c>
      <c r="L128" s="73"/>
      <c r="M128" s="247" t="s">
        <v>22</v>
      </c>
      <c r="N128" s="248" t="s">
        <v>44</v>
      </c>
      <c r="O128" s="48"/>
      <c r="P128" s="249">
        <f>O128*H128</f>
        <v>0</v>
      </c>
      <c r="Q128" s="249">
        <v>0</v>
      </c>
      <c r="R128" s="249">
        <f>Q128*H128</f>
        <v>0</v>
      </c>
      <c r="S128" s="249">
        <v>0</v>
      </c>
      <c r="T128" s="250">
        <f>S128*H128</f>
        <v>0</v>
      </c>
      <c r="AR128" s="25" t="s">
        <v>401</v>
      </c>
      <c r="AT128" s="25" t="s">
        <v>396</v>
      </c>
      <c r="AU128" s="25" t="s">
        <v>81</v>
      </c>
      <c r="AY128" s="25" t="s">
        <v>394</v>
      </c>
      <c r="BE128" s="251">
        <f>IF(N128="základní",J128,0)</f>
        <v>0</v>
      </c>
      <c r="BF128" s="251">
        <f>IF(N128="snížená",J128,0)</f>
        <v>0</v>
      </c>
      <c r="BG128" s="251">
        <f>IF(N128="zákl. přenesená",J128,0)</f>
        <v>0</v>
      </c>
      <c r="BH128" s="251">
        <f>IF(N128="sníž. přenesená",J128,0)</f>
        <v>0</v>
      </c>
      <c r="BI128" s="251">
        <f>IF(N128="nulová",J128,0)</f>
        <v>0</v>
      </c>
      <c r="BJ128" s="25" t="s">
        <v>24</v>
      </c>
      <c r="BK128" s="251">
        <f>ROUND(I128*H128,2)</f>
        <v>0</v>
      </c>
      <c r="BL128" s="25" t="s">
        <v>401</v>
      </c>
      <c r="BM128" s="25" t="s">
        <v>6231</v>
      </c>
    </row>
    <row r="129" spans="2:47" s="1" customFormat="1" ht="13.5">
      <c r="B129" s="47"/>
      <c r="C129" s="75"/>
      <c r="D129" s="252" t="s">
        <v>403</v>
      </c>
      <c r="E129" s="75"/>
      <c r="F129" s="253" t="s">
        <v>6232</v>
      </c>
      <c r="G129" s="75"/>
      <c r="H129" s="75"/>
      <c r="I129" s="208"/>
      <c r="J129" s="75"/>
      <c r="K129" s="75"/>
      <c r="L129" s="73"/>
      <c r="M129" s="254"/>
      <c r="N129" s="48"/>
      <c r="O129" s="48"/>
      <c r="P129" s="48"/>
      <c r="Q129" s="48"/>
      <c r="R129" s="48"/>
      <c r="S129" s="48"/>
      <c r="T129" s="96"/>
      <c r="AT129" s="25" t="s">
        <v>403</v>
      </c>
      <c r="AU129" s="25" t="s">
        <v>81</v>
      </c>
    </row>
    <row r="130" spans="2:65" s="1" customFormat="1" ht="16.5" customHeight="1">
      <c r="B130" s="47"/>
      <c r="C130" s="240" t="s">
        <v>512</v>
      </c>
      <c r="D130" s="240" t="s">
        <v>396</v>
      </c>
      <c r="E130" s="241" t="s">
        <v>1196</v>
      </c>
      <c r="F130" s="242" t="s">
        <v>1197</v>
      </c>
      <c r="G130" s="243" t="s">
        <v>399</v>
      </c>
      <c r="H130" s="244">
        <v>235.2</v>
      </c>
      <c r="I130" s="245"/>
      <c r="J130" s="246">
        <f>ROUND(I130*H130,2)</f>
        <v>0</v>
      </c>
      <c r="K130" s="242" t="s">
        <v>400</v>
      </c>
      <c r="L130" s="73"/>
      <c r="M130" s="247" t="s">
        <v>22</v>
      </c>
      <c r="N130" s="248" t="s">
        <v>44</v>
      </c>
      <c r="O130" s="48"/>
      <c r="P130" s="249">
        <f>O130*H130</f>
        <v>0</v>
      </c>
      <c r="Q130" s="249">
        <v>0</v>
      </c>
      <c r="R130" s="249">
        <f>Q130*H130</f>
        <v>0</v>
      </c>
      <c r="S130" s="249">
        <v>0</v>
      </c>
      <c r="T130" s="250">
        <f>S130*H130</f>
        <v>0</v>
      </c>
      <c r="AR130" s="25" t="s">
        <v>401</v>
      </c>
      <c r="AT130" s="25" t="s">
        <v>396</v>
      </c>
      <c r="AU130" s="25" t="s">
        <v>81</v>
      </c>
      <c r="AY130" s="25" t="s">
        <v>394</v>
      </c>
      <c r="BE130" s="251">
        <f>IF(N130="základní",J130,0)</f>
        <v>0</v>
      </c>
      <c r="BF130" s="251">
        <f>IF(N130="snížená",J130,0)</f>
        <v>0</v>
      </c>
      <c r="BG130" s="251">
        <f>IF(N130="zákl. přenesená",J130,0)</f>
        <v>0</v>
      </c>
      <c r="BH130" s="251">
        <f>IF(N130="sníž. přenesená",J130,0)</f>
        <v>0</v>
      </c>
      <c r="BI130" s="251">
        <f>IF(N130="nulová",J130,0)</f>
        <v>0</v>
      </c>
      <c r="BJ130" s="25" t="s">
        <v>24</v>
      </c>
      <c r="BK130" s="251">
        <f>ROUND(I130*H130,2)</f>
        <v>0</v>
      </c>
      <c r="BL130" s="25" t="s">
        <v>401</v>
      </c>
      <c r="BM130" s="25" t="s">
        <v>6233</v>
      </c>
    </row>
    <row r="131" spans="2:47" s="1" customFormat="1" ht="13.5">
      <c r="B131" s="47"/>
      <c r="C131" s="75"/>
      <c r="D131" s="252" t="s">
        <v>403</v>
      </c>
      <c r="E131" s="75"/>
      <c r="F131" s="253" t="s">
        <v>1199</v>
      </c>
      <c r="G131" s="75"/>
      <c r="H131" s="75"/>
      <c r="I131" s="208"/>
      <c r="J131" s="75"/>
      <c r="K131" s="75"/>
      <c r="L131" s="73"/>
      <c r="M131" s="254"/>
      <c r="N131" s="48"/>
      <c r="O131" s="48"/>
      <c r="P131" s="48"/>
      <c r="Q131" s="48"/>
      <c r="R131" s="48"/>
      <c r="S131" s="48"/>
      <c r="T131" s="96"/>
      <c r="AT131" s="25" t="s">
        <v>403</v>
      </c>
      <c r="AU131" s="25" t="s">
        <v>81</v>
      </c>
    </row>
    <row r="132" spans="2:65" s="1" customFormat="1" ht="25.5" customHeight="1">
      <c r="B132" s="47"/>
      <c r="C132" s="240" t="s">
        <v>518</v>
      </c>
      <c r="D132" s="240" t="s">
        <v>396</v>
      </c>
      <c r="E132" s="241" t="s">
        <v>6234</v>
      </c>
      <c r="F132" s="242" t="s">
        <v>6235</v>
      </c>
      <c r="G132" s="243" t="s">
        <v>399</v>
      </c>
      <c r="H132" s="244">
        <v>235.2</v>
      </c>
      <c r="I132" s="245"/>
      <c r="J132" s="246">
        <f>ROUND(I132*H132,2)</f>
        <v>0</v>
      </c>
      <c r="K132" s="242" t="s">
        <v>400</v>
      </c>
      <c r="L132" s="73"/>
      <c r="M132" s="247" t="s">
        <v>22</v>
      </c>
      <c r="N132" s="248" t="s">
        <v>44</v>
      </c>
      <c r="O132" s="48"/>
      <c r="P132" s="249">
        <f>O132*H132</f>
        <v>0</v>
      </c>
      <c r="Q132" s="249">
        <v>0.61404</v>
      </c>
      <c r="R132" s="249">
        <f>Q132*H132</f>
        <v>144.422208</v>
      </c>
      <c r="S132" s="249">
        <v>0</v>
      </c>
      <c r="T132" s="250">
        <f>S132*H132</f>
        <v>0</v>
      </c>
      <c r="AR132" s="25" t="s">
        <v>401</v>
      </c>
      <c r="AT132" s="25" t="s">
        <v>396</v>
      </c>
      <c r="AU132" s="25" t="s">
        <v>81</v>
      </c>
      <c r="AY132" s="25" t="s">
        <v>394</v>
      </c>
      <c r="BE132" s="251">
        <f>IF(N132="základní",J132,0)</f>
        <v>0</v>
      </c>
      <c r="BF132" s="251">
        <f>IF(N132="snížená",J132,0)</f>
        <v>0</v>
      </c>
      <c r="BG132" s="251">
        <f>IF(N132="zákl. přenesená",J132,0)</f>
        <v>0</v>
      </c>
      <c r="BH132" s="251">
        <f>IF(N132="sníž. přenesená",J132,0)</f>
        <v>0</v>
      </c>
      <c r="BI132" s="251">
        <f>IF(N132="nulová",J132,0)</f>
        <v>0</v>
      </c>
      <c r="BJ132" s="25" t="s">
        <v>24</v>
      </c>
      <c r="BK132" s="251">
        <f>ROUND(I132*H132,2)</f>
        <v>0</v>
      </c>
      <c r="BL132" s="25" t="s">
        <v>401</v>
      </c>
      <c r="BM132" s="25" t="s">
        <v>6236</v>
      </c>
    </row>
    <row r="133" spans="2:47" s="1" customFormat="1" ht="13.5">
      <c r="B133" s="47"/>
      <c r="C133" s="75"/>
      <c r="D133" s="252" t="s">
        <v>403</v>
      </c>
      <c r="E133" s="75"/>
      <c r="F133" s="253" t="s">
        <v>6237</v>
      </c>
      <c r="G133" s="75"/>
      <c r="H133" s="75"/>
      <c r="I133" s="208"/>
      <c r="J133" s="75"/>
      <c r="K133" s="75"/>
      <c r="L133" s="73"/>
      <c r="M133" s="254"/>
      <c r="N133" s="48"/>
      <c r="O133" s="48"/>
      <c r="P133" s="48"/>
      <c r="Q133" s="48"/>
      <c r="R133" s="48"/>
      <c r="S133" s="48"/>
      <c r="T133" s="96"/>
      <c r="AT133" s="25" t="s">
        <v>403</v>
      </c>
      <c r="AU133" s="25" t="s">
        <v>81</v>
      </c>
    </row>
    <row r="134" spans="2:47" s="1" customFormat="1" ht="13.5">
      <c r="B134" s="47"/>
      <c r="C134" s="75"/>
      <c r="D134" s="252" t="s">
        <v>842</v>
      </c>
      <c r="E134" s="75"/>
      <c r="F134" s="308" t="s">
        <v>6238</v>
      </c>
      <c r="G134" s="75"/>
      <c r="H134" s="75"/>
      <c r="I134" s="208"/>
      <c r="J134" s="75"/>
      <c r="K134" s="75"/>
      <c r="L134" s="73"/>
      <c r="M134" s="254"/>
      <c r="N134" s="48"/>
      <c r="O134" s="48"/>
      <c r="P134" s="48"/>
      <c r="Q134" s="48"/>
      <c r="R134" s="48"/>
      <c r="S134" s="48"/>
      <c r="T134" s="96"/>
      <c r="AT134" s="25" t="s">
        <v>842</v>
      </c>
      <c r="AU134" s="25" t="s">
        <v>81</v>
      </c>
    </row>
    <row r="135" spans="2:65" s="1" customFormat="1" ht="16.5" customHeight="1">
      <c r="B135" s="47"/>
      <c r="C135" s="240" t="s">
        <v>9</v>
      </c>
      <c r="D135" s="240" t="s">
        <v>396</v>
      </c>
      <c r="E135" s="241" t="s">
        <v>6239</v>
      </c>
      <c r="F135" s="242" t="s">
        <v>6240</v>
      </c>
      <c r="G135" s="243" t="s">
        <v>399</v>
      </c>
      <c r="H135" s="244">
        <v>235.2</v>
      </c>
      <c r="I135" s="245"/>
      <c r="J135" s="246">
        <f>ROUND(I135*H135,2)</f>
        <v>0</v>
      </c>
      <c r="K135" s="242" t="s">
        <v>400</v>
      </c>
      <c r="L135" s="73"/>
      <c r="M135" s="247" t="s">
        <v>22</v>
      </c>
      <c r="N135" s="248" t="s">
        <v>44</v>
      </c>
      <c r="O135" s="48"/>
      <c r="P135" s="249">
        <f>O135*H135</f>
        <v>0</v>
      </c>
      <c r="Q135" s="249">
        <v>0.10354</v>
      </c>
      <c r="R135" s="249">
        <f>Q135*H135</f>
        <v>24.352607999999996</v>
      </c>
      <c r="S135" s="249">
        <v>0</v>
      </c>
      <c r="T135" s="250">
        <f>S135*H135</f>
        <v>0</v>
      </c>
      <c r="AR135" s="25" t="s">
        <v>401</v>
      </c>
      <c r="AT135" s="25" t="s">
        <v>396</v>
      </c>
      <c r="AU135" s="25" t="s">
        <v>81</v>
      </c>
      <c r="AY135" s="25" t="s">
        <v>394</v>
      </c>
      <c r="BE135" s="251">
        <f>IF(N135="základní",J135,0)</f>
        <v>0</v>
      </c>
      <c r="BF135" s="251">
        <f>IF(N135="snížená",J135,0)</f>
        <v>0</v>
      </c>
      <c r="BG135" s="251">
        <f>IF(N135="zákl. přenesená",J135,0)</f>
        <v>0</v>
      </c>
      <c r="BH135" s="251">
        <f>IF(N135="sníž. přenesená",J135,0)</f>
        <v>0</v>
      </c>
      <c r="BI135" s="251">
        <f>IF(N135="nulová",J135,0)</f>
        <v>0</v>
      </c>
      <c r="BJ135" s="25" t="s">
        <v>24</v>
      </c>
      <c r="BK135" s="251">
        <f>ROUND(I135*H135,2)</f>
        <v>0</v>
      </c>
      <c r="BL135" s="25" t="s">
        <v>401</v>
      </c>
      <c r="BM135" s="25" t="s">
        <v>6241</v>
      </c>
    </row>
    <row r="136" spans="2:47" s="1" customFormat="1" ht="13.5">
      <c r="B136" s="47"/>
      <c r="C136" s="75"/>
      <c r="D136" s="252" t="s">
        <v>403</v>
      </c>
      <c r="E136" s="75"/>
      <c r="F136" s="253" t="s">
        <v>6242</v>
      </c>
      <c r="G136" s="75"/>
      <c r="H136" s="75"/>
      <c r="I136" s="208"/>
      <c r="J136" s="75"/>
      <c r="K136" s="75"/>
      <c r="L136" s="73"/>
      <c r="M136" s="254"/>
      <c r="N136" s="48"/>
      <c r="O136" s="48"/>
      <c r="P136" s="48"/>
      <c r="Q136" s="48"/>
      <c r="R136" s="48"/>
      <c r="S136" s="48"/>
      <c r="T136" s="96"/>
      <c r="AT136" s="25" t="s">
        <v>403</v>
      </c>
      <c r="AU136" s="25" t="s">
        <v>81</v>
      </c>
    </row>
    <row r="137" spans="2:63" s="11" customFormat="1" ht="29.85" customHeight="1">
      <c r="B137" s="224"/>
      <c r="C137" s="225"/>
      <c r="D137" s="226" t="s">
        <v>72</v>
      </c>
      <c r="E137" s="238" t="s">
        <v>448</v>
      </c>
      <c r="F137" s="238" t="s">
        <v>1549</v>
      </c>
      <c r="G137" s="225"/>
      <c r="H137" s="225"/>
      <c r="I137" s="228"/>
      <c r="J137" s="239">
        <f>BK137</f>
        <v>0</v>
      </c>
      <c r="K137" s="225"/>
      <c r="L137" s="230"/>
      <c r="M137" s="231"/>
      <c r="N137" s="232"/>
      <c r="O137" s="232"/>
      <c r="P137" s="233">
        <f>SUM(P138:P153)</f>
        <v>0</v>
      </c>
      <c r="Q137" s="232"/>
      <c r="R137" s="233">
        <f>SUM(R138:R153)</f>
        <v>32.511488</v>
      </c>
      <c r="S137" s="232"/>
      <c r="T137" s="234">
        <f>SUM(T138:T153)</f>
        <v>5.401999999999999</v>
      </c>
      <c r="AR137" s="235" t="s">
        <v>24</v>
      </c>
      <c r="AT137" s="236" t="s">
        <v>72</v>
      </c>
      <c r="AU137" s="236" t="s">
        <v>24</v>
      </c>
      <c r="AY137" s="235" t="s">
        <v>394</v>
      </c>
      <c r="BK137" s="237">
        <f>SUM(BK138:BK153)</f>
        <v>0</v>
      </c>
    </row>
    <row r="138" spans="2:65" s="1" customFormat="1" ht="25.5" customHeight="1">
      <c r="B138" s="47"/>
      <c r="C138" s="240" t="s">
        <v>528</v>
      </c>
      <c r="D138" s="240" t="s">
        <v>396</v>
      </c>
      <c r="E138" s="241" t="s">
        <v>1551</v>
      </c>
      <c r="F138" s="242" t="s">
        <v>1552</v>
      </c>
      <c r="G138" s="243" t="s">
        <v>612</v>
      </c>
      <c r="H138" s="244">
        <v>89.4</v>
      </c>
      <c r="I138" s="245"/>
      <c r="J138" s="246">
        <f>ROUND(I138*H138,2)</f>
        <v>0</v>
      </c>
      <c r="K138" s="242" t="s">
        <v>400</v>
      </c>
      <c r="L138" s="73"/>
      <c r="M138" s="247" t="s">
        <v>22</v>
      </c>
      <c r="N138" s="248" t="s">
        <v>44</v>
      </c>
      <c r="O138" s="48"/>
      <c r="P138" s="249">
        <f>O138*H138</f>
        <v>0</v>
      </c>
      <c r="Q138" s="249">
        <v>0.14067</v>
      </c>
      <c r="R138" s="249">
        <f>Q138*H138</f>
        <v>12.575898</v>
      </c>
      <c r="S138" s="249">
        <v>0</v>
      </c>
      <c r="T138" s="250">
        <f>S138*H138</f>
        <v>0</v>
      </c>
      <c r="AR138" s="25" t="s">
        <v>401</v>
      </c>
      <c r="AT138" s="25" t="s">
        <v>396</v>
      </c>
      <c r="AU138" s="25" t="s">
        <v>81</v>
      </c>
      <c r="AY138" s="25" t="s">
        <v>394</v>
      </c>
      <c r="BE138" s="251">
        <f>IF(N138="základní",J138,0)</f>
        <v>0</v>
      </c>
      <c r="BF138" s="251">
        <f>IF(N138="snížená",J138,0)</f>
        <v>0</v>
      </c>
      <c r="BG138" s="251">
        <f>IF(N138="zákl. přenesená",J138,0)</f>
        <v>0</v>
      </c>
      <c r="BH138" s="251">
        <f>IF(N138="sníž. přenesená",J138,0)</f>
        <v>0</v>
      </c>
      <c r="BI138" s="251">
        <f>IF(N138="nulová",J138,0)</f>
        <v>0</v>
      </c>
      <c r="BJ138" s="25" t="s">
        <v>24</v>
      </c>
      <c r="BK138" s="251">
        <f>ROUND(I138*H138,2)</f>
        <v>0</v>
      </c>
      <c r="BL138" s="25" t="s">
        <v>401</v>
      </c>
      <c r="BM138" s="25" t="s">
        <v>6243</v>
      </c>
    </row>
    <row r="139" spans="2:47" s="1" customFormat="1" ht="13.5">
      <c r="B139" s="47"/>
      <c r="C139" s="75"/>
      <c r="D139" s="252" t="s">
        <v>403</v>
      </c>
      <c r="E139" s="75"/>
      <c r="F139" s="253" t="s">
        <v>1554</v>
      </c>
      <c r="G139" s="75"/>
      <c r="H139" s="75"/>
      <c r="I139" s="208"/>
      <c r="J139" s="75"/>
      <c r="K139" s="75"/>
      <c r="L139" s="73"/>
      <c r="M139" s="254"/>
      <c r="N139" s="48"/>
      <c r="O139" s="48"/>
      <c r="P139" s="48"/>
      <c r="Q139" s="48"/>
      <c r="R139" s="48"/>
      <c r="S139" s="48"/>
      <c r="T139" s="96"/>
      <c r="AT139" s="25" t="s">
        <v>403</v>
      </c>
      <c r="AU139" s="25" t="s">
        <v>81</v>
      </c>
    </row>
    <row r="140" spans="2:65" s="1" customFormat="1" ht="16.5" customHeight="1">
      <c r="B140" s="47"/>
      <c r="C140" s="288" t="s">
        <v>533</v>
      </c>
      <c r="D140" s="288" t="s">
        <v>506</v>
      </c>
      <c r="E140" s="289" t="s">
        <v>1557</v>
      </c>
      <c r="F140" s="290" t="s">
        <v>1558</v>
      </c>
      <c r="G140" s="291" t="s">
        <v>612</v>
      </c>
      <c r="H140" s="292">
        <v>90.3</v>
      </c>
      <c r="I140" s="293"/>
      <c r="J140" s="294">
        <f>ROUND(I140*H140,2)</f>
        <v>0</v>
      </c>
      <c r="K140" s="290" t="s">
        <v>400</v>
      </c>
      <c r="L140" s="295"/>
      <c r="M140" s="296" t="s">
        <v>22</v>
      </c>
      <c r="N140" s="297" t="s">
        <v>44</v>
      </c>
      <c r="O140" s="48"/>
      <c r="P140" s="249">
        <f>O140*H140</f>
        <v>0</v>
      </c>
      <c r="Q140" s="249">
        <v>0.065</v>
      </c>
      <c r="R140" s="249">
        <f>Q140*H140</f>
        <v>5.8695</v>
      </c>
      <c r="S140" s="249">
        <v>0</v>
      </c>
      <c r="T140" s="250">
        <f>S140*H140</f>
        <v>0</v>
      </c>
      <c r="AR140" s="25" t="s">
        <v>443</v>
      </c>
      <c r="AT140" s="25" t="s">
        <v>506</v>
      </c>
      <c r="AU140" s="25" t="s">
        <v>81</v>
      </c>
      <c r="AY140" s="25" t="s">
        <v>394</v>
      </c>
      <c r="BE140" s="251">
        <f>IF(N140="základní",J140,0)</f>
        <v>0</v>
      </c>
      <c r="BF140" s="251">
        <f>IF(N140="snížená",J140,0)</f>
        <v>0</v>
      </c>
      <c r="BG140" s="251">
        <f>IF(N140="zákl. přenesená",J140,0)</f>
        <v>0</v>
      </c>
      <c r="BH140" s="251">
        <f>IF(N140="sníž. přenesená",J140,0)</f>
        <v>0</v>
      </c>
      <c r="BI140" s="251">
        <f>IF(N140="nulová",J140,0)</f>
        <v>0</v>
      </c>
      <c r="BJ140" s="25" t="s">
        <v>24</v>
      </c>
      <c r="BK140" s="251">
        <f>ROUND(I140*H140,2)</f>
        <v>0</v>
      </c>
      <c r="BL140" s="25" t="s">
        <v>401</v>
      </c>
      <c r="BM140" s="25" t="s">
        <v>6244</v>
      </c>
    </row>
    <row r="141" spans="2:47" s="1" customFormat="1" ht="13.5">
      <c r="B141" s="47"/>
      <c r="C141" s="75"/>
      <c r="D141" s="252" t="s">
        <v>403</v>
      </c>
      <c r="E141" s="75"/>
      <c r="F141" s="253" t="s">
        <v>1560</v>
      </c>
      <c r="G141" s="75"/>
      <c r="H141" s="75"/>
      <c r="I141" s="208"/>
      <c r="J141" s="75"/>
      <c r="K141" s="75"/>
      <c r="L141" s="73"/>
      <c r="M141" s="254"/>
      <c r="N141" s="48"/>
      <c r="O141" s="48"/>
      <c r="P141" s="48"/>
      <c r="Q141" s="48"/>
      <c r="R141" s="48"/>
      <c r="S141" s="48"/>
      <c r="T141" s="96"/>
      <c r="AT141" s="25" t="s">
        <v>403</v>
      </c>
      <c r="AU141" s="25" t="s">
        <v>81</v>
      </c>
    </row>
    <row r="142" spans="2:65" s="1" customFormat="1" ht="16.5" customHeight="1">
      <c r="B142" s="47"/>
      <c r="C142" s="240" t="s">
        <v>540</v>
      </c>
      <c r="D142" s="240" t="s">
        <v>396</v>
      </c>
      <c r="E142" s="241" t="s">
        <v>6245</v>
      </c>
      <c r="F142" s="242" t="s">
        <v>6246</v>
      </c>
      <c r="G142" s="243" t="s">
        <v>612</v>
      </c>
      <c r="H142" s="244">
        <v>5.3</v>
      </c>
      <c r="I142" s="245"/>
      <c r="J142" s="246">
        <f>ROUND(I142*H142,2)</f>
        <v>0</v>
      </c>
      <c r="K142" s="242" t="s">
        <v>400</v>
      </c>
      <c r="L142" s="73"/>
      <c r="M142" s="247" t="s">
        <v>22</v>
      </c>
      <c r="N142" s="248" t="s">
        <v>44</v>
      </c>
      <c r="O142" s="48"/>
      <c r="P142" s="249">
        <f>O142*H142</f>
        <v>0</v>
      </c>
      <c r="Q142" s="249">
        <v>0</v>
      </c>
      <c r="R142" s="249">
        <f>Q142*H142</f>
        <v>0</v>
      </c>
      <c r="S142" s="249">
        <v>0</v>
      </c>
      <c r="T142" s="250">
        <f>S142*H142</f>
        <v>0</v>
      </c>
      <c r="AR142" s="25" t="s">
        <v>401</v>
      </c>
      <c r="AT142" s="25" t="s">
        <v>396</v>
      </c>
      <c r="AU142" s="25" t="s">
        <v>81</v>
      </c>
      <c r="AY142" s="25" t="s">
        <v>394</v>
      </c>
      <c r="BE142" s="251">
        <f>IF(N142="základní",J142,0)</f>
        <v>0</v>
      </c>
      <c r="BF142" s="251">
        <f>IF(N142="snížená",J142,0)</f>
        <v>0</v>
      </c>
      <c r="BG142" s="251">
        <f>IF(N142="zákl. přenesená",J142,0)</f>
        <v>0</v>
      </c>
      <c r="BH142" s="251">
        <f>IF(N142="sníž. přenesená",J142,0)</f>
        <v>0</v>
      </c>
      <c r="BI142" s="251">
        <f>IF(N142="nulová",J142,0)</f>
        <v>0</v>
      </c>
      <c r="BJ142" s="25" t="s">
        <v>24</v>
      </c>
      <c r="BK142" s="251">
        <f>ROUND(I142*H142,2)</f>
        <v>0</v>
      </c>
      <c r="BL142" s="25" t="s">
        <v>401</v>
      </c>
      <c r="BM142" s="25" t="s">
        <v>6247</v>
      </c>
    </row>
    <row r="143" spans="2:47" s="1" customFormat="1" ht="13.5">
      <c r="B143" s="47"/>
      <c r="C143" s="75"/>
      <c r="D143" s="252" t="s">
        <v>403</v>
      </c>
      <c r="E143" s="75"/>
      <c r="F143" s="253" t="s">
        <v>6248</v>
      </c>
      <c r="G143" s="75"/>
      <c r="H143" s="75"/>
      <c r="I143" s="208"/>
      <c r="J143" s="75"/>
      <c r="K143" s="75"/>
      <c r="L143" s="73"/>
      <c r="M143" s="254"/>
      <c r="N143" s="48"/>
      <c r="O143" s="48"/>
      <c r="P143" s="48"/>
      <c r="Q143" s="48"/>
      <c r="R143" s="48"/>
      <c r="S143" s="48"/>
      <c r="T143" s="96"/>
      <c r="AT143" s="25" t="s">
        <v>403</v>
      </c>
      <c r="AU143" s="25" t="s">
        <v>81</v>
      </c>
    </row>
    <row r="144" spans="2:65" s="1" customFormat="1" ht="16.5" customHeight="1">
      <c r="B144" s="47"/>
      <c r="C144" s="240" t="s">
        <v>545</v>
      </c>
      <c r="D144" s="240" t="s">
        <v>396</v>
      </c>
      <c r="E144" s="241" t="s">
        <v>6249</v>
      </c>
      <c r="F144" s="242" t="s">
        <v>6250</v>
      </c>
      <c r="G144" s="243" t="s">
        <v>409</v>
      </c>
      <c r="H144" s="244">
        <v>5</v>
      </c>
      <c r="I144" s="245"/>
      <c r="J144" s="246">
        <f>ROUND(I144*H144,2)</f>
        <v>0</v>
      </c>
      <c r="K144" s="242" t="s">
        <v>22</v>
      </c>
      <c r="L144" s="73"/>
      <c r="M144" s="247" t="s">
        <v>22</v>
      </c>
      <c r="N144" s="248" t="s">
        <v>44</v>
      </c>
      <c r="O144" s="48"/>
      <c r="P144" s="249">
        <f>O144*H144</f>
        <v>0</v>
      </c>
      <c r="Q144" s="249">
        <v>1.61679</v>
      </c>
      <c r="R144" s="249">
        <f>Q144*H144</f>
        <v>8.08395</v>
      </c>
      <c r="S144" s="249">
        <v>0</v>
      </c>
      <c r="T144" s="250">
        <f>S144*H144</f>
        <v>0</v>
      </c>
      <c r="AR144" s="25" t="s">
        <v>401</v>
      </c>
      <c r="AT144" s="25" t="s">
        <v>396</v>
      </c>
      <c r="AU144" s="25" t="s">
        <v>81</v>
      </c>
      <c r="AY144" s="25" t="s">
        <v>394</v>
      </c>
      <c r="BE144" s="251">
        <f>IF(N144="základní",J144,0)</f>
        <v>0</v>
      </c>
      <c r="BF144" s="251">
        <f>IF(N144="snížená",J144,0)</f>
        <v>0</v>
      </c>
      <c r="BG144" s="251">
        <f>IF(N144="zákl. přenesená",J144,0)</f>
        <v>0</v>
      </c>
      <c r="BH144" s="251">
        <f>IF(N144="sníž. přenesená",J144,0)</f>
        <v>0</v>
      </c>
      <c r="BI144" s="251">
        <f>IF(N144="nulová",J144,0)</f>
        <v>0</v>
      </c>
      <c r="BJ144" s="25" t="s">
        <v>24</v>
      </c>
      <c r="BK144" s="251">
        <f>ROUND(I144*H144,2)</f>
        <v>0</v>
      </c>
      <c r="BL144" s="25" t="s">
        <v>401</v>
      </c>
      <c r="BM144" s="25" t="s">
        <v>6251</v>
      </c>
    </row>
    <row r="145" spans="2:65" s="1" customFormat="1" ht="16.5" customHeight="1">
      <c r="B145" s="47"/>
      <c r="C145" s="288" t="s">
        <v>549</v>
      </c>
      <c r="D145" s="288" t="s">
        <v>506</v>
      </c>
      <c r="E145" s="289" t="s">
        <v>6252</v>
      </c>
      <c r="F145" s="290" t="s">
        <v>6253</v>
      </c>
      <c r="G145" s="291" t="s">
        <v>409</v>
      </c>
      <c r="H145" s="292">
        <v>5</v>
      </c>
      <c r="I145" s="293"/>
      <c r="J145" s="294">
        <f>ROUND(I145*H145,2)</f>
        <v>0</v>
      </c>
      <c r="K145" s="290" t="s">
        <v>22</v>
      </c>
      <c r="L145" s="295"/>
      <c r="M145" s="296" t="s">
        <v>22</v>
      </c>
      <c r="N145" s="297" t="s">
        <v>44</v>
      </c>
      <c r="O145" s="48"/>
      <c r="P145" s="249">
        <f>O145*H145</f>
        <v>0</v>
      </c>
      <c r="Q145" s="249">
        <v>0.16</v>
      </c>
      <c r="R145" s="249">
        <f>Q145*H145</f>
        <v>0.8</v>
      </c>
      <c r="S145" s="249">
        <v>0</v>
      </c>
      <c r="T145" s="250">
        <f>S145*H145</f>
        <v>0</v>
      </c>
      <c r="AR145" s="25" t="s">
        <v>443</v>
      </c>
      <c r="AT145" s="25" t="s">
        <v>506</v>
      </c>
      <c r="AU145" s="25" t="s">
        <v>81</v>
      </c>
      <c r="AY145" s="25" t="s">
        <v>394</v>
      </c>
      <c r="BE145" s="251">
        <f>IF(N145="základní",J145,0)</f>
        <v>0</v>
      </c>
      <c r="BF145" s="251">
        <f>IF(N145="snížená",J145,0)</f>
        <v>0</v>
      </c>
      <c r="BG145" s="251">
        <f>IF(N145="zákl. přenesená",J145,0)</f>
        <v>0</v>
      </c>
      <c r="BH145" s="251">
        <f>IF(N145="sníž. přenesená",J145,0)</f>
        <v>0</v>
      </c>
      <c r="BI145" s="251">
        <f>IF(N145="nulová",J145,0)</f>
        <v>0</v>
      </c>
      <c r="BJ145" s="25" t="s">
        <v>24</v>
      </c>
      <c r="BK145" s="251">
        <f>ROUND(I145*H145,2)</f>
        <v>0</v>
      </c>
      <c r="BL145" s="25" t="s">
        <v>401</v>
      </c>
      <c r="BM145" s="25" t="s">
        <v>6254</v>
      </c>
    </row>
    <row r="146" spans="2:65" s="1" customFormat="1" ht="25.5" customHeight="1">
      <c r="B146" s="47"/>
      <c r="C146" s="240" t="s">
        <v>556</v>
      </c>
      <c r="D146" s="240" t="s">
        <v>396</v>
      </c>
      <c r="E146" s="241" t="s">
        <v>6255</v>
      </c>
      <c r="F146" s="242" t="s">
        <v>6256</v>
      </c>
      <c r="G146" s="243" t="s">
        <v>612</v>
      </c>
      <c r="H146" s="244">
        <v>10.7</v>
      </c>
      <c r="I146" s="245"/>
      <c r="J146" s="246">
        <f>ROUND(I146*H146,2)</f>
        <v>0</v>
      </c>
      <c r="K146" s="242" t="s">
        <v>400</v>
      </c>
      <c r="L146" s="73"/>
      <c r="M146" s="247" t="s">
        <v>22</v>
      </c>
      <c r="N146" s="248" t="s">
        <v>44</v>
      </c>
      <c r="O146" s="48"/>
      <c r="P146" s="249">
        <f>O146*H146</f>
        <v>0</v>
      </c>
      <c r="Q146" s="249">
        <v>0.4354</v>
      </c>
      <c r="R146" s="249">
        <f>Q146*H146</f>
        <v>4.65878</v>
      </c>
      <c r="S146" s="249">
        <v>0</v>
      </c>
      <c r="T146" s="250">
        <f>S146*H146</f>
        <v>0</v>
      </c>
      <c r="AR146" s="25" t="s">
        <v>401</v>
      </c>
      <c r="AT146" s="25" t="s">
        <v>396</v>
      </c>
      <c r="AU146" s="25" t="s">
        <v>81</v>
      </c>
      <c r="AY146" s="25" t="s">
        <v>394</v>
      </c>
      <c r="BE146" s="251">
        <f>IF(N146="základní",J146,0)</f>
        <v>0</v>
      </c>
      <c r="BF146" s="251">
        <f>IF(N146="snížená",J146,0)</f>
        <v>0</v>
      </c>
      <c r="BG146" s="251">
        <f>IF(N146="zákl. přenesená",J146,0)</f>
        <v>0</v>
      </c>
      <c r="BH146" s="251">
        <f>IF(N146="sníž. přenesená",J146,0)</f>
        <v>0</v>
      </c>
      <c r="BI146" s="251">
        <f>IF(N146="nulová",J146,0)</f>
        <v>0</v>
      </c>
      <c r="BJ146" s="25" t="s">
        <v>24</v>
      </c>
      <c r="BK146" s="251">
        <f>ROUND(I146*H146,2)</f>
        <v>0</v>
      </c>
      <c r="BL146" s="25" t="s">
        <v>401</v>
      </c>
      <c r="BM146" s="25" t="s">
        <v>6257</v>
      </c>
    </row>
    <row r="147" spans="2:47" s="1" customFormat="1" ht="13.5">
      <c r="B147" s="47"/>
      <c r="C147" s="75"/>
      <c r="D147" s="252" t="s">
        <v>403</v>
      </c>
      <c r="E147" s="75"/>
      <c r="F147" s="253" t="s">
        <v>6258</v>
      </c>
      <c r="G147" s="75"/>
      <c r="H147" s="75"/>
      <c r="I147" s="208"/>
      <c r="J147" s="75"/>
      <c r="K147" s="75"/>
      <c r="L147" s="73"/>
      <c r="M147" s="254"/>
      <c r="N147" s="48"/>
      <c r="O147" s="48"/>
      <c r="P147" s="48"/>
      <c r="Q147" s="48"/>
      <c r="R147" s="48"/>
      <c r="S147" s="48"/>
      <c r="T147" s="96"/>
      <c r="AT147" s="25" t="s">
        <v>403</v>
      </c>
      <c r="AU147" s="25" t="s">
        <v>81</v>
      </c>
    </row>
    <row r="148" spans="2:65" s="1" customFormat="1" ht="16.5" customHeight="1">
      <c r="B148" s="47"/>
      <c r="C148" s="240" t="s">
        <v>565</v>
      </c>
      <c r="D148" s="240" t="s">
        <v>396</v>
      </c>
      <c r="E148" s="241" t="s">
        <v>6259</v>
      </c>
      <c r="F148" s="242" t="s">
        <v>6260</v>
      </c>
      <c r="G148" s="243" t="s">
        <v>409</v>
      </c>
      <c r="H148" s="244">
        <v>2</v>
      </c>
      <c r="I148" s="245"/>
      <c r="J148" s="246">
        <f>ROUND(I148*H148,2)</f>
        <v>0</v>
      </c>
      <c r="K148" s="242" t="s">
        <v>400</v>
      </c>
      <c r="L148" s="73"/>
      <c r="M148" s="247" t="s">
        <v>22</v>
      </c>
      <c r="N148" s="248" t="s">
        <v>44</v>
      </c>
      <c r="O148" s="48"/>
      <c r="P148" s="249">
        <f>O148*H148</f>
        <v>0</v>
      </c>
      <c r="Q148" s="249">
        <v>0.26168</v>
      </c>
      <c r="R148" s="249">
        <f>Q148*H148</f>
        <v>0.52336</v>
      </c>
      <c r="S148" s="249">
        <v>0</v>
      </c>
      <c r="T148" s="250">
        <f>S148*H148</f>
        <v>0</v>
      </c>
      <c r="AR148" s="25" t="s">
        <v>401</v>
      </c>
      <c r="AT148" s="25" t="s">
        <v>396</v>
      </c>
      <c r="AU148" s="25" t="s">
        <v>81</v>
      </c>
      <c r="AY148" s="25" t="s">
        <v>394</v>
      </c>
      <c r="BE148" s="251">
        <f>IF(N148="základní",J148,0)</f>
        <v>0</v>
      </c>
      <c r="BF148" s="251">
        <f>IF(N148="snížená",J148,0)</f>
        <v>0</v>
      </c>
      <c r="BG148" s="251">
        <f>IF(N148="zákl. přenesená",J148,0)</f>
        <v>0</v>
      </c>
      <c r="BH148" s="251">
        <f>IF(N148="sníž. přenesená",J148,0)</f>
        <v>0</v>
      </c>
      <c r="BI148" s="251">
        <f>IF(N148="nulová",J148,0)</f>
        <v>0</v>
      </c>
      <c r="BJ148" s="25" t="s">
        <v>24</v>
      </c>
      <c r="BK148" s="251">
        <f>ROUND(I148*H148,2)</f>
        <v>0</v>
      </c>
      <c r="BL148" s="25" t="s">
        <v>401</v>
      </c>
      <c r="BM148" s="25" t="s">
        <v>6261</v>
      </c>
    </row>
    <row r="149" spans="2:65" s="1" customFormat="1" ht="16.5" customHeight="1">
      <c r="B149" s="47"/>
      <c r="C149" s="240" t="s">
        <v>571</v>
      </c>
      <c r="D149" s="240" t="s">
        <v>396</v>
      </c>
      <c r="E149" s="241" t="s">
        <v>6262</v>
      </c>
      <c r="F149" s="242" t="s">
        <v>6263</v>
      </c>
      <c r="G149" s="243" t="s">
        <v>409</v>
      </c>
      <c r="H149" s="244">
        <v>2</v>
      </c>
      <c r="I149" s="245"/>
      <c r="J149" s="246">
        <f>ROUND(I149*H149,2)</f>
        <v>0</v>
      </c>
      <c r="K149" s="242" t="s">
        <v>22</v>
      </c>
      <c r="L149" s="73"/>
      <c r="M149" s="247" t="s">
        <v>22</v>
      </c>
      <c r="N149" s="248" t="s">
        <v>44</v>
      </c>
      <c r="O149" s="48"/>
      <c r="P149" s="249">
        <f>O149*H149</f>
        <v>0</v>
      </c>
      <c r="Q149" s="249">
        <v>0</v>
      </c>
      <c r="R149" s="249">
        <f>Q149*H149</f>
        <v>0</v>
      </c>
      <c r="S149" s="249">
        <v>0.482</v>
      </c>
      <c r="T149" s="250">
        <f>S149*H149</f>
        <v>0.964</v>
      </c>
      <c r="AR149" s="25" t="s">
        <v>401</v>
      </c>
      <c r="AT149" s="25" t="s">
        <v>396</v>
      </c>
      <c r="AU149" s="25" t="s">
        <v>81</v>
      </c>
      <c r="AY149" s="25" t="s">
        <v>394</v>
      </c>
      <c r="BE149" s="251">
        <f>IF(N149="základní",J149,0)</f>
        <v>0</v>
      </c>
      <c r="BF149" s="251">
        <f>IF(N149="snížená",J149,0)</f>
        <v>0</v>
      </c>
      <c r="BG149" s="251">
        <f>IF(N149="zákl. přenesená",J149,0)</f>
        <v>0</v>
      </c>
      <c r="BH149" s="251">
        <f>IF(N149="sníž. přenesená",J149,0)</f>
        <v>0</v>
      </c>
      <c r="BI149" s="251">
        <f>IF(N149="nulová",J149,0)</f>
        <v>0</v>
      </c>
      <c r="BJ149" s="25" t="s">
        <v>24</v>
      </c>
      <c r="BK149" s="251">
        <f>ROUND(I149*H149,2)</f>
        <v>0</v>
      </c>
      <c r="BL149" s="25" t="s">
        <v>401</v>
      </c>
      <c r="BM149" s="25" t="s">
        <v>6264</v>
      </c>
    </row>
    <row r="150" spans="2:65" s="1" customFormat="1" ht="16.5" customHeight="1">
      <c r="B150" s="47"/>
      <c r="C150" s="240" t="s">
        <v>578</v>
      </c>
      <c r="D150" s="240" t="s">
        <v>396</v>
      </c>
      <c r="E150" s="241" t="s">
        <v>6265</v>
      </c>
      <c r="F150" s="242" t="s">
        <v>6266</v>
      </c>
      <c r="G150" s="243" t="s">
        <v>409</v>
      </c>
      <c r="H150" s="244">
        <v>9</v>
      </c>
      <c r="I150" s="245"/>
      <c r="J150" s="246">
        <f>ROUND(I150*H150,2)</f>
        <v>0</v>
      </c>
      <c r="K150" s="242" t="s">
        <v>400</v>
      </c>
      <c r="L150" s="73"/>
      <c r="M150" s="247" t="s">
        <v>22</v>
      </c>
      <c r="N150" s="248" t="s">
        <v>44</v>
      </c>
      <c r="O150" s="48"/>
      <c r="P150" s="249">
        <f>O150*H150</f>
        <v>0</v>
      </c>
      <c r="Q150" s="249">
        <v>0</v>
      </c>
      <c r="R150" s="249">
        <f>Q150*H150</f>
        <v>0</v>
      </c>
      <c r="S150" s="249">
        <v>0.482</v>
      </c>
      <c r="T150" s="250">
        <f>S150*H150</f>
        <v>4.338</v>
      </c>
      <c r="AR150" s="25" t="s">
        <v>401</v>
      </c>
      <c r="AT150" s="25" t="s">
        <v>396</v>
      </c>
      <c r="AU150" s="25" t="s">
        <v>81</v>
      </c>
      <c r="AY150" s="25" t="s">
        <v>394</v>
      </c>
      <c r="BE150" s="251">
        <f>IF(N150="základní",J150,0)</f>
        <v>0</v>
      </c>
      <c r="BF150" s="251">
        <f>IF(N150="snížená",J150,0)</f>
        <v>0</v>
      </c>
      <c r="BG150" s="251">
        <f>IF(N150="zákl. přenesená",J150,0)</f>
        <v>0</v>
      </c>
      <c r="BH150" s="251">
        <f>IF(N150="sníž. přenesená",J150,0)</f>
        <v>0</v>
      </c>
      <c r="BI150" s="251">
        <f>IF(N150="nulová",J150,0)</f>
        <v>0</v>
      </c>
      <c r="BJ150" s="25" t="s">
        <v>24</v>
      </c>
      <c r="BK150" s="251">
        <f>ROUND(I150*H150,2)</f>
        <v>0</v>
      </c>
      <c r="BL150" s="25" t="s">
        <v>401</v>
      </c>
      <c r="BM150" s="25" t="s">
        <v>6267</v>
      </c>
    </row>
    <row r="151" spans="2:47" s="1" customFormat="1" ht="13.5">
      <c r="B151" s="47"/>
      <c r="C151" s="75"/>
      <c r="D151" s="252" t="s">
        <v>403</v>
      </c>
      <c r="E151" s="75"/>
      <c r="F151" s="253" t="s">
        <v>6268</v>
      </c>
      <c r="G151" s="75"/>
      <c r="H151" s="75"/>
      <c r="I151" s="208"/>
      <c r="J151" s="75"/>
      <c r="K151" s="75"/>
      <c r="L151" s="73"/>
      <c r="M151" s="254"/>
      <c r="N151" s="48"/>
      <c r="O151" s="48"/>
      <c r="P151" s="48"/>
      <c r="Q151" s="48"/>
      <c r="R151" s="48"/>
      <c r="S151" s="48"/>
      <c r="T151" s="96"/>
      <c r="AT151" s="25" t="s">
        <v>403</v>
      </c>
      <c r="AU151" s="25" t="s">
        <v>81</v>
      </c>
    </row>
    <row r="152" spans="2:65" s="1" customFormat="1" ht="16.5" customHeight="1">
      <c r="B152" s="47"/>
      <c r="C152" s="240" t="s">
        <v>584</v>
      </c>
      <c r="D152" s="240" t="s">
        <v>396</v>
      </c>
      <c r="E152" s="241" t="s">
        <v>6269</v>
      </c>
      <c r="F152" s="242" t="s">
        <v>6270</v>
      </c>
      <c r="G152" s="243" t="s">
        <v>409</v>
      </c>
      <c r="H152" s="244">
        <v>4</v>
      </c>
      <c r="I152" s="245"/>
      <c r="J152" s="246">
        <f>ROUND(I152*H152,2)</f>
        <v>0</v>
      </c>
      <c r="K152" s="242" t="s">
        <v>400</v>
      </c>
      <c r="L152" s="73"/>
      <c r="M152" s="247" t="s">
        <v>22</v>
      </c>
      <c r="N152" s="248" t="s">
        <v>44</v>
      </c>
      <c r="O152" s="48"/>
      <c r="P152" s="249">
        <f>O152*H152</f>
        <v>0</v>
      </c>
      <c r="Q152" s="249">
        <v>0</v>
      </c>
      <c r="R152" s="249">
        <f>Q152*H152</f>
        <v>0</v>
      </c>
      <c r="S152" s="249">
        <v>0.025</v>
      </c>
      <c r="T152" s="250">
        <f>S152*H152</f>
        <v>0.1</v>
      </c>
      <c r="AR152" s="25" t="s">
        <v>401</v>
      </c>
      <c r="AT152" s="25" t="s">
        <v>396</v>
      </c>
      <c r="AU152" s="25" t="s">
        <v>81</v>
      </c>
      <c r="AY152" s="25" t="s">
        <v>394</v>
      </c>
      <c r="BE152" s="251">
        <f>IF(N152="základní",J152,0)</f>
        <v>0</v>
      </c>
      <c r="BF152" s="251">
        <f>IF(N152="snížená",J152,0)</f>
        <v>0</v>
      </c>
      <c r="BG152" s="251">
        <f>IF(N152="zákl. přenesená",J152,0)</f>
        <v>0</v>
      </c>
      <c r="BH152" s="251">
        <f>IF(N152="sníž. přenesená",J152,0)</f>
        <v>0</v>
      </c>
      <c r="BI152" s="251">
        <f>IF(N152="nulová",J152,0)</f>
        <v>0</v>
      </c>
      <c r="BJ152" s="25" t="s">
        <v>24</v>
      </c>
      <c r="BK152" s="251">
        <f>ROUND(I152*H152,2)</f>
        <v>0</v>
      </c>
      <c r="BL152" s="25" t="s">
        <v>401</v>
      </c>
      <c r="BM152" s="25" t="s">
        <v>6271</v>
      </c>
    </row>
    <row r="153" spans="2:47" s="1" customFormat="1" ht="13.5">
      <c r="B153" s="47"/>
      <c r="C153" s="75"/>
      <c r="D153" s="252" t="s">
        <v>403</v>
      </c>
      <c r="E153" s="75"/>
      <c r="F153" s="253" t="s">
        <v>6272</v>
      </c>
      <c r="G153" s="75"/>
      <c r="H153" s="75"/>
      <c r="I153" s="208"/>
      <c r="J153" s="75"/>
      <c r="K153" s="75"/>
      <c r="L153" s="73"/>
      <c r="M153" s="254"/>
      <c r="N153" s="48"/>
      <c r="O153" s="48"/>
      <c r="P153" s="48"/>
      <c r="Q153" s="48"/>
      <c r="R153" s="48"/>
      <c r="S153" s="48"/>
      <c r="T153" s="96"/>
      <c r="AT153" s="25" t="s">
        <v>403</v>
      </c>
      <c r="AU153" s="25" t="s">
        <v>81</v>
      </c>
    </row>
    <row r="154" spans="2:63" s="11" customFormat="1" ht="29.85" customHeight="1">
      <c r="B154" s="224"/>
      <c r="C154" s="225"/>
      <c r="D154" s="226" t="s">
        <v>72</v>
      </c>
      <c r="E154" s="238" t="s">
        <v>1739</v>
      </c>
      <c r="F154" s="238" t="s">
        <v>1740</v>
      </c>
      <c r="G154" s="225"/>
      <c r="H154" s="225"/>
      <c r="I154" s="228"/>
      <c r="J154" s="239">
        <f>BK154</f>
        <v>0</v>
      </c>
      <c r="K154" s="225"/>
      <c r="L154" s="230"/>
      <c r="M154" s="231"/>
      <c r="N154" s="232"/>
      <c r="O154" s="232"/>
      <c r="P154" s="233">
        <f>SUM(P155:P166)</f>
        <v>0</v>
      </c>
      <c r="Q154" s="232"/>
      <c r="R154" s="233">
        <f>SUM(R155:R166)</f>
        <v>0</v>
      </c>
      <c r="S154" s="232"/>
      <c r="T154" s="234">
        <f>SUM(T155:T166)</f>
        <v>0</v>
      </c>
      <c r="AR154" s="235" t="s">
        <v>24</v>
      </c>
      <c r="AT154" s="236" t="s">
        <v>72</v>
      </c>
      <c r="AU154" s="236" t="s">
        <v>24</v>
      </c>
      <c r="AY154" s="235" t="s">
        <v>394</v>
      </c>
      <c r="BK154" s="237">
        <f>SUM(BK155:BK166)</f>
        <v>0</v>
      </c>
    </row>
    <row r="155" spans="2:65" s="1" customFormat="1" ht="16.5" customHeight="1">
      <c r="B155" s="47"/>
      <c r="C155" s="240" t="s">
        <v>588</v>
      </c>
      <c r="D155" s="240" t="s">
        <v>396</v>
      </c>
      <c r="E155" s="241" t="s">
        <v>6273</v>
      </c>
      <c r="F155" s="242" t="s">
        <v>6274</v>
      </c>
      <c r="G155" s="243" t="s">
        <v>552</v>
      </c>
      <c r="H155" s="244">
        <v>4.52</v>
      </c>
      <c r="I155" s="245"/>
      <c r="J155" s="246">
        <f>ROUND(I155*H155,2)</f>
        <v>0</v>
      </c>
      <c r="K155" s="242" t="s">
        <v>400</v>
      </c>
      <c r="L155" s="73"/>
      <c r="M155" s="247" t="s">
        <v>22</v>
      </c>
      <c r="N155" s="248" t="s">
        <v>44</v>
      </c>
      <c r="O155" s="48"/>
      <c r="P155" s="249">
        <f>O155*H155</f>
        <v>0</v>
      </c>
      <c r="Q155" s="249">
        <v>0</v>
      </c>
      <c r="R155" s="249">
        <f>Q155*H155</f>
        <v>0</v>
      </c>
      <c r="S155" s="249">
        <v>0</v>
      </c>
      <c r="T155" s="250">
        <f>S155*H155</f>
        <v>0</v>
      </c>
      <c r="AR155" s="25" t="s">
        <v>401</v>
      </c>
      <c r="AT155" s="25" t="s">
        <v>396</v>
      </c>
      <c r="AU155" s="25" t="s">
        <v>81</v>
      </c>
      <c r="AY155" s="25" t="s">
        <v>394</v>
      </c>
      <c r="BE155" s="251">
        <f>IF(N155="základní",J155,0)</f>
        <v>0</v>
      </c>
      <c r="BF155" s="251">
        <f>IF(N155="snížená",J155,0)</f>
        <v>0</v>
      </c>
      <c r="BG155" s="251">
        <f>IF(N155="zákl. přenesená",J155,0)</f>
        <v>0</v>
      </c>
      <c r="BH155" s="251">
        <f>IF(N155="sníž. přenesená",J155,0)</f>
        <v>0</v>
      </c>
      <c r="BI155" s="251">
        <f>IF(N155="nulová",J155,0)</f>
        <v>0</v>
      </c>
      <c r="BJ155" s="25" t="s">
        <v>24</v>
      </c>
      <c r="BK155" s="251">
        <f>ROUND(I155*H155,2)</f>
        <v>0</v>
      </c>
      <c r="BL155" s="25" t="s">
        <v>401</v>
      </c>
      <c r="BM155" s="25" t="s">
        <v>6275</v>
      </c>
    </row>
    <row r="156" spans="2:47" s="1" customFormat="1" ht="13.5">
      <c r="B156" s="47"/>
      <c r="C156" s="75"/>
      <c r="D156" s="252" t="s">
        <v>403</v>
      </c>
      <c r="E156" s="75"/>
      <c r="F156" s="253" t="s">
        <v>6276</v>
      </c>
      <c r="G156" s="75"/>
      <c r="H156" s="75"/>
      <c r="I156" s="208"/>
      <c r="J156" s="75"/>
      <c r="K156" s="75"/>
      <c r="L156" s="73"/>
      <c r="M156" s="254"/>
      <c r="N156" s="48"/>
      <c r="O156" s="48"/>
      <c r="P156" s="48"/>
      <c r="Q156" s="48"/>
      <c r="R156" s="48"/>
      <c r="S156" s="48"/>
      <c r="T156" s="96"/>
      <c r="AT156" s="25" t="s">
        <v>403</v>
      </c>
      <c r="AU156" s="25" t="s">
        <v>81</v>
      </c>
    </row>
    <row r="157" spans="2:65" s="1" customFormat="1" ht="16.5" customHeight="1">
      <c r="B157" s="47"/>
      <c r="C157" s="240" t="s">
        <v>593</v>
      </c>
      <c r="D157" s="240" t="s">
        <v>396</v>
      </c>
      <c r="E157" s="241" t="s">
        <v>6277</v>
      </c>
      <c r="F157" s="242" t="s">
        <v>6278</v>
      </c>
      <c r="G157" s="243" t="s">
        <v>552</v>
      </c>
      <c r="H157" s="244">
        <v>40.68</v>
      </c>
      <c r="I157" s="245"/>
      <c r="J157" s="246">
        <f>ROUND(I157*H157,2)</f>
        <v>0</v>
      </c>
      <c r="K157" s="242" t="s">
        <v>400</v>
      </c>
      <c r="L157" s="73"/>
      <c r="M157" s="247" t="s">
        <v>22</v>
      </c>
      <c r="N157" s="248" t="s">
        <v>44</v>
      </c>
      <c r="O157" s="48"/>
      <c r="P157" s="249">
        <f>O157*H157</f>
        <v>0</v>
      </c>
      <c r="Q157" s="249">
        <v>0</v>
      </c>
      <c r="R157" s="249">
        <f>Q157*H157</f>
        <v>0</v>
      </c>
      <c r="S157" s="249">
        <v>0</v>
      </c>
      <c r="T157" s="250">
        <f>S157*H157</f>
        <v>0</v>
      </c>
      <c r="AR157" s="25" t="s">
        <v>401</v>
      </c>
      <c r="AT157" s="25" t="s">
        <v>396</v>
      </c>
      <c r="AU157" s="25" t="s">
        <v>81</v>
      </c>
      <c r="AY157" s="25" t="s">
        <v>394</v>
      </c>
      <c r="BE157" s="251">
        <f>IF(N157="základní",J157,0)</f>
        <v>0</v>
      </c>
      <c r="BF157" s="251">
        <f>IF(N157="snížená",J157,0)</f>
        <v>0</v>
      </c>
      <c r="BG157" s="251">
        <f>IF(N157="zákl. přenesená",J157,0)</f>
        <v>0</v>
      </c>
      <c r="BH157" s="251">
        <f>IF(N157="sníž. přenesená",J157,0)</f>
        <v>0</v>
      </c>
      <c r="BI157" s="251">
        <f>IF(N157="nulová",J157,0)</f>
        <v>0</v>
      </c>
      <c r="BJ157" s="25" t="s">
        <v>24</v>
      </c>
      <c r="BK157" s="251">
        <f>ROUND(I157*H157,2)</f>
        <v>0</v>
      </c>
      <c r="BL157" s="25" t="s">
        <v>401</v>
      </c>
      <c r="BM157" s="25" t="s">
        <v>6279</v>
      </c>
    </row>
    <row r="158" spans="2:47" s="1" customFormat="1" ht="13.5">
      <c r="B158" s="47"/>
      <c r="C158" s="75"/>
      <c r="D158" s="252" t="s">
        <v>403</v>
      </c>
      <c r="E158" s="75"/>
      <c r="F158" s="253" t="s">
        <v>6280</v>
      </c>
      <c r="G158" s="75"/>
      <c r="H158" s="75"/>
      <c r="I158" s="208"/>
      <c r="J158" s="75"/>
      <c r="K158" s="75"/>
      <c r="L158" s="73"/>
      <c r="M158" s="254"/>
      <c r="N158" s="48"/>
      <c r="O158" s="48"/>
      <c r="P158" s="48"/>
      <c r="Q158" s="48"/>
      <c r="R158" s="48"/>
      <c r="S158" s="48"/>
      <c r="T158" s="96"/>
      <c r="AT158" s="25" t="s">
        <v>403</v>
      </c>
      <c r="AU158" s="25" t="s">
        <v>81</v>
      </c>
    </row>
    <row r="159" spans="2:65" s="1" customFormat="1" ht="16.5" customHeight="1">
      <c r="B159" s="47"/>
      <c r="C159" s="240" t="s">
        <v>598</v>
      </c>
      <c r="D159" s="240" t="s">
        <v>396</v>
      </c>
      <c r="E159" s="241" t="s">
        <v>5745</v>
      </c>
      <c r="F159" s="242" t="s">
        <v>5746</v>
      </c>
      <c r="G159" s="243" t="s">
        <v>552</v>
      </c>
      <c r="H159" s="244">
        <v>44.26</v>
      </c>
      <c r="I159" s="245"/>
      <c r="J159" s="246">
        <f>ROUND(I159*H159,2)</f>
        <v>0</v>
      </c>
      <c r="K159" s="242" t="s">
        <v>400</v>
      </c>
      <c r="L159" s="73"/>
      <c r="M159" s="247" t="s">
        <v>22</v>
      </c>
      <c r="N159" s="248" t="s">
        <v>44</v>
      </c>
      <c r="O159" s="48"/>
      <c r="P159" s="249">
        <f>O159*H159</f>
        <v>0</v>
      </c>
      <c r="Q159" s="249">
        <v>0</v>
      </c>
      <c r="R159" s="249">
        <f>Q159*H159</f>
        <v>0</v>
      </c>
      <c r="S159" s="249">
        <v>0</v>
      </c>
      <c r="T159" s="250">
        <f>S159*H159</f>
        <v>0</v>
      </c>
      <c r="AR159" s="25" t="s">
        <v>401</v>
      </c>
      <c r="AT159" s="25" t="s">
        <v>396</v>
      </c>
      <c r="AU159" s="25" t="s">
        <v>81</v>
      </c>
      <c r="AY159" s="25" t="s">
        <v>394</v>
      </c>
      <c r="BE159" s="251">
        <f>IF(N159="základní",J159,0)</f>
        <v>0</v>
      </c>
      <c r="BF159" s="251">
        <f>IF(N159="snížená",J159,0)</f>
        <v>0</v>
      </c>
      <c r="BG159" s="251">
        <f>IF(N159="zákl. přenesená",J159,0)</f>
        <v>0</v>
      </c>
      <c r="BH159" s="251">
        <f>IF(N159="sníž. přenesená",J159,0)</f>
        <v>0</v>
      </c>
      <c r="BI159" s="251">
        <f>IF(N159="nulová",J159,0)</f>
        <v>0</v>
      </c>
      <c r="BJ159" s="25" t="s">
        <v>24</v>
      </c>
      <c r="BK159" s="251">
        <f>ROUND(I159*H159,2)</f>
        <v>0</v>
      </c>
      <c r="BL159" s="25" t="s">
        <v>401</v>
      </c>
      <c r="BM159" s="25" t="s">
        <v>6281</v>
      </c>
    </row>
    <row r="160" spans="2:47" s="1" customFormat="1" ht="13.5">
      <c r="B160" s="47"/>
      <c r="C160" s="75"/>
      <c r="D160" s="252" t="s">
        <v>403</v>
      </c>
      <c r="E160" s="75"/>
      <c r="F160" s="253" t="s">
        <v>5748</v>
      </c>
      <c r="G160" s="75"/>
      <c r="H160" s="75"/>
      <c r="I160" s="208"/>
      <c r="J160" s="75"/>
      <c r="K160" s="75"/>
      <c r="L160" s="73"/>
      <c r="M160" s="254"/>
      <c r="N160" s="48"/>
      <c r="O160" s="48"/>
      <c r="P160" s="48"/>
      <c r="Q160" s="48"/>
      <c r="R160" s="48"/>
      <c r="S160" s="48"/>
      <c r="T160" s="96"/>
      <c r="AT160" s="25" t="s">
        <v>403</v>
      </c>
      <c r="AU160" s="25" t="s">
        <v>81</v>
      </c>
    </row>
    <row r="161" spans="2:65" s="1" customFormat="1" ht="16.5" customHeight="1">
      <c r="B161" s="47"/>
      <c r="C161" s="240" t="s">
        <v>604</v>
      </c>
      <c r="D161" s="240" t="s">
        <v>396</v>
      </c>
      <c r="E161" s="241" t="s">
        <v>5750</v>
      </c>
      <c r="F161" s="242" t="s">
        <v>5751</v>
      </c>
      <c r="G161" s="243" t="s">
        <v>552</v>
      </c>
      <c r="H161" s="244">
        <v>398.3</v>
      </c>
      <c r="I161" s="245"/>
      <c r="J161" s="246">
        <f>ROUND(I161*H161,2)</f>
        <v>0</v>
      </c>
      <c r="K161" s="242" t="s">
        <v>400</v>
      </c>
      <c r="L161" s="73"/>
      <c r="M161" s="247" t="s">
        <v>22</v>
      </c>
      <c r="N161" s="248" t="s">
        <v>44</v>
      </c>
      <c r="O161" s="48"/>
      <c r="P161" s="249">
        <f>O161*H161</f>
        <v>0</v>
      </c>
      <c r="Q161" s="249">
        <v>0</v>
      </c>
      <c r="R161" s="249">
        <f>Q161*H161</f>
        <v>0</v>
      </c>
      <c r="S161" s="249">
        <v>0</v>
      </c>
      <c r="T161" s="250">
        <f>S161*H161</f>
        <v>0</v>
      </c>
      <c r="AR161" s="25" t="s">
        <v>401</v>
      </c>
      <c r="AT161" s="25" t="s">
        <v>396</v>
      </c>
      <c r="AU161" s="25" t="s">
        <v>81</v>
      </c>
      <c r="AY161" s="25" t="s">
        <v>394</v>
      </c>
      <c r="BE161" s="251">
        <f>IF(N161="základní",J161,0)</f>
        <v>0</v>
      </c>
      <c r="BF161" s="251">
        <f>IF(N161="snížená",J161,0)</f>
        <v>0</v>
      </c>
      <c r="BG161" s="251">
        <f>IF(N161="zákl. přenesená",J161,0)</f>
        <v>0</v>
      </c>
      <c r="BH161" s="251">
        <f>IF(N161="sníž. přenesená",J161,0)</f>
        <v>0</v>
      </c>
      <c r="BI161" s="251">
        <f>IF(N161="nulová",J161,0)</f>
        <v>0</v>
      </c>
      <c r="BJ161" s="25" t="s">
        <v>24</v>
      </c>
      <c r="BK161" s="251">
        <f>ROUND(I161*H161,2)</f>
        <v>0</v>
      </c>
      <c r="BL161" s="25" t="s">
        <v>401</v>
      </c>
      <c r="BM161" s="25" t="s">
        <v>6282</v>
      </c>
    </row>
    <row r="162" spans="2:47" s="1" customFormat="1" ht="13.5">
      <c r="B162" s="47"/>
      <c r="C162" s="75"/>
      <c r="D162" s="252" t="s">
        <v>403</v>
      </c>
      <c r="E162" s="75"/>
      <c r="F162" s="253" t="s">
        <v>5753</v>
      </c>
      <c r="G162" s="75"/>
      <c r="H162" s="75"/>
      <c r="I162" s="208"/>
      <c r="J162" s="75"/>
      <c r="K162" s="75"/>
      <c r="L162" s="73"/>
      <c r="M162" s="254"/>
      <c r="N162" s="48"/>
      <c r="O162" s="48"/>
      <c r="P162" s="48"/>
      <c r="Q162" s="48"/>
      <c r="R162" s="48"/>
      <c r="S162" s="48"/>
      <c r="T162" s="96"/>
      <c r="AT162" s="25" t="s">
        <v>403</v>
      </c>
      <c r="AU162" s="25" t="s">
        <v>81</v>
      </c>
    </row>
    <row r="163" spans="2:65" s="1" customFormat="1" ht="16.5" customHeight="1">
      <c r="B163" s="47"/>
      <c r="C163" s="240" t="s">
        <v>609</v>
      </c>
      <c r="D163" s="240" t="s">
        <v>396</v>
      </c>
      <c r="E163" s="241" t="s">
        <v>6283</v>
      </c>
      <c r="F163" s="242" t="s">
        <v>6284</v>
      </c>
      <c r="G163" s="243" t="s">
        <v>552</v>
      </c>
      <c r="H163" s="244">
        <v>44.41</v>
      </c>
      <c r="I163" s="245"/>
      <c r="J163" s="246">
        <f>ROUND(I163*H163,2)</f>
        <v>0</v>
      </c>
      <c r="K163" s="242" t="s">
        <v>400</v>
      </c>
      <c r="L163" s="73"/>
      <c r="M163" s="247" t="s">
        <v>22</v>
      </c>
      <c r="N163" s="248" t="s">
        <v>44</v>
      </c>
      <c r="O163" s="48"/>
      <c r="P163" s="249">
        <f>O163*H163</f>
        <v>0</v>
      </c>
      <c r="Q163" s="249">
        <v>0</v>
      </c>
      <c r="R163" s="249">
        <f>Q163*H163</f>
        <v>0</v>
      </c>
      <c r="S163" s="249">
        <v>0</v>
      </c>
      <c r="T163" s="250">
        <f>S163*H163</f>
        <v>0</v>
      </c>
      <c r="AR163" s="25" t="s">
        <v>401</v>
      </c>
      <c r="AT163" s="25" t="s">
        <v>396</v>
      </c>
      <c r="AU163" s="25" t="s">
        <v>81</v>
      </c>
      <c r="AY163" s="25" t="s">
        <v>394</v>
      </c>
      <c r="BE163" s="251">
        <f>IF(N163="základní",J163,0)</f>
        <v>0</v>
      </c>
      <c r="BF163" s="251">
        <f>IF(N163="snížená",J163,0)</f>
        <v>0</v>
      </c>
      <c r="BG163" s="251">
        <f>IF(N163="zákl. přenesená",J163,0)</f>
        <v>0</v>
      </c>
      <c r="BH163" s="251">
        <f>IF(N163="sníž. přenesená",J163,0)</f>
        <v>0</v>
      </c>
      <c r="BI163" s="251">
        <f>IF(N163="nulová",J163,0)</f>
        <v>0</v>
      </c>
      <c r="BJ163" s="25" t="s">
        <v>24</v>
      </c>
      <c r="BK163" s="251">
        <f>ROUND(I163*H163,2)</f>
        <v>0</v>
      </c>
      <c r="BL163" s="25" t="s">
        <v>401</v>
      </c>
      <c r="BM163" s="25" t="s">
        <v>6285</v>
      </c>
    </row>
    <row r="164" spans="2:47" s="1" customFormat="1" ht="13.5">
      <c r="B164" s="47"/>
      <c r="C164" s="75"/>
      <c r="D164" s="252" t="s">
        <v>403</v>
      </c>
      <c r="E164" s="75"/>
      <c r="F164" s="253" t="s">
        <v>6286</v>
      </c>
      <c r="G164" s="75"/>
      <c r="H164" s="75"/>
      <c r="I164" s="208"/>
      <c r="J164" s="75"/>
      <c r="K164" s="75"/>
      <c r="L164" s="73"/>
      <c r="M164" s="254"/>
      <c r="N164" s="48"/>
      <c r="O164" s="48"/>
      <c r="P164" s="48"/>
      <c r="Q164" s="48"/>
      <c r="R164" s="48"/>
      <c r="S164" s="48"/>
      <c r="T164" s="96"/>
      <c r="AT164" s="25" t="s">
        <v>403</v>
      </c>
      <c r="AU164" s="25" t="s">
        <v>81</v>
      </c>
    </row>
    <row r="165" spans="2:65" s="1" customFormat="1" ht="16.5" customHeight="1">
      <c r="B165" s="47"/>
      <c r="C165" s="240" t="s">
        <v>616</v>
      </c>
      <c r="D165" s="240" t="s">
        <v>396</v>
      </c>
      <c r="E165" s="241" t="s">
        <v>6287</v>
      </c>
      <c r="F165" s="242" t="s">
        <v>6288</v>
      </c>
      <c r="G165" s="243" t="s">
        <v>552</v>
      </c>
      <c r="H165" s="244">
        <v>4.36</v>
      </c>
      <c r="I165" s="245"/>
      <c r="J165" s="246">
        <f>ROUND(I165*H165,2)</f>
        <v>0</v>
      </c>
      <c r="K165" s="242" t="s">
        <v>400</v>
      </c>
      <c r="L165" s="73"/>
      <c r="M165" s="247" t="s">
        <v>22</v>
      </c>
      <c r="N165" s="248" t="s">
        <v>44</v>
      </c>
      <c r="O165" s="48"/>
      <c r="P165" s="249">
        <f>O165*H165</f>
        <v>0</v>
      </c>
      <c r="Q165" s="249">
        <v>0</v>
      </c>
      <c r="R165" s="249">
        <f>Q165*H165</f>
        <v>0</v>
      </c>
      <c r="S165" s="249">
        <v>0</v>
      </c>
      <c r="T165" s="250">
        <f>S165*H165</f>
        <v>0</v>
      </c>
      <c r="AR165" s="25" t="s">
        <v>401</v>
      </c>
      <c r="AT165" s="25" t="s">
        <v>396</v>
      </c>
      <c r="AU165" s="25" t="s">
        <v>81</v>
      </c>
      <c r="AY165" s="25" t="s">
        <v>394</v>
      </c>
      <c r="BE165" s="251">
        <f>IF(N165="základní",J165,0)</f>
        <v>0</v>
      </c>
      <c r="BF165" s="251">
        <f>IF(N165="snížená",J165,0)</f>
        <v>0</v>
      </c>
      <c r="BG165" s="251">
        <f>IF(N165="zákl. přenesená",J165,0)</f>
        <v>0</v>
      </c>
      <c r="BH165" s="251">
        <f>IF(N165="sníž. přenesená",J165,0)</f>
        <v>0</v>
      </c>
      <c r="BI165" s="251">
        <f>IF(N165="nulová",J165,0)</f>
        <v>0</v>
      </c>
      <c r="BJ165" s="25" t="s">
        <v>24</v>
      </c>
      <c r="BK165" s="251">
        <f>ROUND(I165*H165,2)</f>
        <v>0</v>
      </c>
      <c r="BL165" s="25" t="s">
        <v>401</v>
      </c>
      <c r="BM165" s="25" t="s">
        <v>6289</v>
      </c>
    </row>
    <row r="166" spans="2:47" s="1" customFormat="1" ht="13.5">
      <c r="B166" s="47"/>
      <c r="C166" s="75"/>
      <c r="D166" s="252" t="s">
        <v>403</v>
      </c>
      <c r="E166" s="75"/>
      <c r="F166" s="253" t="s">
        <v>6290</v>
      </c>
      <c r="G166" s="75"/>
      <c r="H166" s="75"/>
      <c r="I166" s="208"/>
      <c r="J166" s="75"/>
      <c r="K166" s="75"/>
      <c r="L166" s="73"/>
      <c r="M166" s="254"/>
      <c r="N166" s="48"/>
      <c r="O166" s="48"/>
      <c r="P166" s="48"/>
      <c r="Q166" s="48"/>
      <c r="R166" s="48"/>
      <c r="S166" s="48"/>
      <c r="T166" s="96"/>
      <c r="AT166" s="25" t="s">
        <v>403</v>
      </c>
      <c r="AU166" s="25" t="s">
        <v>81</v>
      </c>
    </row>
    <row r="167" spans="2:63" s="11" customFormat="1" ht="29.85" customHeight="1">
      <c r="B167" s="224"/>
      <c r="C167" s="225"/>
      <c r="D167" s="226" t="s">
        <v>72</v>
      </c>
      <c r="E167" s="238" t="s">
        <v>1767</v>
      </c>
      <c r="F167" s="238" t="s">
        <v>1768</v>
      </c>
      <c r="G167" s="225"/>
      <c r="H167" s="225"/>
      <c r="I167" s="228"/>
      <c r="J167" s="239">
        <f>BK167</f>
        <v>0</v>
      </c>
      <c r="K167" s="225"/>
      <c r="L167" s="230"/>
      <c r="M167" s="231"/>
      <c r="N167" s="232"/>
      <c r="O167" s="232"/>
      <c r="P167" s="233">
        <f>SUM(P168:P169)</f>
        <v>0</v>
      </c>
      <c r="Q167" s="232"/>
      <c r="R167" s="233">
        <f>SUM(R168:R169)</f>
        <v>0</v>
      </c>
      <c r="S167" s="232"/>
      <c r="T167" s="234">
        <f>SUM(T168:T169)</f>
        <v>0</v>
      </c>
      <c r="AR167" s="235" t="s">
        <v>24</v>
      </c>
      <c r="AT167" s="236" t="s">
        <v>72</v>
      </c>
      <c r="AU167" s="236" t="s">
        <v>24</v>
      </c>
      <c r="AY167" s="235" t="s">
        <v>394</v>
      </c>
      <c r="BK167" s="237">
        <f>SUM(BK168:BK169)</f>
        <v>0</v>
      </c>
    </row>
    <row r="168" spans="2:65" s="1" customFormat="1" ht="16.5" customHeight="1">
      <c r="B168" s="47"/>
      <c r="C168" s="240" t="s">
        <v>622</v>
      </c>
      <c r="D168" s="240" t="s">
        <v>396</v>
      </c>
      <c r="E168" s="241" t="s">
        <v>6291</v>
      </c>
      <c r="F168" s="242" t="s">
        <v>6292</v>
      </c>
      <c r="G168" s="243" t="s">
        <v>552</v>
      </c>
      <c r="H168" s="244">
        <v>216.312</v>
      </c>
      <c r="I168" s="245"/>
      <c r="J168" s="246">
        <f>ROUND(I168*H168,2)</f>
        <v>0</v>
      </c>
      <c r="K168" s="242" t="s">
        <v>400</v>
      </c>
      <c r="L168" s="73"/>
      <c r="M168" s="247" t="s">
        <v>22</v>
      </c>
      <c r="N168" s="248" t="s">
        <v>44</v>
      </c>
      <c r="O168" s="48"/>
      <c r="P168" s="249">
        <f>O168*H168</f>
        <v>0</v>
      </c>
      <c r="Q168" s="249">
        <v>0</v>
      </c>
      <c r="R168" s="249">
        <f>Q168*H168</f>
        <v>0</v>
      </c>
      <c r="S168" s="249">
        <v>0</v>
      </c>
      <c r="T168" s="250">
        <f>S168*H168</f>
        <v>0</v>
      </c>
      <c r="AR168" s="25" t="s">
        <v>401</v>
      </c>
      <c r="AT168" s="25" t="s">
        <v>396</v>
      </c>
      <c r="AU168" s="25" t="s">
        <v>81</v>
      </c>
      <c r="AY168" s="25" t="s">
        <v>394</v>
      </c>
      <c r="BE168" s="251">
        <f>IF(N168="základní",J168,0)</f>
        <v>0</v>
      </c>
      <c r="BF168" s="251">
        <f>IF(N168="snížená",J168,0)</f>
        <v>0</v>
      </c>
      <c r="BG168" s="251">
        <f>IF(N168="zákl. přenesená",J168,0)</f>
        <v>0</v>
      </c>
      <c r="BH168" s="251">
        <f>IF(N168="sníž. přenesená",J168,0)</f>
        <v>0</v>
      </c>
      <c r="BI168" s="251">
        <f>IF(N168="nulová",J168,0)</f>
        <v>0</v>
      </c>
      <c r="BJ168" s="25" t="s">
        <v>24</v>
      </c>
      <c r="BK168" s="251">
        <f>ROUND(I168*H168,2)</f>
        <v>0</v>
      </c>
      <c r="BL168" s="25" t="s">
        <v>401</v>
      </c>
      <c r="BM168" s="25" t="s">
        <v>6293</v>
      </c>
    </row>
    <row r="169" spans="2:47" s="1" customFormat="1" ht="13.5">
      <c r="B169" s="47"/>
      <c r="C169" s="75"/>
      <c r="D169" s="252" t="s">
        <v>403</v>
      </c>
      <c r="E169" s="75"/>
      <c r="F169" s="253" t="s">
        <v>6294</v>
      </c>
      <c r="G169" s="75"/>
      <c r="H169" s="75"/>
      <c r="I169" s="208"/>
      <c r="J169" s="75"/>
      <c r="K169" s="75"/>
      <c r="L169" s="73"/>
      <c r="M169" s="309"/>
      <c r="N169" s="310"/>
      <c r="O169" s="310"/>
      <c r="P169" s="310"/>
      <c r="Q169" s="310"/>
      <c r="R169" s="310"/>
      <c r="S169" s="310"/>
      <c r="T169" s="311"/>
      <c r="AT169" s="25" t="s">
        <v>403</v>
      </c>
      <c r="AU169" s="25" t="s">
        <v>81</v>
      </c>
    </row>
    <row r="170" spans="2:12" s="1" customFormat="1" ht="6.95" customHeight="1">
      <c r="B170" s="68"/>
      <c r="C170" s="69"/>
      <c r="D170" s="69"/>
      <c r="E170" s="69"/>
      <c r="F170" s="69"/>
      <c r="G170" s="69"/>
      <c r="H170" s="69"/>
      <c r="I170" s="181"/>
      <c r="J170" s="69"/>
      <c r="K170" s="69"/>
      <c r="L170" s="73"/>
    </row>
  </sheetData>
  <sheetProtection password="CC35" sheet="1" objects="1" scenarios="1" formatColumns="0" formatRows="0" autoFilter="0"/>
  <autoFilter ref="C88:K169"/>
  <mergeCells count="13">
    <mergeCell ref="E7:H7"/>
    <mergeCell ref="E9:H9"/>
    <mergeCell ref="E11:H11"/>
    <mergeCell ref="E26:H26"/>
    <mergeCell ref="E47:H47"/>
    <mergeCell ref="E49:H49"/>
    <mergeCell ref="E51:H51"/>
    <mergeCell ref="J55:J56"/>
    <mergeCell ref="E77:H77"/>
    <mergeCell ref="E79:H79"/>
    <mergeCell ref="E81:H81"/>
    <mergeCell ref="G1:H1"/>
    <mergeCell ref="L2:V2"/>
  </mergeCells>
  <hyperlinks>
    <hyperlink ref="F1:G1" location="C2" display="1) Krycí list soupisu"/>
    <hyperlink ref="G1:H1" location="C58" display="2) Rekapitulace"/>
    <hyperlink ref="J1" location="C8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BR159"/>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0"/>
      <c r="C1" s="150"/>
      <c r="D1" s="151" t="s">
        <v>1</v>
      </c>
      <c r="E1" s="150"/>
      <c r="F1" s="152" t="s">
        <v>158</v>
      </c>
      <c r="G1" s="152" t="s">
        <v>159</v>
      </c>
      <c r="H1" s="152"/>
      <c r="I1" s="153"/>
      <c r="J1" s="152" t="s">
        <v>160</v>
      </c>
      <c r="K1" s="151" t="s">
        <v>161</v>
      </c>
      <c r="L1" s="152" t="s">
        <v>162</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135</v>
      </c>
    </row>
    <row r="3" spans="2:46" ht="6.95" customHeight="1">
      <c r="B3" s="26"/>
      <c r="C3" s="27"/>
      <c r="D3" s="27"/>
      <c r="E3" s="27"/>
      <c r="F3" s="27"/>
      <c r="G3" s="27"/>
      <c r="H3" s="27"/>
      <c r="I3" s="155"/>
      <c r="J3" s="27"/>
      <c r="K3" s="28"/>
      <c r="AT3" s="25" t="s">
        <v>81</v>
      </c>
    </row>
    <row r="4" spans="2:46" ht="36.95" customHeight="1">
      <c r="B4" s="29"/>
      <c r="C4" s="30"/>
      <c r="D4" s="31" t="s">
        <v>167</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18</v>
      </c>
      <c r="E6" s="30"/>
      <c r="F6" s="30"/>
      <c r="G6" s="30"/>
      <c r="H6" s="30"/>
      <c r="I6" s="156"/>
      <c r="J6" s="30"/>
      <c r="K6" s="32"/>
    </row>
    <row r="7" spans="2:11" ht="16.5" customHeight="1">
      <c r="B7" s="29"/>
      <c r="C7" s="30"/>
      <c r="D7" s="30"/>
      <c r="E7" s="157" t="str">
        <f>'Rekapitulace stavby'!K6</f>
        <v>Revitalizace a zatraktivnění pevnosti - Stavební úpravy a přístavba návštěvnického centra</v>
      </c>
      <c r="F7" s="41"/>
      <c r="G7" s="41"/>
      <c r="H7" s="41"/>
      <c r="I7" s="156"/>
      <c r="J7" s="30"/>
      <c r="K7" s="32"/>
    </row>
    <row r="8" spans="2:11" ht="13.5">
      <c r="B8" s="29"/>
      <c r="C8" s="30"/>
      <c r="D8" s="41" t="s">
        <v>176</v>
      </c>
      <c r="E8" s="30"/>
      <c r="F8" s="30"/>
      <c r="G8" s="30"/>
      <c r="H8" s="30"/>
      <c r="I8" s="156"/>
      <c r="J8" s="30"/>
      <c r="K8" s="32"/>
    </row>
    <row r="9" spans="2:11" s="1" customFormat="1" ht="16.5" customHeight="1">
      <c r="B9" s="47"/>
      <c r="C9" s="48"/>
      <c r="D9" s="48"/>
      <c r="E9" s="157" t="s">
        <v>6178</v>
      </c>
      <c r="F9" s="48"/>
      <c r="G9" s="48"/>
      <c r="H9" s="48"/>
      <c r="I9" s="158"/>
      <c r="J9" s="48"/>
      <c r="K9" s="52"/>
    </row>
    <row r="10" spans="2:11" s="1" customFormat="1" ht="13.5">
      <c r="B10" s="47"/>
      <c r="C10" s="48"/>
      <c r="D10" s="41" t="s">
        <v>182</v>
      </c>
      <c r="E10" s="48"/>
      <c r="F10" s="48"/>
      <c r="G10" s="48"/>
      <c r="H10" s="48"/>
      <c r="I10" s="158"/>
      <c r="J10" s="48"/>
      <c r="K10" s="52"/>
    </row>
    <row r="11" spans="2:11" s="1" customFormat="1" ht="36.95" customHeight="1">
      <c r="B11" s="47"/>
      <c r="C11" s="48"/>
      <c r="D11" s="48"/>
      <c r="E11" s="159" t="s">
        <v>6295</v>
      </c>
      <c r="F11" s="48"/>
      <c r="G11" s="48"/>
      <c r="H11" s="48"/>
      <c r="I11" s="158"/>
      <c r="J11" s="48"/>
      <c r="K11" s="52"/>
    </row>
    <row r="12" spans="2:11" s="1" customFormat="1" ht="13.5">
      <c r="B12" s="47"/>
      <c r="C12" s="48"/>
      <c r="D12" s="48"/>
      <c r="E12" s="48"/>
      <c r="F12" s="48"/>
      <c r="G12" s="48"/>
      <c r="H12" s="48"/>
      <c r="I12" s="158"/>
      <c r="J12" s="48"/>
      <c r="K12" s="52"/>
    </row>
    <row r="13" spans="2:11" s="1" customFormat="1" ht="14.4" customHeight="1">
      <c r="B13" s="47"/>
      <c r="C13" s="48"/>
      <c r="D13" s="41" t="s">
        <v>21</v>
      </c>
      <c r="E13" s="48"/>
      <c r="F13" s="36" t="s">
        <v>22</v>
      </c>
      <c r="G13" s="48"/>
      <c r="H13" s="48"/>
      <c r="I13" s="160" t="s">
        <v>23</v>
      </c>
      <c r="J13" s="36" t="s">
        <v>22</v>
      </c>
      <c r="K13" s="52"/>
    </row>
    <row r="14" spans="2:11" s="1" customFormat="1" ht="14.4" customHeight="1">
      <c r="B14" s="47"/>
      <c r="C14" s="48"/>
      <c r="D14" s="41" t="s">
        <v>25</v>
      </c>
      <c r="E14" s="48"/>
      <c r="F14" s="36" t="s">
        <v>26</v>
      </c>
      <c r="G14" s="48"/>
      <c r="H14" s="48"/>
      <c r="I14" s="160" t="s">
        <v>27</v>
      </c>
      <c r="J14" s="161" t="str">
        <f>'Rekapitulace stavby'!AN8</f>
        <v>3. 5. 2017</v>
      </c>
      <c r="K14" s="52"/>
    </row>
    <row r="15" spans="2:11" s="1" customFormat="1" ht="10.8" customHeight="1">
      <c r="B15" s="47"/>
      <c r="C15" s="48"/>
      <c r="D15" s="48"/>
      <c r="E15" s="48"/>
      <c r="F15" s="48"/>
      <c r="G15" s="48"/>
      <c r="H15" s="48"/>
      <c r="I15" s="158"/>
      <c r="J15" s="48"/>
      <c r="K15" s="52"/>
    </row>
    <row r="16" spans="2:11" s="1" customFormat="1" ht="14.4" customHeight="1">
      <c r="B16" s="47"/>
      <c r="C16" s="48"/>
      <c r="D16" s="41" t="s">
        <v>29</v>
      </c>
      <c r="E16" s="48"/>
      <c r="F16" s="48"/>
      <c r="G16" s="48"/>
      <c r="H16" s="48"/>
      <c r="I16" s="160" t="s">
        <v>30</v>
      </c>
      <c r="J16" s="36" t="str">
        <f>IF('Rekapitulace stavby'!AN10="","",'Rekapitulace stavby'!AN10)</f>
        <v/>
      </c>
      <c r="K16" s="52"/>
    </row>
    <row r="17" spans="2:11" s="1" customFormat="1" ht="18" customHeight="1">
      <c r="B17" s="47"/>
      <c r="C17" s="48"/>
      <c r="D17" s="48"/>
      <c r="E17" s="36" t="str">
        <f>IF('Rekapitulace stavby'!E11="","",'Rekapitulace stavby'!E11)</f>
        <v xml:space="preserve"> </v>
      </c>
      <c r="F17" s="48"/>
      <c r="G17" s="48"/>
      <c r="H17" s="48"/>
      <c r="I17" s="160" t="s">
        <v>32</v>
      </c>
      <c r="J17" s="36" t="str">
        <f>IF('Rekapitulace stavby'!AN11="","",'Rekapitulace stavby'!AN11)</f>
        <v/>
      </c>
      <c r="K17" s="52"/>
    </row>
    <row r="18" spans="2:11" s="1" customFormat="1" ht="6.95" customHeight="1">
      <c r="B18" s="47"/>
      <c r="C18" s="48"/>
      <c r="D18" s="48"/>
      <c r="E18" s="48"/>
      <c r="F18" s="48"/>
      <c r="G18" s="48"/>
      <c r="H18" s="48"/>
      <c r="I18" s="158"/>
      <c r="J18" s="48"/>
      <c r="K18" s="52"/>
    </row>
    <row r="19" spans="2:11" s="1" customFormat="1" ht="14.4" customHeight="1">
      <c r="B19" s="47"/>
      <c r="C19" s="48"/>
      <c r="D19" s="41" t="s">
        <v>33</v>
      </c>
      <c r="E19" s="48"/>
      <c r="F19" s="48"/>
      <c r="G19" s="48"/>
      <c r="H19" s="48"/>
      <c r="I19" s="160" t="s">
        <v>30</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60" t="s">
        <v>32</v>
      </c>
      <c r="J20" s="36" t="str">
        <f>IF('Rekapitulace stavby'!AN14="Vyplň údaj","",IF('Rekapitulace stavby'!AN14="","",'Rekapitulace stavby'!AN14))</f>
        <v/>
      </c>
      <c r="K20" s="52"/>
    </row>
    <row r="21" spans="2:11" s="1" customFormat="1" ht="6.95" customHeight="1">
      <c r="B21" s="47"/>
      <c r="C21" s="48"/>
      <c r="D21" s="48"/>
      <c r="E21" s="48"/>
      <c r="F21" s="48"/>
      <c r="G21" s="48"/>
      <c r="H21" s="48"/>
      <c r="I21" s="158"/>
      <c r="J21" s="48"/>
      <c r="K21" s="52"/>
    </row>
    <row r="22" spans="2:11" s="1" customFormat="1" ht="14.4" customHeight="1">
      <c r="B22" s="47"/>
      <c r="C22" s="48"/>
      <c r="D22" s="41" t="s">
        <v>35</v>
      </c>
      <c r="E22" s="48"/>
      <c r="F22" s="48"/>
      <c r="G22" s="48"/>
      <c r="H22" s="48"/>
      <c r="I22" s="160" t="s">
        <v>30</v>
      </c>
      <c r="J22" s="36" t="str">
        <f>IF('Rekapitulace stavby'!AN16="","",'Rekapitulace stavby'!AN16)</f>
        <v/>
      </c>
      <c r="K22" s="52"/>
    </row>
    <row r="23" spans="2:11" s="1" customFormat="1" ht="18" customHeight="1">
      <c r="B23" s="47"/>
      <c r="C23" s="48"/>
      <c r="D23" s="48"/>
      <c r="E23" s="36" t="str">
        <f>IF('Rekapitulace stavby'!E17="","",'Rekapitulace stavby'!E17)</f>
        <v xml:space="preserve"> </v>
      </c>
      <c r="F23" s="48"/>
      <c r="G23" s="48"/>
      <c r="H23" s="48"/>
      <c r="I23" s="160" t="s">
        <v>32</v>
      </c>
      <c r="J23" s="36" t="str">
        <f>IF('Rekapitulace stavby'!AN17="","",'Rekapitulace stavby'!AN17)</f>
        <v/>
      </c>
      <c r="K23" s="52"/>
    </row>
    <row r="24" spans="2:11" s="1" customFormat="1" ht="6.95" customHeight="1">
      <c r="B24" s="47"/>
      <c r="C24" s="48"/>
      <c r="D24" s="48"/>
      <c r="E24" s="48"/>
      <c r="F24" s="48"/>
      <c r="G24" s="48"/>
      <c r="H24" s="48"/>
      <c r="I24" s="158"/>
      <c r="J24" s="48"/>
      <c r="K24" s="52"/>
    </row>
    <row r="25" spans="2:11" s="1" customFormat="1" ht="14.4" customHeight="1">
      <c r="B25" s="47"/>
      <c r="C25" s="48"/>
      <c r="D25" s="41" t="s">
        <v>37</v>
      </c>
      <c r="E25" s="48"/>
      <c r="F25" s="48"/>
      <c r="G25" s="48"/>
      <c r="H25" s="48"/>
      <c r="I25" s="158"/>
      <c r="J25" s="48"/>
      <c r="K25" s="52"/>
    </row>
    <row r="26" spans="2:11" s="7" customFormat="1" ht="16.5" customHeight="1">
      <c r="B26" s="162"/>
      <c r="C26" s="163"/>
      <c r="D26" s="163"/>
      <c r="E26" s="45" t="s">
        <v>22</v>
      </c>
      <c r="F26" s="45"/>
      <c r="G26" s="45"/>
      <c r="H26" s="45"/>
      <c r="I26" s="164"/>
      <c r="J26" s="163"/>
      <c r="K26" s="165"/>
    </row>
    <row r="27" spans="2:11" s="1" customFormat="1" ht="6.95" customHeight="1">
      <c r="B27" s="47"/>
      <c r="C27" s="48"/>
      <c r="D27" s="48"/>
      <c r="E27" s="48"/>
      <c r="F27" s="48"/>
      <c r="G27" s="48"/>
      <c r="H27" s="48"/>
      <c r="I27" s="158"/>
      <c r="J27" s="48"/>
      <c r="K27" s="52"/>
    </row>
    <row r="28" spans="2:11" s="1" customFormat="1" ht="6.95" customHeight="1">
      <c r="B28" s="47"/>
      <c r="C28" s="48"/>
      <c r="D28" s="107"/>
      <c r="E28" s="107"/>
      <c r="F28" s="107"/>
      <c r="G28" s="107"/>
      <c r="H28" s="107"/>
      <c r="I28" s="167"/>
      <c r="J28" s="107"/>
      <c r="K28" s="168"/>
    </row>
    <row r="29" spans="2:11" s="1" customFormat="1" ht="25.4" customHeight="1">
      <c r="B29" s="47"/>
      <c r="C29" s="48"/>
      <c r="D29" s="169" t="s">
        <v>39</v>
      </c>
      <c r="E29" s="48"/>
      <c r="F29" s="48"/>
      <c r="G29" s="48"/>
      <c r="H29" s="48"/>
      <c r="I29" s="158"/>
      <c r="J29" s="170">
        <f>ROUND(J89,2)</f>
        <v>0</v>
      </c>
      <c r="K29" s="52"/>
    </row>
    <row r="30" spans="2:11" s="1" customFormat="1" ht="6.95" customHeight="1">
      <c r="B30" s="47"/>
      <c r="C30" s="48"/>
      <c r="D30" s="107"/>
      <c r="E30" s="107"/>
      <c r="F30" s="107"/>
      <c r="G30" s="107"/>
      <c r="H30" s="107"/>
      <c r="I30" s="167"/>
      <c r="J30" s="107"/>
      <c r="K30" s="168"/>
    </row>
    <row r="31" spans="2:11" s="1" customFormat="1" ht="14.4" customHeight="1">
      <c r="B31" s="47"/>
      <c r="C31" s="48"/>
      <c r="D31" s="48"/>
      <c r="E31" s="48"/>
      <c r="F31" s="53" t="s">
        <v>41</v>
      </c>
      <c r="G31" s="48"/>
      <c r="H31" s="48"/>
      <c r="I31" s="171" t="s">
        <v>40</v>
      </c>
      <c r="J31" s="53" t="s">
        <v>42</v>
      </c>
      <c r="K31" s="52"/>
    </row>
    <row r="32" spans="2:11" s="1" customFormat="1" ht="14.4" customHeight="1">
      <c r="B32" s="47"/>
      <c r="C32" s="48"/>
      <c r="D32" s="56" t="s">
        <v>43</v>
      </c>
      <c r="E32" s="56" t="s">
        <v>44</v>
      </c>
      <c r="F32" s="172">
        <f>ROUND(SUM(BE89:BE158),2)</f>
        <v>0</v>
      </c>
      <c r="G32" s="48"/>
      <c r="H32" s="48"/>
      <c r="I32" s="173">
        <v>0.21</v>
      </c>
      <c r="J32" s="172">
        <f>ROUND(ROUND((SUM(BE89:BE158)),2)*I32,2)</f>
        <v>0</v>
      </c>
      <c r="K32" s="52"/>
    </row>
    <row r="33" spans="2:11" s="1" customFormat="1" ht="14.4" customHeight="1">
      <c r="B33" s="47"/>
      <c r="C33" s="48"/>
      <c r="D33" s="48"/>
      <c r="E33" s="56" t="s">
        <v>45</v>
      </c>
      <c r="F33" s="172">
        <f>ROUND(SUM(BF89:BF158),2)</f>
        <v>0</v>
      </c>
      <c r="G33" s="48"/>
      <c r="H33" s="48"/>
      <c r="I33" s="173">
        <v>0.15</v>
      </c>
      <c r="J33" s="172">
        <f>ROUND(ROUND((SUM(BF89:BF158)),2)*I33,2)</f>
        <v>0</v>
      </c>
      <c r="K33" s="52"/>
    </row>
    <row r="34" spans="2:11" s="1" customFormat="1" ht="14.4" customHeight="1" hidden="1">
      <c r="B34" s="47"/>
      <c r="C34" s="48"/>
      <c r="D34" s="48"/>
      <c r="E34" s="56" t="s">
        <v>46</v>
      </c>
      <c r="F34" s="172">
        <f>ROUND(SUM(BG89:BG158),2)</f>
        <v>0</v>
      </c>
      <c r="G34" s="48"/>
      <c r="H34" s="48"/>
      <c r="I34" s="173">
        <v>0.21</v>
      </c>
      <c r="J34" s="172">
        <v>0</v>
      </c>
      <c r="K34" s="52"/>
    </row>
    <row r="35" spans="2:11" s="1" customFormat="1" ht="14.4" customHeight="1" hidden="1">
      <c r="B35" s="47"/>
      <c r="C35" s="48"/>
      <c r="D35" s="48"/>
      <c r="E35" s="56" t="s">
        <v>47</v>
      </c>
      <c r="F35" s="172">
        <f>ROUND(SUM(BH89:BH158),2)</f>
        <v>0</v>
      </c>
      <c r="G35" s="48"/>
      <c r="H35" s="48"/>
      <c r="I35" s="173">
        <v>0.15</v>
      </c>
      <c r="J35" s="172">
        <v>0</v>
      </c>
      <c r="K35" s="52"/>
    </row>
    <row r="36" spans="2:11" s="1" customFormat="1" ht="14.4" customHeight="1" hidden="1">
      <c r="B36" s="47"/>
      <c r="C36" s="48"/>
      <c r="D36" s="48"/>
      <c r="E36" s="56" t="s">
        <v>48</v>
      </c>
      <c r="F36" s="172">
        <f>ROUND(SUM(BI89:BI158),2)</f>
        <v>0</v>
      </c>
      <c r="G36" s="48"/>
      <c r="H36" s="48"/>
      <c r="I36" s="173">
        <v>0</v>
      </c>
      <c r="J36" s="172">
        <v>0</v>
      </c>
      <c r="K36" s="52"/>
    </row>
    <row r="37" spans="2:11" s="1" customFormat="1" ht="6.95" customHeight="1">
      <c r="B37" s="47"/>
      <c r="C37" s="48"/>
      <c r="D37" s="48"/>
      <c r="E37" s="48"/>
      <c r="F37" s="48"/>
      <c r="G37" s="48"/>
      <c r="H37" s="48"/>
      <c r="I37" s="158"/>
      <c r="J37" s="48"/>
      <c r="K37" s="52"/>
    </row>
    <row r="38" spans="2:11" s="1" customFormat="1" ht="25.4" customHeight="1">
      <c r="B38" s="47"/>
      <c r="C38" s="174"/>
      <c r="D38" s="175" t="s">
        <v>49</v>
      </c>
      <c r="E38" s="99"/>
      <c r="F38" s="99"/>
      <c r="G38" s="176" t="s">
        <v>50</v>
      </c>
      <c r="H38" s="177" t="s">
        <v>51</v>
      </c>
      <c r="I38" s="178"/>
      <c r="J38" s="179">
        <f>SUM(J29:J36)</f>
        <v>0</v>
      </c>
      <c r="K38" s="180"/>
    </row>
    <row r="39" spans="2:11" s="1" customFormat="1" ht="14.4" customHeight="1">
      <c r="B39" s="68"/>
      <c r="C39" s="69"/>
      <c r="D39" s="69"/>
      <c r="E39" s="69"/>
      <c r="F39" s="69"/>
      <c r="G39" s="69"/>
      <c r="H39" s="69"/>
      <c r="I39" s="181"/>
      <c r="J39" s="69"/>
      <c r="K39" s="70"/>
    </row>
    <row r="43" spans="2:11" s="1" customFormat="1" ht="6.95" customHeight="1">
      <c r="B43" s="182"/>
      <c r="C43" s="183"/>
      <c r="D43" s="183"/>
      <c r="E43" s="183"/>
      <c r="F43" s="183"/>
      <c r="G43" s="183"/>
      <c r="H43" s="183"/>
      <c r="I43" s="184"/>
      <c r="J43" s="183"/>
      <c r="K43" s="185"/>
    </row>
    <row r="44" spans="2:11" s="1" customFormat="1" ht="36.95" customHeight="1">
      <c r="B44" s="47"/>
      <c r="C44" s="31" t="s">
        <v>252</v>
      </c>
      <c r="D44" s="48"/>
      <c r="E44" s="48"/>
      <c r="F44" s="48"/>
      <c r="G44" s="48"/>
      <c r="H44" s="48"/>
      <c r="I44" s="158"/>
      <c r="J44" s="48"/>
      <c r="K44" s="52"/>
    </row>
    <row r="45" spans="2:11" s="1" customFormat="1" ht="6.95" customHeight="1">
      <c r="B45" s="47"/>
      <c r="C45" s="48"/>
      <c r="D45" s="48"/>
      <c r="E45" s="48"/>
      <c r="F45" s="48"/>
      <c r="G45" s="48"/>
      <c r="H45" s="48"/>
      <c r="I45" s="158"/>
      <c r="J45" s="48"/>
      <c r="K45" s="52"/>
    </row>
    <row r="46" spans="2:11" s="1" customFormat="1" ht="14.4" customHeight="1">
      <c r="B46" s="47"/>
      <c r="C46" s="41" t="s">
        <v>18</v>
      </c>
      <c r="D46" s="48"/>
      <c r="E46" s="48"/>
      <c r="F46" s="48"/>
      <c r="G46" s="48"/>
      <c r="H46" s="48"/>
      <c r="I46" s="158"/>
      <c r="J46" s="48"/>
      <c r="K46" s="52"/>
    </row>
    <row r="47" spans="2:11" s="1" customFormat="1" ht="16.5" customHeight="1">
      <c r="B47" s="47"/>
      <c r="C47" s="48"/>
      <c r="D47" s="48"/>
      <c r="E47" s="157" t="str">
        <f>E7</f>
        <v>Revitalizace a zatraktivnění pevnosti - Stavební úpravy a přístavba návštěvnického centra</v>
      </c>
      <c r="F47" s="41"/>
      <c r="G47" s="41"/>
      <c r="H47" s="41"/>
      <c r="I47" s="158"/>
      <c r="J47" s="48"/>
      <c r="K47" s="52"/>
    </row>
    <row r="48" spans="2:11" ht="13.5">
      <c r="B48" s="29"/>
      <c r="C48" s="41" t="s">
        <v>176</v>
      </c>
      <c r="D48" s="30"/>
      <c r="E48" s="30"/>
      <c r="F48" s="30"/>
      <c r="G48" s="30"/>
      <c r="H48" s="30"/>
      <c r="I48" s="156"/>
      <c r="J48" s="30"/>
      <c r="K48" s="32"/>
    </row>
    <row r="49" spans="2:11" s="1" customFormat="1" ht="16.5" customHeight="1">
      <c r="B49" s="47"/>
      <c r="C49" s="48"/>
      <c r="D49" s="48"/>
      <c r="E49" s="157" t="s">
        <v>6178</v>
      </c>
      <c r="F49" s="48"/>
      <c r="G49" s="48"/>
      <c r="H49" s="48"/>
      <c r="I49" s="158"/>
      <c r="J49" s="48"/>
      <c r="K49" s="52"/>
    </row>
    <row r="50" spans="2:11" s="1" customFormat="1" ht="14.4" customHeight="1">
      <c r="B50" s="47"/>
      <c r="C50" s="41" t="s">
        <v>182</v>
      </c>
      <c r="D50" s="48"/>
      <c r="E50" s="48"/>
      <c r="F50" s="48"/>
      <c r="G50" s="48"/>
      <c r="H50" s="48"/>
      <c r="I50" s="158"/>
      <c r="J50" s="48"/>
      <c r="K50" s="52"/>
    </row>
    <row r="51" spans="2:11" s="1" customFormat="1" ht="17.25" customHeight="1">
      <c r="B51" s="47"/>
      <c r="C51" s="48"/>
      <c r="D51" s="48"/>
      <c r="E51" s="159" t="str">
        <f>E11</f>
        <v>uzna - Uznatelné náklady</v>
      </c>
      <c r="F51" s="48"/>
      <c r="G51" s="48"/>
      <c r="H51" s="48"/>
      <c r="I51" s="158"/>
      <c r="J51" s="48"/>
      <c r="K51" s="52"/>
    </row>
    <row r="52" spans="2:11" s="1" customFormat="1" ht="6.95" customHeight="1">
      <c r="B52" s="47"/>
      <c r="C52" s="48"/>
      <c r="D52" s="48"/>
      <c r="E52" s="48"/>
      <c r="F52" s="48"/>
      <c r="G52" s="48"/>
      <c r="H52" s="48"/>
      <c r="I52" s="158"/>
      <c r="J52" s="48"/>
      <c r="K52" s="52"/>
    </row>
    <row r="53" spans="2:11" s="1" customFormat="1" ht="18" customHeight="1">
      <c r="B53" s="47"/>
      <c r="C53" s="41" t="s">
        <v>25</v>
      </c>
      <c r="D53" s="48"/>
      <c r="E53" s="48"/>
      <c r="F53" s="36" t="str">
        <f>F14</f>
        <v>Dobrošov</v>
      </c>
      <c r="G53" s="48"/>
      <c r="H53" s="48"/>
      <c r="I53" s="160" t="s">
        <v>27</v>
      </c>
      <c r="J53" s="161" t="str">
        <f>IF(J14="","",J14)</f>
        <v>3. 5. 2017</v>
      </c>
      <c r="K53" s="52"/>
    </row>
    <row r="54" spans="2:11" s="1" customFormat="1" ht="6.95" customHeight="1">
      <c r="B54" s="47"/>
      <c r="C54" s="48"/>
      <c r="D54" s="48"/>
      <c r="E54" s="48"/>
      <c r="F54" s="48"/>
      <c r="G54" s="48"/>
      <c r="H54" s="48"/>
      <c r="I54" s="158"/>
      <c r="J54" s="48"/>
      <c r="K54" s="52"/>
    </row>
    <row r="55" spans="2:11" s="1" customFormat="1" ht="13.5">
      <c r="B55" s="47"/>
      <c r="C55" s="41" t="s">
        <v>29</v>
      </c>
      <c r="D55" s="48"/>
      <c r="E55" s="48"/>
      <c r="F55" s="36" t="str">
        <f>E17</f>
        <v xml:space="preserve"> </v>
      </c>
      <c r="G55" s="48"/>
      <c r="H55" s="48"/>
      <c r="I55" s="160" t="s">
        <v>35</v>
      </c>
      <c r="J55" s="45" t="str">
        <f>E23</f>
        <v xml:space="preserve"> </v>
      </c>
      <c r="K55" s="52"/>
    </row>
    <row r="56" spans="2:11" s="1" customFormat="1" ht="14.4" customHeight="1">
      <c r="B56" s="47"/>
      <c r="C56" s="41" t="s">
        <v>33</v>
      </c>
      <c r="D56" s="48"/>
      <c r="E56" s="48"/>
      <c r="F56" s="36" t="str">
        <f>IF(E20="","",E20)</f>
        <v/>
      </c>
      <c r="G56" s="48"/>
      <c r="H56" s="48"/>
      <c r="I56" s="158"/>
      <c r="J56" s="186"/>
      <c r="K56" s="52"/>
    </row>
    <row r="57" spans="2:11" s="1" customFormat="1" ht="10.3" customHeight="1">
      <c r="B57" s="47"/>
      <c r="C57" s="48"/>
      <c r="D57" s="48"/>
      <c r="E57" s="48"/>
      <c r="F57" s="48"/>
      <c r="G57" s="48"/>
      <c r="H57" s="48"/>
      <c r="I57" s="158"/>
      <c r="J57" s="48"/>
      <c r="K57" s="52"/>
    </row>
    <row r="58" spans="2:11" s="1" customFormat="1" ht="29.25" customHeight="1">
      <c r="B58" s="47"/>
      <c r="C58" s="187" t="s">
        <v>281</v>
      </c>
      <c r="D58" s="174"/>
      <c r="E58" s="174"/>
      <c r="F58" s="174"/>
      <c r="G58" s="174"/>
      <c r="H58" s="174"/>
      <c r="I58" s="188"/>
      <c r="J58" s="189" t="s">
        <v>282</v>
      </c>
      <c r="K58" s="190"/>
    </row>
    <row r="59" spans="2:11" s="1" customFormat="1" ht="10.3" customHeight="1">
      <c r="B59" s="47"/>
      <c r="C59" s="48"/>
      <c r="D59" s="48"/>
      <c r="E59" s="48"/>
      <c r="F59" s="48"/>
      <c r="G59" s="48"/>
      <c r="H59" s="48"/>
      <c r="I59" s="158"/>
      <c r="J59" s="48"/>
      <c r="K59" s="52"/>
    </row>
    <row r="60" spans="2:47" s="1" customFormat="1" ht="29.25" customHeight="1">
      <c r="B60" s="47"/>
      <c r="C60" s="191" t="s">
        <v>287</v>
      </c>
      <c r="D60" s="48"/>
      <c r="E60" s="48"/>
      <c r="F60" s="48"/>
      <c r="G60" s="48"/>
      <c r="H60" s="48"/>
      <c r="I60" s="158"/>
      <c r="J60" s="170">
        <f>J89</f>
        <v>0</v>
      </c>
      <c r="K60" s="52"/>
      <c r="AU60" s="25" t="s">
        <v>288</v>
      </c>
    </row>
    <row r="61" spans="2:11" s="8" customFormat="1" ht="24.95" customHeight="1">
      <c r="B61" s="192"/>
      <c r="C61" s="193"/>
      <c r="D61" s="194" t="s">
        <v>291</v>
      </c>
      <c r="E61" s="195"/>
      <c r="F61" s="195"/>
      <c r="G61" s="195"/>
      <c r="H61" s="195"/>
      <c r="I61" s="196"/>
      <c r="J61" s="197">
        <f>J90</f>
        <v>0</v>
      </c>
      <c r="K61" s="198"/>
    </row>
    <row r="62" spans="2:11" s="9" customFormat="1" ht="19.9" customHeight="1">
      <c r="B62" s="200"/>
      <c r="C62" s="201"/>
      <c r="D62" s="202" t="s">
        <v>294</v>
      </c>
      <c r="E62" s="203"/>
      <c r="F62" s="203"/>
      <c r="G62" s="203"/>
      <c r="H62" s="203"/>
      <c r="I62" s="204"/>
      <c r="J62" s="205">
        <f>J91</f>
        <v>0</v>
      </c>
      <c r="K62" s="206"/>
    </row>
    <row r="63" spans="2:11" s="9" customFormat="1" ht="19.9" customHeight="1">
      <c r="B63" s="200"/>
      <c r="C63" s="201"/>
      <c r="D63" s="202" t="s">
        <v>303</v>
      </c>
      <c r="E63" s="203"/>
      <c r="F63" s="203"/>
      <c r="G63" s="203"/>
      <c r="H63" s="203"/>
      <c r="I63" s="204"/>
      <c r="J63" s="205">
        <f>J118</f>
        <v>0</v>
      </c>
      <c r="K63" s="206"/>
    </row>
    <row r="64" spans="2:11" s="9" customFormat="1" ht="19.9" customHeight="1">
      <c r="B64" s="200"/>
      <c r="C64" s="201"/>
      <c r="D64" s="202" t="s">
        <v>306</v>
      </c>
      <c r="E64" s="203"/>
      <c r="F64" s="203"/>
      <c r="G64" s="203"/>
      <c r="H64" s="203"/>
      <c r="I64" s="204"/>
      <c r="J64" s="205">
        <f>J122</f>
        <v>0</v>
      </c>
      <c r="K64" s="206"/>
    </row>
    <row r="65" spans="2:11" s="9" customFormat="1" ht="19.9" customHeight="1">
      <c r="B65" s="200"/>
      <c r="C65" s="201"/>
      <c r="D65" s="202" t="s">
        <v>315</v>
      </c>
      <c r="E65" s="203"/>
      <c r="F65" s="203"/>
      <c r="G65" s="203"/>
      <c r="H65" s="203"/>
      <c r="I65" s="204"/>
      <c r="J65" s="205">
        <f>J134</f>
        <v>0</v>
      </c>
      <c r="K65" s="206"/>
    </row>
    <row r="66" spans="2:11" s="9" customFormat="1" ht="19.9" customHeight="1">
      <c r="B66" s="200"/>
      <c r="C66" s="201"/>
      <c r="D66" s="202" t="s">
        <v>318</v>
      </c>
      <c r="E66" s="203"/>
      <c r="F66" s="203"/>
      <c r="G66" s="203"/>
      <c r="H66" s="203"/>
      <c r="I66" s="204"/>
      <c r="J66" s="205">
        <f>J145</f>
        <v>0</v>
      </c>
      <c r="K66" s="206"/>
    </row>
    <row r="67" spans="2:11" s="9" customFormat="1" ht="19.9" customHeight="1">
      <c r="B67" s="200"/>
      <c r="C67" s="201"/>
      <c r="D67" s="202" t="s">
        <v>321</v>
      </c>
      <c r="E67" s="203"/>
      <c r="F67" s="203"/>
      <c r="G67" s="203"/>
      <c r="H67" s="203"/>
      <c r="I67" s="204"/>
      <c r="J67" s="205">
        <f>J156</f>
        <v>0</v>
      </c>
      <c r="K67" s="206"/>
    </row>
    <row r="68" spans="2:11" s="1" customFormat="1" ht="21.8" customHeight="1">
      <c r="B68" s="47"/>
      <c r="C68" s="48"/>
      <c r="D68" s="48"/>
      <c r="E68" s="48"/>
      <c r="F68" s="48"/>
      <c r="G68" s="48"/>
      <c r="H68" s="48"/>
      <c r="I68" s="158"/>
      <c r="J68" s="48"/>
      <c r="K68" s="52"/>
    </row>
    <row r="69" spans="2:11" s="1" customFormat="1" ht="6.95" customHeight="1">
      <c r="B69" s="68"/>
      <c r="C69" s="69"/>
      <c r="D69" s="69"/>
      <c r="E69" s="69"/>
      <c r="F69" s="69"/>
      <c r="G69" s="69"/>
      <c r="H69" s="69"/>
      <c r="I69" s="181"/>
      <c r="J69" s="69"/>
      <c r="K69" s="70"/>
    </row>
    <row r="73" spans="2:12" s="1" customFormat="1" ht="6.95" customHeight="1">
      <c r="B73" s="71"/>
      <c r="C73" s="72"/>
      <c r="D73" s="72"/>
      <c r="E73" s="72"/>
      <c r="F73" s="72"/>
      <c r="G73" s="72"/>
      <c r="H73" s="72"/>
      <c r="I73" s="184"/>
      <c r="J73" s="72"/>
      <c r="K73" s="72"/>
      <c r="L73" s="73"/>
    </row>
    <row r="74" spans="2:12" s="1" customFormat="1" ht="36.95" customHeight="1">
      <c r="B74" s="47"/>
      <c r="C74" s="74" t="s">
        <v>378</v>
      </c>
      <c r="D74" s="75"/>
      <c r="E74" s="75"/>
      <c r="F74" s="75"/>
      <c r="G74" s="75"/>
      <c r="H74" s="75"/>
      <c r="I74" s="208"/>
      <c r="J74" s="75"/>
      <c r="K74" s="75"/>
      <c r="L74" s="73"/>
    </row>
    <row r="75" spans="2:12" s="1" customFormat="1" ht="6.95" customHeight="1">
      <c r="B75" s="47"/>
      <c r="C75" s="75"/>
      <c r="D75" s="75"/>
      <c r="E75" s="75"/>
      <c r="F75" s="75"/>
      <c r="G75" s="75"/>
      <c r="H75" s="75"/>
      <c r="I75" s="208"/>
      <c r="J75" s="75"/>
      <c r="K75" s="75"/>
      <c r="L75" s="73"/>
    </row>
    <row r="76" spans="2:12" s="1" customFormat="1" ht="14.4" customHeight="1">
      <c r="B76" s="47"/>
      <c r="C76" s="77" t="s">
        <v>18</v>
      </c>
      <c r="D76" s="75"/>
      <c r="E76" s="75"/>
      <c r="F76" s="75"/>
      <c r="G76" s="75"/>
      <c r="H76" s="75"/>
      <c r="I76" s="208"/>
      <c r="J76" s="75"/>
      <c r="K76" s="75"/>
      <c r="L76" s="73"/>
    </row>
    <row r="77" spans="2:12" s="1" customFormat="1" ht="16.5" customHeight="1">
      <c r="B77" s="47"/>
      <c r="C77" s="75"/>
      <c r="D77" s="75"/>
      <c r="E77" s="209" t="str">
        <f>E7</f>
        <v>Revitalizace a zatraktivnění pevnosti - Stavební úpravy a přístavba návštěvnického centra</v>
      </c>
      <c r="F77" s="77"/>
      <c r="G77" s="77"/>
      <c r="H77" s="77"/>
      <c r="I77" s="208"/>
      <c r="J77" s="75"/>
      <c r="K77" s="75"/>
      <c r="L77" s="73"/>
    </row>
    <row r="78" spans="2:12" ht="13.5">
      <c r="B78" s="29"/>
      <c r="C78" s="77" t="s">
        <v>176</v>
      </c>
      <c r="D78" s="210"/>
      <c r="E78" s="210"/>
      <c r="F78" s="210"/>
      <c r="G78" s="210"/>
      <c r="H78" s="210"/>
      <c r="I78" s="149"/>
      <c r="J78" s="210"/>
      <c r="K78" s="210"/>
      <c r="L78" s="211"/>
    </row>
    <row r="79" spans="2:12" s="1" customFormat="1" ht="16.5" customHeight="1">
      <c r="B79" s="47"/>
      <c r="C79" s="75"/>
      <c r="D79" s="75"/>
      <c r="E79" s="209" t="s">
        <v>6178</v>
      </c>
      <c r="F79" s="75"/>
      <c r="G79" s="75"/>
      <c r="H79" s="75"/>
      <c r="I79" s="208"/>
      <c r="J79" s="75"/>
      <c r="K79" s="75"/>
      <c r="L79" s="73"/>
    </row>
    <row r="80" spans="2:12" s="1" customFormat="1" ht="14.4" customHeight="1">
      <c r="B80" s="47"/>
      <c r="C80" s="77" t="s">
        <v>182</v>
      </c>
      <c r="D80" s="75"/>
      <c r="E80" s="75"/>
      <c r="F80" s="75"/>
      <c r="G80" s="75"/>
      <c r="H80" s="75"/>
      <c r="I80" s="208"/>
      <c r="J80" s="75"/>
      <c r="K80" s="75"/>
      <c r="L80" s="73"/>
    </row>
    <row r="81" spans="2:12" s="1" customFormat="1" ht="17.25" customHeight="1">
      <c r="B81" s="47"/>
      <c r="C81" s="75"/>
      <c r="D81" s="75"/>
      <c r="E81" s="83" t="str">
        <f>E11</f>
        <v>uzna - Uznatelné náklady</v>
      </c>
      <c r="F81" s="75"/>
      <c r="G81" s="75"/>
      <c r="H81" s="75"/>
      <c r="I81" s="208"/>
      <c r="J81" s="75"/>
      <c r="K81" s="75"/>
      <c r="L81" s="73"/>
    </row>
    <row r="82" spans="2:12" s="1" customFormat="1" ht="6.95" customHeight="1">
      <c r="B82" s="47"/>
      <c r="C82" s="75"/>
      <c r="D82" s="75"/>
      <c r="E82" s="75"/>
      <c r="F82" s="75"/>
      <c r="G82" s="75"/>
      <c r="H82" s="75"/>
      <c r="I82" s="208"/>
      <c r="J82" s="75"/>
      <c r="K82" s="75"/>
      <c r="L82" s="73"/>
    </row>
    <row r="83" spans="2:12" s="1" customFormat="1" ht="18" customHeight="1">
      <c r="B83" s="47"/>
      <c r="C83" s="77" t="s">
        <v>25</v>
      </c>
      <c r="D83" s="75"/>
      <c r="E83" s="75"/>
      <c r="F83" s="212" t="str">
        <f>F14</f>
        <v>Dobrošov</v>
      </c>
      <c r="G83" s="75"/>
      <c r="H83" s="75"/>
      <c r="I83" s="213" t="s">
        <v>27</v>
      </c>
      <c r="J83" s="86" t="str">
        <f>IF(J14="","",J14)</f>
        <v>3. 5. 2017</v>
      </c>
      <c r="K83" s="75"/>
      <c r="L83" s="73"/>
    </row>
    <row r="84" spans="2:12" s="1" customFormat="1" ht="6.95" customHeight="1">
      <c r="B84" s="47"/>
      <c r="C84" s="75"/>
      <c r="D84" s="75"/>
      <c r="E84" s="75"/>
      <c r="F84" s="75"/>
      <c r="G84" s="75"/>
      <c r="H84" s="75"/>
      <c r="I84" s="208"/>
      <c r="J84" s="75"/>
      <c r="K84" s="75"/>
      <c r="L84" s="73"/>
    </row>
    <row r="85" spans="2:12" s="1" customFormat="1" ht="13.5">
      <c r="B85" s="47"/>
      <c r="C85" s="77" t="s">
        <v>29</v>
      </c>
      <c r="D85" s="75"/>
      <c r="E85" s="75"/>
      <c r="F85" s="212" t="str">
        <f>E17</f>
        <v xml:space="preserve"> </v>
      </c>
      <c r="G85" s="75"/>
      <c r="H85" s="75"/>
      <c r="I85" s="213" t="s">
        <v>35</v>
      </c>
      <c r="J85" s="212" t="str">
        <f>E23</f>
        <v xml:space="preserve"> </v>
      </c>
      <c r="K85" s="75"/>
      <c r="L85" s="73"/>
    </row>
    <row r="86" spans="2:12" s="1" customFormat="1" ht="14.4" customHeight="1">
      <c r="B86" s="47"/>
      <c r="C86" s="77" t="s">
        <v>33</v>
      </c>
      <c r="D86" s="75"/>
      <c r="E86" s="75"/>
      <c r="F86" s="212" t="str">
        <f>IF(E20="","",E20)</f>
        <v/>
      </c>
      <c r="G86" s="75"/>
      <c r="H86" s="75"/>
      <c r="I86" s="208"/>
      <c r="J86" s="75"/>
      <c r="K86" s="75"/>
      <c r="L86" s="73"/>
    </row>
    <row r="87" spans="2:12" s="1" customFormat="1" ht="10.3" customHeight="1">
      <c r="B87" s="47"/>
      <c r="C87" s="75"/>
      <c r="D87" s="75"/>
      <c r="E87" s="75"/>
      <c r="F87" s="75"/>
      <c r="G87" s="75"/>
      <c r="H87" s="75"/>
      <c r="I87" s="208"/>
      <c r="J87" s="75"/>
      <c r="K87" s="75"/>
      <c r="L87" s="73"/>
    </row>
    <row r="88" spans="2:20" s="10" customFormat="1" ht="29.25" customHeight="1">
      <c r="B88" s="214"/>
      <c r="C88" s="215" t="s">
        <v>379</v>
      </c>
      <c r="D88" s="216" t="s">
        <v>58</v>
      </c>
      <c r="E88" s="216" t="s">
        <v>54</v>
      </c>
      <c r="F88" s="216" t="s">
        <v>380</v>
      </c>
      <c r="G88" s="216" t="s">
        <v>381</v>
      </c>
      <c r="H88" s="216" t="s">
        <v>382</v>
      </c>
      <c r="I88" s="217" t="s">
        <v>383</v>
      </c>
      <c r="J88" s="216" t="s">
        <v>282</v>
      </c>
      <c r="K88" s="218" t="s">
        <v>384</v>
      </c>
      <c r="L88" s="219"/>
      <c r="M88" s="103" t="s">
        <v>385</v>
      </c>
      <c r="N88" s="104" t="s">
        <v>43</v>
      </c>
      <c r="O88" s="104" t="s">
        <v>386</v>
      </c>
      <c r="P88" s="104" t="s">
        <v>387</v>
      </c>
      <c r="Q88" s="104" t="s">
        <v>388</v>
      </c>
      <c r="R88" s="104" t="s">
        <v>389</v>
      </c>
      <c r="S88" s="104" t="s">
        <v>390</v>
      </c>
      <c r="T88" s="105" t="s">
        <v>391</v>
      </c>
    </row>
    <row r="89" spans="2:63" s="1" customFormat="1" ht="29.25" customHeight="1">
      <c r="B89" s="47"/>
      <c r="C89" s="109" t="s">
        <v>287</v>
      </c>
      <c r="D89" s="75"/>
      <c r="E89" s="75"/>
      <c r="F89" s="75"/>
      <c r="G89" s="75"/>
      <c r="H89" s="75"/>
      <c r="I89" s="208"/>
      <c r="J89" s="220">
        <f>BK89</f>
        <v>0</v>
      </c>
      <c r="K89" s="75"/>
      <c r="L89" s="73"/>
      <c r="M89" s="106"/>
      <c r="N89" s="107"/>
      <c r="O89" s="107"/>
      <c r="P89" s="221">
        <f>P90</f>
        <v>0</v>
      </c>
      <c r="Q89" s="107"/>
      <c r="R89" s="221">
        <f>R90</f>
        <v>276.141174</v>
      </c>
      <c r="S89" s="107"/>
      <c r="T89" s="222">
        <f>T90</f>
        <v>79.39099999999999</v>
      </c>
      <c r="AT89" s="25" t="s">
        <v>72</v>
      </c>
      <c r="AU89" s="25" t="s">
        <v>288</v>
      </c>
      <c r="BK89" s="223">
        <f>BK90</f>
        <v>0</v>
      </c>
    </row>
    <row r="90" spans="2:63" s="11" customFormat="1" ht="37.4" customHeight="1">
      <c r="B90" s="224"/>
      <c r="C90" s="225"/>
      <c r="D90" s="226" t="s">
        <v>72</v>
      </c>
      <c r="E90" s="227" t="s">
        <v>392</v>
      </c>
      <c r="F90" s="227" t="s">
        <v>393</v>
      </c>
      <c r="G90" s="225"/>
      <c r="H90" s="225"/>
      <c r="I90" s="228"/>
      <c r="J90" s="229">
        <f>BK90</f>
        <v>0</v>
      </c>
      <c r="K90" s="225"/>
      <c r="L90" s="230"/>
      <c r="M90" s="231"/>
      <c r="N90" s="232"/>
      <c r="O90" s="232"/>
      <c r="P90" s="233">
        <f>P91+P118+P122+P134+P145+P156</f>
        <v>0</v>
      </c>
      <c r="Q90" s="232"/>
      <c r="R90" s="233">
        <f>R91+R118+R122+R134+R145+R156</f>
        <v>276.141174</v>
      </c>
      <c r="S90" s="232"/>
      <c r="T90" s="234">
        <f>T91+T118+T122+T134+T145+T156</f>
        <v>79.39099999999999</v>
      </c>
      <c r="AR90" s="235" t="s">
        <v>24</v>
      </c>
      <c r="AT90" s="236" t="s">
        <v>72</v>
      </c>
      <c r="AU90" s="236" t="s">
        <v>73</v>
      </c>
      <c r="AY90" s="235" t="s">
        <v>394</v>
      </c>
      <c r="BK90" s="237">
        <f>BK91+BK118+BK122+BK134+BK145+BK156</f>
        <v>0</v>
      </c>
    </row>
    <row r="91" spans="2:63" s="11" customFormat="1" ht="19.9" customHeight="1">
      <c r="B91" s="224"/>
      <c r="C91" s="225"/>
      <c r="D91" s="226" t="s">
        <v>72</v>
      </c>
      <c r="E91" s="238" t="s">
        <v>24</v>
      </c>
      <c r="F91" s="238" t="s">
        <v>395</v>
      </c>
      <c r="G91" s="225"/>
      <c r="H91" s="225"/>
      <c r="I91" s="228"/>
      <c r="J91" s="239">
        <f>BK91</f>
        <v>0</v>
      </c>
      <c r="K91" s="225"/>
      <c r="L91" s="230"/>
      <c r="M91" s="231"/>
      <c r="N91" s="232"/>
      <c r="O91" s="232"/>
      <c r="P91" s="233">
        <f>SUM(P92:P117)</f>
        <v>0</v>
      </c>
      <c r="Q91" s="232"/>
      <c r="R91" s="233">
        <f>SUM(R92:R117)</f>
        <v>0.0063</v>
      </c>
      <c r="S91" s="232"/>
      <c r="T91" s="234">
        <f>SUM(T92:T117)</f>
        <v>79.39099999999999</v>
      </c>
      <c r="AR91" s="235" t="s">
        <v>24</v>
      </c>
      <c r="AT91" s="236" t="s">
        <v>72</v>
      </c>
      <c r="AU91" s="236" t="s">
        <v>24</v>
      </c>
      <c r="AY91" s="235" t="s">
        <v>394</v>
      </c>
      <c r="BK91" s="237">
        <f>SUM(BK92:BK117)</f>
        <v>0</v>
      </c>
    </row>
    <row r="92" spans="2:65" s="1" customFormat="1" ht="16.5" customHeight="1">
      <c r="B92" s="47"/>
      <c r="C92" s="240" t="s">
        <v>24</v>
      </c>
      <c r="D92" s="240" t="s">
        <v>396</v>
      </c>
      <c r="E92" s="241" t="s">
        <v>6180</v>
      </c>
      <c r="F92" s="242" t="s">
        <v>6181</v>
      </c>
      <c r="G92" s="243" t="s">
        <v>399</v>
      </c>
      <c r="H92" s="244">
        <v>257.4</v>
      </c>
      <c r="I92" s="245"/>
      <c r="J92" s="246">
        <f>ROUND(I92*H92,2)</f>
        <v>0</v>
      </c>
      <c r="K92" s="242" t="s">
        <v>400</v>
      </c>
      <c r="L92" s="73"/>
      <c r="M92" s="247" t="s">
        <v>22</v>
      </c>
      <c r="N92" s="248" t="s">
        <v>44</v>
      </c>
      <c r="O92" s="48"/>
      <c r="P92" s="249">
        <f>O92*H92</f>
        <v>0</v>
      </c>
      <c r="Q92" s="249">
        <v>0</v>
      </c>
      <c r="R92" s="249">
        <f>Q92*H92</f>
        <v>0</v>
      </c>
      <c r="S92" s="249">
        <v>0.255</v>
      </c>
      <c r="T92" s="250">
        <f>S92*H92</f>
        <v>65.637</v>
      </c>
      <c r="AR92" s="25" t="s">
        <v>401</v>
      </c>
      <c r="AT92" s="25" t="s">
        <v>396</v>
      </c>
      <c r="AU92" s="25" t="s">
        <v>81</v>
      </c>
      <c r="AY92" s="25" t="s">
        <v>394</v>
      </c>
      <c r="BE92" s="251">
        <f>IF(N92="základní",J92,0)</f>
        <v>0</v>
      </c>
      <c r="BF92" s="251">
        <f>IF(N92="snížená",J92,0)</f>
        <v>0</v>
      </c>
      <c r="BG92" s="251">
        <f>IF(N92="zákl. přenesená",J92,0)</f>
        <v>0</v>
      </c>
      <c r="BH92" s="251">
        <f>IF(N92="sníž. přenesená",J92,0)</f>
        <v>0</v>
      </c>
      <c r="BI92" s="251">
        <f>IF(N92="nulová",J92,0)</f>
        <v>0</v>
      </c>
      <c r="BJ92" s="25" t="s">
        <v>24</v>
      </c>
      <c r="BK92" s="251">
        <f>ROUND(I92*H92,2)</f>
        <v>0</v>
      </c>
      <c r="BL92" s="25" t="s">
        <v>401</v>
      </c>
      <c r="BM92" s="25" t="s">
        <v>6296</v>
      </c>
    </row>
    <row r="93" spans="2:47" s="1" customFormat="1" ht="13.5">
      <c r="B93" s="47"/>
      <c r="C93" s="75"/>
      <c r="D93" s="252" t="s">
        <v>403</v>
      </c>
      <c r="E93" s="75"/>
      <c r="F93" s="253" t="s">
        <v>6183</v>
      </c>
      <c r="G93" s="75"/>
      <c r="H93" s="75"/>
      <c r="I93" s="208"/>
      <c r="J93" s="75"/>
      <c r="K93" s="75"/>
      <c r="L93" s="73"/>
      <c r="M93" s="254"/>
      <c r="N93" s="48"/>
      <c r="O93" s="48"/>
      <c r="P93" s="48"/>
      <c r="Q93" s="48"/>
      <c r="R93" s="48"/>
      <c r="S93" s="48"/>
      <c r="T93" s="96"/>
      <c r="AT93" s="25" t="s">
        <v>403</v>
      </c>
      <c r="AU93" s="25" t="s">
        <v>81</v>
      </c>
    </row>
    <row r="94" spans="2:65" s="1" customFormat="1" ht="16.5" customHeight="1">
      <c r="B94" s="47"/>
      <c r="C94" s="240" t="s">
        <v>81</v>
      </c>
      <c r="D94" s="240" t="s">
        <v>396</v>
      </c>
      <c r="E94" s="241" t="s">
        <v>6188</v>
      </c>
      <c r="F94" s="242" t="s">
        <v>6189</v>
      </c>
      <c r="G94" s="243" t="s">
        <v>399</v>
      </c>
      <c r="H94" s="244">
        <v>0.5</v>
      </c>
      <c r="I94" s="245"/>
      <c r="J94" s="246">
        <f>ROUND(I94*H94,2)</f>
        <v>0</v>
      </c>
      <c r="K94" s="242" t="s">
        <v>400</v>
      </c>
      <c r="L94" s="73"/>
      <c r="M94" s="247" t="s">
        <v>22</v>
      </c>
      <c r="N94" s="248" t="s">
        <v>44</v>
      </c>
      <c r="O94" s="48"/>
      <c r="P94" s="249">
        <f>O94*H94</f>
        <v>0</v>
      </c>
      <c r="Q94" s="249">
        <v>0</v>
      </c>
      <c r="R94" s="249">
        <f>Q94*H94</f>
        <v>0</v>
      </c>
      <c r="S94" s="249">
        <v>0.325</v>
      </c>
      <c r="T94" s="250">
        <f>S94*H94</f>
        <v>0.1625</v>
      </c>
      <c r="AR94" s="25" t="s">
        <v>401</v>
      </c>
      <c r="AT94" s="25" t="s">
        <v>396</v>
      </c>
      <c r="AU94" s="25" t="s">
        <v>81</v>
      </c>
      <c r="AY94" s="25" t="s">
        <v>394</v>
      </c>
      <c r="BE94" s="251">
        <f>IF(N94="základní",J94,0)</f>
        <v>0</v>
      </c>
      <c r="BF94" s="251">
        <f>IF(N94="snížená",J94,0)</f>
        <v>0</v>
      </c>
      <c r="BG94" s="251">
        <f>IF(N94="zákl. přenesená",J94,0)</f>
        <v>0</v>
      </c>
      <c r="BH94" s="251">
        <f>IF(N94="sníž. přenesená",J94,0)</f>
        <v>0</v>
      </c>
      <c r="BI94" s="251">
        <f>IF(N94="nulová",J94,0)</f>
        <v>0</v>
      </c>
      <c r="BJ94" s="25" t="s">
        <v>24</v>
      </c>
      <c r="BK94" s="251">
        <f>ROUND(I94*H94,2)</f>
        <v>0</v>
      </c>
      <c r="BL94" s="25" t="s">
        <v>401</v>
      </c>
      <c r="BM94" s="25" t="s">
        <v>6297</v>
      </c>
    </row>
    <row r="95" spans="2:47" s="1" customFormat="1" ht="13.5">
      <c r="B95" s="47"/>
      <c r="C95" s="75"/>
      <c r="D95" s="252" t="s">
        <v>403</v>
      </c>
      <c r="E95" s="75"/>
      <c r="F95" s="253" t="s">
        <v>6191</v>
      </c>
      <c r="G95" s="75"/>
      <c r="H95" s="75"/>
      <c r="I95" s="208"/>
      <c r="J95" s="75"/>
      <c r="K95" s="75"/>
      <c r="L95" s="73"/>
      <c r="M95" s="254"/>
      <c r="N95" s="48"/>
      <c r="O95" s="48"/>
      <c r="P95" s="48"/>
      <c r="Q95" s="48"/>
      <c r="R95" s="48"/>
      <c r="S95" s="48"/>
      <c r="T95" s="96"/>
      <c r="AT95" s="25" t="s">
        <v>403</v>
      </c>
      <c r="AU95" s="25" t="s">
        <v>81</v>
      </c>
    </row>
    <row r="96" spans="2:65" s="1" customFormat="1" ht="16.5" customHeight="1">
      <c r="B96" s="47"/>
      <c r="C96" s="240" t="s">
        <v>413</v>
      </c>
      <c r="D96" s="240" t="s">
        <v>396</v>
      </c>
      <c r="E96" s="241" t="s">
        <v>6192</v>
      </c>
      <c r="F96" s="242" t="s">
        <v>6193</v>
      </c>
      <c r="G96" s="243" t="s">
        <v>612</v>
      </c>
      <c r="H96" s="244">
        <v>66.3</v>
      </c>
      <c r="I96" s="245"/>
      <c r="J96" s="246">
        <f>ROUND(I96*H96,2)</f>
        <v>0</v>
      </c>
      <c r="K96" s="242" t="s">
        <v>400</v>
      </c>
      <c r="L96" s="73"/>
      <c r="M96" s="247" t="s">
        <v>22</v>
      </c>
      <c r="N96" s="248" t="s">
        <v>44</v>
      </c>
      <c r="O96" s="48"/>
      <c r="P96" s="249">
        <f>O96*H96</f>
        <v>0</v>
      </c>
      <c r="Q96" s="249">
        <v>0</v>
      </c>
      <c r="R96" s="249">
        <f>Q96*H96</f>
        <v>0</v>
      </c>
      <c r="S96" s="249">
        <v>0.205</v>
      </c>
      <c r="T96" s="250">
        <f>S96*H96</f>
        <v>13.591499999999998</v>
      </c>
      <c r="AR96" s="25" t="s">
        <v>401</v>
      </c>
      <c r="AT96" s="25" t="s">
        <v>396</v>
      </c>
      <c r="AU96" s="25" t="s">
        <v>81</v>
      </c>
      <c r="AY96" s="25" t="s">
        <v>394</v>
      </c>
      <c r="BE96" s="251">
        <f>IF(N96="základní",J96,0)</f>
        <v>0</v>
      </c>
      <c r="BF96" s="251">
        <f>IF(N96="snížená",J96,0)</f>
        <v>0</v>
      </c>
      <c r="BG96" s="251">
        <f>IF(N96="zákl. přenesená",J96,0)</f>
        <v>0</v>
      </c>
      <c r="BH96" s="251">
        <f>IF(N96="sníž. přenesená",J96,0)</f>
        <v>0</v>
      </c>
      <c r="BI96" s="251">
        <f>IF(N96="nulová",J96,0)</f>
        <v>0</v>
      </c>
      <c r="BJ96" s="25" t="s">
        <v>24</v>
      </c>
      <c r="BK96" s="251">
        <f>ROUND(I96*H96,2)</f>
        <v>0</v>
      </c>
      <c r="BL96" s="25" t="s">
        <v>401</v>
      </c>
      <c r="BM96" s="25" t="s">
        <v>6298</v>
      </c>
    </row>
    <row r="97" spans="2:47" s="1" customFormat="1" ht="13.5">
      <c r="B97" s="47"/>
      <c r="C97" s="75"/>
      <c r="D97" s="252" t="s">
        <v>403</v>
      </c>
      <c r="E97" s="75"/>
      <c r="F97" s="253" t="s">
        <v>6195</v>
      </c>
      <c r="G97" s="75"/>
      <c r="H97" s="75"/>
      <c r="I97" s="208"/>
      <c r="J97" s="75"/>
      <c r="K97" s="75"/>
      <c r="L97" s="73"/>
      <c r="M97" s="254"/>
      <c r="N97" s="48"/>
      <c r="O97" s="48"/>
      <c r="P97" s="48"/>
      <c r="Q97" s="48"/>
      <c r="R97" s="48"/>
      <c r="S97" s="48"/>
      <c r="T97" s="96"/>
      <c r="AT97" s="25" t="s">
        <v>403</v>
      </c>
      <c r="AU97" s="25" t="s">
        <v>81</v>
      </c>
    </row>
    <row r="98" spans="2:65" s="1" customFormat="1" ht="16.5" customHeight="1">
      <c r="B98" s="47"/>
      <c r="C98" s="240" t="s">
        <v>401</v>
      </c>
      <c r="D98" s="240" t="s">
        <v>396</v>
      </c>
      <c r="E98" s="241" t="s">
        <v>6196</v>
      </c>
      <c r="F98" s="242" t="s">
        <v>6197</v>
      </c>
      <c r="G98" s="243" t="s">
        <v>425</v>
      </c>
      <c r="H98" s="244">
        <v>17.83</v>
      </c>
      <c r="I98" s="245"/>
      <c r="J98" s="246">
        <f>ROUND(I98*H98,2)</f>
        <v>0</v>
      </c>
      <c r="K98" s="242" t="s">
        <v>400</v>
      </c>
      <c r="L98" s="73"/>
      <c r="M98" s="247" t="s">
        <v>22</v>
      </c>
      <c r="N98" s="248" t="s">
        <v>44</v>
      </c>
      <c r="O98" s="48"/>
      <c r="P98" s="249">
        <f>O98*H98</f>
        <v>0</v>
      </c>
      <c r="Q98" s="249">
        <v>0</v>
      </c>
      <c r="R98" s="249">
        <f>Q98*H98</f>
        <v>0</v>
      </c>
      <c r="S98" s="249">
        <v>0</v>
      </c>
      <c r="T98" s="250">
        <f>S98*H98</f>
        <v>0</v>
      </c>
      <c r="AR98" s="25" t="s">
        <v>401</v>
      </c>
      <c r="AT98" s="25" t="s">
        <v>396</v>
      </c>
      <c r="AU98" s="25" t="s">
        <v>81</v>
      </c>
      <c r="AY98" s="25" t="s">
        <v>394</v>
      </c>
      <c r="BE98" s="251">
        <f>IF(N98="základní",J98,0)</f>
        <v>0</v>
      </c>
      <c r="BF98" s="251">
        <f>IF(N98="snížená",J98,0)</f>
        <v>0</v>
      </c>
      <c r="BG98" s="251">
        <f>IF(N98="zákl. přenesená",J98,0)</f>
        <v>0</v>
      </c>
      <c r="BH98" s="251">
        <f>IF(N98="sníž. přenesená",J98,0)</f>
        <v>0</v>
      </c>
      <c r="BI98" s="251">
        <f>IF(N98="nulová",J98,0)</f>
        <v>0</v>
      </c>
      <c r="BJ98" s="25" t="s">
        <v>24</v>
      </c>
      <c r="BK98" s="251">
        <f>ROUND(I98*H98,2)</f>
        <v>0</v>
      </c>
      <c r="BL98" s="25" t="s">
        <v>401</v>
      </c>
      <c r="BM98" s="25" t="s">
        <v>6299</v>
      </c>
    </row>
    <row r="99" spans="2:47" s="1" customFormat="1" ht="13.5">
      <c r="B99" s="47"/>
      <c r="C99" s="75"/>
      <c r="D99" s="252" t="s">
        <v>403</v>
      </c>
      <c r="E99" s="75"/>
      <c r="F99" s="253" t="s">
        <v>6199</v>
      </c>
      <c r="G99" s="75"/>
      <c r="H99" s="75"/>
      <c r="I99" s="208"/>
      <c r="J99" s="75"/>
      <c r="K99" s="75"/>
      <c r="L99" s="73"/>
      <c r="M99" s="254"/>
      <c r="N99" s="48"/>
      <c r="O99" s="48"/>
      <c r="P99" s="48"/>
      <c r="Q99" s="48"/>
      <c r="R99" s="48"/>
      <c r="S99" s="48"/>
      <c r="T99" s="96"/>
      <c r="AT99" s="25" t="s">
        <v>403</v>
      </c>
      <c r="AU99" s="25" t="s">
        <v>81</v>
      </c>
    </row>
    <row r="100" spans="2:65" s="1" customFormat="1" ht="25.5" customHeight="1">
      <c r="B100" s="47"/>
      <c r="C100" s="240" t="s">
        <v>422</v>
      </c>
      <c r="D100" s="240" t="s">
        <v>396</v>
      </c>
      <c r="E100" s="241" t="s">
        <v>6200</v>
      </c>
      <c r="F100" s="242" t="s">
        <v>6201</v>
      </c>
      <c r="G100" s="243" t="s">
        <v>425</v>
      </c>
      <c r="H100" s="244">
        <v>119.6</v>
      </c>
      <c r="I100" s="245"/>
      <c r="J100" s="246">
        <f>ROUND(I100*H100,2)</f>
        <v>0</v>
      </c>
      <c r="K100" s="242" t="s">
        <v>400</v>
      </c>
      <c r="L100" s="73"/>
      <c r="M100" s="247" t="s">
        <v>22</v>
      </c>
      <c r="N100" s="248" t="s">
        <v>44</v>
      </c>
      <c r="O100" s="48"/>
      <c r="P100" s="249">
        <f>O100*H100</f>
        <v>0</v>
      </c>
      <c r="Q100" s="249">
        <v>0</v>
      </c>
      <c r="R100" s="249">
        <f>Q100*H100</f>
        <v>0</v>
      </c>
      <c r="S100" s="249">
        <v>0</v>
      </c>
      <c r="T100" s="250">
        <f>S100*H100</f>
        <v>0</v>
      </c>
      <c r="AR100" s="25" t="s">
        <v>401</v>
      </c>
      <c r="AT100" s="25" t="s">
        <v>396</v>
      </c>
      <c r="AU100" s="25" t="s">
        <v>81</v>
      </c>
      <c r="AY100" s="25" t="s">
        <v>394</v>
      </c>
      <c r="BE100" s="251">
        <f>IF(N100="základní",J100,0)</f>
        <v>0</v>
      </c>
      <c r="BF100" s="251">
        <f>IF(N100="snížená",J100,0)</f>
        <v>0</v>
      </c>
      <c r="BG100" s="251">
        <f>IF(N100="zákl. přenesená",J100,0)</f>
        <v>0</v>
      </c>
      <c r="BH100" s="251">
        <f>IF(N100="sníž. přenesená",J100,0)</f>
        <v>0</v>
      </c>
      <c r="BI100" s="251">
        <f>IF(N100="nulová",J100,0)</f>
        <v>0</v>
      </c>
      <c r="BJ100" s="25" t="s">
        <v>24</v>
      </c>
      <c r="BK100" s="251">
        <f>ROUND(I100*H100,2)</f>
        <v>0</v>
      </c>
      <c r="BL100" s="25" t="s">
        <v>401</v>
      </c>
      <c r="BM100" s="25" t="s">
        <v>6300</v>
      </c>
    </row>
    <row r="101" spans="2:47" s="1" customFormat="1" ht="13.5">
      <c r="B101" s="47"/>
      <c r="C101" s="75"/>
      <c r="D101" s="252" t="s">
        <v>403</v>
      </c>
      <c r="E101" s="75"/>
      <c r="F101" s="253" t="s">
        <v>6203</v>
      </c>
      <c r="G101" s="75"/>
      <c r="H101" s="75"/>
      <c r="I101" s="208"/>
      <c r="J101" s="75"/>
      <c r="K101" s="75"/>
      <c r="L101" s="73"/>
      <c r="M101" s="254"/>
      <c r="N101" s="48"/>
      <c r="O101" s="48"/>
      <c r="P101" s="48"/>
      <c r="Q101" s="48"/>
      <c r="R101" s="48"/>
      <c r="S101" s="48"/>
      <c r="T101" s="96"/>
      <c r="AT101" s="25" t="s">
        <v>403</v>
      </c>
      <c r="AU101" s="25" t="s">
        <v>81</v>
      </c>
    </row>
    <row r="102" spans="2:65" s="1" customFormat="1" ht="16.5" customHeight="1">
      <c r="B102" s="47"/>
      <c r="C102" s="240" t="s">
        <v>432</v>
      </c>
      <c r="D102" s="240" t="s">
        <v>396</v>
      </c>
      <c r="E102" s="241" t="s">
        <v>534</v>
      </c>
      <c r="F102" s="242" t="s">
        <v>535</v>
      </c>
      <c r="G102" s="243" t="s">
        <v>425</v>
      </c>
      <c r="H102" s="244">
        <v>137.43</v>
      </c>
      <c r="I102" s="245"/>
      <c r="J102" s="246">
        <f>ROUND(I102*H102,2)</f>
        <v>0</v>
      </c>
      <c r="K102" s="242" t="s">
        <v>400</v>
      </c>
      <c r="L102" s="73"/>
      <c r="M102" s="247" t="s">
        <v>22</v>
      </c>
      <c r="N102" s="248" t="s">
        <v>44</v>
      </c>
      <c r="O102" s="48"/>
      <c r="P102" s="249">
        <f>O102*H102</f>
        <v>0</v>
      </c>
      <c r="Q102" s="249">
        <v>0</v>
      </c>
      <c r="R102" s="249">
        <f>Q102*H102</f>
        <v>0</v>
      </c>
      <c r="S102" s="249">
        <v>0</v>
      </c>
      <c r="T102" s="250">
        <f>S102*H102</f>
        <v>0</v>
      </c>
      <c r="AR102" s="25" t="s">
        <v>401</v>
      </c>
      <c r="AT102" s="25" t="s">
        <v>396</v>
      </c>
      <c r="AU102" s="25" t="s">
        <v>81</v>
      </c>
      <c r="AY102" s="25" t="s">
        <v>394</v>
      </c>
      <c r="BE102" s="251">
        <f>IF(N102="základní",J102,0)</f>
        <v>0</v>
      </c>
      <c r="BF102" s="251">
        <f>IF(N102="snížená",J102,0)</f>
        <v>0</v>
      </c>
      <c r="BG102" s="251">
        <f>IF(N102="zákl. přenesená",J102,0)</f>
        <v>0</v>
      </c>
      <c r="BH102" s="251">
        <f>IF(N102="sníž. přenesená",J102,0)</f>
        <v>0</v>
      </c>
      <c r="BI102" s="251">
        <f>IF(N102="nulová",J102,0)</f>
        <v>0</v>
      </c>
      <c r="BJ102" s="25" t="s">
        <v>24</v>
      </c>
      <c r="BK102" s="251">
        <f>ROUND(I102*H102,2)</f>
        <v>0</v>
      </c>
      <c r="BL102" s="25" t="s">
        <v>401</v>
      </c>
      <c r="BM102" s="25" t="s">
        <v>6301</v>
      </c>
    </row>
    <row r="103" spans="2:47" s="1" customFormat="1" ht="13.5">
      <c r="B103" s="47"/>
      <c r="C103" s="75"/>
      <c r="D103" s="252" t="s">
        <v>403</v>
      </c>
      <c r="E103" s="75"/>
      <c r="F103" s="253" t="s">
        <v>537</v>
      </c>
      <c r="G103" s="75"/>
      <c r="H103" s="75"/>
      <c r="I103" s="208"/>
      <c r="J103" s="75"/>
      <c r="K103" s="75"/>
      <c r="L103" s="73"/>
      <c r="M103" s="254"/>
      <c r="N103" s="48"/>
      <c r="O103" s="48"/>
      <c r="P103" s="48"/>
      <c r="Q103" s="48"/>
      <c r="R103" s="48"/>
      <c r="S103" s="48"/>
      <c r="T103" s="96"/>
      <c r="AT103" s="25" t="s">
        <v>403</v>
      </c>
      <c r="AU103" s="25" t="s">
        <v>81</v>
      </c>
    </row>
    <row r="104" spans="2:65" s="1" customFormat="1" ht="16.5" customHeight="1">
      <c r="B104" s="47"/>
      <c r="C104" s="240" t="s">
        <v>437</v>
      </c>
      <c r="D104" s="240" t="s">
        <v>396</v>
      </c>
      <c r="E104" s="241" t="s">
        <v>546</v>
      </c>
      <c r="F104" s="242" t="s">
        <v>547</v>
      </c>
      <c r="G104" s="243" t="s">
        <v>425</v>
      </c>
      <c r="H104" s="244">
        <v>119.6</v>
      </c>
      <c r="I104" s="245"/>
      <c r="J104" s="246">
        <f>ROUND(I104*H104,2)</f>
        <v>0</v>
      </c>
      <c r="K104" s="242" t="s">
        <v>400</v>
      </c>
      <c r="L104" s="73"/>
      <c r="M104" s="247" t="s">
        <v>22</v>
      </c>
      <c r="N104" s="248" t="s">
        <v>44</v>
      </c>
      <c r="O104" s="48"/>
      <c r="P104" s="249">
        <f>O104*H104</f>
        <v>0</v>
      </c>
      <c r="Q104" s="249">
        <v>0</v>
      </c>
      <c r="R104" s="249">
        <f>Q104*H104</f>
        <v>0</v>
      </c>
      <c r="S104" s="249">
        <v>0</v>
      </c>
      <c r="T104" s="250">
        <f>S104*H104</f>
        <v>0</v>
      </c>
      <c r="AR104" s="25" t="s">
        <v>401</v>
      </c>
      <c r="AT104" s="25" t="s">
        <v>396</v>
      </c>
      <c r="AU104" s="25" t="s">
        <v>81</v>
      </c>
      <c r="AY104" s="25" t="s">
        <v>394</v>
      </c>
      <c r="BE104" s="251">
        <f>IF(N104="základní",J104,0)</f>
        <v>0</v>
      </c>
      <c r="BF104" s="251">
        <f>IF(N104="snížená",J104,0)</f>
        <v>0</v>
      </c>
      <c r="BG104" s="251">
        <f>IF(N104="zákl. přenesená",J104,0)</f>
        <v>0</v>
      </c>
      <c r="BH104" s="251">
        <f>IF(N104="sníž. přenesená",J104,0)</f>
        <v>0</v>
      </c>
      <c r="BI104" s="251">
        <f>IF(N104="nulová",J104,0)</f>
        <v>0</v>
      </c>
      <c r="BJ104" s="25" t="s">
        <v>24</v>
      </c>
      <c r="BK104" s="251">
        <f>ROUND(I104*H104,2)</f>
        <v>0</v>
      </c>
      <c r="BL104" s="25" t="s">
        <v>401</v>
      </c>
      <c r="BM104" s="25" t="s">
        <v>6302</v>
      </c>
    </row>
    <row r="105" spans="2:47" s="1" customFormat="1" ht="13.5">
      <c r="B105" s="47"/>
      <c r="C105" s="75"/>
      <c r="D105" s="252" t="s">
        <v>403</v>
      </c>
      <c r="E105" s="75"/>
      <c r="F105" s="253" t="s">
        <v>547</v>
      </c>
      <c r="G105" s="75"/>
      <c r="H105" s="75"/>
      <c r="I105" s="208"/>
      <c r="J105" s="75"/>
      <c r="K105" s="75"/>
      <c r="L105" s="73"/>
      <c r="M105" s="254"/>
      <c r="N105" s="48"/>
      <c r="O105" s="48"/>
      <c r="P105" s="48"/>
      <c r="Q105" s="48"/>
      <c r="R105" s="48"/>
      <c r="S105" s="48"/>
      <c r="T105" s="96"/>
      <c r="AT105" s="25" t="s">
        <v>403</v>
      </c>
      <c r="AU105" s="25" t="s">
        <v>81</v>
      </c>
    </row>
    <row r="106" spans="2:65" s="1" customFormat="1" ht="16.5" customHeight="1">
      <c r="B106" s="47"/>
      <c r="C106" s="240" t="s">
        <v>443</v>
      </c>
      <c r="D106" s="240" t="s">
        <v>396</v>
      </c>
      <c r="E106" s="241" t="s">
        <v>550</v>
      </c>
      <c r="F106" s="242" t="s">
        <v>551</v>
      </c>
      <c r="G106" s="243" t="s">
        <v>552</v>
      </c>
      <c r="H106" s="244">
        <v>215.28</v>
      </c>
      <c r="I106" s="245"/>
      <c r="J106" s="246">
        <f>ROUND(I106*H106,2)</f>
        <v>0</v>
      </c>
      <c r="K106" s="242" t="s">
        <v>400</v>
      </c>
      <c r="L106" s="73"/>
      <c r="M106" s="247" t="s">
        <v>22</v>
      </c>
      <c r="N106" s="248" t="s">
        <v>44</v>
      </c>
      <c r="O106" s="48"/>
      <c r="P106" s="249">
        <f>O106*H106</f>
        <v>0</v>
      </c>
      <c r="Q106" s="249">
        <v>0</v>
      </c>
      <c r="R106" s="249">
        <f>Q106*H106</f>
        <v>0</v>
      </c>
      <c r="S106" s="249">
        <v>0</v>
      </c>
      <c r="T106" s="250">
        <f>S106*H106</f>
        <v>0</v>
      </c>
      <c r="AR106" s="25" t="s">
        <v>401</v>
      </c>
      <c r="AT106" s="25" t="s">
        <v>396</v>
      </c>
      <c r="AU106" s="25" t="s">
        <v>81</v>
      </c>
      <c r="AY106" s="25" t="s">
        <v>394</v>
      </c>
      <c r="BE106" s="251">
        <f>IF(N106="základní",J106,0)</f>
        <v>0</v>
      </c>
      <c r="BF106" s="251">
        <f>IF(N106="snížená",J106,0)</f>
        <v>0</v>
      </c>
      <c r="BG106" s="251">
        <f>IF(N106="zákl. přenesená",J106,0)</f>
        <v>0</v>
      </c>
      <c r="BH106" s="251">
        <f>IF(N106="sníž. přenesená",J106,0)</f>
        <v>0</v>
      </c>
      <c r="BI106" s="251">
        <f>IF(N106="nulová",J106,0)</f>
        <v>0</v>
      </c>
      <c r="BJ106" s="25" t="s">
        <v>24</v>
      </c>
      <c r="BK106" s="251">
        <f>ROUND(I106*H106,2)</f>
        <v>0</v>
      </c>
      <c r="BL106" s="25" t="s">
        <v>401</v>
      </c>
      <c r="BM106" s="25" t="s">
        <v>6303</v>
      </c>
    </row>
    <row r="107" spans="2:47" s="1" customFormat="1" ht="13.5">
      <c r="B107" s="47"/>
      <c r="C107" s="75"/>
      <c r="D107" s="252" t="s">
        <v>403</v>
      </c>
      <c r="E107" s="75"/>
      <c r="F107" s="253" t="s">
        <v>554</v>
      </c>
      <c r="G107" s="75"/>
      <c r="H107" s="75"/>
      <c r="I107" s="208"/>
      <c r="J107" s="75"/>
      <c r="K107" s="75"/>
      <c r="L107" s="73"/>
      <c r="M107" s="254"/>
      <c r="N107" s="48"/>
      <c r="O107" s="48"/>
      <c r="P107" s="48"/>
      <c r="Q107" s="48"/>
      <c r="R107" s="48"/>
      <c r="S107" s="48"/>
      <c r="T107" s="96"/>
      <c r="AT107" s="25" t="s">
        <v>403</v>
      </c>
      <c r="AU107" s="25" t="s">
        <v>81</v>
      </c>
    </row>
    <row r="108" spans="2:65" s="1" customFormat="1" ht="25.5" customHeight="1">
      <c r="B108" s="47"/>
      <c r="C108" s="240" t="s">
        <v>448</v>
      </c>
      <c r="D108" s="240" t="s">
        <v>396</v>
      </c>
      <c r="E108" s="241" t="s">
        <v>6207</v>
      </c>
      <c r="F108" s="242" t="s">
        <v>6208</v>
      </c>
      <c r="G108" s="243" t="s">
        <v>399</v>
      </c>
      <c r="H108" s="244">
        <v>118.9</v>
      </c>
      <c r="I108" s="245"/>
      <c r="J108" s="246">
        <f>ROUND(I108*H108,2)</f>
        <v>0</v>
      </c>
      <c r="K108" s="242" t="s">
        <v>400</v>
      </c>
      <c r="L108" s="73"/>
      <c r="M108" s="247" t="s">
        <v>22</v>
      </c>
      <c r="N108" s="248" t="s">
        <v>44</v>
      </c>
      <c r="O108" s="48"/>
      <c r="P108" s="249">
        <f>O108*H108</f>
        <v>0</v>
      </c>
      <c r="Q108" s="249">
        <v>0</v>
      </c>
      <c r="R108" s="249">
        <f>Q108*H108</f>
        <v>0</v>
      </c>
      <c r="S108" s="249">
        <v>0</v>
      </c>
      <c r="T108" s="250">
        <f>S108*H108</f>
        <v>0</v>
      </c>
      <c r="AR108" s="25" t="s">
        <v>401</v>
      </c>
      <c r="AT108" s="25" t="s">
        <v>396</v>
      </c>
      <c r="AU108" s="25" t="s">
        <v>81</v>
      </c>
      <c r="AY108" s="25" t="s">
        <v>394</v>
      </c>
      <c r="BE108" s="251">
        <f>IF(N108="základní",J108,0)</f>
        <v>0</v>
      </c>
      <c r="BF108" s="251">
        <f>IF(N108="snížená",J108,0)</f>
        <v>0</v>
      </c>
      <c r="BG108" s="251">
        <f>IF(N108="zákl. přenesená",J108,0)</f>
        <v>0</v>
      </c>
      <c r="BH108" s="251">
        <f>IF(N108="sníž. přenesená",J108,0)</f>
        <v>0</v>
      </c>
      <c r="BI108" s="251">
        <f>IF(N108="nulová",J108,0)</f>
        <v>0</v>
      </c>
      <c r="BJ108" s="25" t="s">
        <v>24</v>
      </c>
      <c r="BK108" s="251">
        <f>ROUND(I108*H108,2)</f>
        <v>0</v>
      </c>
      <c r="BL108" s="25" t="s">
        <v>401</v>
      </c>
      <c r="BM108" s="25" t="s">
        <v>6304</v>
      </c>
    </row>
    <row r="109" spans="2:47" s="1" customFormat="1" ht="13.5">
      <c r="B109" s="47"/>
      <c r="C109" s="75"/>
      <c r="D109" s="252" t="s">
        <v>403</v>
      </c>
      <c r="E109" s="75"/>
      <c r="F109" s="253" t="s">
        <v>6210</v>
      </c>
      <c r="G109" s="75"/>
      <c r="H109" s="75"/>
      <c r="I109" s="208"/>
      <c r="J109" s="75"/>
      <c r="K109" s="75"/>
      <c r="L109" s="73"/>
      <c r="M109" s="254"/>
      <c r="N109" s="48"/>
      <c r="O109" s="48"/>
      <c r="P109" s="48"/>
      <c r="Q109" s="48"/>
      <c r="R109" s="48"/>
      <c r="S109" s="48"/>
      <c r="T109" s="96"/>
      <c r="AT109" s="25" t="s">
        <v>403</v>
      </c>
      <c r="AU109" s="25" t="s">
        <v>81</v>
      </c>
    </row>
    <row r="110" spans="2:65" s="1" customFormat="1" ht="25.5" customHeight="1">
      <c r="B110" s="47"/>
      <c r="C110" s="240" t="s">
        <v>455</v>
      </c>
      <c r="D110" s="240" t="s">
        <v>396</v>
      </c>
      <c r="E110" s="241" t="s">
        <v>6211</v>
      </c>
      <c r="F110" s="242" t="s">
        <v>6212</v>
      </c>
      <c r="G110" s="243" t="s">
        <v>399</v>
      </c>
      <c r="H110" s="244">
        <v>118.9</v>
      </c>
      <c r="I110" s="245"/>
      <c r="J110" s="246">
        <f>ROUND(I110*H110,2)</f>
        <v>0</v>
      </c>
      <c r="K110" s="242" t="s">
        <v>400</v>
      </c>
      <c r="L110" s="73"/>
      <c r="M110" s="247" t="s">
        <v>22</v>
      </c>
      <c r="N110" s="248" t="s">
        <v>44</v>
      </c>
      <c r="O110" s="48"/>
      <c r="P110" s="249">
        <f>O110*H110</f>
        <v>0</v>
      </c>
      <c r="Q110" s="249">
        <v>0</v>
      </c>
      <c r="R110" s="249">
        <f>Q110*H110</f>
        <v>0</v>
      </c>
      <c r="S110" s="249">
        <v>0</v>
      </c>
      <c r="T110" s="250">
        <f>S110*H110</f>
        <v>0</v>
      </c>
      <c r="AR110" s="25" t="s">
        <v>401</v>
      </c>
      <c r="AT110" s="25" t="s">
        <v>396</v>
      </c>
      <c r="AU110" s="25" t="s">
        <v>81</v>
      </c>
      <c r="AY110" s="25" t="s">
        <v>394</v>
      </c>
      <c r="BE110" s="251">
        <f>IF(N110="základní",J110,0)</f>
        <v>0</v>
      </c>
      <c r="BF110" s="251">
        <f>IF(N110="snížená",J110,0)</f>
        <v>0</v>
      </c>
      <c r="BG110" s="251">
        <f>IF(N110="zákl. přenesená",J110,0)</f>
        <v>0</v>
      </c>
      <c r="BH110" s="251">
        <f>IF(N110="sníž. přenesená",J110,0)</f>
        <v>0</v>
      </c>
      <c r="BI110" s="251">
        <f>IF(N110="nulová",J110,0)</f>
        <v>0</v>
      </c>
      <c r="BJ110" s="25" t="s">
        <v>24</v>
      </c>
      <c r="BK110" s="251">
        <f>ROUND(I110*H110,2)</f>
        <v>0</v>
      </c>
      <c r="BL110" s="25" t="s">
        <v>401</v>
      </c>
      <c r="BM110" s="25" t="s">
        <v>6305</v>
      </c>
    </row>
    <row r="111" spans="2:47" s="1" customFormat="1" ht="13.5">
      <c r="B111" s="47"/>
      <c r="C111" s="75"/>
      <c r="D111" s="252" t="s">
        <v>403</v>
      </c>
      <c r="E111" s="75"/>
      <c r="F111" s="253" t="s">
        <v>6214</v>
      </c>
      <c r="G111" s="75"/>
      <c r="H111" s="75"/>
      <c r="I111" s="208"/>
      <c r="J111" s="75"/>
      <c r="K111" s="75"/>
      <c r="L111" s="73"/>
      <c r="M111" s="254"/>
      <c r="N111" s="48"/>
      <c r="O111" s="48"/>
      <c r="P111" s="48"/>
      <c r="Q111" s="48"/>
      <c r="R111" s="48"/>
      <c r="S111" s="48"/>
      <c r="T111" s="96"/>
      <c r="AT111" s="25" t="s">
        <v>403</v>
      </c>
      <c r="AU111" s="25" t="s">
        <v>81</v>
      </c>
    </row>
    <row r="112" spans="2:65" s="1" customFormat="1" ht="25.5" customHeight="1">
      <c r="B112" s="47"/>
      <c r="C112" s="240" t="s">
        <v>460</v>
      </c>
      <c r="D112" s="240" t="s">
        <v>396</v>
      </c>
      <c r="E112" s="241" t="s">
        <v>6215</v>
      </c>
      <c r="F112" s="242" t="s">
        <v>6216</v>
      </c>
      <c r="G112" s="243" t="s">
        <v>399</v>
      </c>
      <c r="H112" s="244">
        <v>118.9</v>
      </c>
      <c r="I112" s="245"/>
      <c r="J112" s="246">
        <f>ROUND(I112*H112,2)</f>
        <v>0</v>
      </c>
      <c r="K112" s="242" t="s">
        <v>400</v>
      </c>
      <c r="L112" s="73"/>
      <c r="M112" s="247" t="s">
        <v>22</v>
      </c>
      <c r="N112" s="248" t="s">
        <v>44</v>
      </c>
      <c r="O112" s="48"/>
      <c r="P112" s="249">
        <f>O112*H112</f>
        <v>0</v>
      </c>
      <c r="Q112" s="249">
        <v>0</v>
      </c>
      <c r="R112" s="249">
        <f>Q112*H112</f>
        <v>0</v>
      </c>
      <c r="S112" s="249">
        <v>0</v>
      </c>
      <c r="T112" s="250">
        <f>S112*H112</f>
        <v>0</v>
      </c>
      <c r="AR112" s="25" t="s">
        <v>401</v>
      </c>
      <c r="AT112" s="25" t="s">
        <v>396</v>
      </c>
      <c r="AU112" s="25" t="s">
        <v>81</v>
      </c>
      <c r="AY112" s="25" t="s">
        <v>394</v>
      </c>
      <c r="BE112" s="251">
        <f>IF(N112="základní",J112,0)</f>
        <v>0</v>
      </c>
      <c r="BF112" s="251">
        <f>IF(N112="snížená",J112,0)</f>
        <v>0</v>
      </c>
      <c r="BG112" s="251">
        <f>IF(N112="zákl. přenesená",J112,0)</f>
        <v>0</v>
      </c>
      <c r="BH112" s="251">
        <f>IF(N112="sníž. přenesená",J112,0)</f>
        <v>0</v>
      </c>
      <c r="BI112" s="251">
        <f>IF(N112="nulová",J112,0)</f>
        <v>0</v>
      </c>
      <c r="BJ112" s="25" t="s">
        <v>24</v>
      </c>
      <c r="BK112" s="251">
        <f>ROUND(I112*H112,2)</f>
        <v>0</v>
      </c>
      <c r="BL112" s="25" t="s">
        <v>401</v>
      </c>
      <c r="BM112" s="25" t="s">
        <v>6306</v>
      </c>
    </row>
    <row r="113" spans="2:47" s="1" customFormat="1" ht="13.5">
      <c r="B113" s="47"/>
      <c r="C113" s="75"/>
      <c r="D113" s="252" t="s">
        <v>403</v>
      </c>
      <c r="E113" s="75"/>
      <c r="F113" s="253" t="s">
        <v>6218</v>
      </c>
      <c r="G113" s="75"/>
      <c r="H113" s="75"/>
      <c r="I113" s="208"/>
      <c r="J113" s="75"/>
      <c r="K113" s="75"/>
      <c r="L113" s="73"/>
      <c r="M113" s="254"/>
      <c r="N113" s="48"/>
      <c r="O113" s="48"/>
      <c r="P113" s="48"/>
      <c r="Q113" s="48"/>
      <c r="R113" s="48"/>
      <c r="S113" s="48"/>
      <c r="T113" s="96"/>
      <c r="AT113" s="25" t="s">
        <v>403</v>
      </c>
      <c r="AU113" s="25" t="s">
        <v>81</v>
      </c>
    </row>
    <row r="114" spans="2:65" s="1" customFormat="1" ht="16.5" customHeight="1">
      <c r="B114" s="47"/>
      <c r="C114" s="288" t="s">
        <v>305</v>
      </c>
      <c r="D114" s="288" t="s">
        <v>506</v>
      </c>
      <c r="E114" s="289" t="s">
        <v>6219</v>
      </c>
      <c r="F114" s="290" t="s">
        <v>6220</v>
      </c>
      <c r="G114" s="291" t="s">
        <v>574</v>
      </c>
      <c r="H114" s="292">
        <v>6.3</v>
      </c>
      <c r="I114" s="293"/>
      <c r="J114" s="294">
        <f>ROUND(I114*H114,2)</f>
        <v>0</v>
      </c>
      <c r="K114" s="290" t="s">
        <v>400</v>
      </c>
      <c r="L114" s="295"/>
      <c r="M114" s="296" t="s">
        <v>22</v>
      </c>
      <c r="N114" s="297" t="s">
        <v>44</v>
      </c>
      <c r="O114" s="48"/>
      <c r="P114" s="249">
        <f>O114*H114</f>
        <v>0</v>
      </c>
      <c r="Q114" s="249">
        <v>0.001</v>
      </c>
      <c r="R114" s="249">
        <f>Q114*H114</f>
        <v>0.0063</v>
      </c>
      <c r="S114" s="249">
        <v>0</v>
      </c>
      <c r="T114" s="250">
        <f>S114*H114</f>
        <v>0</v>
      </c>
      <c r="AR114" s="25" t="s">
        <v>443</v>
      </c>
      <c r="AT114" s="25" t="s">
        <v>506</v>
      </c>
      <c r="AU114" s="25" t="s">
        <v>81</v>
      </c>
      <c r="AY114" s="25" t="s">
        <v>394</v>
      </c>
      <c r="BE114" s="251">
        <f>IF(N114="základní",J114,0)</f>
        <v>0</v>
      </c>
      <c r="BF114" s="251">
        <f>IF(N114="snížená",J114,0)</f>
        <v>0</v>
      </c>
      <c r="BG114" s="251">
        <f>IF(N114="zákl. přenesená",J114,0)</f>
        <v>0</v>
      </c>
      <c r="BH114" s="251">
        <f>IF(N114="sníž. přenesená",J114,0)</f>
        <v>0</v>
      </c>
      <c r="BI114" s="251">
        <f>IF(N114="nulová",J114,0)</f>
        <v>0</v>
      </c>
      <c r="BJ114" s="25" t="s">
        <v>24</v>
      </c>
      <c r="BK114" s="251">
        <f>ROUND(I114*H114,2)</f>
        <v>0</v>
      </c>
      <c r="BL114" s="25" t="s">
        <v>401</v>
      </c>
      <c r="BM114" s="25" t="s">
        <v>6307</v>
      </c>
    </row>
    <row r="115" spans="2:47" s="1" customFormat="1" ht="13.5">
      <c r="B115" s="47"/>
      <c r="C115" s="75"/>
      <c r="D115" s="252" t="s">
        <v>403</v>
      </c>
      <c r="E115" s="75"/>
      <c r="F115" s="253" t="s">
        <v>6222</v>
      </c>
      <c r="G115" s="75"/>
      <c r="H115" s="75"/>
      <c r="I115" s="208"/>
      <c r="J115" s="75"/>
      <c r="K115" s="75"/>
      <c r="L115" s="73"/>
      <c r="M115" s="254"/>
      <c r="N115" s="48"/>
      <c r="O115" s="48"/>
      <c r="P115" s="48"/>
      <c r="Q115" s="48"/>
      <c r="R115" s="48"/>
      <c r="S115" s="48"/>
      <c r="T115" s="96"/>
      <c r="AT115" s="25" t="s">
        <v>403</v>
      </c>
      <c r="AU115" s="25" t="s">
        <v>81</v>
      </c>
    </row>
    <row r="116" spans="2:65" s="1" customFormat="1" ht="16.5" customHeight="1">
      <c r="B116" s="47"/>
      <c r="C116" s="240" t="s">
        <v>475</v>
      </c>
      <c r="D116" s="240" t="s">
        <v>396</v>
      </c>
      <c r="E116" s="241" t="s">
        <v>579</v>
      </c>
      <c r="F116" s="242" t="s">
        <v>580</v>
      </c>
      <c r="G116" s="243" t="s">
        <v>399</v>
      </c>
      <c r="H116" s="244">
        <v>321.5</v>
      </c>
      <c r="I116" s="245"/>
      <c r="J116" s="246">
        <f>ROUND(I116*H116,2)</f>
        <v>0</v>
      </c>
      <c r="K116" s="242" t="s">
        <v>400</v>
      </c>
      <c r="L116" s="73"/>
      <c r="M116" s="247" t="s">
        <v>22</v>
      </c>
      <c r="N116" s="248" t="s">
        <v>44</v>
      </c>
      <c r="O116" s="48"/>
      <c r="P116" s="249">
        <f>O116*H116</f>
        <v>0</v>
      </c>
      <c r="Q116" s="249">
        <v>0</v>
      </c>
      <c r="R116" s="249">
        <f>Q116*H116</f>
        <v>0</v>
      </c>
      <c r="S116" s="249">
        <v>0</v>
      </c>
      <c r="T116" s="250">
        <f>S116*H116</f>
        <v>0</v>
      </c>
      <c r="AR116" s="25" t="s">
        <v>401</v>
      </c>
      <c r="AT116" s="25" t="s">
        <v>396</v>
      </c>
      <c r="AU116" s="25" t="s">
        <v>81</v>
      </c>
      <c r="AY116" s="25" t="s">
        <v>394</v>
      </c>
      <c r="BE116" s="251">
        <f>IF(N116="základní",J116,0)</f>
        <v>0</v>
      </c>
      <c r="BF116" s="251">
        <f>IF(N116="snížená",J116,0)</f>
        <v>0</v>
      </c>
      <c r="BG116" s="251">
        <f>IF(N116="zákl. přenesená",J116,0)</f>
        <v>0</v>
      </c>
      <c r="BH116" s="251">
        <f>IF(N116="sníž. přenesená",J116,0)</f>
        <v>0</v>
      </c>
      <c r="BI116" s="251">
        <f>IF(N116="nulová",J116,0)</f>
        <v>0</v>
      </c>
      <c r="BJ116" s="25" t="s">
        <v>24</v>
      </c>
      <c r="BK116" s="251">
        <f>ROUND(I116*H116,2)</f>
        <v>0</v>
      </c>
      <c r="BL116" s="25" t="s">
        <v>401</v>
      </c>
      <c r="BM116" s="25" t="s">
        <v>6308</v>
      </c>
    </row>
    <row r="117" spans="2:47" s="1" customFormat="1" ht="13.5">
      <c r="B117" s="47"/>
      <c r="C117" s="75"/>
      <c r="D117" s="252" t="s">
        <v>403</v>
      </c>
      <c r="E117" s="75"/>
      <c r="F117" s="253" t="s">
        <v>582</v>
      </c>
      <c r="G117" s="75"/>
      <c r="H117" s="75"/>
      <c r="I117" s="208"/>
      <c r="J117" s="75"/>
      <c r="K117" s="75"/>
      <c r="L117" s="73"/>
      <c r="M117" s="254"/>
      <c r="N117" s="48"/>
      <c r="O117" s="48"/>
      <c r="P117" s="48"/>
      <c r="Q117" s="48"/>
      <c r="R117" s="48"/>
      <c r="S117" s="48"/>
      <c r="T117" s="96"/>
      <c r="AT117" s="25" t="s">
        <v>403</v>
      </c>
      <c r="AU117" s="25" t="s">
        <v>81</v>
      </c>
    </row>
    <row r="118" spans="2:63" s="11" customFormat="1" ht="29.85" customHeight="1">
      <c r="B118" s="224"/>
      <c r="C118" s="225"/>
      <c r="D118" s="226" t="s">
        <v>72</v>
      </c>
      <c r="E118" s="238" t="s">
        <v>401</v>
      </c>
      <c r="F118" s="238" t="s">
        <v>1002</v>
      </c>
      <c r="G118" s="225"/>
      <c r="H118" s="225"/>
      <c r="I118" s="228"/>
      <c r="J118" s="239">
        <f>BK118</f>
        <v>0</v>
      </c>
      <c r="K118" s="225"/>
      <c r="L118" s="230"/>
      <c r="M118" s="231"/>
      <c r="N118" s="232"/>
      <c r="O118" s="232"/>
      <c r="P118" s="233">
        <f>SUM(P119:P121)</f>
        <v>0</v>
      </c>
      <c r="Q118" s="232"/>
      <c r="R118" s="233">
        <f>SUM(R119:R121)</f>
        <v>56.50160999999999</v>
      </c>
      <c r="S118" s="232"/>
      <c r="T118" s="234">
        <f>SUM(T119:T121)</f>
        <v>0</v>
      </c>
      <c r="AR118" s="235" t="s">
        <v>24</v>
      </c>
      <c r="AT118" s="236" t="s">
        <v>72</v>
      </c>
      <c r="AU118" s="236" t="s">
        <v>24</v>
      </c>
      <c r="AY118" s="235" t="s">
        <v>394</v>
      </c>
      <c r="BK118" s="237">
        <f>SUM(BK119:BK121)</f>
        <v>0</v>
      </c>
    </row>
    <row r="119" spans="2:65" s="1" customFormat="1" ht="25.5" customHeight="1">
      <c r="B119" s="47"/>
      <c r="C119" s="240" t="s">
        <v>480</v>
      </c>
      <c r="D119" s="240" t="s">
        <v>396</v>
      </c>
      <c r="E119" s="241" t="s">
        <v>1184</v>
      </c>
      <c r="F119" s="242" t="s">
        <v>1185</v>
      </c>
      <c r="G119" s="243" t="s">
        <v>399</v>
      </c>
      <c r="H119" s="244">
        <v>78.6</v>
      </c>
      <c r="I119" s="245"/>
      <c r="J119" s="246">
        <f>ROUND(I119*H119,2)</f>
        <v>0</v>
      </c>
      <c r="K119" s="242" t="s">
        <v>400</v>
      </c>
      <c r="L119" s="73"/>
      <c r="M119" s="247" t="s">
        <v>22</v>
      </c>
      <c r="N119" s="248" t="s">
        <v>44</v>
      </c>
      <c r="O119" s="48"/>
      <c r="P119" s="249">
        <f>O119*H119</f>
        <v>0</v>
      </c>
      <c r="Q119" s="249">
        <v>0.71885</v>
      </c>
      <c r="R119" s="249">
        <f>Q119*H119</f>
        <v>56.50160999999999</v>
      </c>
      <c r="S119" s="249">
        <v>0</v>
      </c>
      <c r="T119" s="250">
        <f>S119*H119</f>
        <v>0</v>
      </c>
      <c r="AR119" s="25" t="s">
        <v>401</v>
      </c>
      <c r="AT119" s="25" t="s">
        <v>396</v>
      </c>
      <c r="AU119" s="25" t="s">
        <v>81</v>
      </c>
      <c r="AY119" s="25" t="s">
        <v>394</v>
      </c>
      <c r="BE119" s="251">
        <f>IF(N119="základní",J119,0)</f>
        <v>0</v>
      </c>
      <c r="BF119" s="251">
        <f>IF(N119="snížená",J119,0)</f>
        <v>0</v>
      </c>
      <c r="BG119" s="251">
        <f>IF(N119="zákl. přenesená",J119,0)</f>
        <v>0</v>
      </c>
      <c r="BH119" s="251">
        <f>IF(N119="sníž. přenesená",J119,0)</f>
        <v>0</v>
      </c>
      <c r="BI119" s="251">
        <f>IF(N119="nulová",J119,0)</f>
        <v>0</v>
      </c>
      <c r="BJ119" s="25" t="s">
        <v>24</v>
      </c>
      <c r="BK119" s="251">
        <f>ROUND(I119*H119,2)</f>
        <v>0</v>
      </c>
      <c r="BL119" s="25" t="s">
        <v>401</v>
      </c>
      <c r="BM119" s="25" t="s">
        <v>6309</v>
      </c>
    </row>
    <row r="120" spans="2:47" s="1" customFormat="1" ht="13.5">
      <c r="B120" s="47"/>
      <c r="C120" s="75"/>
      <c r="D120" s="252" t="s">
        <v>403</v>
      </c>
      <c r="E120" s="75"/>
      <c r="F120" s="253" t="s">
        <v>1187</v>
      </c>
      <c r="G120" s="75"/>
      <c r="H120" s="75"/>
      <c r="I120" s="208"/>
      <c r="J120" s="75"/>
      <c r="K120" s="75"/>
      <c r="L120" s="73"/>
      <c r="M120" s="254"/>
      <c r="N120" s="48"/>
      <c r="O120" s="48"/>
      <c r="P120" s="48"/>
      <c r="Q120" s="48"/>
      <c r="R120" s="48"/>
      <c r="S120" s="48"/>
      <c r="T120" s="96"/>
      <c r="AT120" s="25" t="s">
        <v>403</v>
      </c>
      <c r="AU120" s="25" t="s">
        <v>81</v>
      </c>
    </row>
    <row r="121" spans="2:47" s="1" customFormat="1" ht="13.5">
      <c r="B121" s="47"/>
      <c r="C121" s="75"/>
      <c r="D121" s="252" t="s">
        <v>842</v>
      </c>
      <c r="E121" s="75"/>
      <c r="F121" s="308" t="s">
        <v>1188</v>
      </c>
      <c r="G121" s="75"/>
      <c r="H121" s="75"/>
      <c r="I121" s="208"/>
      <c r="J121" s="75"/>
      <c r="K121" s="75"/>
      <c r="L121" s="73"/>
      <c r="M121" s="254"/>
      <c r="N121" s="48"/>
      <c r="O121" s="48"/>
      <c r="P121" s="48"/>
      <c r="Q121" s="48"/>
      <c r="R121" s="48"/>
      <c r="S121" s="48"/>
      <c r="T121" s="96"/>
      <c r="AT121" s="25" t="s">
        <v>842</v>
      </c>
      <c r="AU121" s="25" t="s">
        <v>81</v>
      </c>
    </row>
    <row r="122" spans="2:63" s="11" customFormat="1" ht="29.85" customHeight="1">
      <c r="B122" s="224"/>
      <c r="C122" s="225"/>
      <c r="D122" s="226" t="s">
        <v>72</v>
      </c>
      <c r="E122" s="238" t="s">
        <v>422</v>
      </c>
      <c r="F122" s="238" t="s">
        <v>1189</v>
      </c>
      <c r="G122" s="225"/>
      <c r="H122" s="225"/>
      <c r="I122" s="228"/>
      <c r="J122" s="239">
        <f>BK122</f>
        <v>0</v>
      </c>
      <c r="K122" s="225"/>
      <c r="L122" s="230"/>
      <c r="M122" s="231"/>
      <c r="N122" s="232"/>
      <c r="O122" s="232"/>
      <c r="P122" s="233">
        <f>SUM(P123:P133)</f>
        <v>0</v>
      </c>
      <c r="Q122" s="232"/>
      <c r="R122" s="233">
        <f>SUM(R123:R133)</f>
        <v>174.300182</v>
      </c>
      <c r="S122" s="232"/>
      <c r="T122" s="234">
        <f>SUM(T123:T133)</f>
        <v>0</v>
      </c>
      <c r="AR122" s="235" t="s">
        <v>24</v>
      </c>
      <c r="AT122" s="236" t="s">
        <v>72</v>
      </c>
      <c r="AU122" s="236" t="s">
        <v>24</v>
      </c>
      <c r="AY122" s="235" t="s">
        <v>394</v>
      </c>
      <c r="BK122" s="237">
        <f>SUM(BK123:BK133)</f>
        <v>0</v>
      </c>
    </row>
    <row r="123" spans="2:65" s="1" customFormat="1" ht="16.5" customHeight="1">
      <c r="B123" s="47"/>
      <c r="C123" s="240" t="s">
        <v>10</v>
      </c>
      <c r="D123" s="240" t="s">
        <v>396</v>
      </c>
      <c r="E123" s="241" t="s">
        <v>1191</v>
      </c>
      <c r="F123" s="242" t="s">
        <v>1192</v>
      </c>
      <c r="G123" s="243" t="s">
        <v>399</v>
      </c>
      <c r="H123" s="244">
        <v>78.6</v>
      </c>
      <c r="I123" s="245"/>
      <c r="J123" s="246">
        <f>ROUND(I123*H123,2)</f>
        <v>0</v>
      </c>
      <c r="K123" s="242" t="s">
        <v>400</v>
      </c>
      <c r="L123" s="73"/>
      <c r="M123" s="247" t="s">
        <v>22</v>
      </c>
      <c r="N123" s="248" t="s">
        <v>44</v>
      </c>
      <c r="O123" s="48"/>
      <c r="P123" s="249">
        <f>O123*H123</f>
        <v>0</v>
      </c>
      <c r="Q123" s="249">
        <v>0</v>
      </c>
      <c r="R123" s="249">
        <f>Q123*H123</f>
        <v>0</v>
      </c>
      <c r="S123" s="249">
        <v>0</v>
      </c>
      <c r="T123" s="250">
        <f>S123*H123</f>
        <v>0</v>
      </c>
      <c r="AR123" s="25" t="s">
        <v>401</v>
      </c>
      <c r="AT123" s="25" t="s">
        <v>396</v>
      </c>
      <c r="AU123" s="25" t="s">
        <v>81</v>
      </c>
      <c r="AY123" s="25" t="s">
        <v>394</v>
      </c>
      <c r="BE123" s="251">
        <f>IF(N123="základní",J123,0)</f>
        <v>0</v>
      </c>
      <c r="BF123" s="251">
        <f>IF(N123="snížená",J123,0)</f>
        <v>0</v>
      </c>
      <c r="BG123" s="251">
        <f>IF(N123="zákl. přenesená",J123,0)</f>
        <v>0</v>
      </c>
      <c r="BH123" s="251">
        <f>IF(N123="sníž. přenesená",J123,0)</f>
        <v>0</v>
      </c>
      <c r="BI123" s="251">
        <f>IF(N123="nulová",J123,0)</f>
        <v>0</v>
      </c>
      <c r="BJ123" s="25" t="s">
        <v>24</v>
      </c>
      <c r="BK123" s="251">
        <f>ROUND(I123*H123,2)</f>
        <v>0</v>
      </c>
      <c r="BL123" s="25" t="s">
        <v>401</v>
      </c>
      <c r="BM123" s="25" t="s">
        <v>6310</v>
      </c>
    </row>
    <row r="124" spans="2:47" s="1" customFormat="1" ht="13.5">
      <c r="B124" s="47"/>
      <c r="C124" s="75"/>
      <c r="D124" s="252" t="s">
        <v>403</v>
      </c>
      <c r="E124" s="75"/>
      <c r="F124" s="253" t="s">
        <v>1194</v>
      </c>
      <c r="G124" s="75"/>
      <c r="H124" s="75"/>
      <c r="I124" s="208"/>
      <c r="J124" s="75"/>
      <c r="K124" s="75"/>
      <c r="L124" s="73"/>
      <c r="M124" s="254"/>
      <c r="N124" s="48"/>
      <c r="O124" s="48"/>
      <c r="P124" s="48"/>
      <c r="Q124" s="48"/>
      <c r="R124" s="48"/>
      <c r="S124" s="48"/>
      <c r="T124" s="96"/>
      <c r="AT124" s="25" t="s">
        <v>403</v>
      </c>
      <c r="AU124" s="25" t="s">
        <v>81</v>
      </c>
    </row>
    <row r="125" spans="2:65" s="1" customFormat="1" ht="16.5" customHeight="1">
      <c r="B125" s="47"/>
      <c r="C125" s="240" t="s">
        <v>493</v>
      </c>
      <c r="D125" s="240" t="s">
        <v>396</v>
      </c>
      <c r="E125" s="241" t="s">
        <v>6229</v>
      </c>
      <c r="F125" s="242" t="s">
        <v>6230</v>
      </c>
      <c r="G125" s="243" t="s">
        <v>399</v>
      </c>
      <c r="H125" s="244">
        <v>242.9</v>
      </c>
      <c r="I125" s="245"/>
      <c r="J125" s="246">
        <f>ROUND(I125*H125,2)</f>
        <v>0</v>
      </c>
      <c r="K125" s="242" t="s">
        <v>400</v>
      </c>
      <c r="L125" s="73"/>
      <c r="M125" s="247" t="s">
        <v>22</v>
      </c>
      <c r="N125" s="248" t="s">
        <v>44</v>
      </c>
      <c r="O125" s="48"/>
      <c r="P125" s="249">
        <f>O125*H125</f>
        <v>0</v>
      </c>
      <c r="Q125" s="249">
        <v>0</v>
      </c>
      <c r="R125" s="249">
        <f>Q125*H125</f>
        <v>0</v>
      </c>
      <c r="S125" s="249">
        <v>0</v>
      </c>
      <c r="T125" s="250">
        <f>S125*H125</f>
        <v>0</v>
      </c>
      <c r="AR125" s="25" t="s">
        <v>401</v>
      </c>
      <c r="AT125" s="25" t="s">
        <v>396</v>
      </c>
      <c r="AU125" s="25" t="s">
        <v>81</v>
      </c>
      <c r="AY125" s="25" t="s">
        <v>394</v>
      </c>
      <c r="BE125" s="251">
        <f>IF(N125="základní",J125,0)</f>
        <v>0</v>
      </c>
      <c r="BF125" s="251">
        <f>IF(N125="snížená",J125,0)</f>
        <v>0</v>
      </c>
      <c r="BG125" s="251">
        <f>IF(N125="zákl. přenesená",J125,0)</f>
        <v>0</v>
      </c>
      <c r="BH125" s="251">
        <f>IF(N125="sníž. přenesená",J125,0)</f>
        <v>0</v>
      </c>
      <c r="BI125" s="251">
        <f>IF(N125="nulová",J125,0)</f>
        <v>0</v>
      </c>
      <c r="BJ125" s="25" t="s">
        <v>24</v>
      </c>
      <c r="BK125" s="251">
        <f>ROUND(I125*H125,2)</f>
        <v>0</v>
      </c>
      <c r="BL125" s="25" t="s">
        <v>401</v>
      </c>
      <c r="BM125" s="25" t="s">
        <v>6311</v>
      </c>
    </row>
    <row r="126" spans="2:47" s="1" customFormat="1" ht="13.5">
      <c r="B126" s="47"/>
      <c r="C126" s="75"/>
      <c r="D126" s="252" t="s">
        <v>403</v>
      </c>
      <c r="E126" s="75"/>
      <c r="F126" s="253" t="s">
        <v>6232</v>
      </c>
      <c r="G126" s="75"/>
      <c r="H126" s="75"/>
      <c r="I126" s="208"/>
      <c r="J126" s="75"/>
      <c r="K126" s="75"/>
      <c r="L126" s="73"/>
      <c r="M126" s="254"/>
      <c r="N126" s="48"/>
      <c r="O126" s="48"/>
      <c r="P126" s="48"/>
      <c r="Q126" s="48"/>
      <c r="R126" s="48"/>
      <c r="S126" s="48"/>
      <c r="T126" s="96"/>
      <c r="AT126" s="25" t="s">
        <v>403</v>
      </c>
      <c r="AU126" s="25" t="s">
        <v>81</v>
      </c>
    </row>
    <row r="127" spans="2:65" s="1" customFormat="1" ht="16.5" customHeight="1">
      <c r="B127" s="47"/>
      <c r="C127" s="240" t="s">
        <v>499</v>
      </c>
      <c r="D127" s="240" t="s">
        <v>396</v>
      </c>
      <c r="E127" s="241" t="s">
        <v>1196</v>
      </c>
      <c r="F127" s="242" t="s">
        <v>1197</v>
      </c>
      <c r="G127" s="243" t="s">
        <v>399</v>
      </c>
      <c r="H127" s="244">
        <v>242.9</v>
      </c>
      <c r="I127" s="245"/>
      <c r="J127" s="246">
        <f>ROUND(I127*H127,2)</f>
        <v>0</v>
      </c>
      <c r="K127" s="242" t="s">
        <v>400</v>
      </c>
      <c r="L127" s="73"/>
      <c r="M127" s="247" t="s">
        <v>22</v>
      </c>
      <c r="N127" s="248" t="s">
        <v>44</v>
      </c>
      <c r="O127" s="48"/>
      <c r="P127" s="249">
        <f>O127*H127</f>
        <v>0</v>
      </c>
      <c r="Q127" s="249">
        <v>0</v>
      </c>
      <c r="R127" s="249">
        <f>Q127*H127</f>
        <v>0</v>
      </c>
      <c r="S127" s="249">
        <v>0</v>
      </c>
      <c r="T127" s="250">
        <f>S127*H127</f>
        <v>0</v>
      </c>
      <c r="AR127" s="25" t="s">
        <v>401</v>
      </c>
      <c r="AT127" s="25" t="s">
        <v>396</v>
      </c>
      <c r="AU127" s="25" t="s">
        <v>81</v>
      </c>
      <c r="AY127" s="25" t="s">
        <v>394</v>
      </c>
      <c r="BE127" s="251">
        <f>IF(N127="základní",J127,0)</f>
        <v>0</v>
      </c>
      <c r="BF127" s="251">
        <f>IF(N127="snížená",J127,0)</f>
        <v>0</v>
      </c>
      <c r="BG127" s="251">
        <f>IF(N127="zákl. přenesená",J127,0)</f>
        <v>0</v>
      </c>
      <c r="BH127" s="251">
        <f>IF(N127="sníž. přenesená",J127,0)</f>
        <v>0</v>
      </c>
      <c r="BI127" s="251">
        <f>IF(N127="nulová",J127,0)</f>
        <v>0</v>
      </c>
      <c r="BJ127" s="25" t="s">
        <v>24</v>
      </c>
      <c r="BK127" s="251">
        <f>ROUND(I127*H127,2)</f>
        <v>0</v>
      </c>
      <c r="BL127" s="25" t="s">
        <v>401</v>
      </c>
      <c r="BM127" s="25" t="s">
        <v>6312</v>
      </c>
    </row>
    <row r="128" spans="2:47" s="1" customFormat="1" ht="13.5">
      <c r="B128" s="47"/>
      <c r="C128" s="75"/>
      <c r="D128" s="252" t="s">
        <v>403</v>
      </c>
      <c r="E128" s="75"/>
      <c r="F128" s="253" t="s">
        <v>1199</v>
      </c>
      <c r="G128" s="75"/>
      <c r="H128" s="75"/>
      <c r="I128" s="208"/>
      <c r="J128" s="75"/>
      <c r="K128" s="75"/>
      <c r="L128" s="73"/>
      <c r="M128" s="254"/>
      <c r="N128" s="48"/>
      <c r="O128" s="48"/>
      <c r="P128" s="48"/>
      <c r="Q128" s="48"/>
      <c r="R128" s="48"/>
      <c r="S128" s="48"/>
      <c r="T128" s="96"/>
      <c r="AT128" s="25" t="s">
        <v>403</v>
      </c>
      <c r="AU128" s="25" t="s">
        <v>81</v>
      </c>
    </row>
    <row r="129" spans="2:65" s="1" customFormat="1" ht="25.5" customHeight="1">
      <c r="B129" s="47"/>
      <c r="C129" s="240" t="s">
        <v>505</v>
      </c>
      <c r="D129" s="240" t="s">
        <v>396</v>
      </c>
      <c r="E129" s="241" t="s">
        <v>6234</v>
      </c>
      <c r="F129" s="242" t="s">
        <v>6235</v>
      </c>
      <c r="G129" s="243" t="s">
        <v>399</v>
      </c>
      <c r="H129" s="244">
        <v>242.9</v>
      </c>
      <c r="I129" s="245"/>
      <c r="J129" s="246">
        <f>ROUND(I129*H129,2)</f>
        <v>0</v>
      </c>
      <c r="K129" s="242" t="s">
        <v>400</v>
      </c>
      <c r="L129" s="73"/>
      <c r="M129" s="247" t="s">
        <v>22</v>
      </c>
      <c r="N129" s="248" t="s">
        <v>44</v>
      </c>
      <c r="O129" s="48"/>
      <c r="P129" s="249">
        <f>O129*H129</f>
        <v>0</v>
      </c>
      <c r="Q129" s="249">
        <v>0.61404</v>
      </c>
      <c r="R129" s="249">
        <f>Q129*H129</f>
        <v>149.150316</v>
      </c>
      <c r="S129" s="249">
        <v>0</v>
      </c>
      <c r="T129" s="250">
        <f>S129*H129</f>
        <v>0</v>
      </c>
      <c r="AR129" s="25" t="s">
        <v>401</v>
      </c>
      <c r="AT129" s="25" t="s">
        <v>396</v>
      </c>
      <c r="AU129" s="25" t="s">
        <v>81</v>
      </c>
      <c r="AY129" s="25" t="s">
        <v>394</v>
      </c>
      <c r="BE129" s="251">
        <f>IF(N129="základní",J129,0)</f>
        <v>0</v>
      </c>
      <c r="BF129" s="251">
        <f>IF(N129="snížená",J129,0)</f>
        <v>0</v>
      </c>
      <c r="BG129" s="251">
        <f>IF(N129="zákl. přenesená",J129,0)</f>
        <v>0</v>
      </c>
      <c r="BH129" s="251">
        <f>IF(N129="sníž. přenesená",J129,0)</f>
        <v>0</v>
      </c>
      <c r="BI129" s="251">
        <f>IF(N129="nulová",J129,0)</f>
        <v>0</v>
      </c>
      <c r="BJ129" s="25" t="s">
        <v>24</v>
      </c>
      <c r="BK129" s="251">
        <f>ROUND(I129*H129,2)</f>
        <v>0</v>
      </c>
      <c r="BL129" s="25" t="s">
        <v>401</v>
      </c>
      <c r="BM129" s="25" t="s">
        <v>6313</v>
      </c>
    </row>
    <row r="130" spans="2:47" s="1" customFormat="1" ht="13.5">
      <c r="B130" s="47"/>
      <c r="C130" s="75"/>
      <c r="D130" s="252" t="s">
        <v>403</v>
      </c>
      <c r="E130" s="75"/>
      <c r="F130" s="253" t="s">
        <v>6237</v>
      </c>
      <c r="G130" s="75"/>
      <c r="H130" s="75"/>
      <c r="I130" s="208"/>
      <c r="J130" s="75"/>
      <c r="K130" s="75"/>
      <c r="L130" s="73"/>
      <c r="M130" s="254"/>
      <c r="N130" s="48"/>
      <c r="O130" s="48"/>
      <c r="P130" s="48"/>
      <c r="Q130" s="48"/>
      <c r="R130" s="48"/>
      <c r="S130" s="48"/>
      <c r="T130" s="96"/>
      <c r="AT130" s="25" t="s">
        <v>403</v>
      </c>
      <c r="AU130" s="25" t="s">
        <v>81</v>
      </c>
    </row>
    <row r="131" spans="2:47" s="1" customFormat="1" ht="13.5">
      <c r="B131" s="47"/>
      <c r="C131" s="75"/>
      <c r="D131" s="252" t="s">
        <v>842</v>
      </c>
      <c r="E131" s="75"/>
      <c r="F131" s="308" t="s">
        <v>6238</v>
      </c>
      <c r="G131" s="75"/>
      <c r="H131" s="75"/>
      <c r="I131" s="208"/>
      <c r="J131" s="75"/>
      <c r="K131" s="75"/>
      <c r="L131" s="73"/>
      <c r="M131" s="254"/>
      <c r="N131" s="48"/>
      <c r="O131" s="48"/>
      <c r="P131" s="48"/>
      <c r="Q131" s="48"/>
      <c r="R131" s="48"/>
      <c r="S131" s="48"/>
      <c r="T131" s="96"/>
      <c r="AT131" s="25" t="s">
        <v>842</v>
      </c>
      <c r="AU131" s="25" t="s">
        <v>81</v>
      </c>
    </row>
    <row r="132" spans="2:65" s="1" customFormat="1" ht="16.5" customHeight="1">
      <c r="B132" s="47"/>
      <c r="C132" s="240" t="s">
        <v>512</v>
      </c>
      <c r="D132" s="240" t="s">
        <v>396</v>
      </c>
      <c r="E132" s="241" t="s">
        <v>6239</v>
      </c>
      <c r="F132" s="242" t="s">
        <v>6240</v>
      </c>
      <c r="G132" s="243" t="s">
        <v>399</v>
      </c>
      <c r="H132" s="244">
        <v>242.9</v>
      </c>
      <c r="I132" s="245"/>
      <c r="J132" s="246">
        <f>ROUND(I132*H132,2)</f>
        <v>0</v>
      </c>
      <c r="K132" s="242" t="s">
        <v>400</v>
      </c>
      <c r="L132" s="73"/>
      <c r="M132" s="247" t="s">
        <v>22</v>
      </c>
      <c r="N132" s="248" t="s">
        <v>44</v>
      </c>
      <c r="O132" s="48"/>
      <c r="P132" s="249">
        <f>O132*H132</f>
        <v>0</v>
      </c>
      <c r="Q132" s="249">
        <v>0.10354</v>
      </c>
      <c r="R132" s="249">
        <f>Q132*H132</f>
        <v>25.149866</v>
      </c>
      <c r="S132" s="249">
        <v>0</v>
      </c>
      <c r="T132" s="250">
        <f>S132*H132</f>
        <v>0</v>
      </c>
      <c r="AR132" s="25" t="s">
        <v>401</v>
      </c>
      <c r="AT132" s="25" t="s">
        <v>396</v>
      </c>
      <c r="AU132" s="25" t="s">
        <v>81</v>
      </c>
      <c r="AY132" s="25" t="s">
        <v>394</v>
      </c>
      <c r="BE132" s="251">
        <f>IF(N132="základní",J132,0)</f>
        <v>0</v>
      </c>
      <c r="BF132" s="251">
        <f>IF(N132="snížená",J132,0)</f>
        <v>0</v>
      </c>
      <c r="BG132" s="251">
        <f>IF(N132="zákl. přenesená",J132,0)</f>
        <v>0</v>
      </c>
      <c r="BH132" s="251">
        <f>IF(N132="sníž. přenesená",J132,0)</f>
        <v>0</v>
      </c>
      <c r="BI132" s="251">
        <f>IF(N132="nulová",J132,0)</f>
        <v>0</v>
      </c>
      <c r="BJ132" s="25" t="s">
        <v>24</v>
      </c>
      <c r="BK132" s="251">
        <f>ROUND(I132*H132,2)</f>
        <v>0</v>
      </c>
      <c r="BL132" s="25" t="s">
        <v>401</v>
      </c>
      <c r="BM132" s="25" t="s">
        <v>6314</v>
      </c>
    </row>
    <row r="133" spans="2:47" s="1" customFormat="1" ht="13.5">
      <c r="B133" s="47"/>
      <c r="C133" s="75"/>
      <c r="D133" s="252" t="s">
        <v>403</v>
      </c>
      <c r="E133" s="75"/>
      <c r="F133" s="253" t="s">
        <v>6242</v>
      </c>
      <c r="G133" s="75"/>
      <c r="H133" s="75"/>
      <c r="I133" s="208"/>
      <c r="J133" s="75"/>
      <c r="K133" s="75"/>
      <c r="L133" s="73"/>
      <c r="M133" s="254"/>
      <c r="N133" s="48"/>
      <c r="O133" s="48"/>
      <c r="P133" s="48"/>
      <c r="Q133" s="48"/>
      <c r="R133" s="48"/>
      <c r="S133" s="48"/>
      <c r="T133" s="96"/>
      <c r="AT133" s="25" t="s">
        <v>403</v>
      </c>
      <c r="AU133" s="25" t="s">
        <v>81</v>
      </c>
    </row>
    <row r="134" spans="2:63" s="11" customFormat="1" ht="29.85" customHeight="1">
      <c r="B134" s="224"/>
      <c r="C134" s="225"/>
      <c r="D134" s="226" t="s">
        <v>72</v>
      </c>
      <c r="E134" s="238" t="s">
        <v>448</v>
      </c>
      <c r="F134" s="238" t="s">
        <v>1549</v>
      </c>
      <c r="G134" s="225"/>
      <c r="H134" s="225"/>
      <c r="I134" s="228"/>
      <c r="J134" s="239">
        <f>BK134</f>
        <v>0</v>
      </c>
      <c r="K134" s="225"/>
      <c r="L134" s="230"/>
      <c r="M134" s="231"/>
      <c r="N134" s="232"/>
      <c r="O134" s="232"/>
      <c r="P134" s="233">
        <f>SUM(P135:P144)</f>
        <v>0</v>
      </c>
      <c r="Q134" s="232"/>
      <c r="R134" s="233">
        <f>SUM(R135:R144)</f>
        <v>45.333082</v>
      </c>
      <c r="S134" s="232"/>
      <c r="T134" s="234">
        <f>SUM(T135:T144)</f>
        <v>0</v>
      </c>
      <c r="AR134" s="235" t="s">
        <v>24</v>
      </c>
      <c r="AT134" s="236" t="s">
        <v>72</v>
      </c>
      <c r="AU134" s="236" t="s">
        <v>24</v>
      </c>
      <c r="AY134" s="235" t="s">
        <v>394</v>
      </c>
      <c r="BK134" s="237">
        <f>SUM(BK135:BK144)</f>
        <v>0</v>
      </c>
    </row>
    <row r="135" spans="2:65" s="1" customFormat="1" ht="25.5" customHeight="1">
      <c r="B135" s="47"/>
      <c r="C135" s="240" t="s">
        <v>518</v>
      </c>
      <c r="D135" s="240" t="s">
        <v>396</v>
      </c>
      <c r="E135" s="241" t="s">
        <v>1551</v>
      </c>
      <c r="F135" s="242" t="s">
        <v>1552</v>
      </c>
      <c r="G135" s="243" t="s">
        <v>612</v>
      </c>
      <c r="H135" s="244">
        <v>208.6</v>
      </c>
      <c r="I135" s="245"/>
      <c r="J135" s="246">
        <f>ROUND(I135*H135,2)</f>
        <v>0</v>
      </c>
      <c r="K135" s="242" t="s">
        <v>400</v>
      </c>
      <c r="L135" s="73"/>
      <c r="M135" s="247" t="s">
        <v>22</v>
      </c>
      <c r="N135" s="248" t="s">
        <v>44</v>
      </c>
      <c r="O135" s="48"/>
      <c r="P135" s="249">
        <f>O135*H135</f>
        <v>0</v>
      </c>
      <c r="Q135" s="249">
        <v>0.14067</v>
      </c>
      <c r="R135" s="249">
        <f>Q135*H135</f>
        <v>29.343761999999998</v>
      </c>
      <c r="S135" s="249">
        <v>0</v>
      </c>
      <c r="T135" s="250">
        <f>S135*H135</f>
        <v>0</v>
      </c>
      <c r="AR135" s="25" t="s">
        <v>401</v>
      </c>
      <c r="AT135" s="25" t="s">
        <v>396</v>
      </c>
      <c r="AU135" s="25" t="s">
        <v>81</v>
      </c>
      <c r="AY135" s="25" t="s">
        <v>394</v>
      </c>
      <c r="BE135" s="251">
        <f>IF(N135="základní",J135,0)</f>
        <v>0</v>
      </c>
      <c r="BF135" s="251">
        <f>IF(N135="snížená",J135,0)</f>
        <v>0</v>
      </c>
      <c r="BG135" s="251">
        <f>IF(N135="zákl. přenesená",J135,0)</f>
        <v>0</v>
      </c>
      <c r="BH135" s="251">
        <f>IF(N135="sníž. přenesená",J135,0)</f>
        <v>0</v>
      </c>
      <c r="BI135" s="251">
        <f>IF(N135="nulová",J135,0)</f>
        <v>0</v>
      </c>
      <c r="BJ135" s="25" t="s">
        <v>24</v>
      </c>
      <c r="BK135" s="251">
        <f>ROUND(I135*H135,2)</f>
        <v>0</v>
      </c>
      <c r="BL135" s="25" t="s">
        <v>401</v>
      </c>
      <c r="BM135" s="25" t="s">
        <v>6315</v>
      </c>
    </row>
    <row r="136" spans="2:47" s="1" customFormat="1" ht="13.5">
      <c r="B136" s="47"/>
      <c r="C136" s="75"/>
      <c r="D136" s="252" t="s">
        <v>403</v>
      </c>
      <c r="E136" s="75"/>
      <c r="F136" s="253" t="s">
        <v>1554</v>
      </c>
      <c r="G136" s="75"/>
      <c r="H136" s="75"/>
      <c r="I136" s="208"/>
      <c r="J136" s="75"/>
      <c r="K136" s="75"/>
      <c r="L136" s="73"/>
      <c r="M136" s="254"/>
      <c r="N136" s="48"/>
      <c r="O136" s="48"/>
      <c r="P136" s="48"/>
      <c r="Q136" s="48"/>
      <c r="R136" s="48"/>
      <c r="S136" s="48"/>
      <c r="T136" s="96"/>
      <c r="AT136" s="25" t="s">
        <v>403</v>
      </c>
      <c r="AU136" s="25" t="s">
        <v>81</v>
      </c>
    </row>
    <row r="137" spans="2:65" s="1" customFormat="1" ht="16.5" customHeight="1">
      <c r="B137" s="47"/>
      <c r="C137" s="288" t="s">
        <v>9</v>
      </c>
      <c r="D137" s="288" t="s">
        <v>506</v>
      </c>
      <c r="E137" s="289" t="s">
        <v>1557</v>
      </c>
      <c r="F137" s="290" t="s">
        <v>1558</v>
      </c>
      <c r="G137" s="291" t="s">
        <v>612</v>
      </c>
      <c r="H137" s="292">
        <v>210.69</v>
      </c>
      <c r="I137" s="293"/>
      <c r="J137" s="294">
        <f>ROUND(I137*H137,2)</f>
        <v>0</v>
      </c>
      <c r="K137" s="290" t="s">
        <v>400</v>
      </c>
      <c r="L137" s="295"/>
      <c r="M137" s="296" t="s">
        <v>22</v>
      </c>
      <c r="N137" s="297" t="s">
        <v>44</v>
      </c>
      <c r="O137" s="48"/>
      <c r="P137" s="249">
        <f>O137*H137</f>
        <v>0</v>
      </c>
      <c r="Q137" s="249">
        <v>0.065</v>
      </c>
      <c r="R137" s="249">
        <f>Q137*H137</f>
        <v>13.69485</v>
      </c>
      <c r="S137" s="249">
        <v>0</v>
      </c>
      <c r="T137" s="250">
        <f>S137*H137</f>
        <v>0</v>
      </c>
      <c r="AR137" s="25" t="s">
        <v>443</v>
      </c>
      <c r="AT137" s="25" t="s">
        <v>506</v>
      </c>
      <c r="AU137" s="25" t="s">
        <v>81</v>
      </c>
      <c r="AY137" s="25" t="s">
        <v>394</v>
      </c>
      <c r="BE137" s="251">
        <f>IF(N137="základní",J137,0)</f>
        <v>0</v>
      </c>
      <c r="BF137" s="251">
        <f>IF(N137="snížená",J137,0)</f>
        <v>0</v>
      </c>
      <c r="BG137" s="251">
        <f>IF(N137="zákl. přenesená",J137,0)</f>
        <v>0</v>
      </c>
      <c r="BH137" s="251">
        <f>IF(N137="sníž. přenesená",J137,0)</f>
        <v>0</v>
      </c>
      <c r="BI137" s="251">
        <f>IF(N137="nulová",J137,0)</f>
        <v>0</v>
      </c>
      <c r="BJ137" s="25" t="s">
        <v>24</v>
      </c>
      <c r="BK137" s="251">
        <f>ROUND(I137*H137,2)</f>
        <v>0</v>
      </c>
      <c r="BL137" s="25" t="s">
        <v>401</v>
      </c>
      <c r="BM137" s="25" t="s">
        <v>6316</v>
      </c>
    </row>
    <row r="138" spans="2:47" s="1" customFormat="1" ht="13.5">
      <c r="B138" s="47"/>
      <c r="C138" s="75"/>
      <c r="D138" s="252" t="s">
        <v>403</v>
      </c>
      <c r="E138" s="75"/>
      <c r="F138" s="253" t="s">
        <v>1560</v>
      </c>
      <c r="G138" s="75"/>
      <c r="H138" s="75"/>
      <c r="I138" s="208"/>
      <c r="J138" s="75"/>
      <c r="K138" s="75"/>
      <c r="L138" s="73"/>
      <c r="M138" s="254"/>
      <c r="N138" s="48"/>
      <c r="O138" s="48"/>
      <c r="P138" s="48"/>
      <c r="Q138" s="48"/>
      <c r="R138" s="48"/>
      <c r="S138" s="48"/>
      <c r="T138" s="96"/>
      <c r="AT138" s="25" t="s">
        <v>403</v>
      </c>
      <c r="AU138" s="25" t="s">
        <v>81</v>
      </c>
    </row>
    <row r="139" spans="2:65" s="1" customFormat="1" ht="16.5" customHeight="1">
      <c r="B139" s="47"/>
      <c r="C139" s="240" t="s">
        <v>528</v>
      </c>
      <c r="D139" s="240" t="s">
        <v>396</v>
      </c>
      <c r="E139" s="241" t="s">
        <v>6249</v>
      </c>
      <c r="F139" s="242" t="s">
        <v>6250</v>
      </c>
      <c r="G139" s="243" t="s">
        <v>409</v>
      </c>
      <c r="H139" s="244">
        <v>1</v>
      </c>
      <c r="I139" s="245"/>
      <c r="J139" s="246">
        <f>ROUND(I139*H139,2)</f>
        <v>0</v>
      </c>
      <c r="K139" s="242" t="s">
        <v>22</v>
      </c>
      <c r="L139" s="73"/>
      <c r="M139" s="247" t="s">
        <v>22</v>
      </c>
      <c r="N139" s="248" t="s">
        <v>44</v>
      </c>
      <c r="O139" s="48"/>
      <c r="P139" s="249">
        <f>O139*H139</f>
        <v>0</v>
      </c>
      <c r="Q139" s="249">
        <v>1.61679</v>
      </c>
      <c r="R139" s="249">
        <f>Q139*H139</f>
        <v>1.61679</v>
      </c>
      <c r="S139" s="249">
        <v>0</v>
      </c>
      <c r="T139" s="250">
        <f>S139*H139</f>
        <v>0</v>
      </c>
      <c r="AR139" s="25" t="s">
        <v>401</v>
      </c>
      <c r="AT139" s="25" t="s">
        <v>396</v>
      </c>
      <c r="AU139" s="25" t="s">
        <v>81</v>
      </c>
      <c r="AY139" s="25" t="s">
        <v>394</v>
      </c>
      <c r="BE139" s="251">
        <f>IF(N139="základní",J139,0)</f>
        <v>0</v>
      </c>
      <c r="BF139" s="251">
        <f>IF(N139="snížená",J139,0)</f>
        <v>0</v>
      </c>
      <c r="BG139" s="251">
        <f>IF(N139="zákl. přenesená",J139,0)</f>
        <v>0</v>
      </c>
      <c r="BH139" s="251">
        <f>IF(N139="sníž. přenesená",J139,0)</f>
        <v>0</v>
      </c>
      <c r="BI139" s="251">
        <f>IF(N139="nulová",J139,0)</f>
        <v>0</v>
      </c>
      <c r="BJ139" s="25" t="s">
        <v>24</v>
      </c>
      <c r="BK139" s="251">
        <f>ROUND(I139*H139,2)</f>
        <v>0</v>
      </c>
      <c r="BL139" s="25" t="s">
        <v>401</v>
      </c>
      <c r="BM139" s="25" t="s">
        <v>6317</v>
      </c>
    </row>
    <row r="140" spans="2:65" s="1" customFormat="1" ht="16.5" customHeight="1">
      <c r="B140" s="47"/>
      <c r="C140" s="288" t="s">
        <v>533</v>
      </c>
      <c r="D140" s="288" t="s">
        <v>506</v>
      </c>
      <c r="E140" s="289" t="s">
        <v>6252</v>
      </c>
      <c r="F140" s="290" t="s">
        <v>6253</v>
      </c>
      <c r="G140" s="291" t="s">
        <v>409</v>
      </c>
      <c r="H140" s="292">
        <v>1</v>
      </c>
      <c r="I140" s="293"/>
      <c r="J140" s="294">
        <f>ROUND(I140*H140,2)</f>
        <v>0</v>
      </c>
      <c r="K140" s="290" t="s">
        <v>22</v>
      </c>
      <c r="L140" s="295"/>
      <c r="M140" s="296" t="s">
        <v>22</v>
      </c>
      <c r="N140" s="297" t="s">
        <v>44</v>
      </c>
      <c r="O140" s="48"/>
      <c r="P140" s="249">
        <f>O140*H140</f>
        <v>0</v>
      </c>
      <c r="Q140" s="249">
        <v>0.16</v>
      </c>
      <c r="R140" s="249">
        <f>Q140*H140</f>
        <v>0.16</v>
      </c>
      <c r="S140" s="249">
        <v>0</v>
      </c>
      <c r="T140" s="250">
        <f>S140*H140</f>
        <v>0</v>
      </c>
      <c r="AR140" s="25" t="s">
        <v>443</v>
      </c>
      <c r="AT140" s="25" t="s">
        <v>506</v>
      </c>
      <c r="AU140" s="25" t="s">
        <v>81</v>
      </c>
      <c r="AY140" s="25" t="s">
        <v>394</v>
      </c>
      <c r="BE140" s="251">
        <f>IF(N140="základní",J140,0)</f>
        <v>0</v>
      </c>
      <c r="BF140" s="251">
        <f>IF(N140="snížená",J140,0)</f>
        <v>0</v>
      </c>
      <c r="BG140" s="251">
        <f>IF(N140="zákl. přenesená",J140,0)</f>
        <v>0</v>
      </c>
      <c r="BH140" s="251">
        <f>IF(N140="sníž. přenesená",J140,0)</f>
        <v>0</v>
      </c>
      <c r="BI140" s="251">
        <f>IF(N140="nulová",J140,0)</f>
        <v>0</v>
      </c>
      <c r="BJ140" s="25" t="s">
        <v>24</v>
      </c>
      <c r="BK140" s="251">
        <f>ROUND(I140*H140,2)</f>
        <v>0</v>
      </c>
      <c r="BL140" s="25" t="s">
        <v>401</v>
      </c>
      <c r="BM140" s="25" t="s">
        <v>6318</v>
      </c>
    </row>
    <row r="141" spans="2:65" s="1" customFormat="1" ht="16.5" customHeight="1">
      <c r="B141" s="47"/>
      <c r="C141" s="240" t="s">
        <v>540</v>
      </c>
      <c r="D141" s="240" t="s">
        <v>396</v>
      </c>
      <c r="E141" s="241" t="s">
        <v>6259</v>
      </c>
      <c r="F141" s="242" t="s">
        <v>6260</v>
      </c>
      <c r="G141" s="243" t="s">
        <v>409</v>
      </c>
      <c r="H141" s="244">
        <v>1</v>
      </c>
      <c r="I141" s="245"/>
      <c r="J141" s="246">
        <f>ROUND(I141*H141,2)</f>
        <v>0</v>
      </c>
      <c r="K141" s="242" t="s">
        <v>400</v>
      </c>
      <c r="L141" s="73"/>
      <c r="M141" s="247" t="s">
        <v>22</v>
      </c>
      <c r="N141" s="248" t="s">
        <v>44</v>
      </c>
      <c r="O141" s="48"/>
      <c r="P141" s="249">
        <f>O141*H141</f>
        <v>0</v>
      </c>
      <c r="Q141" s="249">
        <v>0.26168</v>
      </c>
      <c r="R141" s="249">
        <f>Q141*H141</f>
        <v>0.26168</v>
      </c>
      <c r="S141" s="249">
        <v>0</v>
      </c>
      <c r="T141" s="250">
        <f>S141*H141</f>
        <v>0</v>
      </c>
      <c r="AR141" s="25" t="s">
        <v>401</v>
      </c>
      <c r="AT141" s="25" t="s">
        <v>396</v>
      </c>
      <c r="AU141" s="25" t="s">
        <v>81</v>
      </c>
      <c r="AY141" s="25" t="s">
        <v>394</v>
      </c>
      <c r="BE141" s="251">
        <f>IF(N141="základní",J141,0)</f>
        <v>0</v>
      </c>
      <c r="BF141" s="251">
        <f>IF(N141="snížená",J141,0)</f>
        <v>0</v>
      </c>
      <c r="BG141" s="251">
        <f>IF(N141="zákl. přenesená",J141,0)</f>
        <v>0</v>
      </c>
      <c r="BH141" s="251">
        <f>IF(N141="sníž. přenesená",J141,0)</f>
        <v>0</v>
      </c>
      <c r="BI141" s="251">
        <f>IF(N141="nulová",J141,0)</f>
        <v>0</v>
      </c>
      <c r="BJ141" s="25" t="s">
        <v>24</v>
      </c>
      <c r="BK141" s="251">
        <f>ROUND(I141*H141,2)</f>
        <v>0</v>
      </c>
      <c r="BL141" s="25" t="s">
        <v>401</v>
      </c>
      <c r="BM141" s="25" t="s">
        <v>6319</v>
      </c>
    </row>
    <row r="142" spans="2:65" s="1" customFormat="1" ht="16.5" customHeight="1">
      <c r="B142" s="47"/>
      <c r="C142" s="240" t="s">
        <v>545</v>
      </c>
      <c r="D142" s="240" t="s">
        <v>396</v>
      </c>
      <c r="E142" s="241" t="s">
        <v>6320</v>
      </c>
      <c r="F142" s="242" t="s">
        <v>6321</v>
      </c>
      <c r="G142" s="243" t="s">
        <v>409</v>
      </c>
      <c r="H142" s="244">
        <v>5</v>
      </c>
      <c r="I142" s="245"/>
      <c r="J142" s="246">
        <f>ROUND(I142*H142,2)</f>
        <v>0</v>
      </c>
      <c r="K142" s="242" t="s">
        <v>22</v>
      </c>
      <c r="L142" s="73"/>
      <c r="M142" s="247" t="s">
        <v>22</v>
      </c>
      <c r="N142" s="248" t="s">
        <v>44</v>
      </c>
      <c r="O142" s="48"/>
      <c r="P142" s="249">
        <f>O142*H142</f>
        <v>0</v>
      </c>
      <c r="Q142" s="249">
        <v>0.0012</v>
      </c>
      <c r="R142" s="249">
        <f>Q142*H142</f>
        <v>0.005999999999999999</v>
      </c>
      <c r="S142" s="249">
        <v>0</v>
      </c>
      <c r="T142" s="250">
        <f>S142*H142</f>
        <v>0</v>
      </c>
      <c r="AR142" s="25" t="s">
        <v>401</v>
      </c>
      <c r="AT142" s="25" t="s">
        <v>396</v>
      </c>
      <c r="AU142" s="25" t="s">
        <v>81</v>
      </c>
      <c r="AY142" s="25" t="s">
        <v>394</v>
      </c>
      <c r="BE142" s="251">
        <f>IF(N142="základní",J142,0)</f>
        <v>0</v>
      </c>
      <c r="BF142" s="251">
        <f>IF(N142="snížená",J142,0)</f>
        <v>0</v>
      </c>
      <c r="BG142" s="251">
        <f>IF(N142="zákl. přenesená",J142,0)</f>
        <v>0</v>
      </c>
      <c r="BH142" s="251">
        <f>IF(N142="sníž. přenesená",J142,0)</f>
        <v>0</v>
      </c>
      <c r="BI142" s="251">
        <f>IF(N142="nulová",J142,0)</f>
        <v>0</v>
      </c>
      <c r="BJ142" s="25" t="s">
        <v>24</v>
      </c>
      <c r="BK142" s="251">
        <f>ROUND(I142*H142,2)</f>
        <v>0</v>
      </c>
      <c r="BL142" s="25" t="s">
        <v>401</v>
      </c>
      <c r="BM142" s="25" t="s">
        <v>6322</v>
      </c>
    </row>
    <row r="143" spans="2:47" s="1" customFormat="1" ht="13.5">
      <c r="B143" s="47"/>
      <c r="C143" s="75"/>
      <c r="D143" s="252" t="s">
        <v>403</v>
      </c>
      <c r="E143" s="75"/>
      <c r="F143" s="253" t="s">
        <v>6323</v>
      </c>
      <c r="G143" s="75"/>
      <c r="H143" s="75"/>
      <c r="I143" s="208"/>
      <c r="J143" s="75"/>
      <c r="K143" s="75"/>
      <c r="L143" s="73"/>
      <c r="M143" s="254"/>
      <c r="N143" s="48"/>
      <c r="O143" s="48"/>
      <c r="P143" s="48"/>
      <c r="Q143" s="48"/>
      <c r="R143" s="48"/>
      <c r="S143" s="48"/>
      <c r="T143" s="96"/>
      <c r="AT143" s="25" t="s">
        <v>403</v>
      </c>
      <c r="AU143" s="25" t="s">
        <v>81</v>
      </c>
    </row>
    <row r="144" spans="2:65" s="1" customFormat="1" ht="16.5" customHeight="1">
      <c r="B144" s="47"/>
      <c r="C144" s="288" t="s">
        <v>549</v>
      </c>
      <c r="D144" s="288" t="s">
        <v>506</v>
      </c>
      <c r="E144" s="289" t="s">
        <v>6324</v>
      </c>
      <c r="F144" s="290" t="s">
        <v>6325</v>
      </c>
      <c r="G144" s="291" t="s">
        <v>409</v>
      </c>
      <c r="H144" s="292">
        <v>5</v>
      </c>
      <c r="I144" s="293"/>
      <c r="J144" s="294">
        <f>ROUND(I144*H144,2)</f>
        <v>0</v>
      </c>
      <c r="K144" s="290" t="s">
        <v>22</v>
      </c>
      <c r="L144" s="295"/>
      <c r="M144" s="296" t="s">
        <v>22</v>
      </c>
      <c r="N144" s="297" t="s">
        <v>44</v>
      </c>
      <c r="O144" s="48"/>
      <c r="P144" s="249">
        <f>O144*H144</f>
        <v>0</v>
      </c>
      <c r="Q144" s="249">
        <v>0.05</v>
      </c>
      <c r="R144" s="249">
        <f>Q144*H144</f>
        <v>0.25</v>
      </c>
      <c r="S144" s="249">
        <v>0</v>
      </c>
      <c r="T144" s="250">
        <f>S144*H144</f>
        <v>0</v>
      </c>
      <c r="AR144" s="25" t="s">
        <v>443</v>
      </c>
      <c r="AT144" s="25" t="s">
        <v>506</v>
      </c>
      <c r="AU144" s="25" t="s">
        <v>81</v>
      </c>
      <c r="AY144" s="25" t="s">
        <v>394</v>
      </c>
      <c r="BE144" s="251">
        <f>IF(N144="základní",J144,0)</f>
        <v>0</v>
      </c>
      <c r="BF144" s="251">
        <f>IF(N144="snížená",J144,0)</f>
        <v>0</v>
      </c>
      <c r="BG144" s="251">
        <f>IF(N144="zákl. přenesená",J144,0)</f>
        <v>0</v>
      </c>
      <c r="BH144" s="251">
        <f>IF(N144="sníž. přenesená",J144,0)</f>
        <v>0</v>
      </c>
      <c r="BI144" s="251">
        <f>IF(N144="nulová",J144,0)</f>
        <v>0</v>
      </c>
      <c r="BJ144" s="25" t="s">
        <v>24</v>
      </c>
      <c r="BK144" s="251">
        <f>ROUND(I144*H144,2)</f>
        <v>0</v>
      </c>
      <c r="BL144" s="25" t="s">
        <v>401</v>
      </c>
      <c r="BM144" s="25" t="s">
        <v>6326</v>
      </c>
    </row>
    <row r="145" spans="2:63" s="11" customFormat="1" ht="29.85" customHeight="1">
      <c r="B145" s="224"/>
      <c r="C145" s="225"/>
      <c r="D145" s="226" t="s">
        <v>72</v>
      </c>
      <c r="E145" s="238" t="s">
        <v>1739</v>
      </c>
      <c r="F145" s="238" t="s">
        <v>1740</v>
      </c>
      <c r="G145" s="225"/>
      <c r="H145" s="225"/>
      <c r="I145" s="228"/>
      <c r="J145" s="239">
        <f>BK145</f>
        <v>0</v>
      </c>
      <c r="K145" s="225"/>
      <c r="L145" s="230"/>
      <c r="M145" s="231"/>
      <c r="N145" s="232"/>
      <c r="O145" s="232"/>
      <c r="P145" s="233">
        <f>SUM(P146:P155)</f>
        <v>0</v>
      </c>
      <c r="Q145" s="232"/>
      <c r="R145" s="233">
        <f>SUM(R146:R155)</f>
        <v>0</v>
      </c>
      <c r="S145" s="232"/>
      <c r="T145" s="234">
        <f>SUM(T146:T155)</f>
        <v>0</v>
      </c>
      <c r="AR145" s="235" t="s">
        <v>24</v>
      </c>
      <c r="AT145" s="236" t="s">
        <v>72</v>
      </c>
      <c r="AU145" s="236" t="s">
        <v>24</v>
      </c>
      <c r="AY145" s="235" t="s">
        <v>394</v>
      </c>
      <c r="BK145" s="237">
        <f>SUM(BK146:BK155)</f>
        <v>0</v>
      </c>
    </row>
    <row r="146" spans="2:65" s="1" customFormat="1" ht="16.5" customHeight="1">
      <c r="B146" s="47"/>
      <c r="C146" s="240" t="s">
        <v>556</v>
      </c>
      <c r="D146" s="240" t="s">
        <v>396</v>
      </c>
      <c r="E146" s="241" t="s">
        <v>6273</v>
      </c>
      <c r="F146" s="242" t="s">
        <v>6274</v>
      </c>
      <c r="G146" s="243" t="s">
        <v>552</v>
      </c>
      <c r="H146" s="244">
        <v>0.11</v>
      </c>
      <c r="I146" s="245"/>
      <c r="J146" s="246">
        <f>ROUND(I146*H146,2)</f>
        <v>0</v>
      </c>
      <c r="K146" s="242" t="s">
        <v>400</v>
      </c>
      <c r="L146" s="73"/>
      <c r="M146" s="247" t="s">
        <v>22</v>
      </c>
      <c r="N146" s="248" t="s">
        <v>44</v>
      </c>
      <c r="O146" s="48"/>
      <c r="P146" s="249">
        <f>O146*H146</f>
        <v>0</v>
      </c>
      <c r="Q146" s="249">
        <v>0</v>
      </c>
      <c r="R146" s="249">
        <f>Q146*H146</f>
        <v>0</v>
      </c>
      <c r="S146" s="249">
        <v>0</v>
      </c>
      <c r="T146" s="250">
        <f>S146*H146</f>
        <v>0</v>
      </c>
      <c r="AR146" s="25" t="s">
        <v>401</v>
      </c>
      <c r="AT146" s="25" t="s">
        <v>396</v>
      </c>
      <c r="AU146" s="25" t="s">
        <v>81</v>
      </c>
      <c r="AY146" s="25" t="s">
        <v>394</v>
      </c>
      <c r="BE146" s="251">
        <f>IF(N146="základní",J146,0)</f>
        <v>0</v>
      </c>
      <c r="BF146" s="251">
        <f>IF(N146="snížená",J146,0)</f>
        <v>0</v>
      </c>
      <c r="BG146" s="251">
        <f>IF(N146="zákl. přenesená",J146,0)</f>
        <v>0</v>
      </c>
      <c r="BH146" s="251">
        <f>IF(N146="sníž. přenesená",J146,0)</f>
        <v>0</v>
      </c>
      <c r="BI146" s="251">
        <f>IF(N146="nulová",J146,0)</f>
        <v>0</v>
      </c>
      <c r="BJ146" s="25" t="s">
        <v>24</v>
      </c>
      <c r="BK146" s="251">
        <f>ROUND(I146*H146,2)</f>
        <v>0</v>
      </c>
      <c r="BL146" s="25" t="s">
        <v>401</v>
      </c>
      <c r="BM146" s="25" t="s">
        <v>6327</v>
      </c>
    </row>
    <row r="147" spans="2:47" s="1" customFormat="1" ht="13.5">
      <c r="B147" s="47"/>
      <c r="C147" s="75"/>
      <c r="D147" s="252" t="s">
        <v>403</v>
      </c>
      <c r="E147" s="75"/>
      <c r="F147" s="253" t="s">
        <v>6276</v>
      </c>
      <c r="G147" s="75"/>
      <c r="H147" s="75"/>
      <c r="I147" s="208"/>
      <c r="J147" s="75"/>
      <c r="K147" s="75"/>
      <c r="L147" s="73"/>
      <c r="M147" s="254"/>
      <c r="N147" s="48"/>
      <c r="O147" s="48"/>
      <c r="P147" s="48"/>
      <c r="Q147" s="48"/>
      <c r="R147" s="48"/>
      <c r="S147" s="48"/>
      <c r="T147" s="96"/>
      <c r="AT147" s="25" t="s">
        <v>403</v>
      </c>
      <c r="AU147" s="25" t="s">
        <v>81</v>
      </c>
    </row>
    <row r="148" spans="2:65" s="1" customFormat="1" ht="16.5" customHeight="1">
      <c r="B148" s="47"/>
      <c r="C148" s="240" t="s">
        <v>565</v>
      </c>
      <c r="D148" s="240" t="s">
        <v>396</v>
      </c>
      <c r="E148" s="241" t="s">
        <v>6277</v>
      </c>
      <c r="F148" s="242" t="s">
        <v>6278</v>
      </c>
      <c r="G148" s="243" t="s">
        <v>552</v>
      </c>
      <c r="H148" s="244">
        <v>1.01</v>
      </c>
      <c r="I148" s="245"/>
      <c r="J148" s="246">
        <f>ROUND(I148*H148,2)</f>
        <v>0</v>
      </c>
      <c r="K148" s="242" t="s">
        <v>400</v>
      </c>
      <c r="L148" s="73"/>
      <c r="M148" s="247" t="s">
        <v>22</v>
      </c>
      <c r="N148" s="248" t="s">
        <v>44</v>
      </c>
      <c r="O148" s="48"/>
      <c r="P148" s="249">
        <f>O148*H148</f>
        <v>0</v>
      </c>
      <c r="Q148" s="249">
        <v>0</v>
      </c>
      <c r="R148" s="249">
        <f>Q148*H148</f>
        <v>0</v>
      </c>
      <c r="S148" s="249">
        <v>0</v>
      </c>
      <c r="T148" s="250">
        <f>S148*H148</f>
        <v>0</v>
      </c>
      <c r="AR148" s="25" t="s">
        <v>401</v>
      </c>
      <c r="AT148" s="25" t="s">
        <v>396</v>
      </c>
      <c r="AU148" s="25" t="s">
        <v>81</v>
      </c>
      <c r="AY148" s="25" t="s">
        <v>394</v>
      </c>
      <c r="BE148" s="251">
        <f>IF(N148="základní",J148,0)</f>
        <v>0</v>
      </c>
      <c r="BF148" s="251">
        <f>IF(N148="snížená",J148,0)</f>
        <v>0</v>
      </c>
      <c r="BG148" s="251">
        <f>IF(N148="zákl. přenesená",J148,0)</f>
        <v>0</v>
      </c>
      <c r="BH148" s="251">
        <f>IF(N148="sníž. přenesená",J148,0)</f>
        <v>0</v>
      </c>
      <c r="BI148" s="251">
        <f>IF(N148="nulová",J148,0)</f>
        <v>0</v>
      </c>
      <c r="BJ148" s="25" t="s">
        <v>24</v>
      </c>
      <c r="BK148" s="251">
        <f>ROUND(I148*H148,2)</f>
        <v>0</v>
      </c>
      <c r="BL148" s="25" t="s">
        <v>401</v>
      </c>
      <c r="BM148" s="25" t="s">
        <v>6328</v>
      </c>
    </row>
    <row r="149" spans="2:47" s="1" customFormat="1" ht="13.5">
      <c r="B149" s="47"/>
      <c r="C149" s="75"/>
      <c r="D149" s="252" t="s">
        <v>403</v>
      </c>
      <c r="E149" s="75"/>
      <c r="F149" s="253" t="s">
        <v>6280</v>
      </c>
      <c r="G149" s="75"/>
      <c r="H149" s="75"/>
      <c r="I149" s="208"/>
      <c r="J149" s="75"/>
      <c r="K149" s="75"/>
      <c r="L149" s="73"/>
      <c r="M149" s="254"/>
      <c r="N149" s="48"/>
      <c r="O149" s="48"/>
      <c r="P149" s="48"/>
      <c r="Q149" s="48"/>
      <c r="R149" s="48"/>
      <c r="S149" s="48"/>
      <c r="T149" s="96"/>
      <c r="AT149" s="25" t="s">
        <v>403</v>
      </c>
      <c r="AU149" s="25" t="s">
        <v>81</v>
      </c>
    </row>
    <row r="150" spans="2:65" s="1" customFormat="1" ht="16.5" customHeight="1">
      <c r="B150" s="47"/>
      <c r="C150" s="240" t="s">
        <v>571</v>
      </c>
      <c r="D150" s="240" t="s">
        <v>396</v>
      </c>
      <c r="E150" s="241" t="s">
        <v>5745</v>
      </c>
      <c r="F150" s="242" t="s">
        <v>5746</v>
      </c>
      <c r="G150" s="243" t="s">
        <v>552</v>
      </c>
      <c r="H150" s="244">
        <v>79.23</v>
      </c>
      <c r="I150" s="245"/>
      <c r="J150" s="246">
        <f>ROUND(I150*H150,2)</f>
        <v>0</v>
      </c>
      <c r="K150" s="242" t="s">
        <v>400</v>
      </c>
      <c r="L150" s="73"/>
      <c r="M150" s="247" t="s">
        <v>22</v>
      </c>
      <c r="N150" s="248" t="s">
        <v>44</v>
      </c>
      <c r="O150" s="48"/>
      <c r="P150" s="249">
        <f>O150*H150</f>
        <v>0</v>
      </c>
      <c r="Q150" s="249">
        <v>0</v>
      </c>
      <c r="R150" s="249">
        <f>Q150*H150</f>
        <v>0</v>
      </c>
      <c r="S150" s="249">
        <v>0</v>
      </c>
      <c r="T150" s="250">
        <f>S150*H150</f>
        <v>0</v>
      </c>
      <c r="AR150" s="25" t="s">
        <v>401</v>
      </c>
      <c r="AT150" s="25" t="s">
        <v>396</v>
      </c>
      <c r="AU150" s="25" t="s">
        <v>81</v>
      </c>
      <c r="AY150" s="25" t="s">
        <v>394</v>
      </c>
      <c r="BE150" s="251">
        <f>IF(N150="základní",J150,0)</f>
        <v>0</v>
      </c>
      <c r="BF150" s="251">
        <f>IF(N150="snížená",J150,0)</f>
        <v>0</v>
      </c>
      <c r="BG150" s="251">
        <f>IF(N150="zákl. přenesená",J150,0)</f>
        <v>0</v>
      </c>
      <c r="BH150" s="251">
        <f>IF(N150="sníž. přenesená",J150,0)</f>
        <v>0</v>
      </c>
      <c r="BI150" s="251">
        <f>IF(N150="nulová",J150,0)</f>
        <v>0</v>
      </c>
      <c r="BJ150" s="25" t="s">
        <v>24</v>
      </c>
      <c r="BK150" s="251">
        <f>ROUND(I150*H150,2)</f>
        <v>0</v>
      </c>
      <c r="BL150" s="25" t="s">
        <v>401</v>
      </c>
      <c r="BM150" s="25" t="s">
        <v>6329</v>
      </c>
    </row>
    <row r="151" spans="2:47" s="1" customFormat="1" ht="13.5">
      <c r="B151" s="47"/>
      <c r="C151" s="75"/>
      <c r="D151" s="252" t="s">
        <v>403</v>
      </c>
      <c r="E151" s="75"/>
      <c r="F151" s="253" t="s">
        <v>5748</v>
      </c>
      <c r="G151" s="75"/>
      <c r="H151" s="75"/>
      <c r="I151" s="208"/>
      <c r="J151" s="75"/>
      <c r="K151" s="75"/>
      <c r="L151" s="73"/>
      <c r="M151" s="254"/>
      <c r="N151" s="48"/>
      <c r="O151" s="48"/>
      <c r="P151" s="48"/>
      <c r="Q151" s="48"/>
      <c r="R151" s="48"/>
      <c r="S151" s="48"/>
      <c r="T151" s="96"/>
      <c r="AT151" s="25" t="s">
        <v>403</v>
      </c>
      <c r="AU151" s="25" t="s">
        <v>81</v>
      </c>
    </row>
    <row r="152" spans="2:65" s="1" customFormat="1" ht="16.5" customHeight="1">
      <c r="B152" s="47"/>
      <c r="C152" s="240" t="s">
        <v>578</v>
      </c>
      <c r="D152" s="240" t="s">
        <v>396</v>
      </c>
      <c r="E152" s="241" t="s">
        <v>5750</v>
      </c>
      <c r="F152" s="242" t="s">
        <v>5751</v>
      </c>
      <c r="G152" s="243" t="s">
        <v>552</v>
      </c>
      <c r="H152" s="244">
        <v>713.06</v>
      </c>
      <c r="I152" s="245"/>
      <c r="J152" s="246">
        <f>ROUND(I152*H152,2)</f>
        <v>0</v>
      </c>
      <c r="K152" s="242" t="s">
        <v>400</v>
      </c>
      <c r="L152" s="73"/>
      <c r="M152" s="247" t="s">
        <v>22</v>
      </c>
      <c r="N152" s="248" t="s">
        <v>44</v>
      </c>
      <c r="O152" s="48"/>
      <c r="P152" s="249">
        <f>O152*H152</f>
        <v>0</v>
      </c>
      <c r="Q152" s="249">
        <v>0</v>
      </c>
      <c r="R152" s="249">
        <f>Q152*H152</f>
        <v>0</v>
      </c>
      <c r="S152" s="249">
        <v>0</v>
      </c>
      <c r="T152" s="250">
        <f>S152*H152</f>
        <v>0</v>
      </c>
      <c r="AR152" s="25" t="s">
        <v>401</v>
      </c>
      <c r="AT152" s="25" t="s">
        <v>396</v>
      </c>
      <c r="AU152" s="25" t="s">
        <v>81</v>
      </c>
      <c r="AY152" s="25" t="s">
        <v>394</v>
      </c>
      <c r="BE152" s="251">
        <f>IF(N152="základní",J152,0)</f>
        <v>0</v>
      </c>
      <c r="BF152" s="251">
        <f>IF(N152="snížená",J152,0)</f>
        <v>0</v>
      </c>
      <c r="BG152" s="251">
        <f>IF(N152="zákl. přenesená",J152,0)</f>
        <v>0</v>
      </c>
      <c r="BH152" s="251">
        <f>IF(N152="sníž. přenesená",J152,0)</f>
        <v>0</v>
      </c>
      <c r="BI152" s="251">
        <f>IF(N152="nulová",J152,0)</f>
        <v>0</v>
      </c>
      <c r="BJ152" s="25" t="s">
        <v>24</v>
      </c>
      <c r="BK152" s="251">
        <f>ROUND(I152*H152,2)</f>
        <v>0</v>
      </c>
      <c r="BL152" s="25" t="s">
        <v>401</v>
      </c>
      <c r="BM152" s="25" t="s">
        <v>6330</v>
      </c>
    </row>
    <row r="153" spans="2:47" s="1" customFormat="1" ht="13.5">
      <c r="B153" s="47"/>
      <c r="C153" s="75"/>
      <c r="D153" s="252" t="s">
        <v>403</v>
      </c>
      <c r="E153" s="75"/>
      <c r="F153" s="253" t="s">
        <v>5753</v>
      </c>
      <c r="G153" s="75"/>
      <c r="H153" s="75"/>
      <c r="I153" s="208"/>
      <c r="J153" s="75"/>
      <c r="K153" s="75"/>
      <c r="L153" s="73"/>
      <c r="M153" s="254"/>
      <c r="N153" s="48"/>
      <c r="O153" s="48"/>
      <c r="P153" s="48"/>
      <c r="Q153" s="48"/>
      <c r="R153" s="48"/>
      <c r="S153" s="48"/>
      <c r="T153" s="96"/>
      <c r="AT153" s="25" t="s">
        <v>403</v>
      </c>
      <c r="AU153" s="25" t="s">
        <v>81</v>
      </c>
    </row>
    <row r="154" spans="2:65" s="1" customFormat="1" ht="16.5" customHeight="1">
      <c r="B154" s="47"/>
      <c r="C154" s="240" t="s">
        <v>584</v>
      </c>
      <c r="D154" s="240" t="s">
        <v>396</v>
      </c>
      <c r="E154" s="241" t="s">
        <v>6283</v>
      </c>
      <c r="F154" s="242" t="s">
        <v>6284</v>
      </c>
      <c r="G154" s="243" t="s">
        <v>552</v>
      </c>
      <c r="H154" s="244">
        <v>79.391</v>
      </c>
      <c r="I154" s="245"/>
      <c r="J154" s="246">
        <f>ROUND(I154*H154,2)</f>
        <v>0</v>
      </c>
      <c r="K154" s="242" t="s">
        <v>400</v>
      </c>
      <c r="L154" s="73"/>
      <c r="M154" s="247" t="s">
        <v>22</v>
      </c>
      <c r="N154" s="248" t="s">
        <v>44</v>
      </c>
      <c r="O154" s="48"/>
      <c r="P154" s="249">
        <f>O154*H154</f>
        <v>0</v>
      </c>
      <c r="Q154" s="249">
        <v>0</v>
      </c>
      <c r="R154" s="249">
        <f>Q154*H154</f>
        <v>0</v>
      </c>
      <c r="S154" s="249">
        <v>0</v>
      </c>
      <c r="T154" s="250">
        <f>S154*H154</f>
        <v>0</v>
      </c>
      <c r="AR154" s="25" t="s">
        <v>401</v>
      </c>
      <c r="AT154" s="25" t="s">
        <v>396</v>
      </c>
      <c r="AU154" s="25" t="s">
        <v>81</v>
      </c>
      <c r="AY154" s="25" t="s">
        <v>394</v>
      </c>
      <c r="BE154" s="251">
        <f>IF(N154="základní",J154,0)</f>
        <v>0</v>
      </c>
      <c r="BF154" s="251">
        <f>IF(N154="snížená",J154,0)</f>
        <v>0</v>
      </c>
      <c r="BG154" s="251">
        <f>IF(N154="zákl. přenesená",J154,0)</f>
        <v>0</v>
      </c>
      <c r="BH154" s="251">
        <f>IF(N154="sníž. přenesená",J154,0)</f>
        <v>0</v>
      </c>
      <c r="BI154" s="251">
        <f>IF(N154="nulová",J154,0)</f>
        <v>0</v>
      </c>
      <c r="BJ154" s="25" t="s">
        <v>24</v>
      </c>
      <c r="BK154" s="251">
        <f>ROUND(I154*H154,2)</f>
        <v>0</v>
      </c>
      <c r="BL154" s="25" t="s">
        <v>401</v>
      </c>
      <c r="BM154" s="25" t="s">
        <v>6331</v>
      </c>
    </row>
    <row r="155" spans="2:47" s="1" customFormat="1" ht="13.5">
      <c r="B155" s="47"/>
      <c r="C155" s="75"/>
      <c r="D155" s="252" t="s">
        <v>403</v>
      </c>
      <c r="E155" s="75"/>
      <c r="F155" s="253" t="s">
        <v>6286</v>
      </c>
      <c r="G155" s="75"/>
      <c r="H155" s="75"/>
      <c r="I155" s="208"/>
      <c r="J155" s="75"/>
      <c r="K155" s="75"/>
      <c r="L155" s="73"/>
      <c r="M155" s="254"/>
      <c r="N155" s="48"/>
      <c r="O155" s="48"/>
      <c r="P155" s="48"/>
      <c r="Q155" s="48"/>
      <c r="R155" s="48"/>
      <c r="S155" s="48"/>
      <c r="T155" s="96"/>
      <c r="AT155" s="25" t="s">
        <v>403</v>
      </c>
      <c r="AU155" s="25" t="s">
        <v>81</v>
      </c>
    </row>
    <row r="156" spans="2:63" s="11" customFormat="1" ht="29.85" customHeight="1">
      <c r="B156" s="224"/>
      <c r="C156" s="225"/>
      <c r="D156" s="226" t="s">
        <v>72</v>
      </c>
      <c r="E156" s="238" t="s">
        <v>1767</v>
      </c>
      <c r="F156" s="238" t="s">
        <v>1768</v>
      </c>
      <c r="G156" s="225"/>
      <c r="H156" s="225"/>
      <c r="I156" s="228"/>
      <c r="J156" s="239">
        <f>BK156</f>
        <v>0</v>
      </c>
      <c r="K156" s="225"/>
      <c r="L156" s="230"/>
      <c r="M156" s="231"/>
      <c r="N156" s="232"/>
      <c r="O156" s="232"/>
      <c r="P156" s="233">
        <f>SUM(P157:P158)</f>
        <v>0</v>
      </c>
      <c r="Q156" s="232"/>
      <c r="R156" s="233">
        <f>SUM(R157:R158)</f>
        <v>0</v>
      </c>
      <c r="S156" s="232"/>
      <c r="T156" s="234">
        <f>SUM(T157:T158)</f>
        <v>0</v>
      </c>
      <c r="AR156" s="235" t="s">
        <v>24</v>
      </c>
      <c r="AT156" s="236" t="s">
        <v>72</v>
      </c>
      <c r="AU156" s="236" t="s">
        <v>24</v>
      </c>
      <c r="AY156" s="235" t="s">
        <v>394</v>
      </c>
      <c r="BK156" s="237">
        <f>SUM(BK157:BK158)</f>
        <v>0</v>
      </c>
    </row>
    <row r="157" spans="2:65" s="1" customFormat="1" ht="16.5" customHeight="1">
      <c r="B157" s="47"/>
      <c r="C157" s="240" t="s">
        <v>588</v>
      </c>
      <c r="D157" s="240" t="s">
        <v>396</v>
      </c>
      <c r="E157" s="241" t="s">
        <v>6291</v>
      </c>
      <c r="F157" s="242" t="s">
        <v>6292</v>
      </c>
      <c r="G157" s="243" t="s">
        <v>552</v>
      </c>
      <c r="H157" s="244">
        <v>276.141</v>
      </c>
      <c r="I157" s="245"/>
      <c r="J157" s="246">
        <f>ROUND(I157*H157,2)</f>
        <v>0</v>
      </c>
      <c r="K157" s="242" t="s">
        <v>400</v>
      </c>
      <c r="L157" s="73"/>
      <c r="M157" s="247" t="s">
        <v>22</v>
      </c>
      <c r="N157" s="248" t="s">
        <v>44</v>
      </c>
      <c r="O157" s="48"/>
      <c r="P157" s="249">
        <f>O157*H157</f>
        <v>0</v>
      </c>
      <c r="Q157" s="249">
        <v>0</v>
      </c>
      <c r="R157" s="249">
        <f>Q157*H157</f>
        <v>0</v>
      </c>
      <c r="S157" s="249">
        <v>0</v>
      </c>
      <c r="T157" s="250">
        <f>S157*H157</f>
        <v>0</v>
      </c>
      <c r="AR157" s="25" t="s">
        <v>401</v>
      </c>
      <c r="AT157" s="25" t="s">
        <v>396</v>
      </c>
      <c r="AU157" s="25" t="s">
        <v>81</v>
      </c>
      <c r="AY157" s="25" t="s">
        <v>394</v>
      </c>
      <c r="BE157" s="251">
        <f>IF(N157="základní",J157,0)</f>
        <v>0</v>
      </c>
      <c r="BF157" s="251">
        <f>IF(N157="snížená",J157,0)</f>
        <v>0</v>
      </c>
      <c r="BG157" s="251">
        <f>IF(N157="zákl. přenesená",J157,0)</f>
        <v>0</v>
      </c>
      <c r="BH157" s="251">
        <f>IF(N157="sníž. přenesená",J157,0)</f>
        <v>0</v>
      </c>
      <c r="BI157" s="251">
        <f>IF(N157="nulová",J157,0)</f>
        <v>0</v>
      </c>
      <c r="BJ157" s="25" t="s">
        <v>24</v>
      </c>
      <c r="BK157" s="251">
        <f>ROUND(I157*H157,2)</f>
        <v>0</v>
      </c>
      <c r="BL157" s="25" t="s">
        <v>401</v>
      </c>
      <c r="BM157" s="25" t="s">
        <v>6332</v>
      </c>
    </row>
    <row r="158" spans="2:47" s="1" customFormat="1" ht="13.5">
      <c r="B158" s="47"/>
      <c r="C158" s="75"/>
      <c r="D158" s="252" t="s">
        <v>403</v>
      </c>
      <c r="E158" s="75"/>
      <c r="F158" s="253" t="s">
        <v>6294</v>
      </c>
      <c r="G158" s="75"/>
      <c r="H158" s="75"/>
      <c r="I158" s="208"/>
      <c r="J158" s="75"/>
      <c r="K158" s="75"/>
      <c r="L158" s="73"/>
      <c r="M158" s="309"/>
      <c r="N158" s="310"/>
      <c r="O158" s="310"/>
      <c r="P158" s="310"/>
      <c r="Q158" s="310"/>
      <c r="R158" s="310"/>
      <c r="S158" s="310"/>
      <c r="T158" s="311"/>
      <c r="AT158" s="25" t="s">
        <v>403</v>
      </c>
      <c r="AU158" s="25" t="s">
        <v>81</v>
      </c>
    </row>
    <row r="159" spans="2:12" s="1" customFormat="1" ht="6.95" customHeight="1">
      <c r="B159" s="68"/>
      <c r="C159" s="69"/>
      <c r="D159" s="69"/>
      <c r="E159" s="69"/>
      <c r="F159" s="69"/>
      <c r="G159" s="69"/>
      <c r="H159" s="69"/>
      <c r="I159" s="181"/>
      <c r="J159" s="69"/>
      <c r="K159" s="69"/>
      <c r="L159" s="73"/>
    </row>
  </sheetData>
  <sheetProtection password="CC35" sheet="1" objects="1" scenarios="1" formatColumns="0" formatRows="0" autoFilter="0"/>
  <autoFilter ref="C88:K158"/>
  <mergeCells count="13">
    <mergeCell ref="E7:H7"/>
    <mergeCell ref="E9:H9"/>
    <mergeCell ref="E11:H11"/>
    <mergeCell ref="E26:H26"/>
    <mergeCell ref="E47:H47"/>
    <mergeCell ref="E49:H49"/>
    <mergeCell ref="E51:H51"/>
    <mergeCell ref="J55:J56"/>
    <mergeCell ref="E77:H77"/>
    <mergeCell ref="E79:H79"/>
    <mergeCell ref="E81:H81"/>
    <mergeCell ref="G1:H1"/>
    <mergeCell ref="L2:V2"/>
  </mergeCells>
  <hyperlinks>
    <hyperlink ref="F1:G1" location="C2" display="1) Krycí list soupisu"/>
    <hyperlink ref="G1:H1" location="C58" display="2) Rekapitulace"/>
    <hyperlink ref="J1" location="C8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BR199"/>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0"/>
      <c r="C1" s="150"/>
      <c r="D1" s="151" t="s">
        <v>1</v>
      </c>
      <c r="E1" s="150"/>
      <c r="F1" s="152" t="s">
        <v>158</v>
      </c>
      <c r="G1" s="152" t="s">
        <v>159</v>
      </c>
      <c r="H1" s="152"/>
      <c r="I1" s="153"/>
      <c r="J1" s="152" t="s">
        <v>160</v>
      </c>
      <c r="K1" s="151" t="s">
        <v>161</v>
      </c>
      <c r="L1" s="152" t="s">
        <v>162</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141</v>
      </c>
    </row>
    <row r="3" spans="2:46" ht="6.95" customHeight="1">
      <c r="B3" s="26"/>
      <c r="C3" s="27"/>
      <c r="D3" s="27"/>
      <c r="E3" s="27"/>
      <c r="F3" s="27"/>
      <c r="G3" s="27"/>
      <c r="H3" s="27"/>
      <c r="I3" s="155"/>
      <c r="J3" s="27"/>
      <c r="K3" s="28"/>
      <c r="AT3" s="25" t="s">
        <v>81</v>
      </c>
    </row>
    <row r="4" spans="2:46" ht="36.95" customHeight="1">
      <c r="B4" s="29"/>
      <c r="C4" s="30"/>
      <c r="D4" s="31" t="s">
        <v>167</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18</v>
      </c>
      <c r="E6" s="30"/>
      <c r="F6" s="30"/>
      <c r="G6" s="30"/>
      <c r="H6" s="30"/>
      <c r="I6" s="156"/>
      <c r="J6" s="30"/>
      <c r="K6" s="32"/>
    </row>
    <row r="7" spans="2:11" ht="16.5" customHeight="1">
      <c r="B7" s="29"/>
      <c r="C7" s="30"/>
      <c r="D7" s="30"/>
      <c r="E7" s="157" t="str">
        <f>'Rekapitulace stavby'!K6</f>
        <v>Revitalizace a zatraktivnění pevnosti - Stavební úpravy a přístavba návštěvnického centra</v>
      </c>
      <c r="F7" s="41"/>
      <c r="G7" s="41"/>
      <c r="H7" s="41"/>
      <c r="I7" s="156"/>
      <c r="J7" s="30"/>
      <c r="K7" s="32"/>
    </row>
    <row r="8" spans="2:11" ht="13.5">
      <c r="B8" s="29"/>
      <c r="C8" s="30"/>
      <c r="D8" s="41" t="s">
        <v>176</v>
      </c>
      <c r="E8" s="30"/>
      <c r="F8" s="30"/>
      <c r="G8" s="30"/>
      <c r="H8" s="30"/>
      <c r="I8" s="156"/>
      <c r="J8" s="30"/>
      <c r="K8" s="32"/>
    </row>
    <row r="9" spans="2:11" s="1" customFormat="1" ht="16.5" customHeight="1">
      <c r="B9" s="47"/>
      <c r="C9" s="48"/>
      <c r="D9" s="48"/>
      <c r="E9" s="157" t="s">
        <v>6333</v>
      </c>
      <c r="F9" s="48"/>
      <c r="G9" s="48"/>
      <c r="H9" s="48"/>
      <c r="I9" s="158"/>
      <c r="J9" s="48"/>
      <c r="K9" s="52"/>
    </row>
    <row r="10" spans="2:11" s="1" customFormat="1" ht="13.5">
      <c r="B10" s="47"/>
      <c r="C10" s="48"/>
      <c r="D10" s="41" t="s">
        <v>182</v>
      </c>
      <c r="E10" s="48"/>
      <c r="F10" s="48"/>
      <c r="G10" s="48"/>
      <c r="H10" s="48"/>
      <c r="I10" s="158"/>
      <c r="J10" s="48"/>
      <c r="K10" s="52"/>
    </row>
    <row r="11" spans="2:11" s="1" customFormat="1" ht="36.95" customHeight="1">
      <c r="B11" s="47"/>
      <c r="C11" s="48"/>
      <c r="D11" s="48"/>
      <c r="E11" s="159" t="s">
        <v>6334</v>
      </c>
      <c r="F11" s="48"/>
      <c r="G11" s="48"/>
      <c r="H11" s="48"/>
      <c r="I11" s="158"/>
      <c r="J11" s="48"/>
      <c r="K11" s="52"/>
    </row>
    <row r="12" spans="2:11" s="1" customFormat="1" ht="13.5">
      <c r="B12" s="47"/>
      <c r="C12" s="48"/>
      <c r="D12" s="48"/>
      <c r="E12" s="48"/>
      <c r="F12" s="48"/>
      <c r="G12" s="48"/>
      <c r="H12" s="48"/>
      <c r="I12" s="158"/>
      <c r="J12" s="48"/>
      <c r="K12" s="52"/>
    </row>
    <row r="13" spans="2:11" s="1" customFormat="1" ht="14.4" customHeight="1">
      <c r="B13" s="47"/>
      <c r="C13" s="48"/>
      <c r="D13" s="41" t="s">
        <v>21</v>
      </c>
      <c r="E13" s="48"/>
      <c r="F13" s="36" t="s">
        <v>22</v>
      </c>
      <c r="G13" s="48"/>
      <c r="H13" s="48"/>
      <c r="I13" s="160" t="s">
        <v>23</v>
      </c>
      <c r="J13" s="36" t="s">
        <v>22</v>
      </c>
      <c r="K13" s="52"/>
    </row>
    <row r="14" spans="2:11" s="1" customFormat="1" ht="14.4" customHeight="1">
      <c r="B14" s="47"/>
      <c r="C14" s="48"/>
      <c r="D14" s="41" t="s">
        <v>25</v>
      </c>
      <c r="E14" s="48"/>
      <c r="F14" s="36" t="s">
        <v>26</v>
      </c>
      <c r="G14" s="48"/>
      <c r="H14" s="48"/>
      <c r="I14" s="160" t="s">
        <v>27</v>
      </c>
      <c r="J14" s="161" t="str">
        <f>'Rekapitulace stavby'!AN8</f>
        <v>3. 5. 2017</v>
      </c>
      <c r="K14" s="52"/>
    </row>
    <row r="15" spans="2:11" s="1" customFormat="1" ht="10.8" customHeight="1">
      <c r="B15" s="47"/>
      <c r="C15" s="48"/>
      <c r="D15" s="48"/>
      <c r="E15" s="48"/>
      <c r="F15" s="48"/>
      <c r="G15" s="48"/>
      <c r="H15" s="48"/>
      <c r="I15" s="158"/>
      <c r="J15" s="48"/>
      <c r="K15" s="52"/>
    </row>
    <row r="16" spans="2:11" s="1" customFormat="1" ht="14.4" customHeight="1">
      <c r="B16" s="47"/>
      <c r="C16" s="48"/>
      <c r="D16" s="41" t="s">
        <v>29</v>
      </c>
      <c r="E16" s="48"/>
      <c r="F16" s="48"/>
      <c r="G16" s="48"/>
      <c r="H16" s="48"/>
      <c r="I16" s="160" t="s">
        <v>30</v>
      </c>
      <c r="J16" s="36" t="str">
        <f>IF('Rekapitulace stavby'!AN10="","",'Rekapitulace stavby'!AN10)</f>
        <v/>
      </c>
      <c r="K16" s="52"/>
    </row>
    <row r="17" spans="2:11" s="1" customFormat="1" ht="18" customHeight="1">
      <c r="B17" s="47"/>
      <c r="C17" s="48"/>
      <c r="D17" s="48"/>
      <c r="E17" s="36" t="str">
        <f>IF('Rekapitulace stavby'!E11="","",'Rekapitulace stavby'!E11)</f>
        <v xml:space="preserve"> </v>
      </c>
      <c r="F17" s="48"/>
      <c r="G17" s="48"/>
      <c r="H17" s="48"/>
      <c r="I17" s="160" t="s">
        <v>32</v>
      </c>
      <c r="J17" s="36" t="str">
        <f>IF('Rekapitulace stavby'!AN11="","",'Rekapitulace stavby'!AN11)</f>
        <v/>
      </c>
      <c r="K17" s="52"/>
    </row>
    <row r="18" spans="2:11" s="1" customFormat="1" ht="6.95" customHeight="1">
      <c r="B18" s="47"/>
      <c r="C18" s="48"/>
      <c r="D18" s="48"/>
      <c r="E18" s="48"/>
      <c r="F18" s="48"/>
      <c r="G18" s="48"/>
      <c r="H18" s="48"/>
      <c r="I18" s="158"/>
      <c r="J18" s="48"/>
      <c r="K18" s="52"/>
    </row>
    <row r="19" spans="2:11" s="1" customFormat="1" ht="14.4" customHeight="1">
      <c r="B19" s="47"/>
      <c r="C19" s="48"/>
      <c r="D19" s="41" t="s">
        <v>33</v>
      </c>
      <c r="E19" s="48"/>
      <c r="F19" s="48"/>
      <c r="G19" s="48"/>
      <c r="H19" s="48"/>
      <c r="I19" s="160" t="s">
        <v>30</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60" t="s">
        <v>32</v>
      </c>
      <c r="J20" s="36" t="str">
        <f>IF('Rekapitulace stavby'!AN14="Vyplň údaj","",IF('Rekapitulace stavby'!AN14="","",'Rekapitulace stavby'!AN14))</f>
        <v/>
      </c>
      <c r="K20" s="52"/>
    </row>
    <row r="21" spans="2:11" s="1" customFormat="1" ht="6.95" customHeight="1">
      <c r="B21" s="47"/>
      <c r="C21" s="48"/>
      <c r="D21" s="48"/>
      <c r="E21" s="48"/>
      <c r="F21" s="48"/>
      <c r="G21" s="48"/>
      <c r="H21" s="48"/>
      <c r="I21" s="158"/>
      <c r="J21" s="48"/>
      <c r="K21" s="52"/>
    </row>
    <row r="22" spans="2:11" s="1" customFormat="1" ht="14.4" customHeight="1">
      <c r="B22" s="47"/>
      <c r="C22" s="48"/>
      <c r="D22" s="41" t="s">
        <v>35</v>
      </c>
      <c r="E22" s="48"/>
      <c r="F22" s="48"/>
      <c r="G22" s="48"/>
      <c r="H22" s="48"/>
      <c r="I22" s="160" t="s">
        <v>30</v>
      </c>
      <c r="J22" s="36" t="str">
        <f>IF('Rekapitulace stavby'!AN16="","",'Rekapitulace stavby'!AN16)</f>
        <v/>
      </c>
      <c r="K22" s="52"/>
    </row>
    <row r="23" spans="2:11" s="1" customFormat="1" ht="18" customHeight="1">
      <c r="B23" s="47"/>
      <c r="C23" s="48"/>
      <c r="D23" s="48"/>
      <c r="E23" s="36" t="str">
        <f>IF('Rekapitulace stavby'!E17="","",'Rekapitulace stavby'!E17)</f>
        <v xml:space="preserve"> </v>
      </c>
      <c r="F23" s="48"/>
      <c r="G23" s="48"/>
      <c r="H23" s="48"/>
      <c r="I23" s="160" t="s">
        <v>32</v>
      </c>
      <c r="J23" s="36" t="str">
        <f>IF('Rekapitulace stavby'!AN17="","",'Rekapitulace stavby'!AN17)</f>
        <v/>
      </c>
      <c r="K23" s="52"/>
    </row>
    <row r="24" spans="2:11" s="1" customFormat="1" ht="6.95" customHeight="1">
      <c r="B24" s="47"/>
      <c r="C24" s="48"/>
      <c r="D24" s="48"/>
      <c r="E24" s="48"/>
      <c r="F24" s="48"/>
      <c r="G24" s="48"/>
      <c r="H24" s="48"/>
      <c r="I24" s="158"/>
      <c r="J24" s="48"/>
      <c r="K24" s="52"/>
    </row>
    <row r="25" spans="2:11" s="1" customFormat="1" ht="14.4" customHeight="1">
      <c r="B25" s="47"/>
      <c r="C25" s="48"/>
      <c r="D25" s="41" t="s">
        <v>37</v>
      </c>
      <c r="E25" s="48"/>
      <c r="F25" s="48"/>
      <c r="G25" s="48"/>
      <c r="H25" s="48"/>
      <c r="I25" s="158"/>
      <c r="J25" s="48"/>
      <c r="K25" s="52"/>
    </row>
    <row r="26" spans="2:11" s="7" customFormat="1" ht="16.5" customHeight="1">
      <c r="B26" s="162"/>
      <c r="C26" s="163"/>
      <c r="D26" s="163"/>
      <c r="E26" s="45" t="s">
        <v>22</v>
      </c>
      <c r="F26" s="45"/>
      <c r="G26" s="45"/>
      <c r="H26" s="45"/>
      <c r="I26" s="164"/>
      <c r="J26" s="163"/>
      <c r="K26" s="165"/>
    </row>
    <row r="27" spans="2:11" s="1" customFormat="1" ht="6.95" customHeight="1">
      <c r="B27" s="47"/>
      <c r="C27" s="48"/>
      <c r="D27" s="48"/>
      <c r="E27" s="48"/>
      <c r="F27" s="48"/>
      <c r="G27" s="48"/>
      <c r="H27" s="48"/>
      <c r="I27" s="158"/>
      <c r="J27" s="48"/>
      <c r="K27" s="52"/>
    </row>
    <row r="28" spans="2:11" s="1" customFormat="1" ht="6.95" customHeight="1">
      <c r="B28" s="47"/>
      <c r="C28" s="48"/>
      <c r="D28" s="107"/>
      <c r="E28" s="107"/>
      <c r="F28" s="107"/>
      <c r="G28" s="107"/>
      <c r="H28" s="107"/>
      <c r="I28" s="167"/>
      <c r="J28" s="107"/>
      <c r="K28" s="168"/>
    </row>
    <row r="29" spans="2:11" s="1" customFormat="1" ht="25.4" customHeight="1">
      <c r="B29" s="47"/>
      <c r="C29" s="48"/>
      <c r="D29" s="169" t="s">
        <v>39</v>
      </c>
      <c r="E29" s="48"/>
      <c r="F29" s="48"/>
      <c r="G29" s="48"/>
      <c r="H29" s="48"/>
      <c r="I29" s="158"/>
      <c r="J29" s="170">
        <f>ROUND(J107,2)</f>
        <v>0</v>
      </c>
      <c r="K29" s="52"/>
    </row>
    <row r="30" spans="2:11" s="1" customFormat="1" ht="6.95" customHeight="1">
      <c r="B30" s="47"/>
      <c r="C30" s="48"/>
      <c r="D30" s="107"/>
      <c r="E30" s="107"/>
      <c r="F30" s="107"/>
      <c r="G30" s="107"/>
      <c r="H30" s="107"/>
      <c r="I30" s="167"/>
      <c r="J30" s="107"/>
      <c r="K30" s="168"/>
    </row>
    <row r="31" spans="2:11" s="1" customFormat="1" ht="14.4" customHeight="1">
      <c r="B31" s="47"/>
      <c r="C31" s="48"/>
      <c r="D31" s="48"/>
      <c r="E31" s="48"/>
      <c r="F31" s="53" t="s">
        <v>41</v>
      </c>
      <c r="G31" s="48"/>
      <c r="H31" s="48"/>
      <c r="I31" s="171" t="s">
        <v>40</v>
      </c>
      <c r="J31" s="53" t="s">
        <v>42</v>
      </c>
      <c r="K31" s="52"/>
    </row>
    <row r="32" spans="2:11" s="1" customFormat="1" ht="14.4" customHeight="1">
      <c r="B32" s="47"/>
      <c r="C32" s="48"/>
      <c r="D32" s="56" t="s">
        <v>43</v>
      </c>
      <c r="E32" s="56" t="s">
        <v>44</v>
      </c>
      <c r="F32" s="172">
        <f>ROUND(SUM(BE107:BE198),2)</f>
        <v>0</v>
      </c>
      <c r="G32" s="48"/>
      <c r="H32" s="48"/>
      <c r="I32" s="173">
        <v>0.21</v>
      </c>
      <c r="J32" s="172">
        <f>ROUND(ROUND((SUM(BE107:BE198)),2)*I32,2)</f>
        <v>0</v>
      </c>
      <c r="K32" s="52"/>
    </row>
    <row r="33" spans="2:11" s="1" customFormat="1" ht="14.4" customHeight="1">
      <c r="B33" s="47"/>
      <c r="C33" s="48"/>
      <c r="D33" s="48"/>
      <c r="E33" s="56" t="s">
        <v>45</v>
      </c>
      <c r="F33" s="172">
        <f>ROUND(SUM(BF107:BF198),2)</f>
        <v>0</v>
      </c>
      <c r="G33" s="48"/>
      <c r="H33" s="48"/>
      <c r="I33" s="173">
        <v>0.15</v>
      </c>
      <c r="J33" s="172">
        <f>ROUND(ROUND((SUM(BF107:BF198)),2)*I33,2)</f>
        <v>0</v>
      </c>
      <c r="K33" s="52"/>
    </row>
    <row r="34" spans="2:11" s="1" customFormat="1" ht="14.4" customHeight="1" hidden="1">
      <c r="B34" s="47"/>
      <c r="C34" s="48"/>
      <c r="D34" s="48"/>
      <c r="E34" s="56" t="s">
        <v>46</v>
      </c>
      <c r="F34" s="172">
        <f>ROUND(SUM(BG107:BG198),2)</f>
        <v>0</v>
      </c>
      <c r="G34" s="48"/>
      <c r="H34" s="48"/>
      <c r="I34" s="173">
        <v>0.21</v>
      </c>
      <c r="J34" s="172">
        <v>0</v>
      </c>
      <c r="K34" s="52"/>
    </row>
    <row r="35" spans="2:11" s="1" customFormat="1" ht="14.4" customHeight="1" hidden="1">
      <c r="B35" s="47"/>
      <c r="C35" s="48"/>
      <c r="D35" s="48"/>
      <c r="E35" s="56" t="s">
        <v>47</v>
      </c>
      <c r="F35" s="172">
        <f>ROUND(SUM(BH107:BH198),2)</f>
        <v>0</v>
      </c>
      <c r="G35" s="48"/>
      <c r="H35" s="48"/>
      <c r="I35" s="173">
        <v>0.15</v>
      </c>
      <c r="J35" s="172">
        <v>0</v>
      </c>
      <c r="K35" s="52"/>
    </row>
    <row r="36" spans="2:11" s="1" customFormat="1" ht="14.4" customHeight="1" hidden="1">
      <c r="B36" s="47"/>
      <c r="C36" s="48"/>
      <c r="D36" s="48"/>
      <c r="E36" s="56" t="s">
        <v>48</v>
      </c>
      <c r="F36" s="172">
        <f>ROUND(SUM(BI107:BI198),2)</f>
        <v>0</v>
      </c>
      <c r="G36" s="48"/>
      <c r="H36" s="48"/>
      <c r="I36" s="173">
        <v>0</v>
      </c>
      <c r="J36" s="172">
        <v>0</v>
      </c>
      <c r="K36" s="52"/>
    </row>
    <row r="37" spans="2:11" s="1" customFormat="1" ht="6.95" customHeight="1">
      <c r="B37" s="47"/>
      <c r="C37" s="48"/>
      <c r="D37" s="48"/>
      <c r="E37" s="48"/>
      <c r="F37" s="48"/>
      <c r="G37" s="48"/>
      <c r="H37" s="48"/>
      <c r="I37" s="158"/>
      <c r="J37" s="48"/>
      <c r="K37" s="52"/>
    </row>
    <row r="38" spans="2:11" s="1" customFormat="1" ht="25.4" customHeight="1">
      <c r="B38" s="47"/>
      <c r="C38" s="174"/>
      <c r="D38" s="175" t="s">
        <v>49</v>
      </c>
      <c r="E38" s="99"/>
      <c r="F38" s="99"/>
      <c r="G38" s="176" t="s">
        <v>50</v>
      </c>
      <c r="H38" s="177" t="s">
        <v>51</v>
      </c>
      <c r="I38" s="178"/>
      <c r="J38" s="179">
        <f>SUM(J29:J36)</f>
        <v>0</v>
      </c>
      <c r="K38" s="180"/>
    </row>
    <row r="39" spans="2:11" s="1" customFormat="1" ht="14.4" customHeight="1">
      <c r="B39" s="68"/>
      <c r="C39" s="69"/>
      <c r="D39" s="69"/>
      <c r="E39" s="69"/>
      <c r="F39" s="69"/>
      <c r="G39" s="69"/>
      <c r="H39" s="69"/>
      <c r="I39" s="181"/>
      <c r="J39" s="69"/>
      <c r="K39" s="70"/>
    </row>
    <row r="43" spans="2:11" s="1" customFormat="1" ht="6.95" customHeight="1">
      <c r="B43" s="182"/>
      <c r="C43" s="183"/>
      <c r="D43" s="183"/>
      <c r="E43" s="183"/>
      <c r="F43" s="183"/>
      <c r="G43" s="183"/>
      <c r="H43" s="183"/>
      <c r="I43" s="184"/>
      <c r="J43" s="183"/>
      <c r="K43" s="185"/>
    </row>
    <row r="44" spans="2:11" s="1" customFormat="1" ht="36.95" customHeight="1">
      <c r="B44" s="47"/>
      <c r="C44" s="31" t="s">
        <v>252</v>
      </c>
      <c r="D44" s="48"/>
      <c r="E44" s="48"/>
      <c r="F44" s="48"/>
      <c r="G44" s="48"/>
      <c r="H44" s="48"/>
      <c r="I44" s="158"/>
      <c r="J44" s="48"/>
      <c r="K44" s="52"/>
    </row>
    <row r="45" spans="2:11" s="1" customFormat="1" ht="6.95" customHeight="1">
      <c r="B45" s="47"/>
      <c r="C45" s="48"/>
      <c r="D45" s="48"/>
      <c r="E45" s="48"/>
      <c r="F45" s="48"/>
      <c r="G45" s="48"/>
      <c r="H45" s="48"/>
      <c r="I45" s="158"/>
      <c r="J45" s="48"/>
      <c r="K45" s="52"/>
    </row>
    <row r="46" spans="2:11" s="1" customFormat="1" ht="14.4" customHeight="1">
      <c r="B46" s="47"/>
      <c r="C46" s="41" t="s">
        <v>18</v>
      </c>
      <c r="D46" s="48"/>
      <c r="E46" s="48"/>
      <c r="F46" s="48"/>
      <c r="G46" s="48"/>
      <c r="H46" s="48"/>
      <c r="I46" s="158"/>
      <c r="J46" s="48"/>
      <c r="K46" s="52"/>
    </row>
    <row r="47" spans="2:11" s="1" customFormat="1" ht="16.5" customHeight="1">
      <c r="B47" s="47"/>
      <c r="C47" s="48"/>
      <c r="D47" s="48"/>
      <c r="E47" s="157" t="str">
        <f>E7</f>
        <v>Revitalizace a zatraktivnění pevnosti - Stavební úpravy a přístavba návštěvnického centra</v>
      </c>
      <c r="F47" s="41"/>
      <c r="G47" s="41"/>
      <c r="H47" s="41"/>
      <c r="I47" s="158"/>
      <c r="J47" s="48"/>
      <c r="K47" s="52"/>
    </row>
    <row r="48" spans="2:11" ht="13.5">
      <c r="B48" s="29"/>
      <c r="C48" s="41" t="s">
        <v>176</v>
      </c>
      <c r="D48" s="30"/>
      <c r="E48" s="30"/>
      <c r="F48" s="30"/>
      <c r="G48" s="30"/>
      <c r="H48" s="30"/>
      <c r="I48" s="156"/>
      <c r="J48" s="30"/>
      <c r="K48" s="32"/>
    </row>
    <row r="49" spans="2:11" s="1" customFormat="1" ht="16.5" customHeight="1">
      <c r="B49" s="47"/>
      <c r="C49" s="48"/>
      <c r="D49" s="48"/>
      <c r="E49" s="157" t="s">
        <v>6333</v>
      </c>
      <c r="F49" s="48"/>
      <c r="G49" s="48"/>
      <c r="H49" s="48"/>
      <c r="I49" s="158"/>
      <c r="J49" s="48"/>
      <c r="K49" s="52"/>
    </row>
    <row r="50" spans="2:11" s="1" customFormat="1" ht="14.4" customHeight="1">
      <c r="B50" s="47"/>
      <c r="C50" s="41" t="s">
        <v>182</v>
      </c>
      <c r="D50" s="48"/>
      <c r="E50" s="48"/>
      <c r="F50" s="48"/>
      <c r="G50" s="48"/>
      <c r="H50" s="48"/>
      <c r="I50" s="158"/>
      <c r="J50" s="48"/>
      <c r="K50" s="52"/>
    </row>
    <row r="51" spans="2:11" s="1" customFormat="1" ht="17.25" customHeight="1">
      <c r="B51" s="47"/>
      <c r="C51" s="48"/>
      <c r="D51" s="48"/>
      <c r="E51" s="159" t="str">
        <f>E11</f>
        <v>vo - Soupis předpokládaných prací</v>
      </c>
      <c r="F51" s="48"/>
      <c r="G51" s="48"/>
      <c r="H51" s="48"/>
      <c r="I51" s="158"/>
      <c r="J51" s="48"/>
      <c r="K51" s="52"/>
    </row>
    <row r="52" spans="2:11" s="1" customFormat="1" ht="6.95" customHeight="1">
      <c r="B52" s="47"/>
      <c r="C52" s="48"/>
      <c r="D52" s="48"/>
      <c r="E52" s="48"/>
      <c r="F52" s="48"/>
      <c r="G52" s="48"/>
      <c r="H52" s="48"/>
      <c r="I52" s="158"/>
      <c r="J52" s="48"/>
      <c r="K52" s="52"/>
    </row>
    <row r="53" spans="2:11" s="1" customFormat="1" ht="18" customHeight="1">
      <c r="B53" s="47"/>
      <c r="C53" s="41" t="s">
        <v>25</v>
      </c>
      <c r="D53" s="48"/>
      <c r="E53" s="48"/>
      <c r="F53" s="36" t="str">
        <f>F14</f>
        <v>Dobrošov</v>
      </c>
      <c r="G53" s="48"/>
      <c r="H53" s="48"/>
      <c r="I53" s="160" t="s">
        <v>27</v>
      </c>
      <c r="J53" s="161" t="str">
        <f>IF(J14="","",J14)</f>
        <v>3. 5. 2017</v>
      </c>
      <c r="K53" s="52"/>
    </row>
    <row r="54" spans="2:11" s="1" customFormat="1" ht="6.95" customHeight="1">
      <c r="B54" s="47"/>
      <c r="C54" s="48"/>
      <c r="D54" s="48"/>
      <c r="E54" s="48"/>
      <c r="F54" s="48"/>
      <c r="G54" s="48"/>
      <c r="H54" s="48"/>
      <c r="I54" s="158"/>
      <c r="J54" s="48"/>
      <c r="K54" s="52"/>
    </row>
    <row r="55" spans="2:11" s="1" customFormat="1" ht="13.5">
      <c r="B55" s="47"/>
      <c r="C55" s="41" t="s">
        <v>29</v>
      </c>
      <c r="D55" s="48"/>
      <c r="E55" s="48"/>
      <c r="F55" s="36" t="str">
        <f>E17</f>
        <v xml:space="preserve"> </v>
      </c>
      <c r="G55" s="48"/>
      <c r="H55" s="48"/>
      <c r="I55" s="160" t="s">
        <v>35</v>
      </c>
      <c r="J55" s="45" t="str">
        <f>E23</f>
        <v xml:space="preserve"> </v>
      </c>
      <c r="K55" s="52"/>
    </row>
    <row r="56" spans="2:11" s="1" customFormat="1" ht="14.4" customHeight="1">
      <c r="B56" s="47"/>
      <c r="C56" s="41" t="s">
        <v>33</v>
      </c>
      <c r="D56" s="48"/>
      <c r="E56" s="48"/>
      <c r="F56" s="36" t="str">
        <f>IF(E20="","",E20)</f>
        <v/>
      </c>
      <c r="G56" s="48"/>
      <c r="H56" s="48"/>
      <c r="I56" s="158"/>
      <c r="J56" s="186"/>
      <c r="K56" s="52"/>
    </row>
    <row r="57" spans="2:11" s="1" customFormat="1" ht="10.3" customHeight="1">
      <c r="B57" s="47"/>
      <c r="C57" s="48"/>
      <c r="D57" s="48"/>
      <c r="E57" s="48"/>
      <c r="F57" s="48"/>
      <c r="G57" s="48"/>
      <c r="H57" s="48"/>
      <c r="I57" s="158"/>
      <c r="J57" s="48"/>
      <c r="K57" s="52"/>
    </row>
    <row r="58" spans="2:11" s="1" customFormat="1" ht="29.25" customHeight="1">
      <c r="B58" s="47"/>
      <c r="C58" s="187" t="s">
        <v>281</v>
      </c>
      <c r="D58" s="174"/>
      <c r="E58" s="174"/>
      <c r="F58" s="174"/>
      <c r="G58" s="174"/>
      <c r="H58" s="174"/>
      <c r="I58" s="188"/>
      <c r="J58" s="189" t="s">
        <v>282</v>
      </c>
      <c r="K58" s="190"/>
    </row>
    <row r="59" spans="2:11" s="1" customFormat="1" ht="10.3" customHeight="1">
      <c r="B59" s="47"/>
      <c r="C59" s="48"/>
      <c r="D59" s="48"/>
      <c r="E59" s="48"/>
      <c r="F59" s="48"/>
      <c r="G59" s="48"/>
      <c r="H59" s="48"/>
      <c r="I59" s="158"/>
      <c r="J59" s="48"/>
      <c r="K59" s="52"/>
    </row>
    <row r="60" spans="2:47" s="1" customFormat="1" ht="29.25" customHeight="1">
      <c r="B60" s="47"/>
      <c r="C60" s="191" t="s">
        <v>287</v>
      </c>
      <c r="D60" s="48"/>
      <c r="E60" s="48"/>
      <c r="F60" s="48"/>
      <c r="G60" s="48"/>
      <c r="H60" s="48"/>
      <c r="I60" s="158"/>
      <c r="J60" s="170">
        <f>J107</f>
        <v>0</v>
      </c>
      <c r="K60" s="52"/>
      <c r="AU60" s="25" t="s">
        <v>288</v>
      </c>
    </row>
    <row r="61" spans="2:11" s="8" customFormat="1" ht="24.95" customHeight="1">
      <c r="B61" s="192"/>
      <c r="C61" s="193"/>
      <c r="D61" s="194" t="s">
        <v>6335</v>
      </c>
      <c r="E61" s="195"/>
      <c r="F61" s="195"/>
      <c r="G61" s="195"/>
      <c r="H61" s="195"/>
      <c r="I61" s="196"/>
      <c r="J61" s="197">
        <f>J108</f>
        <v>0</v>
      </c>
      <c r="K61" s="198"/>
    </row>
    <row r="62" spans="2:11" s="8" customFormat="1" ht="24.95" customHeight="1">
      <c r="B62" s="192"/>
      <c r="C62" s="193"/>
      <c r="D62" s="194" t="s">
        <v>6336</v>
      </c>
      <c r="E62" s="195"/>
      <c r="F62" s="195"/>
      <c r="G62" s="195"/>
      <c r="H62" s="195"/>
      <c r="I62" s="196"/>
      <c r="J62" s="197">
        <f>J111</f>
        <v>0</v>
      </c>
      <c r="K62" s="198"/>
    </row>
    <row r="63" spans="2:11" s="8" customFormat="1" ht="24.95" customHeight="1">
      <c r="B63" s="192"/>
      <c r="C63" s="193"/>
      <c r="D63" s="194" t="s">
        <v>6337</v>
      </c>
      <c r="E63" s="195"/>
      <c r="F63" s="195"/>
      <c r="G63" s="195"/>
      <c r="H63" s="195"/>
      <c r="I63" s="196"/>
      <c r="J63" s="197">
        <f>J114</f>
        <v>0</v>
      </c>
      <c r="K63" s="198"/>
    </row>
    <row r="64" spans="2:11" s="8" customFormat="1" ht="24.95" customHeight="1">
      <c r="B64" s="192"/>
      <c r="C64" s="193"/>
      <c r="D64" s="194" t="s">
        <v>6338</v>
      </c>
      <c r="E64" s="195"/>
      <c r="F64" s="195"/>
      <c r="G64" s="195"/>
      <c r="H64" s="195"/>
      <c r="I64" s="196"/>
      <c r="J64" s="197">
        <f>J117</f>
        <v>0</v>
      </c>
      <c r="K64" s="198"/>
    </row>
    <row r="65" spans="2:11" s="8" customFormat="1" ht="24.95" customHeight="1">
      <c r="B65" s="192"/>
      <c r="C65" s="193"/>
      <c r="D65" s="194" t="s">
        <v>6339</v>
      </c>
      <c r="E65" s="195"/>
      <c r="F65" s="195"/>
      <c r="G65" s="195"/>
      <c r="H65" s="195"/>
      <c r="I65" s="196"/>
      <c r="J65" s="197">
        <f>J125</f>
        <v>0</v>
      </c>
      <c r="K65" s="198"/>
    </row>
    <row r="66" spans="2:11" s="8" customFormat="1" ht="24.95" customHeight="1">
      <c r="B66" s="192"/>
      <c r="C66" s="193"/>
      <c r="D66" s="194" t="s">
        <v>6340</v>
      </c>
      <c r="E66" s="195"/>
      <c r="F66" s="195"/>
      <c r="G66" s="195"/>
      <c r="H66" s="195"/>
      <c r="I66" s="196"/>
      <c r="J66" s="197">
        <f>J130</f>
        <v>0</v>
      </c>
      <c r="K66" s="198"/>
    </row>
    <row r="67" spans="2:11" s="8" customFormat="1" ht="24.95" customHeight="1">
      <c r="B67" s="192"/>
      <c r="C67" s="193"/>
      <c r="D67" s="194" t="s">
        <v>6341</v>
      </c>
      <c r="E67" s="195"/>
      <c r="F67" s="195"/>
      <c r="G67" s="195"/>
      <c r="H67" s="195"/>
      <c r="I67" s="196"/>
      <c r="J67" s="197">
        <f>J133</f>
        <v>0</v>
      </c>
      <c r="K67" s="198"/>
    </row>
    <row r="68" spans="2:11" s="8" customFormat="1" ht="24.95" customHeight="1">
      <c r="B68" s="192"/>
      <c r="C68" s="193"/>
      <c r="D68" s="194" t="s">
        <v>6342</v>
      </c>
      <c r="E68" s="195"/>
      <c r="F68" s="195"/>
      <c r="G68" s="195"/>
      <c r="H68" s="195"/>
      <c r="I68" s="196"/>
      <c r="J68" s="197">
        <f>J136</f>
        <v>0</v>
      </c>
      <c r="K68" s="198"/>
    </row>
    <row r="69" spans="2:11" s="8" customFormat="1" ht="24.95" customHeight="1">
      <c r="B69" s="192"/>
      <c r="C69" s="193"/>
      <c r="D69" s="194" t="s">
        <v>6343</v>
      </c>
      <c r="E69" s="195"/>
      <c r="F69" s="195"/>
      <c r="G69" s="195"/>
      <c r="H69" s="195"/>
      <c r="I69" s="196"/>
      <c r="J69" s="197">
        <f>J141</f>
        <v>0</v>
      </c>
      <c r="K69" s="198"/>
    </row>
    <row r="70" spans="2:11" s="8" customFormat="1" ht="24.95" customHeight="1">
      <c r="B70" s="192"/>
      <c r="C70" s="193"/>
      <c r="D70" s="194" t="s">
        <v>6344</v>
      </c>
      <c r="E70" s="195"/>
      <c r="F70" s="195"/>
      <c r="G70" s="195"/>
      <c r="H70" s="195"/>
      <c r="I70" s="196"/>
      <c r="J70" s="197">
        <f>J144</f>
        <v>0</v>
      </c>
      <c r="K70" s="198"/>
    </row>
    <row r="71" spans="2:11" s="8" customFormat="1" ht="24.95" customHeight="1">
      <c r="B71" s="192"/>
      <c r="C71" s="193"/>
      <c r="D71" s="194" t="s">
        <v>6345</v>
      </c>
      <c r="E71" s="195"/>
      <c r="F71" s="195"/>
      <c r="G71" s="195"/>
      <c r="H71" s="195"/>
      <c r="I71" s="196"/>
      <c r="J71" s="197">
        <f>J147</f>
        <v>0</v>
      </c>
      <c r="K71" s="198"/>
    </row>
    <row r="72" spans="2:11" s="8" customFormat="1" ht="24.95" customHeight="1">
      <c r="B72" s="192"/>
      <c r="C72" s="193"/>
      <c r="D72" s="194" t="s">
        <v>6346</v>
      </c>
      <c r="E72" s="195"/>
      <c r="F72" s="195"/>
      <c r="G72" s="195"/>
      <c r="H72" s="195"/>
      <c r="I72" s="196"/>
      <c r="J72" s="197">
        <f>J150</f>
        <v>0</v>
      </c>
      <c r="K72" s="198"/>
    </row>
    <row r="73" spans="2:11" s="8" customFormat="1" ht="24.95" customHeight="1">
      <c r="B73" s="192"/>
      <c r="C73" s="193"/>
      <c r="D73" s="194" t="s">
        <v>6347</v>
      </c>
      <c r="E73" s="195"/>
      <c r="F73" s="195"/>
      <c r="G73" s="195"/>
      <c r="H73" s="195"/>
      <c r="I73" s="196"/>
      <c r="J73" s="197">
        <f>J157</f>
        <v>0</v>
      </c>
      <c r="K73" s="198"/>
    </row>
    <row r="74" spans="2:11" s="8" customFormat="1" ht="24.95" customHeight="1">
      <c r="B74" s="192"/>
      <c r="C74" s="193"/>
      <c r="D74" s="194" t="s">
        <v>6348</v>
      </c>
      <c r="E74" s="195"/>
      <c r="F74" s="195"/>
      <c r="G74" s="195"/>
      <c r="H74" s="195"/>
      <c r="I74" s="196"/>
      <c r="J74" s="197">
        <f>J160</f>
        <v>0</v>
      </c>
      <c r="K74" s="198"/>
    </row>
    <row r="75" spans="2:11" s="8" customFormat="1" ht="24.95" customHeight="1">
      <c r="B75" s="192"/>
      <c r="C75" s="193"/>
      <c r="D75" s="194" t="s">
        <v>6349</v>
      </c>
      <c r="E75" s="195"/>
      <c r="F75" s="195"/>
      <c r="G75" s="195"/>
      <c r="H75" s="195"/>
      <c r="I75" s="196"/>
      <c r="J75" s="197">
        <f>J164</f>
        <v>0</v>
      </c>
      <c r="K75" s="198"/>
    </row>
    <row r="76" spans="2:11" s="9" customFormat="1" ht="19.9" customHeight="1">
      <c r="B76" s="200"/>
      <c r="C76" s="201"/>
      <c r="D76" s="202" t="s">
        <v>6350</v>
      </c>
      <c r="E76" s="203"/>
      <c r="F76" s="203"/>
      <c r="G76" s="203"/>
      <c r="H76" s="203"/>
      <c r="I76" s="204"/>
      <c r="J76" s="205">
        <f>J165</f>
        <v>0</v>
      </c>
      <c r="K76" s="206"/>
    </row>
    <row r="77" spans="2:11" s="9" customFormat="1" ht="19.9" customHeight="1">
      <c r="B77" s="200"/>
      <c r="C77" s="201"/>
      <c r="D77" s="202" t="s">
        <v>6351</v>
      </c>
      <c r="E77" s="203"/>
      <c r="F77" s="203"/>
      <c r="G77" s="203"/>
      <c r="H77" s="203"/>
      <c r="I77" s="204"/>
      <c r="J77" s="205">
        <f>J168</f>
        <v>0</v>
      </c>
      <c r="K77" s="206"/>
    </row>
    <row r="78" spans="2:11" s="9" customFormat="1" ht="19.9" customHeight="1">
      <c r="B78" s="200"/>
      <c r="C78" s="201"/>
      <c r="D78" s="202" t="s">
        <v>6352</v>
      </c>
      <c r="E78" s="203"/>
      <c r="F78" s="203"/>
      <c r="G78" s="203"/>
      <c r="H78" s="203"/>
      <c r="I78" s="204"/>
      <c r="J78" s="205">
        <f>J171</f>
        <v>0</v>
      </c>
      <c r="K78" s="206"/>
    </row>
    <row r="79" spans="2:11" s="9" customFormat="1" ht="19.9" customHeight="1">
      <c r="B79" s="200"/>
      <c r="C79" s="201"/>
      <c r="D79" s="202" t="s">
        <v>6353</v>
      </c>
      <c r="E79" s="203"/>
      <c r="F79" s="203"/>
      <c r="G79" s="203"/>
      <c r="H79" s="203"/>
      <c r="I79" s="204"/>
      <c r="J79" s="205">
        <f>J174</f>
        <v>0</v>
      </c>
      <c r="K79" s="206"/>
    </row>
    <row r="80" spans="2:11" s="9" customFormat="1" ht="19.9" customHeight="1">
      <c r="B80" s="200"/>
      <c r="C80" s="201"/>
      <c r="D80" s="202" t="s">
        <v>6354</v>
      </c>
      <c r="E80" s="203"/>
      <c r="F80" s="203"/>
      <c r="G80" s="203"/>
      <c r="H80" s="203"/>
      <c r="I80" s="204"/>
      <c r="J80" s="205">
        <f>J177</f>
        <v>0</v>
      </c>
      <c r="K80" s="206"/>
    </row>
    <row r="81" spans="2:11" s="9" customFormat="1" ht="19.9" customHeight="1">
      <c r="B81" s="200"/>
      <c r="C81" s="201"/>
      <c r="D81" s="202" t="s">
        <v>6355</v>
      </c>
      <c r="E81" s="203"/>
      <c r="F81" s="203"/>
      <c r="G81" s="203"/>
      <c r="H81" s="203"/>
      <c r="I81" s="204"/>
      <c r="J81" s="205">
        <f>J182</f>
        <v>0</v>
      </c>
      <c r="K81" s="206"/>
    </row>
    <row r="82" spans="2:11" s="9" customFormat="1" ht="19.9" customHeight="1">
      <c r="B82" s="200"/>
      <c r="C82" s="201"/>
      <c r="D82" s="202" t="s">
        <v>6356</v>
      </c>
      <c r="E82" s="203"/>
      <c r="F82" s="203"/>
      <c r="G82" s="203"/>
      <c r="H82" s="203"/>
      <c r="I82" s="204"/>
      <c r="J82" s="205">
        <f>J185</f>
        <v>0</v>
      </c>
      <c r="K82" s="206"/>
    </row>
    <row r="83" spans="2:11" s="9" customFormat="1" ht="19.9" customHeight="1">
      <c r="B83" s="200"/>
      <c r="C83" s="201"/>
      <c r="D83" s="202" t="s">
        <v>6357</v>
      </c>
      <c r="E83" s="203"/>
      <c r="F83" s="203"/>
      <c r="G83" s="203"/>
      <c r="H83" s="203"/>
      <c r="I83" s="204"/>
      <c r="J83" s="205">
        <f>J188</f>
        <v>0</v>
      </c>
      <c r="K83" s="206"/>
    </row>
    <row r="84" spans="2:11" s="9" customFormat="1" ht="19.9" customHeight="1">
      <c r="B84" s="200"/>
      <c r="C84" s="201"/>
      <c r="D84" s="202" t="s">
        <v>6358</v>
      </c>
      <c r="E84" s="203"/>
      <c r="F84" s="203"/>
      <c r="G84" s="203"/>
      <c r="H84" s="203"/>
      <c r="I84" s="204"/>
      <c r="J84" s="205">
        <f>J191</f>
        <v>0</v>
      </c>
      <c r="K84" s="206"/>
    </row>
    <row r="85" spans="2:11" s="9" customFormat="1" ht="19.9" customHeight="1">
      <c r="B85" s="200"/>
      <c r="C85" s="201"/>
      <c r="D85" s="202" t="s">
        <v>6359</v>
      </c>
      <c r="E85" s="203"/>
      <c r="F85" s="203"/>
      <c r="G85" s="203"/>
      <c r="H85" s="203"/>
      <c r="I85" s="204"/>
      <c r="J85" s="205">
        <f>J196</f>
        <v>0</v>
      </c>
      <c r="K85" s="206"/>
    </row>
    <row r="86" spans="2:11" s="1" customFormat="1" ht="21.8" customHeight="1">
      <c r="B86" s="47"/>
      <c r="C86" s="48"/>
      <c r="D86" s="48"/>
      <c r="E86" s="48"/>
      <c r="F86" s="48"/>
      <c r="G86" s="48"/>
      <c r="H86" s="48"/>
      <c r="I86" s="158"/>
      <c r="J86" s="48"/>
      <c r="K86" s="52"/>
    </row>
    <row r="87" spans="2:11" s="1" customFormat="1" ht="6.95" customHeight="1">
      <c r="B87" s="68"/>
      <c r="C87" s="69"/>
      <c r="D87" s="69"/>
      <c r="E87" s="69"/>
      <c r="F87" s="69"/>
      <c r="G87" s="69"/>
      <c r="H87" s="69"/>
      <c r="I87" s="181"/>
      <c r="J87" s="69"/>
      <c r="K87" s="70"/>
    </row>
    <row r="91" spans="2:12" s="1" customFormat="1" ht="6.95" customHeight="1">
      <c r="B91" s="71"/>
      <c r="C91" s="72"/>
      <c r="D91" s="72"/>
      <c r="E91" s="72"/>
      <c r="F91" s="72"/>
      <c r="G91" s="72"/>
      <c r="H91" s="72"/>
      <c r="I91" s="184"/>
      <c r="J91" s="72"/>
      <c r="K91" s="72"/>
      <c r="L91" s="73"/>
    </row>
    <row r="92" spans="2:12" s="1" customFormat="1" ht="36.95" customHeight="1">
      <c r="B92" s="47"/>
      <c r="C92" s="74" t="s">
        <v>378</v>
      </c>
      <c r="D92" s="75"/>
      <c r="E92" s="75"/>
      <c r="F92" s="75"/>
      <c r="G92" s="75"/>
      <c r="H92" s="75"/>
      <c r="I92" s="208"/>
      <c r="J92" s="75"/>
      <c r="K92" s="75"/>
      <c r="L92" s="73"/>
    </row>
    <row r="93" spans="2:12" s="1" customFormat="1" ht="6.95" customHeight="1">
      <c r="B93" s="47"/>
      <c r="C93" s="75"/>
      <c r="D93" s="75"/>
      <c r="E93" s="75"/>
      <c r="F93" s="75"/>
      <c r="G93" s="75"/>
      <c r="H93" s="75"/>
      <c r="I93" s="208"/>
      <c r="J93" s="75"/>
      <c r="K93" s="75"/>
      <c r="L93" s="73"/>
    </row>
    <row r="94" spans="2:12" s="1" customFormat="1" ht="14.4" customHeight="1">
      <c r="B94" s="47"/>
      <c r="C94" s="77" t="s">
        <v>18</v>
      </c>
      <c r="D94" s="75"/>
      <c r="E94" s="75"/>
      <c r="F94" s="75"/>
      <c r="G94" s="75"/>
      <c r="H94" s="75"/>
      <c r="I94" s="208"/>
      <c r="J94" s="75"/>
      <c r="K94" s="75"/>
      <c r="L94" s="73"/>
    </row>
    <row r="95" spans="2:12" s="1" customFormat="1" ht="16.5" customHeight="1">
      <c r="B95" s="47"/>
      <c r="C95" s="75"/>
      <c r="D95" s="75"/>
      <c r="E95" s="209" t="str">
        <f>E7</f>
        <v>Revitalizace a zatraktivnění pevnosti - Stavební úpravy a přístavba návštěvnického centra</v>
      </c>
      <c r="F95" s="77"/>
      <c r="G95" s="77"/>
      <c r="H95" s="77"/>
      <c r="I95" s="208"/>
      <c r="J95" s="75"/>
      <c r="K95" s="75"/>
      <c r="L95" s="73"/>
    </row>
    <row r="96" spans="2:12" ht="13.5">
      <c r="B96" s="29"/>
      <c r="C96" s="77" t="s">
        <v>176</v>
      </c>
      <c r="D96" s="210"/>
      <c r="E96" s="210"/>
      <c r="F96" s="210"/>
      <c r="G96" s="210"/>
      <c r="H96" s="210"/>
      <c r="I96" s="149"/>
      <c r="J96" s="210"/>
      <c r="K96" s="210"/>
      <c r="L96" s="211"/>
    </row>
    <row r="97" spans="2:12" s="1" customFormat="1" ht="16.5" customHeight="1">
      <c r="B97" s="47"/>
      <c r="C97" s="75"/>
      <c r="D97" s="75"/>
      <c r="E97" s="209" t="s">
        <v>6333</v>
      </c>
      <c r="F97" s="75"/>
      <c r="G97" s="75"/>
      <c r="H97" s="75"/>
      <c r="I97" s="208"/>
      <c r="J97" s="75"/>
      <c r="K97" s="75"/>
      <c r="L97" s="73"/>
    </row>
    <row r="98" spans="2:12" s="1" customFormat="1" ht="14.4" customHeight="1">
      <c r="B98" s="47"/>
      <c r="C98" s="77" t="s">
        <v>182</v>
      </c>
      <c r="D98" s="75"/>
      <c r="E98" s="75"/>
      <c r="F98" s="75"/>
      <c r="G98" s="75"/>
      <c r="H98" s="75"/>
      <c r="I98" s="208"/>
      <c r="J98" s="75"/>
      <c r="K98" s="75"/>
      <c r="L98" s="73"/>
    </row>
    <row r="99" spans="2:12" s="1" customFormat="1" ht="17.25" customHeight="1">
      <c r="B99" s="47"/>
      <c r="C99" s="75"/>
      <c r="D99" s="75"/>
      <c r="E99" s="83" t="str">
        <f>E11</f>
        <v>vo - Soupis předpokládaných prací</v>
      </c>
      <c r="F99" s="75"/>
      <c r="G99" s="75"/>
      <c r="H99" s="75"/>
      <c r="I99" s="208"/>
      <c r="J99" s="75"/>
      <c r="K99" s="75"/>
      <c r="L99" s="73"/>
    </row>
    <row r="100" spans="2:12" s="1" customFormat="1" ht="6.95" customHeight="1">
      <c r="B100" s="47"/>
      <c r="C100" s="75"/>
      <c r="D100" s="75"/>
      <c r="E100" s="75"/>
      <c r="F100" s="75"/>
      <c r="G100" s="75"/>
      <c r="H100" s="75"/>
      <c r="I100" s="208"/>
      <c r="J100" s="75"/>
      <c r="K100" s="75"/>
      <c r="L100" s="73"/>
    </row>
    <row r="101" spans="2:12" s="1" customFormat="1" ht="18" customHeight="1">
      <c r="B101" s="47"/>
      <c r="C101" s="77" t="s">
        <v>25</v>
      </c>
      <c r="D101" s="75"/>
      <c r="E101" s="75"/>
      <c r="F101" s="212" t="str">
        <f>F14</f>
        <v>Dobrošov</v>
      </c>
      <c r="G101" s="75"/>
      <c r="H101" s="75"/>
      <c r="I101" s="213" t="s">
        <v>27</v>
      </c>
      <c r="J101" s="86" t="str">
        <f>IF(J14="","",J14)</f>
        <v>3. 5. 2017</v>
      </c>
      <c r="K101" s="75"/>
      <c r="L101" s="73"/>
    </row>
    <row r="102" spans="2:12" s="1" customFormat="1" ht="6.95" customHeight="1">
      <c r="B102" s="47"/>
      <c r="C102" s="75"/>
      <c r="D102" s="75"/>
      <c r="E102" s="75"/>
      <c r="F102" s="75"/>
      <c r="G102" s="75"/>
      <c r="H102" s="75"/>
      <c r="I102" s="208"/>
      <c r="J102" s="75"/>
      <c r="K102" s="75"/>
      <c r="L102" s="73"/>
    </row>
    <row r="103" spans="2:12" s="1" customFormat="1" ht="13.5">
      <c r="B103" s="47"/>
      <c r="C103" s="77" t="s">
        <v>29</v>
      </c>
      <c r="D103" s="75"/>
      <c r="E103" s="75"/>
      <c r="F103" s="212" t="str">
        <f>E17</f>
        <v xml:space="preserve"> </v>
      </c>
      <c r="G103" s="75"/>
      <c r="H103" s="75"/>
      <c r="I103" s="213" t="s">
        <v>35</v>
      </c>
      <c r="J103" s="212" t="str">
        <f>E23</f>
        <v xml:space="preserve"> </v>
      </c>
      <c r="K103" s="75"/>
      <c r="L103" s="73"/>
    </row>
    <row r="104" spans="2:12" s="1" customFormat="1" ht="14.4" customHeight="1">
      <c r="B104" s="47"/>
      <c r="C104" s="77" t="s">
        <v>33</v>
      </c>
      <c r="D104" s="75"/>
      <c r="E104" s="75"/>
      <c r="F104" s="212" t="str">
        <f>IF(E20="","",E20)</f>
        <v/>
      </c>
      <c r="G104" s="75"/>
      <c r="H104" s="75"/>
      <c r="I104" s="208"/>
      <c r="J104" s="75"/>
      <c r="K104" s="75"/>
      <c r="L104" s="73"/>
    </row>
    <row r="105" spans="2:12" s="1" customFormat="1" ht="10.3" customHeight="1">
      <c r="B105" s="47"/>
      <c r="C105" s="75"/>
      <c r="D105" s="75"/>
      <c r="E105" s="75"/>
      <c r="F105" s="75"/>
      <c r="G105" s="75"/>
      <c r="H105" s="75"/>
      <c r="I105" s="208"/>
      <c r="J105" s="75"/>
      <c r="K105" s="75"/>
      <c r="L105" s="73"/>
    </row>
    <row r="106" spans="2:20" s="10" customFormat="1" ht="29.25" customHeight="1">
      <c r="B106" s="214"/>
      <c r="C106" s="215" t="s">
        <v>379</v>
      </c>
      <c r="D106" s="216" t="s">
        <v>58</v>
      </c>
      <c r="E106" s="216" t="s">
        <v>54</v>
      </c>
      <c r="F106" s="216" t="s">
        <v>380</v>
      </c>
      <c r="G106" s="216" t="s">
        <v>381</v>
      </c>
      <c r="H106" s="216" t="s">
        <v>382</v>
      </c>
      <c r="I106" s="217" t="s">
        <v>383</v>
      </c>
      <c r="J106" s="216" t="s">
        <v>282</v>
      </c>
      <c r="K106" s="218" t="s">
        <v>384</v>
      </c>
      <c r="L106" s="219"/>
      <c r="M106" s="103" t="s">
        <v>385</v>
      </c>
      <c r="N106" s="104" t="s">
        <v>43</v>
      </c>
      <c r="O106" s="104" t="s">
        <v>386</v>
      </c>
      <c r="P106" s="104" t="s">
        <v>387</v>
      </c>
      <c r="Q106" s="104" t="s">
        <v>388</v>
      </c>
      <c r="R106" s="104" t="s">
        <v>389</v>
      </c>
      <c r="S106" s="104" t="s">
        <v>390</v>
      </c>
      <c r="T106" s="105" t="s">
        <v>391</v>
      </c>
    </row>
    <row r="107" spans="2:63" s="1" customFormat="1" ht="29.25" customHeight="1">
      <c r="B107" s="47"/>
      <c r="C107" s="109" t="s">
        <v>287</v>
      </c>
      <c r="D107" s="75"/>
      <c r="E107" s="75"/>
      <c r="F107" s="75"/>
      <c r="G107" s="75"/>
      <c r="H107" s="75"/>
      <c r="I107" s="208"/>
      <c r="J107" s="220">
        <f>BK107</f>
        <v>0</v>
      </c>
      <c r="K107" s="75"/>
      <c r="L107" s="73"/>
      <c r="M107" s="106"/>
      <c r="N107" s="107"/>
      <c r="O107" s="107"/>
      <c r="P107" s="221">
        <f>P108+P111+P114+P117+P125+P130+P133+P136+P141+P144+P147+P150+P157+P160+P164</f>
        <v>0</v>
      </c>
      <c r="Q107" s="107"/>
      <c r="R107" s="221">
        <f>R108+R111+R114+R117+R125+R130+R133+R136+R141+R144+R147+R150+R157+R160+R164</f>
        <v>0</v>
      </c>
      <c r="S107" s="107"/>
      <c r="T107" s="222">
        <f>T108+T111+T114+T117+T125+T130+T133+T136+T141+T144+T147+T150+T157+T160+T164</f>
        <v>0</v>
      </c>
      <c r="AT107" s="25" t="s">
        <v>72</v>
      </c>
      <c r="AU107" s="25" t="s">
        <v>288</v>
      </c>
      <c r="BK107" s="223">
        <f>BK108+BK111+BK114+BK117+BK125+BK130+BK133+BK136+BK141+BK144+BK147+BK150+BK157+BK160+BK164</f>
        <v>0</v>
      </c>
    </row>
    <row r="108" spans="2:63" s="11" customFormat="1" ht="37.4" customHeight="1">
      <c r="B108" s="224"/>
      <c r="C108" s="225"/>
      <c r="D108" s="226" t="s">
        <v>72</v>
      </c>
      <c r="E108" s="227" t="s">
        <v>2827</v>
      </c>
      <c r="F108" s="227" t="s">
        <v>6360</v>
      </c>
      <c r="G108" s="225"/>
      <c r="H108" s="225"/>
      <c r="I108" s="228"/>
      <c r="J108" s="229">
        <f>BK108</f>
        <v>0</v>
      </c>
      <c r="K108" s="225"/>
      <c r="L108" s="230"/>
      <c r="M108" s="231"/>
      <c r="N108" s="232"/>
      <c r="O108" s="232"/>
      <c r="P108" s="233">
        <f>SUM(P109:P110)</f>
        <v>0</v>
      </c>
      <c r="Q108" s="232"/>
      <c r="R108" s="233">
        <f>SUM(R109:R110)</f>
        <v>0</v>
      </c>
      <c r="S108" s="232"/>
      <c r="T108" s="234">
        <f>SUM(T109:T110)</f>
        <v>0</v>
      </c>
      <c r="AR108" s="235" t="s">
        <v>24</v>
      </c>
      <c r="AT108" s="236" t="s">
        <v>72</v>
      </c>
      <c r="AU108" s="236" t="s">
        <v>73</v>
      </c>
      <c r="AY108" s="235" t="s">
        <v>394</v>
      </c>
      <c r="BK108" s="237">
        <f>SUM(BK109:BK110)</f>
        <v>0</v>
      </c>
    </row>
    <row r="109" spans="2:65" s="1" customFormat="1" ht="16.5" customHeight="1">
      <c r="B109" s="47"/>
      <c r="C109" s="240" t="s">
        <v>24</v>
      </c>
      <c r="D109" s="240" t="s">
        <v>396</v>
      </c>
      <c r="E109" s="241" t="s">
        <v>6361</v>
      </c>
      <c r="F109" s="242" t="s">
        <v>6362</v>
      </c>
      <c r="G109" s="243" t="s">
        <v>2831</v>
      </c>
      <c r="H109" s="244">
        <v>7</v>
      </c>
      <c r="I109" s="245"/>
      <c r="J109" s="246">
        <f>ROUND(I109*H109,2)</f>
        <v>0</v>
      </c>
      <c r="K109" s="242" t="s">
        <v>22</v>
      </c>
      <c r="L109" s="73"/>
      <c r="M109" s="247" t="s">
        <v>22</v>
      </c>
      <c r="N109" s="248" t="s">
        <v>44</v>
      </c>
      <c r="O109" s="48"/>
      <c r="P109" s="249">
        <f>O109*H109</f>
        <v>0</v>
      </c>
      <c r="Q109" s="249">
        <v>0</v>
      </c>
      <c r="R109" s="249">
        <f>Q109*H109</f>
        <v>0</v>
      </c>
      <c r="S109" s="249">
        <v>0</v>
      </c>
      <c r="T109" s="250">
        <f>S109*H109</f>
        <v>0</v>
      </c>
      <c r="AR109" s="25" t="s">
        <v>786</v>
      </c>
      <c r="AT109" s="25" t="s">
        <v>396</v>
      </c>
      <c r="AU109" s="25" t="s">
        <v>24</v>
      </c>
      <c r="AY109" s="25" t="s">
        <v>394</v>
      </c>
      <c r="BE109" s="251">
        <f>IF(N109="základní",J109,0)</f>
        <v>0</v>
      </c>
      <c r="BF109" s="251">
        <f>IF(N109="snížená",J109,0)</f>
        <v>0</v>
      </c>
      <c r="BG109" s="251">
        <f>IF(N109="zákl. přenesená",J109,0)</f>
        <v>0</v>
      </c>
      <c r="BH109" s="251">
        <f>IF(N109="sníž. přenesená",J109,0)</f>
        <v>0</v>
      </c>
      <c r="BI109" s="251">
        <f>IF(N109="nulová",J109,0)</f>
        <v>0</v>
      </c>
      <c r="BJ109" s="25" t="s">
        <v>24</v>
      </c>
      <c r="BK109" s="251">
        <f>ROUND(I109*H109,2)</f>
        <v>0</v>
      </c>
      <c r="BL109" s="25" t="s">
        <v>786</v>
      </c>
      <c r="BM109" s="25" t="s">
        <v>81</v>
      </c>
    </row>
    <row r="110" spans="2:47" s="1" customFormat="1" ht="13.5">
      <c r="B110" s="47"/>
      <c r="C110" s="75"/>
      <c r="D110" s="252" t="s">
        <v>403</v>
      </c>
      <c r="E110" s="75"/>
      <c r="F110" s="253" t="s">
        <v>6362</v>
      </c>
      <c r="G110" s="75"/>
      <c r="H110" s="75"/>
      <c r="I110" s="208"/>
      <c r="J110" s="75"/>
      <c r="K110" s="75"/>
      <c r="L110" s="73"/>
      <c r="M110" s="254"/>
      <c r="N110" s="48"/>
      <c r="O110" s="48"/>
      <c r="P110" s="48"/>
      <c r="Q110" s="48"/>
      <c r="R110" s="48"/>
      <c r="S110" s="48"/>
      <c r="T110" s="96"/>
      <c r="AT110" s="25" t="s">
        <v>403</v>
      </c>
      <c r="AU110" s="25" t="s">
        <v>24</v>
      </c>
    </row>
    <row r="111" spans="2:63" s="11" customFormat="1" ht="37.4" customHeight="1">
      <c r="B111" s="224"/>
      <c r="C111" s="225"/>
      <c r="D111" s="226" t="s">
        <v>72</v>
      </c>
      <c r="E111" s="227" t="s">
        <v>2852</v>
      </c>
      <c r="F111" s="227" t="s">
        <v>6363</v>
      </c>
      <c r="G111" s="225"/>
      <c r="H111" s="225"/>
      <c r="I111" s="228"/>
      <c r="J111" s="229">
        <f>BK111</f>
        <v>0</v>
      </c>
      <c r="K111" s="225"/>
      <c r="L111" s="230"/>
      <c r="M111" s="231"/>
      <c r="N111" s="232"/>
      <c r="O111" s="232"/>
      <c r="P111" s="233">
        <f>SUM(P112:P113)</f>
        <v>0</v>
      </c>
      <c r="Q111" s="232"/>
      <c r="R111" s="233">
        <f>SUM(R112:R113)</f>
        <v>0</v>
      </c>
      <c r="S111" s="232"/>
      <c r="T111" s="234">
        <f>SUM(T112:T113)</f>
        <v>0</v>
      </c>
      <c r="AR111" s="235" t="s">
        <v>24</v>
      </c>
      <c r="AT111" s="236" t="s">
        <v>72</v>
      </c>
      <c r="AU111" s="236" t="s">
        <v>73</v>
      </c>
      <c r="AY111" s="235" t="s">
        <v>394</v>
      </c>
      <c r="BK111" s="237">
        <f>SUM(BK112:BK113)</f>
        <v>0</v>
      </c>
    </row>
    <row r="112" spans="2:65" s="1" customFormat="1" ht="16.5" customHeight="1">
      <c r="B112" s="47"/>
      <c r="C112" s="240" t="s">
        <v>81</v>
      </c>
      <c r="D112" s="240" t="s">
        <v>396</v>
      </c>
      <c r="E112" s="241" t="s">
        <v>6364</v>
      </c>
      <c r="F112" s="242" t="s">
        <v>6365</v>
      </c>
      <c r="G112" s="243" t="s">
        <v>2831</v>
      </c>
      <c r="H112" s="244">
        <v>7</v>
      </c>
      <c r="I112" s="245"/>
      <c r="J112" s="246">
        <f>ROUND(I112*H112,2)</f>
        <v>0</v>
      </c>
      <c r="K112" s="242" t="s">
        <v>22</v>
      </c>
      <c r="L112" s="73"/>
      <c r="M112" s="247" t="s">
        <v>22</v>
      </c>
      <c r="N112" s="248" t="s">
        <v>44</v>
      </c>
      <c r="O112" s="48"/>
      <c r="P112" s="249">
        <f>O112*H112</f>
        <v>0</v>
      </c>
      <c r="Q112" s="249">
        <v>0</v>
      </c>
      <c r="R112" s="249">
        <f>Q112*H112</f>
        <v>0</v>
      </c>
      <c r="S112" s="249">
        <v>0</v>
      </c>
      <c r="T112" s="250">
        <f>S112*H112</f>
        <v>0</v>
      </c>
      <c r="AR112" s="25" t="s">
        <v>786</v>
      </c>
      <c r="AT112" s="25" t="s">
        <v>396</v>
      </c>
      <c r="AU112" s="25" t="s">
        <v>24</v>
      </c>
      <c r="AY112" s="25" t="s">
        <v>394</v>
      </c>
      <c r="BE112" s="251">
        <f>IF(N112="základní",J112,0)</f>
        <v>0</v>
      </c>
      <c r="BF112" s="251">
        <f>IF(N112="snížená",J112,0)</f>
        <v>0</v>
      </c>
      <c r="BG112" s="251">
        <f>IF(N112="zákl. přenesená",J112,0)</f>
        <v>0</v>
      </c>
      <c r="BH112" s="251">
        <f>IF(N112="sníž. přenesená",J112,0)</f>
        <v>0</v>
      </c>
      <c r="BI112" s="251">
        <f>IF(N112="nulová",J112,0)</f>
        <v>0</v>
      </c>
      <c r="BJ112" s="25" t="s">
        <v>24</v>
      </c>
      <c r="BK112" s="251">
        <f>ROUND(I112*H112,2)</f>
        <v>0</v>
      </c>
      <c r="BL112" s="25" t="s">
        <v>786</v>
      </c>
      <c r="BM112" s="25" t="s">
        <v>401</v>
      </c>
    </row>
    <row r="113" spans="2:47" s="1" customFormat="1" ht="13.5">
      <c r="B113" s="47"/>
      <c r="C113" s="75"/>
      <c r="D113" s="252" t="s">
        <v>403</v>
      </c>
      <c r="E113" s="75"/>
      <c r="F113" s="253" t="s">
        <v>6365</v>
      </c>
      <c r="G113" s="75"/>
      <c r="H113" s="75"/>
      <c r="I113" s="208"/>
      <c r="J113" s="75"/>
      <c r="K113" s="75"/>
      <c r="L113" s="73"/>
      <c r="M113" s="254"/>
      <c r="N113" s="48"/>
      <c r="O113" s="48"/>
      <c r="P113" s="48"/>
      <c r="Q113" s="48"/>
      <c r="R113" s="48"/>
      <c r="S113" s="48"/>
      <c r="T113" s="96"/>
      <c r="AT113" s="25" t="s">
        <v>403</v>
      </c>
      <c r="AU113" s="25" t="s">
        <v>24</v>
      </c>
    </row>
    <row r="114" spans="2:63" s="11" customFormat="1" ht="37.4" customHeight="1">
      <c r="B114" s="224"/>
      <c r="C114" s="225"/>
      <c r="D114" s="226" t="s">
        <v>72</v>
      </c>
      <c r="E114" s="227" t="s">
        <v>2875</v>
      </c>
      <c r="F114" s="227" t="s">
        <v>6366</v>
      </c>
      <c r="G114" s="225"/>
      <c r="H114" s="225"/>
      <c r="I114" s="228"/>
      <c r="J114" s="229">
        <f>BK114</f>
        <v>0</v>
      </c>
      <c r="K114" s="225"/>
      <c r="L114" s="230"/>
      <c r="M114" s="231"/>
      <c r="N114" s="232"/>
      <c r="O114" s="232"/>
      <c r="P114" s="233">
        <f>SUM(P115:P116)</f>
        <v>0</v>
      </c>
      <c r="Q114" s="232"/>
      <c r="R114" s="233">
        <f>SUM(R115:R116)</f>
        <v>0</v>
      </c>
      <c r="S114" s="232"/>
      <c r="T114" s="234">
        <f>SUM(T115:T116)</f>
        <v>0</v>
      </c>
      <c r="AR114" s="235" t="s">
        <v>24</v>
      </c>
      <c r="AT114" s="236" t="s">
        <v>72</v>
      </c>
      <c r="AU114" s="236" t="s">
        <v>73</v>
      </c>
      <c r="AY114" s="235" t="s">
        <v>394</v>
      </c>
      <c r="BK114" s="237">
        <f>SUM(BK115:BK116)</f>
        <v>0</v>
      </c>
    </row>
    <row r="115" spans="2:65" s="1" customFormat="1" ht="16.5" customHeight="1">
      <c r="B115" s="47"/>
      <c r="C115" s="240" t="s">
        <v>413</v>
      </c>
      <c r="D115" s="240" t="s">
        <v>396</v>
      </c>
      <c r="E115" s="241" t="s">
        <v>6367</v>
      </c>
      <c r="F115" s="242" t="s">
        <v>6368</v>
      </c>
      <c r="G115" s="243" t="s">
        <v>2831</v>
      </c>
      <c r="H115" s="244">
        <v>7</v>
      </c>
      <c r="I115" s="245"/>
      <c r="J115" s="246">
        <f>ROUND(I115*H115,2)</f>
        <v>0</v>
      </c>
      <c r="K115" s="242" t="s">
        <v>22</v>
      </c>
      <c r="L115" s="73"/>
      <c r="M115" s="247" t="s">
        <v>22</v>
      </c>
      <c r="N115" s="248" t="s">
        <v>44</v>
      </c>
      <c r="O115" s="48"/>
      <c r="P115" s="249">
        <f>O115*H115</f>
        <v>0</v>
      </c>
      <c r="Q115" s="249">
        <v>0</v>
      </c>
      <c r="R115" s="249">
        <f>Q115*H115</f>
        <v>0</v>
      </c>
      <c r="S115" s="249">
        <v>0</v>
      </c>
      <c r="T115" s="250">
        <f>S115*H115</f>
        <v>0</v>
      </c>
      <c r="AR115" s="25" t="s">
        <v>786</v>
      </c>
      <c r="AT115" s="25" t="s">
        <v>396</v>
      </c>
      <c r="AU115" s="25" t="s">
        <v>24</v>
      </c>
      <c r="AY115" s="25" t="s">
        <v>394</v>
      </c>
      <c r="BE115" s="251">
        <f>IF(N115="základní",J115,0)</f>
        <v>0</v>
      </c>
      <c r="BF115" s="251">
        <f>IF(N115="snížená",J115,0)</f>
        <v>0</v>
      </c>
      <c r="BG115" s="251">
        <f>IF(N115="zákl. přenesená",J115,0)</f>
        <v>0</v>
      </c>
      <c r="BH115" s="251">
        <f>IF(N115="sníž. přenesená",J115,0)</f>
        <v>0</v>
      </c>
      <c r="BI115" s="251">
        <f>IF(N115="nulová",J115,0)</f>
        <v>0</v>
      </c>
      <c r="BJ115" s="25" t="s">
        <v>24</v>
      </c>
      <c r="BK115" s="251">
        <f>ROUND(I115*H115,2)</f>
        <v>0</v>
      </c>
      <c r="BL115" s="25" t="s">
        <v>786</v>
      </c>
      <c r="BM115" s="25" t="s">
        <v>432</v>
      </c>
    </row>
    <row r="116" spans="2:47" s="1" customFormat="1" ht="13.5">
      <c r="B116" s="47"/>
      <c r="C116" s="75"/>
      <c r="D116" s="252" t="s">
        <v>403</v>
      </c>
      <c r="E116" s="75"/>
      <c r="F116" s="253" t="s">
        <v>6368</v>
      </c>
      <c r="G116" s="75"/>
      <c r="H116" s="75"/>
      <c r="I116" s="208"/>
      <c r="J116" s="75"/>
      <c r="K116" s="75"/>
      <c r="L116" s="73"/>
      <c r="M116" s="254"/>
      <c r="N116" s="48"/>
      <c r="O116" s="48"/>
      <c r="P116" s="48"/>
      <c r="Q116" s="48"/>
      <c r="R116" s="48"/>
      <c r="S116" s="48"/>
      <c r="T116" s="96"/>
      <c r="AT116" s="25" t="s">
        <v>403</v>
      </c>
      <c r="AU116" s="25" t="s">
        <v>24</v>
      </c>
    </row>
    <row r="117" spans="2:63" s="11" customFormat="1" ht="37.4" customHeight="1">
      <c r="B117" s="224"/>
      <c r="C117" s="225"/>
      <c r="D117" s="226" t="s">
        <v>72</v>
      </c>
      <c r="E117" s="227" t="s">
        <v>2932</v>
      </c>
      <c r="F117" s="227" t="s">
        <v>6369</v>
      </c>
      <c r="G117" s="225"/>
      <c r="H117" s="225"/>
      <c r="I117" s="228"/>
      <c r="J117" s="229">
        <f>BK117</f>
        <v>0</v>
      </c>
      <c r="K117" s="225"/>
      <c r="L117" s="230"/>
      <c r="M117" s="231"/>
      <c r="N117" s="232"/>
      <c r="O117" s="232"/>
      <c r="P117" s="233">
        <f>SUM(P118:P124)</f>
        <v>0</v>
      </c>
      <c r="Q117" s="232"/>
      <c r="R117" s="233">
        <f>SUM(R118:R124)</f>
        <v>0</v>
      </c>
      <c r="S117" s="232"/>
      <c r="T117" s="234">
        <f>SUM(T118:T124)</f>
        <v>0</v>
      </c>
      <c r="AR117" s="235" t="s">
        <v>24</v>
      </c>
      <c r="AT117" s="236" t="s">
        <v>72</v>
      </c>
      <c r="AU117" s="236" t="s">
        <v>73</v>
      </c>
      <c r="AY117" s="235" t="s">
        <v>394</v>
      </c>
      <c r="BK117" s="237">
        <f>SUM(BK118:BK124)</f>
        <v>0</v>
      </c>
    </row>
    <row r="118" spans="2:65" s="1" customFormat="1" ht="16.5" customHeight="1">
      <c r="B118" s="47"/>
      <c r="C118" s="240" t="s">
        <v>401</v>
      </c>
      <c r="D118" s="240" t="s">
        <v>396</v>
      </c>
      <c r="E118" s="241" t="s">
        <v>6370</v>
      </c>
      <c r="F118" s="242" t="s">
        <v>4699</v>
      </c>
      <c r="G118" s="243" t="s">
        <v>3993</v>
      </c>
      <c r="H118" s="244">
        <v>1</v>
      </c>
      <c r="I118" s="245"/>
      <c r="J118" s="246">
        <f>ROUND(I118*H118,2)</f>
        <v>0</v>
      </c>
      <c r="K118" s="242" t="s">
        <v>22</v>
      </c>
      <c r="L118" s="73"/>
      <c r="M118" s="247" t="s">
        <v>22</v>
      </c>
      <c r="N118" s="248" t="s">
        <v>44</v>
      </c>
      <c r="O118" s="48"/>
      <c r="P118" s="249">
        <f>O118*H118</f>
        <v>0</v>
      </c>
      <c r="Q118" s="249">
        <v>0</v>
      </c>
      <c r="R118" s="249">
        <f>Q118*H118</f>
        <v>0</v>
      </c>
      <c r="S118" s="249">
        <v>0</v>
      </c>
      <c r="T118" s="250">
        <f>S118*H118</f>
        <v>0</v>
      </c>
      <c r="AR118" s="25" t="s">
        <v>786</v>
      </c>
      <c r="AT118" s="25" t="s">
        <v>396</v>
      </c>
      <c r="AU118" s="25" t="s">
        <v>24</v>
      </c>
      <c r="AY118" s="25" t="s">
        <v>394</v>
      </c>
      <c r="BE118" s="251">
        <f>IF(N118="základní",J118,0)</f>
        <v>0</v>
      </c>
      <c r="BF118" s="251">
        <f>IF(N118="snížená",J118,0)</f>
        <v>0</v>
      </c>
      <c r="BG118" s="251">
        <f>IF(N118="zákl. přenesená",J118,0)</f>
        <v>0</v>
      </c>
      <c r="BH118" s="251">
        <f>IF(N118="sníž. přenesená",J118,0)</f>
        <v>0</v>
      </c>
      <c r="BI118" s="251">
        <f>IF(N118="nulová",J118,0)</f>
        <v>0</v>
      </c>
      <c r="BJ118" s="25" t="s">
        <v>24</v>
      </c>
      <c r="BK118" s="251">
        <f>ROUND(I118*H118,2)</f>
        <v>0</v>
      </c>
      <c r="BL118" s="25" t="s">
        <v>786</v>
      </c>
      <c r="BM118" s="25" t="s">
        <v>6371</v>
      </c>
    </row>
    <row r="119" spans="2:47" s="1" customFormat="1" ht="13.5">
      <c r="B119" s="47"/>
      <c r="C119" s="75"/>
      <c r="D119" s="252" t="s">
        <v>403</v>
      </c>
      <c r="E119" s="75"/>
      <c r="F119" s="253" t="s">
        <v>4699</v>
      </c>
      <c r="G119" s="75"/>
      <c r="H119" s="75"/>
      <c r="I119" s="208"/>
      <c r="J119" s="75"/>
      <c r="K119" s="75"/>
      <c r="L119" s="73"/>
      <c r="M119" s="254"/>
      <c r="N119" s="48"/>
      <c r="O119" s="48"/>
      <c r="P119" s="48"/>
      <c r="Q119" s="48"/>
      <c r="R119" s="48"/>
      <c r="S119" s="48"/>
      <c r="T119" s="96"/>
      <c r="AT119" s="25" t="s">
        <v>403</v>
      </c>
      <c r="AU119" s="25" t="s">
        <v>24</v>
      </c>
    </row>
    <row r="120" spans="2:65" s="1" customFormat="1" ht="16.5" customHeight="1">
      <c r="B120" s="47"/>
      <c r="C120" s="240" t="s">
        <v>422</v>
      </c>
      <c r="D120" s="240" t="s">
        <v>396</v>
      </c>
      <c r="E120" s="241" t="s">
        <v>6372</v>
      </c>
      <c r="F120" s="242" t="s">
        <v>4703</v>
      </c>
      <c r="G120" s="243" t="s">
        <v>3993</v>
      </c>
      <c r="H120" s="244">
        <v>1</v>
      </c>
      <c r="I120" s="245"/>
      <c r="J120" s="246">
        <f>ROUND(I120*H120,2)</f>
        <v>0</v>
      </c>
      <c r="K120" s="242" t="s">
        <v>22</v>
      </c>
      <c r="L120" s="73"/>
      <c r="M120" s="247" t="s">
        <v>22</v>
      </c>
      <c r="N120" s="248" t="s">
        <v>44</v>
      </c>
      <c r="O120" s="48"/>
      <c r="P120" s="249">
        <f>O120*H120</f>
        <v>0</v>
      </c>
      <c r="Q120" s="249">
        <v>0</v>
      </c>
      <c r="R120" s="249">
        <f>Q120*H120</f>
        <v>0</v>
      </c>
      <c r="S120" s="249">
        <v>0</v>
      </c>
      <c r="T120" s="250">
        <f>S120*H120</f>
        <v>0</v>
      </c>
      <c r="AR120" s="25" t="s">
        <v>786</v>
      </c>
      <c r="AT120" s="25" t="s">
        <v>396</v>
      </c>
      <c r="AU120" s="25" t="s">
        <v>24</v>
      </c>
      <c r="AY120" s="25" t="s">
        <v>394</v>
      </c>
      <c r="BE120" s="251">
        <f>IF(N120="základní",J120,0)</f>
        <v>0</v>
      </c>
      <c r="BF120" s="251">
        <f>IF(N120="snížená",J120,0)</f>
        <v>0</v>
      </c>
      <c r="BG120" s="251">
        <f>IF(N120="zákl. přenesená",J120,0)</f>
        <v>0</v>
      </c>
      <c r="BH120" s="251">
        <f>IF(N120="sníž. přenesená",J120,0)</f>
        <v>0</v>
      </c>
      <c r="BI120" s="251">
        <f>IF(N120="nulová",J120,0)</f>
        <v>0</v>
      </c>
      <c r="BJ120" s="25" t="s">
        <v>24</v>
      </c>
      <c r="BK120" s="251">
        <f>ROUND(I120*H120,2)</f>
        <v>0</v>
      </c>
      <c r="BL120" s="25" t="s">
        <v>786</v>
      </c>
      <c r="BM120" s="25" t="s">
        <v>6373</v>
      </c>
    </row>
    <row r="121" spans="2:47" s="1" customFormat="1" ht="13.5">
      <c r="B121" s="47"/>
      <c r="C121" s="75"/>
      <c r="D121" s="252" t="s">
        <v>403</v>
      </c>
      <c r="E121" s="75"/>
      <c r="F121" s="253" t="s">
        <v>4703</v>
      </c>
      <c r="G121" s="75"/>
      <c r="H121" s="75"/>
      <c r="I121" s="208"/>
      <c r="J121" s="75"/>
      <c r="K121" s="75"/>
      <c r="L121" s="73"/>
      <c r="M121" s="254"/>
      <c r="N121" s="48"/>
      <c r="O121" s="48"/>
      <c r="P121" s="48"/>
      <c r="Q121" s="48"/>
      <c r="R121" s="48"/>
      <c r="S121" s="48"/>
      <c r="T121" s="96"/>
      <c r="AT121" s="25" t="s">
        <v>403</v>
      </c>
      <c r="AU121" s="25" t="s">
        <v>24</v>
      </c>
    </row>
    <row r="122" spans="2:65" s="1" customFormat="1" ht="16.5" customHeight="1">
      <c r="B122" s="47"/>
      <c r="C122" s="240" t="s">
        <v>432</v>
      </c>
      <c r="D122" s="240" t="s">
        <v>396</v>
      </c>
      <c r="E122" s="241" t="s">
        <v>6374</v>
      </c>
      <c r="F122" s="242" t="s">
        <v>4706</v>
      </c>
      <c r="G122" s="243" t="s">
        <v>3993</v>
      </c>
      <c r="H122" s="244">
        <v>1</v>
      </c>
      <c r="I122" s="245"/>
      <c r="J122" s="246">
        <f>ROUND(I122*H122,2)</f>
        <v>0</v>
      </c>
      <c r="K122" s="242" t="s">
        <v>22</v>
      </c>
      <c r="L122" s="73"/>
      <c r="M122" s="247" t="s">
        <v>22</v>
      </c>
      <c r="N122" s="248" t="s">
        <v>44</v>
      </c>
      <c r="O122" s="48"/>
      <c r="P122" s="249">
        <f>O122*H122</f>
        <v>0</v>
      </c>
      <c r="Q122" s="249">
        <v>0</v>
      </c>
      <c r="R122" s="249">
        <f>Q122*H122</f>
        <v>0</v>
      </c>
      <c r="S122" s="249">
        <v>0</v>
      </c>
      <c r="T122" s="250">
        <f>S122*H122</f>
        <v>0</v>
      </c>
      <c r="AR122" s="25" t="s">
        <v>786</v>
      </c>
      <c r="AT122" s="25" t="s">
        <v>396</v>
      </c>
      <c r="AU122" s="25" t="s">
        <v>24</v>
      </c>
      <c r="AY122" s="25" t="s">
        <v>394</v>
      </c>
      <c r="BE122" s="251">
        <f>IF(N122="základní",J122,0)</f>
        <v>0</v>
      </c>
      <c r="BF122" s="251">
        <f>IF(N122="snížená",J122,0)</f>
        <v>0</v>
      </c>
      <c r="BG122" s="251">
        <f>IF(N122="zákl. přenesená",J122,0)</f>
        <v>0</v>
      </c>
      <c r="BH122" s="251">
        <f>IF(N122="sníž. přenesená",J122,0)</f>
        <v>0</v>
      </c>
      <c r="BI122" s="251">
        <f>IF(N122="nulová",J122,0)</f>
        <v>0</v>
      </c>
      <c r="BJ122" s="25" t="s">
        <v>24</v>
      </c>
      <c r="BK122" s="251">
        <f>ROUND(I122*H122,2)</f>
        <v>0</v>
      </c>
      <c r="BL122" s="25" t="s">
        <v>786</v>
      </c>
      <c r="BM122" s="25" t="s">
        <v>6375</v>
      </c>
    </row>
    <row r="123" spans="2:47" s="1" customFormat="1" ht="13.5">
      <c r="B123" s="47"/>
      <c r="C123" s="75"/>
      <c r="D123" s="252" t="s">
        <v>403</v>
      </c>
      <c r="E123" s="75"/>
      <c r="F123" s="253" t="s">
        <v>4706</v>
      </c>
      <c r="G123" s="75"/>
      <c r="H123" s="75"/>
      <c r="I123" s="208"/>
      <c r="J123" s="75"/>
      <c r="K123" s="75"/>
      <c r="L123" s="73"/>
      <c r="M123" s="254"/>
      <c r="N123" s="48"/>
      <c r="O123" s="48"/>
      <c r="P123" s="48"/>
      <c r="Q123" s="48"/>
      <c r="R123" s="48"/>
      <c r="S123" s="48"/>
      <c r="T123" s="96"/>
      <c r="AT123" s="25" t="s">
        <v>403</v>
      </c>
      <c r="AU123" s="25" t="s">
        <v>24</v>
      </c>
    </row>
    <row r="124" spans="2:65" s="1" customFormat="1" ht="16.5" customHeight="1">
      <c r="B124" s="47"/>
      <c r="C124" s="240" t="s">
        <v>437</v>
      </c>
      <c r="D124" s="240" t="s">
        <v>396</v>
      </c>
      <c r="E124" s="241" t="s">
        <v>6376</v>
      </c>
      <c r="F124" s="242" t="s">
        <v>4697</v>
      </c>
      <c r="G124" s="243" t="s">
        <v>3993</v>
      </c>
      <c r="H124" s="244">
        <v>1</v>
      </c>
      <c r="I124" s="245"/>
      <c r="J124" s="246">
        <f>ROUND(I124*H124,2)</f>
        <v>0</v>
      </c>
      <c r="K124" s="242" t="s">
        <v>22</v>
      </c>
      <c r="L124" s="73"/>
      <c r="M124" s="247" t="s">
        <v>22</v>
      </c>
      <c r="N124" s="248" t="s">
        <v>44</v>
      </c>
      <c r="O124" s="48"/>
      <c r="P124" s="249">
        <f>O124*H124</f>
        <v>0</v>
      </c>
      <c r="Q124" s="249">
        <v>0</v>
      </c>
      <c r="R124" s="249">
        <f>Q124*H124</f>
        <v>0</v>
      </c>
      <c r="S124" s="249">
        <v>0</v>
      </c>
      <c r="T124" s="250">
        <f>S124*H124</f>
        <v>0</v>
      </c>
      <c r="AR124" s="25" t="s">
        <v>786</v>
      </c>
      <c r="AT124" s="25" t="s">
        <v>396</v>
      </c>
      <c r="AU124" s="25" t="s">
        <v>24</v>
      </c>
      <c r="AY124" s="25" t="s">
        <v>394</v>
      </c>
      <c r="BE124" s="251">
        <f>IF(N124="základní",J124,0)</f>
        <v>0</v>
      </c>
      <c r="BF124" s="251">
        <f>IF(N124="snížená",J124,0)</f>
        <v>0</v>
      </c>
      <c r="BG124" s="251">
        <f>IF(N124="zákl. přenesená",J124,0)</f>
        <v>0</v>
      </c>
      <c r="BH124" s="251">
        <f>IF(N124="sníž. přenesená",J124,0)</f>
        <v>0</v>
      </c>
      <c r="BI124" s="251">
        <f>IF(N124="nulová",J124,0)</f>
        <v>0</v>
      </c>
      <c r="BJ124" s="25" t="s">
        <v>24</v>
      </c>
      <c r="BK124" s="251">
        <f>ROUND(I124*H124,2)</f>
        <v>0</v>
      </c>
      <c r="BL124" s="25" t="s">
        <v>786</v>
      </c>
      <c r="BM124" s="25" t="s">
        <v>6377</v>
      </c>
    </row>
    <row r="125" spans="2:63" s="11" customFormat="1" ht="37.4" customHeight="1">
      <c r="B125" s="224"/>
      <c r="C125" s="225"/>
      <c r="D125" s="226" t="s">
        <v>72</v>
      </c>
      <c r="E125" s="227" t="s">
        <v>4123</v>
      </c>
      <c r="F125" s="227" t="s">
        <v>4337</v>
      </c>
      <c r="G125" s="225"/>
      <c r="H125" s="225"/>
      <c r="I125" s="228"/>
      <c r="J125" s="229">
        <f>BK125</f>
        <v>0</v>
      </c>
      <c r="K125" s="225"/>
      <c r="L125" s="230"/>
      <c r="M125" s="231"/>
      <c r="N125" s="232"/>
      <c r="O125" s="232"/>
      <c r="P125" s="233">
        <f>SUM(P126:P129)</f>
        <v>0</v>
      </c>
      <c r="Q125" s="232"/>
      <c r="R125" s="233">
        <f>SUM(R126:R129)</f>
        <v>0</v>
      </c>
      <c r="S125" s="232"/>
      <c r="T125" s="234">
        <f>SUM(T126:T129)</f>
        <v>0</v>
      </c>
      <c r="AR125" s="235" t="s">
        <v>24</v>
      </c>
      <c r="AT125" s="236" t="s">
        <v>72</v>
      </c>
      <c r="AU125" s="236" t="s">
        <v>73</v>
      </c>
      <c r="AY125" s="235" t="s">
        <v>394</v>
      </c>
      <c r="BK125" s="237">
        <f>SUM(BK126:BK129)</f>
        <v>0</v>
      </c>
    </row>
    <row r="126" spans="2:65" s="1" customFormat="1" ht="16.5" customHeight="1">
      <c r="B126" s="47"/>
      <c r="C126" s="240" t="s">
        <v>443</v>
      </c>
      <c r="D126" s="240" t="s">
        <v>396</v>
      </c>
      <c r="E126" s="241" t="s">
        <v>6378</v>
      </c>
      <c r="F126" s="242" t="s">
        <v>6379</v>
      </c>
      <c r="G126" s="243" t="s">
        <v>612</v>
      </c>
      <c r="H126" s="244">
        <v>70</v>
      </c>
      <c r="I126" s="245"/>
      <c r="J126" s="246">
        <f>ROUND(I126*H126,2)</f>
        <v>0</v>
      </c>
      <c r="K126" s="242" t="s">
        <v>22</v>
      </c>
      <c r="L126" s="73"/>
      <c r="M126" s="247" t="s">
        <v>22</v>
      </c>
      <c r="N126" s="248" t="s">
        <v>44</v>
      </c>
      <c r="O126" s="48"/>
      <c r="P126" s="249">
        <f>O126*H126</f>
        <v>0</v>
      </c>
      <c r="Q126" s="249">
        <v>0</v>
      </c>
      <c r="R126" s="249">
        <f>Q126*H126</f>
        <v>0</v>
      </c>
      <c r="S126" s="249">
        <v>0</v>
      </c>
      <c r="T126" s="250">
        <f>S126*H126</f>
        <v>0</v>
      </c>
      <c r="AR126" s="25" t="s">
        <v>786</v>
      </c>
      <c r="AT126" s="25" t="s">
        <v>396</v>
      </c>
      <c r="AU126" s="25" t="s">
        <v>24</v>
      </c>
      <c r="AY126" s="25" t="s">
        <v>394</v>
      </c>
      <c r="BE126" s="251">
        <f>IF(N126="základní",J126,0)</f>
        <v>0</v>
      </c>
      <c r="BF126" s="251">
        <f>IF(N126="snížená",J126,0)</f>
        <v>0</v>
      </c>
      <c r="BG126" s="251">
        <f>IF(N126="zákl. přenesená",J126,0)</f>
        <v>0</v>
      </c>
      <c r="BH126" s="251">
        <f>IF(N126="sníž. přenesená",J126,0)</f>
        <v>0</v>
      </c>
      <c r="BI126" s="251">
        <f>IF(N126="nulová",J126,0)</f>
        <v>0</v>
      </c>
      <c r="BJ126" s="25" t="s">
        <v>24</v>
      </c>
      <c r="BK126" s="251">
        <f>ROUND(I126*H126,2)</f>
        <v>0</v>
      </c>
      <c r="BL126" s="25" t="s">
        <v>786</v>
      </c>
      <c r="BM126" s="25" t="s">
        <v>443</v>
      </c>
    </row>
    <row r="127" spans="2:47" s="1" customFormat="1" ht="13.5">
      <c r="B127" s="47"/>
      <c r="C127" s="75"/>
      <c r="D127" s="252" t="s">
        <v>403</v>
      </c>
      <c r="E127" s="75"/>
      <c r="F127" s="253" t="s">
        <v>6379</v>
      </c>
      <c r="G127" s="75"/>
      <c r="H127" s="75"/>
      <c r="I127" s="208"/>
      <c r="J127" s="75"/>
      <c r="K127" s="75"/>
      <c r="L127" s="73"/>
      <c r="M127" s="254"/>
      <c r="N127" s="48"/>
      <c r="O127" s="48"/>
      <c r="P127" s="48"/>
      <c r="Q127" s="48"/>
      <c r="R127" s="48"/>
      <c r="S127" s="48"/>
      <c r="T127" s="96"/>
      <c r="AT127" s="25" t="s">
        <v>403</v>
      </c>
      <c r="AU127" s="25" t="s">
        <v>24</v>
      </c>
    </row>
    <row r="128" spans="2:65" s="1" customFormat="1" ht="16.5" customHeight="1">
      <c r="B128" s="47"/>
      <c r="C128" s="240" t="s">
        <v>448</v>
      </c>
      <c r="D128" s="240" t="s">
        <v>396</v>
      </c>
      <c r="E128" s="241" t="s">
        <v>6380</v>
      </c>
      <c r="F128" s="242" t="s">
        <v>6381</v>
      </c>
      <c r="G128" s="243" t="s">
        <v>612</v>
      </c>
      <c r="H128" s="244">
        <v>248</v>
      </c>
      <c r="I128" s="245"/>
      <c r="J128" s="246">
        <f>ROUND(I128*H128,2)</f>
        <v>0</v>
      </c>
      <c r="K128" s="242" t="s">
        <v>22</v>
      </c>
      <c r="L128" s="73"/>
      <c r="M128" s="247" t="s">
        <v>22</v>
      </c>
      <c r="N128" s="248" t="s">
        <v>44</v>
      </c>
      <c r="O128" s="48"/>
      <c r="P128" s="249">
        <f>O128*H128</f>
        <v>0</v>
      </c>
      <c r="Q128" s="249">
        <v>0</v>
      </c>
      <c r="R128" s="249">
        <f>Q128*H128</f>
        <v>0</v>
      </c>
      <c r="S128" s="249">
        <v>0</v>
      </c>
      <c r="T128" s="250">
        <f>S128*H128</f>
        <v>0</v>
      </c>
      <c r="AR128" s="25" t="s">
        <v>786</v>
      </c>
      <c r="AT128" s="25" t="s">
        <v>396</v>
      </c>
      <c r="AU128" s="25" t="s">
        <v>24</v>
      </c>
      <c r="AY128" s="25" t="s">
        <v>394</v>
      </c>
      <c r="BE128" s="251">
        <f>IF(N128="základní",J128,0)</f>
        <v>0</v>
      </c>
      <c r="BF128" s="251">
        <f>IF(N128="snížená",J128,0)</f>
        <v>0</v>
      </c>
      <c r="BG128" s="251">
        <f>IF(N128="zákl. přenesená",J128,0)</f>
        <v>0</v>
      </c>
      <c r="BH128" s="251">
        <f>IF(N128="sníž. přenesená",J128,0)</f>
        <v>0</v>
      </c>
      <c r="BI128" s="251">
        <f>IF(N128="nulová",J128,0)</f>
        <v>0</v>
      </c>
      <c r="BJ128" s="25" t="s">
        <v>24</v>
      </c>
      <c r="BK128" s="251">
        <f>ROUND(I128*H128,2)</f>
        <v>0</v>
      </c>
      <c r="BL128" s="25" t="s">
        <v>786</v>
      </c>
      <c r="BM128" s="25" t="s">
        <v>455</v>
      </c>
    </row>
    <row r="129" spans="2:47" s="1" customFormat="1" ht="13.5">
      <c r="B129" s="47"/>
      <c r="C129" s="75"/>
      <c r="D129" s="252" t="s">
        <v>403</v>
      </c>
      <c r="E129" s="75"/>
      <c r="F129" s="253" t="s">
        <v>6381</v>
      </c>
      <c r="G129" s="75"/>
      <c r="H129" s="75"/>
      <c r="I129" s="208"/>
      <c r="J129" s="75"/>
      <c r="K129" s="75"/>
      <c r="L129" s="73"/>
      <c r="M129" s="254"/>
      <c r="N129" s="48"/>
      <c r="O129" s="48"/>
      <c r="P129" s="48"/>
      <c r="Q129" s="48"/>
      <c r="R129" s="48"/>
      <c r="S129" s="48"/>
      <c r="T129" s="96"/>
      <c r="AT129" s="25" t="s">
        <v>403</v>
      </c>
      <c r="AU129" s="25" t="s">
        <v>24</v>
      </c>
    </row>
    <row r="130" spans="2:63" s="11" customFormat="1" ht="37.4" customHeight="1">
      <c r="B130" s="224"/>
      <c r="C130" s="225"/>
      <c r="D130" s="226" t="s">
        <v>72</v>
      </c>
      <c r="E130" s="227" t="s">
        <v>4129</v>
      </c>
      <c r="F130" s="227" t="s">
        <v>6382</v>
      </c>
      <c r="G130" s="225"/>
      <c r="H130" s="225"/>
      <c r="I130" s="228"/>
      <c r="J130" s="229">
        <f>BK130</f>
        <v>0</v>
      </c>
      <c r="K130" s="225"/>
      <c r="L130" s="230"/>
      <c r="M130" s="231"/>
      <c r="N130" s="232"/>
      <c r="O130" s="232"/>
      <c r="P130" s="233">
        <f>SUM(P131:P132)</f>
        <v>0</v>
      </c>
      <c r="Q130" s="232"/>
      <c r="R130" s="233">
        <f>SUM(R131:R132)</f>
        <v>0</v>
      </c>
      <c r="S130" s="232"/>
      <c r="T130" s="234">
        <f>SUM(T131:T132)</f>
        <v>0</v>
      </c>
      <c r="AR130" s="235" t="s">
        <v>24</v>
      </c>
      <c r="AT130" s="236" t="s">
        <v>72</v>
      </c>
      <c r="AU130" s="236" t="s">
        <v>73</v>
      </c>
      <c r="AY130" s="235" t="s">
        <v>394</v>
      </c>
      <c r="BK130" s="237">
        <f>SUM(BK131:BK132)</f>
        <v>0</v>
      </c>
    </row>
    <row r="131" spans="2:65" s="1" customFormat="1" ht="16.5" customHeight="1">
      <c r="B131" s="47"/>
      <c r="C131" s="240" t="s">
        <v>455</v>
      </c>
      <c r="D131" s="240" t="s">
        <v>396</v>
      </c>
      <c r="E131" s="241" t="s">
        <v>6383</v>
      </c>
      <c r="F131" s="242" t="s">
        <v>6384</v>
      </c>
      <c r="G131" s="243" t="s">
        <v>2831</v>
      </c>
      <c r="H131" s="244">
        <v>4</v>
      </c>
      <c r="I131" s="245"/>
      <c r="J131" s="246">
        <f>ROUND(I131*H131,2)</f>
        <v>0</v>
      </c>
      <c r="K131" s="242" t="s">
        <v>22</v>
      </c>
      <c r="L131" s="73"/>
      <c r="M131" s="247" t="s">
        <v>22</v>
      </c>
      <c r="N131" s="248" t="s">
        <v>44</v>
      </c>
      <c r="O131" s="48"/>
      <c r="P131" s="249">
        <f>O131*H131</f>
        <v>0</v>
      </c>
      <c r="Q131" s="249">
        <v>0</v>
      </c>
      <c r="R131" s="249">
        <f>Q131*H131</f>
        <v>0</v>
      </c>
      <c r="S131" s="249">
        <v>0</v>
      </c>
      <c r="T131" s="250">
        <f>S131*H131</f>
        <v>0</v>
      </c>
      <c r="AR131" s="25" t="s">
        <v>786</v>
      </c>
      <c r="AT131" s="25" t="s">
        <v>396</v>
      </c>
      <c r="AU131" s="25" t="s">
        <v>24</v>
      </c>
      <c r="AY131" s="25" t="s">
        <v>394</v>
      </c>
      <c r="BE131" s="251">
        <f>IF(N131="základní",J131,0)</f>
        <v>0</v>
      </c>
      <c r="BF131" s="251">
        <f>IF(N131="snížená",J131,0)</f>
        <v>0</v>
      </c>
      <c r="BG131" s="251">
        <f>IF(N131="zákl. přenesená",J131,0)</f>
        <v>0</v>
      </c>
      <c r="BH131" s="251">
        <f>IF(N131="sníž. přenesená",J131,0)</f>
        <v>0</v>
      </c>
      <c r="BI131" s="251">
        <f>IF(N131="nulová",J131,0)</f>
        <v>0</v>
      </c>
      <c r="BJ131" s="25" t="s">
        <v>24</v>
      </c>
      <c r="BK131" s="251">
        <f>ROUND(I131*H131,2)</f>
        <v>0</v>
      </c>
      <c r="BL131" s="25" t="s">
        <v>786</v>
      </c>
      <c r="BM131" s="25" t="s">
        <v>305</v>
      </c>
    </row>
    <row r="132" spans="2:47" s="1" customFormat="1" ht="13.5">
      <c r="B132" s="47"/>
      <c r="C132" s="75"/>
      <c r="D132" s="252" t="s">
        <v>403</v>
      </c>
      <c r="E132" s="75"/>
      <c r="F132" s="253" t="s">
        <v>6384</v>
      </c>
      <c r="G132" s="75"/>
      <c r="H132" s="75"/>
      <c r="I132" s="208"/>
      <c r="J132" s="75"/>
      <c r="K132" s="75"/>
      <c r="L132" s="73"/>
      <c r="M132" s="254"/>
      <c r="N132" s="48"/>
      <c r="O132" s="48"/>
      <c r="P132" s="48"/>
      <c r="Q132" s="48"/>
      <c r="R132" s="48"/>
      <c r="S132" s="48"/>
      <c r="T132" s="96"/>
      <c r="AT132" s="25" t="s">
        <v>403</v>
      </c>
      <c r="AU132" s="25" t="s">
        <v>24</v>
      </c>
    </row>
    <row r="133" spans="2:63" s="11" customFormat="1" ht="37.4" customHeight="1">
      <c r="B133" s="224"/>
      <c r="C133" s="225"/>
      <c r="D133" s="226" t="s">
        <v>72</v>
      </c>
      <c r="E133" s="227" t="s">
        <v>4137</v>
      </c>
      <c r="F133" s="227" t="s">
        <v>4284</v>
      </c>
      <c r="G133" s="225"/>
      <c r="H133" s="225"/>
      <c r="I133" s="228"/>
      <c r="J133" s="229">
        <f>BK133</f>
        <v>0</v>
      </c>
      <c r="K133" s="225"/>
      <c r="L133" s="230"/>
      <c r="M133" s="231"/>
      <c r="N133" s="232"/>
      <c r="O133" s="232"/>
      <c r="P133" s="233">
        <f>SUM(P134:P135)</f>
        <v>0</v>
      </c>
      <c r="Q133" s="232"/>
      <c r="R133" s="233">
        <f>SUM(R134:R135)</f>
        <v>0</v>
      </c>
      <c r="S133" s="232"/>
      <c r="T133" s="234">
        <f>SUM(T134:T135)</f>
        <v>0</v>
      </c>
      <c r="AR133" s="235" t="s">
        <v>24</v>
      </c>
      <c r="AT133" s="236" t="s">
        <v>72</v>
      </c>
      <c r="AU133" s="236" t="s">
        <v>73</v>
      </c>
      <c r="AY133" s="235" t="s">
        <v>394</v>
      </c>
      <c r="BK133" s="237">
        <f>SUM(BK134:BK135)</f>
        <v>0</v>
      </c>
    </row>
    <row r="134" spans="2:65" s="1" customFormat="1" ht="16.5" customHeight="1">
      <c r="B134" s="47"/>
      <c r="C134" s="240" t="s">
        <v>460</v>
      </c>
      <c r="D134" s="240" t="s">
        <v>396</v>
      </c>
      <c r="E134" s="241" t="s">
        <v>6385</v>
      </c>
      <c r="F134" s="242" t="s">
        <v>4553</v>
      </c>
      <c r="G134" s="243" t="s">
        <v>612</v>
      </c>
      <c r="H134" s="244">
        <v>220</v>
      </c>
      <c r="I134" s="245"/>
      <c r="J134" s="246">
        <f>ROUND(I134*H134,2)</f>
        <v>0</v>
      </c>
      <c r="K134" s="242" t="s">
        <v>22</v>
      </c>
      <c r="L134" s="73"/>
      <c r="M134" s="247" t="s">
        <v>22</v>
      </c>
      <c r="N134" s="248" t="s">
        <v>44</v>
      </c>
      <c r="O134" s="48"/>
      <c r="P134" s="249">
        <f>O134*H134</f>
        <v>0</v>
      </c>
      <c r="Q134" s="249">
        <v>0</v>
      </c>
      <c r="R134" s="249">
        <f>Q134*H134</f>
        <v>0</v>
      </c>
      <c r="S134" s="249">
        <v>0</v>
      </c>
      <c r="T134" s="250">
        <f>S134*H134</f>
        <v>0</v>
      </c>
      <c r="AR134" s="25" t="s">
        <v>786</v>
      </c>
      <c r="AT134" s="25" t="s">
        <v>396</v>
      </c>
      <c r="AU134" s="25" t="s">
        <v>24</v>
      </c>
      <c r="AY134" s="25" t="s">
        <v>394</v>
      </c>
      <c r="BE134" s="251">
        <f>IF(N134="základní",J134,0)</f>
        <v>0</v>
      </c>
      <c r="BF134" s="251">
        <f>IF(N134="snížená",J134,0)</f>
        <v>0</v>
      </c>
      <c r="BG134" s="251">
        <f>IF(N134="zákl. přenesená",J134,0)</f>
        <v>0</v>
      </c>
      <c r="BH134" s="251">
        <f>IF(N134="sníž. přenesená",J134,0)</f>
        <v>0</v>
      </c>
      <c r="BI134" s="251">
        <f>IF(N134="nulová",J134,0)</f>
        <v>0</v>
      </c>
      <c r="BJ134" s="25" t="s">
        <v>24</v>
      </c>
      <c r="BK134" s="251">
        <f>ROUND(I134*H134,2)</f>
        <v>0</v>
      </c>
      <c r="BL134" s="25" t="s">
        <v>786</v>
      </c>
      <c r="BM134" s="25" t="s">
        <v>480</v>
      </c>
    </row>
    <row r="135" spans="2:47" s="1" customFormat="1" ht="13.5">
      <c r="B135" s="47"/>
      <c r="C135" s="75"/>
      <c r="D135" s="252" t="s">
        <v>403</v>
      </c>
      <c r="E135" s="75"/>
      <c r="F135" s="253" t="s">
        <v>4553</v>
      </c>
      <c r="G135" s="75"/>
      <c r="H135" s="75"/>
      <c r="I135" s="208"/>
      <c r="J135" s="75"/>
      <c r="K135" s="75"/>
      <c r="L135" s="73"/>
      <c r="M135" s="254"/>
      <c r="N135" s="48"/>
      <c r="O135" s="48"/>
      <c r="P135" s="48"/>
      <c r="Q135" s="48"/>
      <c r="R135" s="48"/>
      <c r="S135" s="48"/>
      <c r="T135" s="96"/>
      <c r="AT135" s="25" t="s">
        <v>403</v>
      </c>
      <c r="AU135" s="25" t="s">
        <v>24</v>
      </c>
    </row>
    <row r="136" spans="2:63" s="11" customFormat="1" ht="37.4" customHeight="1">
      <c r="B136" s="224"/>
      <c r="C136" s="225"/>
      <c r="D136" s="226" t="s">
        <v>72</v>
      </c>
      <c r="E136" s="227" t="s">
        <v>4141</v>
      </c>
      <c r="F136" s="227" t="s">
        <v>6386</v>
      </c>
      <c r="G136" s="225"/>
      <c r="H136" s="225"/>
      <c r="I136" s="228"/>
      <c r="J136" s="229">
        <f>BK136</f>
        <v>0</v>
      </c>
      <c r="K136" s="225"/>
      <c r="L136" s="230"/>
      <c r="M136" s="231"/>
      <c r="N136" s="232"/>
      <c r="O136" s="232"/>
      <c r="P136" s="233">
        <f>SUM(P137:P140)</f>
        <v>0</v>
      </c>
      <c r="Q136" s="232"/>
      <c r="R136" s="233">
        <f>SUM(R137:R140)</f>
        <v>0</v>
      </c>
      <c r="S136" s="232"/>
      <c r="T136" s="234">
        <f>SUM(T137:T140)</f>
        <v>0</v>
      </c>
      <c r="AR136" s="235" t="s">
        <v>24</v>
      </c>
      <c r="AT136" s="236" t="s">
        <v>72</v>
      </c>
      <c r="AU136" s="236" t="s">
        <v>73</v>
      </c>
      <c r="AY136" s="235" t="s">
        <v>394</v>
      </c>
      <c r="BK136" s="237">
        <f>SUM(BK137:BK140)</f>
        <v>0</v>
      </c>
    </row>
    <row r="137" spans="2:65" s="1" customFormat="1" ht="16.5" customHeight="1">
      <c r="B137" s="47"/>
      <c r="C137" s="240" t="s">
        <v>305</v>
      </c>
      <c r="D137" s="240" t="s">
        <v>396</v>
      </c>
      <c r="E137" s="241" t="s">
        <v>6387</v>
      </c>
      <c r="F137" s="242" t="s">
        <v>6388</v>
      </c>
      <c r="G137" s="243" t="s">
        <v>2831</v>
      </c>
      <c r="H137" s="244">
        <v>7</v>
      </c>
      <c r="I137" s="245"/>
      <c r="J137" s="246">
        <f>ROUND(I137*H137,2)</f>
        <v>0</v>
      </c>
      <c r="K137" s="242" t="s">
        <v>22</v>
      </c>
      <c r="L137" s="73"/>
      <c r="M137" s="247" t="s">
        <v>22</v>
      </c>
      <c r="N137" s="248" t="s">
        <v>44</v>
      </c>
      <c r="O137" s="48"/>
      <c r="P137" s="249">
        <f>O137*H137</f>
        <v>0</v>
      </c>
      <c r="Q137" s="249">
        <v>0</v>
      </c>
      <c r="R137" s="249">
        <f>Q137*H137</f>
        <v>0</v>
      </c>
      <c r="S137" s="249">
        <v>0</v>
      </c>
      <c r="T137" s="250">
        <f>S137*H137</f>
        <v>0</v>
      </c>
      <c r="AR137" s="25" t="s">
        <v>786</v>
      </c>
      <c r="AT137" s="25" t="s">
        <v>396</v>
      </c>
      <c r="AU137" s="25" t="s">
        <v>24</v>
      </c>
      <c r="AY137" s="25" t="s">
        <v>394</v>
      </c>
      <c r="BE137" s="251">
        <f>IF(N137="základní",J137,0)</f>
        <v>0</v>
      </c>
      <c r="BF137" s="251">
        <f>IF(N137="snížená",J137,0)</f>
        <v>0</v>
      </c>
      <c r="BG137" s="251">
        <f>IF(N137="zákl. přenesená",J137,0)</f>
        <v>0</v>
      </c>
      <c r="BH137" s="251">
        <f>IF(N137="sníž. přenesená",J137,0)</f>
        <v>0</v>
      </c>
      <c r="BI137" s="251">
        <f>IF(N137="nulová",J137,0)</f>
        <v>0</v>
      </c>
      <c r="BJ137" s="25" t="s">
        <v>24</v>
      </c>
      <c r="BK137" s="251">
        <f>ROUND(I137*H137,2)</f>
        <v>0</v>
      </c>
      <c r="BL137" s="25" t="s">
        <v>786</v>
      </c>
      <c r="BM137" s="25" t="s">
        <v>493</v>
      </c>
    </row>
    <row r="138" spans="2:47" s="1" customFormat="1" ht="13.5">
      <c r="B138" s="47"/>
      <c r="C138" s="75"/>
      <c r="D138" s="252" t="s">
        <v>403</v>
      </c>
      <c r="E138" s="75"/>
      <c r="F138" s="253" t="s">
        <v>6388</v>
      </c>
      <c r="G138" s="75"/>
      <c r="H138" s="75"/>
      <c r="I138" s="208"/>
      <c r="J138" s="75"/>
      <c r="K138" s="75"/>
      <c r="L138" s="73"/>
      <c r="M138" s="254"/>
      <c r="N138" s="48"/>
      <c r="O138" s="48"/>
      <c r="P138" s="48"/>
      <c r="Q138" s="48"/>
      <c r="R138" s="48"/>
      <c r="S138" s="48"/>
      <c r="T138" s="96"/>
      <c r="AT138" s="25" t="s">
        <v>403</v>
      </c>
      <c r="AU138" s="25" t="s">
        <v>24</v>
      </c>
    </row>
    <row r="139" spans="2:65" s="1" customFormat="1" ht="16.5" customHeight="1">
      <c r="B139" s="47"/>
      <c r="C139" s="240" t="s">
        <v>475</v>
      </c>
      <c r="D139" s="240" t="s">
        <v>396</v>
      </c>
      <c r="E139" s="241" t="s">
        <v>6389</v>
      </c>
      <c r="F139" s="242" t="s">
        <v>6390</v>
      </c>
      <c r="G139" s="243" t="s">
        <v>2831</v>
      </c>
      <c r="H139" s="244">
        <v>20</v>
      </c>
      <c r="I139" s="245"/>
      <c r="J139" s="246">
        <f>ROUND(I139*H139,2)</f>
        <v>0</v>
      </c>
      <c r="K139" s="242" t="s">
        <v>22</v>
      </c>
      <c r="L139" s="73"/>
      <c r="M139" s="247" t="s">
        <v>22</v>
      </c>
      <c r="N139" s="248" t="s">
        <v>44</v>
      </c>
      <c r="O139" s="48"/>
      <c r="P139" s="249">
        <f>O139*H139</f>
        <v>0</v>
      </c>
      <c r="Q139" s="249">
        <v>0</v>
      </c>
      <c r="R139" s="249">
        <f>Q139*H139</f>
        <v>0</v>
      </c>
      <c r="S139" s="249">
        <v>0</v>
      </c>
      <c r="T139" s="250">
        <f>S139*H139</f>
        <v>0</v>
      </c>
      <c r="AR139" s="25" t="s">
        <v>786</v>
      </c>
      <c r="AT139" s="25" t="s">
        <v>396</v>
      </c>
      <c r="AU139" s="25" t="s">
        <v>24</v>
      </c>
      <c r="AY139" s="25" t="s">
        <v>394</v>
      </c>
      <c r="BE139" s="251">
        <f>IF(N139="základní",J139,0)</f>
        <v>0</v>
      </c>
      <c r="BF139" s="251">
        <f>IF(N139="snížená",J139,0)</f>
        <v>0</v>
      </c>
      <c r="BG139" s="251">
        <f>IF(N139="zákl. přenesená",J139,0)</f>
        <v>0</v>
      </c>
      <c r="BH139" s="251">
        <f>IF(N139="sníž. přenesená",J139,0)</f>
        <v>0</v>
      </c>
      <c r="BI139" s="251">
        <f>IF(N139="nulová",J139,0)</f>
        <v>0</v>
      </c>
      <c r="BJ139" s="25" t="s">
        <v>24</v>
      </c>
      <c r="BK139" s="251">
        <f>ROUND(I139*H139,2)</f>
        <v>0</v>
      </c>
      <c r="BL139" s="25" t="s">
        <v>786</v>
      </c>
      <c r="BM139" s="25" t="s">
        <v>505</v>
      </c>
    </row>
    <row r="140" spans="2:47" s="1" customFormat="1" ht="13.5">
      <c r="B140" s="47"/>
      <c r="C140" s="75"/>
      <c r="D140" s="252" t="s">
        <v>403</v>
      </c>
      <c r="E140" s="75"/>
      <c r="F140" s="253" t="s">
        <v>6390</v>
      </c>
      <c r="G140" s="75"/>
      <c r="H140" s="75"/>
      <c r="I140" s="208"/>
      <c r="J140" s="75"/>
      <c r="K140" s="75"/>
      <c r="L140" s="73"/>
      <c r="M140" s="254"/>
      <c r="N140" s="48"/>
      <c r="O140" s="48"/>
      <c r="P140" s="48"/>
      <c r="Q140" s="48"/>
      <c r="R140" s="48"/>
      <c r="S140" s="48"/>
      <c r="T140" s="96"/>
      <c r="AT140" s="25" t="s">
        <v>403</v>
      </c>
      <c r="AU140" s="25" t="s">
        <v>24</v>
      </c>
    </row>
    <row r="141" spans="2:63" s="11" customFormat="1" ht="37.4" customHeight="1">
      <c r="B141" s="224"/>
      <c r="C141" s="225"/>
      <c r="D141" s="226" t="s">
        <v>72</v>
      </c>
      <c r="E141" s="227" t="s">
        <v>4145</v>
      </c>
      <c r="F141" s="227" t="s">
        <v>6391</v>
      </c>
      <c r="G141" s="225"/>
      <c r="H141" s="225"/>
      <c r="I141" s="228"/>
      <c r="J141" s="229">
        <f>BK141</f>
        <v>0</v>
      </c>
      <c r="K141" s="225"/>
      <c r="L141" s="230"/>
      <c r="M141" s="231"/>
      <c r="N141" s="232"/>
      <c r="O141" s="232"/>
      <c r="P141" s="233">
        <f>SUM(P142:P143)</f>
        <v>0</v>
      </c>
      <c r="Q141" s="232"/>
      <c r="R141" s="233">
        <f>SUM(R142:R143)</f>
        <v>0</v>
      </c>
      <c r="S141" s="232"/>
      <c r="T141" s="234">
        <f>SUM(T142:T143)</f>
        <v>0</v>
      </c>
      <c r="AR141" s="235" t="s">
        <v>24</v>
      </c>
      <c r="AT141" s="236" t="s">
        <v>72</v>
      </c>
      <c r="AU141" s="236" t="s">
        <v>73</v>
      </c>
      <c r="AY141" s="235" t="s">
        <v>394</v>
      </c>
      <c r="BK141" s="237">
        <f>SUM(BK142:BK143)</f>
        <v>0</v>
      </c>
    </row>
    <row r="142" spans="2:65" s="1" customFormat="1" ht="16.5" customHeight="1">
      <c r="B142" s="47"/>
      <c r="C142" s="240" t="s">
        <v>480</v>
      </c>
      <c r="D142" s="240" t="s">
        <v>396</v>
      </c>
      <c r="E142" s="241" t="s">
        <v>6392</v>
      </c>
      <c r="F142" s="242" t="s">
        <v>6393</v>
      </c>
      <c r="G142" s="243" t="s">
        <v>612</v>
      </c>
      <c r="H142" s="244">
        <v>50</v>
      </c>
      <c r="I142" s="245"/>
      <c r="J142" s="246">
        <f>ROUND(I142*H142,2)</f>
        <v>0</v>
      </c>
      <c r="K142" s="242" t="s">
        <v>22</v>
      </c>
      <c r="L142" s="73"/>
      <c r="M142" s="247" t="s">
        <v>22</v>
      </c>
      <c r="N142" s="248" t="s">
        <v>44</v>
      </c>
      <c r="O142" s="48"/>
      <c r="P142" s="249">
        <f>O142*H142</f>
        <v>0</v>
      </c>
      <c r="Q142" s="249">
        <v>0</v>
      </c>
      <c r="R142" s="249">
        <f>Q142*H142</f>
        <v>0</v>
      </c>
      <c r="S142" s="249">
        <v>0</v>
      </c>
      <c r="T142" s="250">
        <f>S142*H142</f>
        <v>0</v>
      </c>
      <c r="AR142" s="25" t="s">
        <v>786</v>
      </c>
      <c r="AT142" s="25" t="s">
        <v>396</v>
      </c>
      <c r="AU142" s="25" t="s">
        <v>24</v>
      </c>
      <c r="AY142" s="25" t="s">
        <v>394</v>
      </c>
      <c r="BE142" s="251">
        <f>IF(N142="základní",J142,0)</f>
        <v>0</v>
      </c>
      <c r="BF142" s="251">
        <f>IF(N142="snížená",J142,0)</f>
        <v>0</v>
      </c>
      <c r="BG142" s="251">
        <f>IF(N142="zákl. přenesená",J142,0)</f>
        <v>0</v>
      </c>
      <c r="BH142" s="251">
        <f>IF(N142="sníž. přenesená",J142,0)</f>
        <v>0</v>
      </c>
      <c r="BI142" s="251">
        <f>IF(N142="nulová",J142,0)</f>
        <v>0</v>
      </c>
      <c r="BJ142" s="25" t="s">
        <v>24</v>
      </c>
      <c r="BK142" s="251">
        <f>ROUND(I142*H142,2)</f>
        <v>0</v>
      </c>
      <c r="BL142" s="25" t="s">
        <v>786</v>
      </c>
      <c r="BM142" s="25" t="s">
        <v>518</v>
      </c>
    </row>
    <row r="143" spans="2:47" s="1" customFormat="1" ht="13.5">
      <c r="B143" s="47"/>
      <c r="C143" s="75"/>
      <c r="D143" s="252" t="s">
        <v>403</v>
      </c>
      <c r="E143" s="75"/>
      <c r="F143" s="253" t="s">
        <v>6393</v>
      </c>
      <c r="G143" s="75"/>
      <c r="H143" s="75"/>
      <c r="I143" s="208"/>
      <c r="J143" s="75"/>
      <c r="K143" s="75"/>
      <c r="L143" s="73"/>
      <c r="M143" s="254"/>
      <c r="N143" s="48"/>
      <c r="O143" s="48"/>
      <c r="P143" s="48"/>
      <c r="Q143" s="48"/>
      <c r="R143" s="48"/>
      <c r="S143" s="48"/>
      <c r="T143" s="96"/>
      <c r="AT143" s="25" t="s">
        <v>403</v>
      </c>
      <c r="AU143" s="25" t="s">
        <v>24</v>
      </c>
    </row>
    <row r="144" spans="2:63" s="11" customFormat="1" ht="37.4" customHeight="1">
      <c r="B144" s="224"/>
      <c r="C144" s="225"/>
      <c r="D144" s="226" t="s">
        <v>72</v>
      </c>
      <c r="E144" s="227" t="s">
        <v>4149</v>
      </c>
      <c r="F144" s="227" t="s">
        <v>6394</v>
      </c>
      <c r="G144" s="225"/>
      <c r="H144" s="225"/>
      <c r="I144" s="228"/>
      <c r="J144" s="229">
        <f>BK144</f>
        <v>0</v>
      </c>
      <c r="K144" s="225"/>
      <c r="L144" s="230"/>
      <c r="M144" s="231"/>
      <c r="N144" s="232"/>
      <c r="O144" s="232"/>
      <c r="P144" s="233">
        <f>SUM(P145:P146)</f>
        <v>0</v>
      </c>
      <c r="Q144" s="232"/>
      <c r="R144" s="233">
        <f>SUM(R145:R146)</f>
        <v>0</v>
      </c>
      <c r="S144" s="232"/>
      <c r="T144" s="234">
        <f>SUM(T145:T146)</f>
        <v>0</v>
      </c>
      <c r="AR144" s="235" t="s">
        <v>24</v>
      </c>
      <c r="AT144" s="236" t="s">
        <v>72</v>
      </c>
      <c r="AU144" s="236" t="s">
        <v>73</v>
      </c>
      <c r="AY144" s="235" t="s">
        <v>394</v>
      </c>
      <c r="BK144" s="237">
        <f>SUM(BK145:BK146)</f>
        <v>0</v>
      </c>
    </row>
    <row r="145" spans="2:65" s="1" customFormat="1" ht="16.5" customHeight="1">
      <c r="B145" s="47"/>
      <c r="C145" s="240" t="s">
        <v>10</v>
      </c>
      <c r="D145" s="240" t="s">
        <v>396</v>
      </c>
      <c r="E145" s="241" t="s">
        <v>6395</v>
      </c>
      <c r="F145" s="242" t="s">
        <v>6396</v>
      </c>
      <c r="G145" s="243" t="s">
        <v>612</v>
      </c>
      <c r="H145" s="244">
        <v>28</v>
      </c>
      <c r="I145" s="245"/>
      <c r="J145" s="246">
        <f>ROUND(I145*H145,2)</f>
        <v>0</v>
      </c>
      <c r="K145" s="242" t="s">
        <v>22</v>
      </c>
      <c r="L145" s="73"/>
      <c r="M145" s="247" t="s">
        <v>22</v>
      </c>
      <c r="N145" s="248" t="s">
        <v>44</v>
      </c>
      <c r="O145" s="48"/>
      <c r="P145" s="249">
        <f>O145*H145</f>
        <v>0</v>
      </c>
      <c r="Q145" s="249">
        <v>0</v>
      </c>
      <c r="R145" s="249">
        <f>Q145*H145</f>
        <v>0</v>
      </c>
      <c r="S145" s="249">
        <v>0</v>
      </c>
      <c r="T145" s="250">
        <f>S145*H145</f>
        <v>0</v>
      </c>
      <c r="AR145" s="25" t="s">
        <v>786</v>
      </c>
      <c r="AT145" s="25" t="s">
        <v>396</v>
      </c>
      <c r="AU145" s="25" t="s">
        <v>24</v>
      </c>
      <c r="AY145" s="25" t="s">
        <v>394</v>
      </c>
      <c r="BE145" s="251">
        <f>IF(N145="základní",J145,0)</f>
        <v>0</v>
      </c>
      <c r="BF145" s="251">
        <f>IF(N145="snížená",J145,0)</f>
        <v>0</v>
      </c>
      <c r="BG145" s="251">
        <f>IF(N145="zákl. přenesená",J145,0)</f>
        <v>0</v>
      </c>
      <c r="BH145" s="251">
        <f>IF(N145="sníž. přenesená",J145,0)</f>
        <v>0</v>
      </c>
      <c r="BI145" s="251">
        <f>IF(N145="nulová",J145,0)</f>
        <v>0</v>
      </c>
      <c r="BJ145" s="25" t="s">
        <v>24</v>
      </c>
      <c r="BK145" s="251">
        <f>ROUND(I145*H145,2)</f>
        <v>0</v>
      </c>
      <c r="BL145" s="25" t="s">
        <v>786</v>
      </c>
      <c r="BM145" s="25" t="s">
        <v>528</v>
      </c>
    </row>
    <row r="146" spans="2:47" s="1" customFormat="1" ht="13.5">
      <c r="B146" s="47"/>
      <c r="C146" s="75"/>
      <c r="D146" s="252" t="s">
        <v>403</v>
      </c>
      <c r="E146" s="75"/>
      <c r="F146" s="253" t="s">
        <v>6396</v>
      </c>
      <c r="G146" s="75"/>
      <c r="H146" s="75"/>
      <c r="I146" s="208"/>
      <c r="J146" s="75"/>
      <c r="K146" s="75"/>
      <c r="L146" s="73"/>
      <c r="M146" s="254"/>
      <c r="N146" s="48"/>
      <c r="O146" s="48"/>
      <c r="P146" s="48"/>
      <c r="Q146" s="48"/>
      <c r="R146" s="48"/>
      <c r="S146" s="48"/>
      <c r="T146" s="96"/>
      <c r="AT146" s="25" t="s">
        <v>403</v>
      </c>
      <c r="AU146" s="25" t="s">
        <v>24</v>
      </c>
    </row>
    <row r="147" spans="2:63" s="11" customFormat="1" ht="37.4" customHeight="1">
      <c r="B147" s="224"/>
      <c r="C147" s="225"/>
      <c r="D147" s="226" t="s">
        <v>72</v>
      </c>
      <c r="E147" s="227" t="s">
        <v>4153</v>
      </c>
      <c r="F147" s="227" t="s">
        <v>6397</v>
      </c>
      <c r="G147" s="225"/>
      <c r="H147" s="225"/>
      <c r="I147" s="228"/>
      <c r="J147" s="229">
        <f>BK147</f>
        <v>0</v>
      </c>
      <c r="K147" s="225"/>
      <c r="L147" s="230"/>
      <c r="M147" s="231"/>
      <c r="N147" s="232"/>
      <c r="O147" s="232"/>
      <c r="P147" s="233">
        <f>SUM(P148:P149)</f>
        <v>0</v>
      </c>
      <c r="Q147" s="232"/>
      <c r="R147" s="233">
        <f>SUM(R148:R149)</f>
        <v>0</v>
      </c>
      <c r="S147" s="232"/>
      <c r="T147" s="234">
        <f>SUM(T148:T149)</f>
        <v>0</v>
      </c>
      <c r="AR147" s="235" t="s">
        <v>24</v>
      </c>
      <c r="AT147" s="236" t="s">
        <v>72</v>
      </c>
      <c r="AU147" s="236" t="s">
        <v>73</v>
      </c>
      <c r="AY147" s="235" t="s">
        <v>394</v>
      </c>
      <c r="BK147" s="237">
        <f>SUM(BK148:BK149)</f>
        <v>0</v>
      </c>
    </row>
    <row r="148" spans="2:65" s="1" customFormat="1" ht="16.5" customHeight="1">
      <c r="B148" s="47"/>
      <c r="C148" s="240" t="s">
        <v>493</v>
      </c>
      <c r="D148" s="240" t="s">
        <v>396</v>
      </c>
      <c r="E148" s="241" t="s">
        <v>6398</v>
      </c>
      <c r="F148" s="242" t="s">
        <v>6399</v>
      </c>
      <c r="G148" s="243" t="s">
        <v>2831</v>
      </c>
      <c r="H148" s="244">
        <v>14</v>
      </c>
      <c r="I148" s="245"/>
      <c r="J148" s="246">
        <f>ROUND(I148*H148,2)</f>
        <v>0</v>
      </c>
      <c r="K148" s="242" t="s">
        <v>22</v>
      </c>
      <c r="L148" s="73"/>
      <c r="M148" s="247" t="s">
        <v>22</v>
      </c>
      <c r="N148" s="248" t="s">
        <v>44</v>
      </c>
      <c r="O148" s="48"/>
      <c r="P148" s="249">
        <f>O148*H148</f>
        <v>0</v>
      </c>
      <c r="Q148" s="249">
        <v>0</v>
      </c>
      <c r="R148" s="249">
        <f>Q148*H148</f>
        <v>0</v>
      </c>
      <c r="S148" s="249">
        <v>0</v>
      </c>
      <c r="T148" s="250">
        <f>S148*H148</f>
        <v>0</v>
      </c>
      <c r="AR148" s="25" t="s">
        <v>786</v>
      </c>
      <c r="AT148" s="25" t="s">
        <v>396</v>
      </c>
      <c r="AU148" s="25" t="s">
        <v>24</v>
      </c>
      <c r="AY148" s="25" t="s">
        <v>394</v>
      </c>
      <c r="BE148" s="251">
        <f>IF(N148="základní",J148,0)</f>
        <v>0</v>
      </c>
      <c r="BF148" s="251">
        <f>IF(N148="snížená",J148,0)</f>
        <v>0</v>
      </c>
      <c r="BG148" s="251">
        <f>IF(N148="zákl. přenesená",J148,0)</f>
        <v>0</v>
      </c>
      <c r="BH148" s="251">
        <f>IF(N148="sníž. přenesená",J148,0)</f>
        <v>0</v>
      </c>
      <c r="BI148" s="251">
        <f>IF(N148="nulová",J148,0)</f>
        <v>0</v>
      </c>
      <c r="BJ148" s="25" t="s">
        <v>24</v>
      </c>
      <c r="BK148" s="251">
        <f>ROUND(I148*H148,2)</f>
        <v>0</v>
      </c>
      <c r="BL148" s="25" t="s">
        <v>786</v>
      </c>
      <c r="BM148" s="25" t="s">
        <v>540</v>
      </c>
    </row>
    <row r="149" spans="2:47" s="1" customFormat="1" ht="13.5">
      <c r="B149" s="47"/>
      <c r="C149" s="75"/>
      <c r="D149" s="252" t="s">
        <v>403</v>
      </c>
      <c r="E149" s="75"/>
      <c r="F149" s="253" t="s">
        <v>6399</v>
      </c>
      <c r="G149" s="75"/>
      <c r="H149" s="75"/>
      <c r="I149" s="208"/>
      <c r="J149" s="75"/>
      <c r="K149" s="75"/>
      <c r="L149" s="73"/>
      <c r="M149" s="254"/>
      <c r="N149" s="48"/>
      <c r="O149" s="48"/>
      <c r="P149" s="48"/>
      <c r="Q149" s="48"/>
      <c r="R149" s="48"/>
      <c r="S149" s="48"/>
      <c r="T149" s="96"/>
      <c r="AT149" s="25" t="s">
        <v>403</v>
      </c>
      <c r="AU149" s="25" t="s">
        <v>24</v>
      </c>
    </row>
    <row r="150" spans="2:63" s="11" customFormat="1" ht="37.4" customHeight="1">
      <c r="B150" s="224"/>
      <c r="C150" s="225"/>
      <c r="D150" s="226" t="s">
        <v>72</v>
      </c>
      <c r="E150" s="227" t="s">
        <v>4157</v>
      </c>
      <c r="F150" s="227" t="s">
        <v>4600</v>
      </c>
      <c r="G150" s="225"/>
      <c r="H150" s="225"/>
      <c r="I150" s="228"/>
      <c r="J150" s="229">
        <f>BK150</f>
        <v>0</v>
      </c>
      <c r="K150" s="225"/>
      <c r="L150" s="230"/>
      <c r="M150" s="231"/>
      <c r="N150" s="232"/>
      <c r="O150" s="232"/>
      <c r="P150" s="233">
        <f>SUM(P151:P156)</f>
        <v>0</v>
      </c>
      <c r="Q150" s="232"/>
      <c r="R150" s="233">
        <f>SUM(R151:R156)</f>
        <v>0</v>
      </c>
      <c r="S150" s="232"/>
      <c r="T150" s="234">
        <f>SUM(T151:T156)</f>
        <v>0</v>
      </c>
      <c r="AR150" s="235" t="s">
        <v>24</v>
      </c>
      <c r="AT150" s="236" t="s">
        <v>72</v>
      </c>
      <c r="AU150" s="236" t="s">
        <v>73</v>
      </c>
      <c r="AY150" s="235" t="s">
        <v>394</v>
      </c>
      <c r="BK150" s="237">
        <f>SUM(BK151:BK156)</f>
        <v>0</v>
      </c>
    </row>
    <row r="151" spans="2:65" s="1" customFormat="1" ht="16.5" customHeight="1">
      <c r="B151" s="47"/>
      <c r="C151" s="240" t="s">
        <v>499</v>
      </c>
      <c r="D151" s="240" t="s">
        <v>396</v>
      </c>
      <c r="E151" s="241" t="s">
        <v>6400</v>
      </c>
      <c r="F151" s="242" t="s">
        <v>6401</v>
      </c>
      <c r="G151" s="243" t="s">
        <v>3086</v>
      </c>
      <c r="H151" s="244">
        <v>1</v>
      </c>
      <c r="I151" s="245"/>
      <c r="J151" s="246">
        <f>ROUND(I151*H151,2)</f>
        <v>0</v>
      </c>
      <c r="K151" s="242" t="s">
        <v>22</v>
      </c>
      <c r="L151" s="73"/>
      <c r="M151" s="247" t="s">
        <v>22</v>
      </c>
      <c r="N151" s="248" t="s">
        <v>44</v>
      </c>
      <c r="O151" s="48"/>
      <c r="P151" s="249">
        <f>O151*H151</f>
        <v>0</v>
      </c>
      <c r="Q151" s="249">
        <v>0</v>
      </c>
      <c r="R151" s="249">
        <f>Q151*H151</f>
        <v>0</v>
      </c>
      <c r="S151" s="249">
        <v>0</v>
      </c>
      <c r="T151" s="250">
        <f>S151*H151</f>
        <v>0</v>
      </c>
      <c r="AR151" s="25" t="s">
        <v>786</v>
      </c>
      <c r="AT151" s="25" t="s">
        <v>396</v>
      </c>
      <c r="AU151" s="25" t="s">
        <v>24</v>
      </c>
      <c r="AY151" s="25" t="s">
        <v>394</v>
      </c>
      <c r="BE151" s="251">
        <f>IF(N151="základní",J151,0)</f>
        <v>0</v>
      </c>
      <c r="BF151" s="251">
        <f>IF(N151="snížená",J151,0)</f>
        <v>0</v>
      </c>
      <c r="BG151" s="251">
        <f>IF(N151="zákl. přenesená",J151,0)</f>
        <v>0</v>
      </c>
      <c r="BH151" s="251">
        <f>IF(N151="sníž. přenesená",J151,0)</f>
        <v>0</v>
      </c>
      <c r="BI151" s="251">
        <f>IF(N151="nulová",J151,0)</f>
        <v>0</v>
      </c>
      <c r="BJ151" s="25" t="s">
        <v>24</v>
      </c>
      <c r="BK151" s="251">
        <f>ROUND(I151*H151,2)</f>
        <v>0</v>
      </c>
      <c r="BL151" s="25" t="s">
        <v>786</v>
      </c>
      <c r="BM151" s="25" t="s">
        <v>549</v>
      </c>
    </row>
    <row r="152" spans="2:47" s="1" customFormat="1" ht="13.5">
      <c r="B152" s="47"/>
      <c r="C152" s="75"/>
      <c r="D152" s="252" t="s">
        <v>403</v>
      </c>
      <c r="E152" s="75"/>
      <c r="F152" s="253" t="s">
        <v>6401</v>
      </c>
      <c r="G152" s="75"/>
      <c r="H152" s="75"/>
      <c r="I152" s="208"/>
      <c r="J152" s="75"/>
      <c r="K152" s="75"/>
      <c r="L152" s="73"/>
      <c r="M152" s="254"/>
      <c r="N152" s="48"/>
      <c r="O152" s="48"/>
      <c r="P152" s="48"/>
      <c r="Q152" s="48"/>
      <c r="R152" s="48"/>
      <c r="S152" s="48"/>
      <c r="T152" s="96"/>
      <c r="AT152" s="25" t="s">
        <v>403</v>
      </c>
      <c r="AU152" s="25" t="s">
        <v>24</v>
      </c>
    </row>
    <row r="153" spans="2:65" s="1" customFormat="1" ht="16.5" customHeight="1">
      <c r="B153" s="47"/>
      <c r="C153" s="240" t="s">
        <v>505</v>
      </c>
      <c r="D153" s="240" t="s">
        <v>396</v>
      </c>
      <c r="E153" s="241" t="s">
        <v>6402</v>
      </c>
      <c r="F153" s="242" t="s">
        <v>4602</v>
      </c>
      <c r="G153" s="243" t="s">
        <v>3086</v>
      </c>
      <c r="H153" s="244">
        <v>1</v>
      </c>
      <c r="I153" s="245"/>
      <c r="J153" s="246">
        <f>ROUND(I153*H153,2)</f>
        <v>0</v>
      </c>
      <c r="K153" s="242" t="s">
        <v>22</v>
      </c>
      <c r="L153" s="73"/>
      <c r="M153" s="247" t="s">
        <v>22</v>
      </c>
      <c r="N153" s="248" t="s">
        <v>44</v>
      </c>
      <c r="O153" s="48"/>
      <c r="P153" s="249">
        <f>O153*H153</f>
        <v>0</v>
      </c>
      <c r="Q153" s="249">
        <v>0</v>
      </c>
      <c r="R153" s="249">
        <f>Q153*H153</f>
        <v>0</v>
      </c>
      <c r="S153" s="249">
        <v>0</v>
      </c>
      <c r="T153" s="250">
        <f>S153*H153</f>
        <v>0</v>
      </c>
      <c r="AR153" s="25" t="s">
        <v>786</v>
      </c>
      <c r="AT153" s="25" t="s">
        <v>396</v>
      </c>
      <c r="AU153" s="25" t="s">
        <v>24</v>
      </c>
      <c r="AY153" s="25" t="s">
        <v>394</v>
      </c>
      <c r="BE153" s="251">
        <f>IF(N153="základní",J153,0)</f>
        <v>0</v>
      </c>
      <c r="BF153" s="251">
        <f>IF(N153="snížená",J153,0)</f>
        <v>0</v>
      </c>
      <c r="BG153" s="251">
        <f>IF(N153="zákl. přenesená",J153,0)</f>
        <v>0</v>
      </c>
      <c r="BH153" s="251">
        <f>IF(N153="sníž. přenesená",J153,0)</f>
        <v>0</v>
      </c>
      <c r="BI153" s="251">
        <f>IF(N153="nulová",J153,0)</f>
        <v>0</v>
      </c>
      <c r="BJ153" s="25" t="s">
        <v>24</v>
      </c>
      <c r="BK153" s="251">
        <f>ROUND(I153*H153,2)</f>
        <v>0</v>
      </c>
      <c r="BL153" s="25" t="s">
        <v>786</v>
      </c>
      <c r="BM153" s="25" t="s">
        <v>565</v>
      </c>
    </row>
    <row r="154" spans="2:47" s="1" customFormat="1" ht="13.5">
      <c r="B154" s="47"/>
      <c r="C154" s="75"/>
      <c r="D154" s="252" t="s">
        <v>403</v>
      </c>
      <c r="E154" s="75"/>
      <c r="F154" s="253" t="s">
        <v>4602</v>
      </c>
      <c r="G154" s="75"/>
      <c r="H154" s="75"/>
      <c r="I154" s="208"/>
      <c r="J154" s="75"/>
      <c r="K154" s="75"/>
      <c r="L154" s="73"/>
      <c r="M154" s="254"/>
      <c r="N154" s="48"/>
      <c r="O154" s="48"/>
      <c r="P154" s="48"/>
      <c r="Q154" s="48"/>
      <c r="R154" s="48"/>
      <c r="S154" s="48"/>
      <c r="T154" s="96"/>
      <c r="AT154" s="25" t="s">
        <v>403</v>
      </c>
      <c r="AU154" s="25" t="s">
        <v>24</v>
      </c>
    </row>
    <row r="155" spans="2:65" s="1" customFormat="1" ht="16.5" customHeight="1">
      <c r="B155" s="47"/>
      <c r="C155" s="240" t="s">
        <v>512</v>
      </c>
      <c r="D155" s="240" t="s">
        <v>396</v>
      </c>
      <c r="E155" s="241" t="s">
        <v>6403</v>
      </c>
      <c r="F155" s="242" t="s">
        <v>4608</v>
      </c>
      <c r="G155" s="243" t="s">
        <v>3086</v>
      </c>
      <c r="H155" s="244">
        <v>20</v>
      </c>
      <c r="I155" s="245"/>
      <c r="J155" s="246">
        <f>ROUND(I155*H155,2)</f>
        <v>0</v>
      </c>
      <c r="K155" s="242" t="s">
        <v>22</v>
      </c>
      <c r="L155" s="73"/>
      <c r="M155" s="247" t="s">
        <v>22</v>
      </c>
      <c r="N155" s="248" t="s">
        <v>44</v>
      </c>
      <c r="O155" s="48"/>
      <c r="P155" s="249">
        <f>O155*H155</f>
        <v>0</v>
      </c>
      <c r="Q155" s="249">
        <v>0</v>
      </c>
      <c r="R155" s="249">
        <f>Q155*H155</f>
        <v>0</v>
      </c>
      <c r="S155" s="249">
        <v>0</v>
      </c>
      <c r="T155" s="250">
        <f>S155*H155</f>
        <v>0</v>
      </c>
      <c r="AR155" s="25" t="s">
        <v>786</v>
      </c>
      <c r="AT155" s="25" t="s">
        <v>396</v>
      </c>
      <c r="AU155" s="25" t="s">
        <v>24</v>
      </c>
      <c r="AY155" s="25" t="s">
        <v>394</v>
      </c>
      <c r="BE155" s="251">
        <f>IF(N155="základní",J155,0)</f>
        <v>0</v>
      </c>
      <c r="BF155" s="251">
        <f>IF(N155="snížená",J155,0)</f>
        <v>0</v>
      </c>
      <c r="BG155" s="251">
        <f>IF(N155="zákl. přenesená",J155,0)</f>
        <v>0</v>
      </c>
      <c r="BH155" s="251">
        <f>IF(N155="sníž. přenesená",J155,0)</f>
        <v>0</v>
      </c>
      <c r="BI155" s="251">
        <f>IF(N155="nulová",J155,0)</f>
        <v>0</v>
      </c>
      <c r="BJ155" s="25" t="s">
        <v>24</v>
      </c>
      <c r="BK155" s="251">
        <f>ROUND(I155*H155,2)</f>
        <v>0</v>
      </c>
      <c r="BL155" s="25" t="s">
        <v>786</v>
      </c>
      <c r="BM155" s="25" t="s">
        <v>578</v>
      </c>
    </row>
    <row r="156" spans="2:47" s="1" customFormat="1" ht="13.5">
      <c r="B156" s="47"/>
      <c r="C156" s="75"/>
      <c r="D156" s="252" t="s">
        <v>403</v>
      </c>
      <c r="E156" s="75"/>
      <c r="F156" s="253" t="s">
        <v>4608</v>
      </c>
      <c r="G156" s="75"/>
      <c r="H156" s="75"/>
      <c r="I156" s="208"/>
      <c r="J156" s="75"/>
      <c r="K156" s="75"/>
      <c r="L156" s="73"/>
      <c r="M156" s="254"/>
      <c r="N156" s="48"/>
      <c r="O156" s="48"/>
      <c r="P156" s="48"/>
      <c r="Q156" s="48"/>
      <c r="R156" s="48"/>
      <c r="S156" s="48"/>
      <c r="T156" s="96"/>
      <c r="AT156" s="25" t="s">
        <v>403</v>
      </c>
      <c r="AU156" s="25" t="s">
        <v>24</v>
      </c>
    </row>
    <row r="157" spans="2:63" s="11" customFormat="1" ht="37.4" customHeight="1">
      <c r="B157" s="224"/>
      <c r="C157" s="225"/>
      <c r="D157" s="226" t="s">
        <v>72</v>
      </c>
      <c r="E157" s="227" t="s">
        <v>4163</v>
      </c>
      <c r="F157" s="227" t="s">
        <v>4619</v>
      </c>
      <c r="G157" s="225"/>
      <c r="H157" s="225"/>
      <c r="I157" s="228"/>
      <c r="J157" s="229">
        <f>BK157</f>
        <v>0</v>
      </c>
      <c r="K157" s="225"/>
      <c r="L157" s="230"/>
      <c r="M157" s="231"/>
      <c r="N157" s="232"/>
      <c r="O157" s="232"/>
      <c r="P157" s="233">
        <f>SUM(P158:P159)</f>
        <v>0</v>
      </c>
      <c r="Q157" s="232"/>
      <c r="R157" s="233">
        <f>SUM(R158:R159)</f>
        <v>0</v>
      </c>
      <c r="S157" s="232"/>
      <c r="T157" s="234">
        <f>SUM(T158:T159)</f>
        <v>0</v>
      </c>
      <c r="AR157" s="235" t="s">
        <v>24</v>
      </c>
      <c r="AT157" s="236" t="s">
        <v>72</v>
      </c>
      <c r="AU157" s="236" t="s">
        <v>73</v>
      </c>
      <c r="AY157" s="235" t="s">
        <v>394</v>
      </c>
      <c r="BK157" s="237">
        <f>SUM(BK158:BK159)</f>
        <v>0</v>
      </c>
    </row>
    <row r="158" spans="2:65" s="1" customFormat="1" ht="16.5" customHeight="1">
      <c r="B158" s="47"/>
      <c r="C158" s="240" t="s">
        <v>518</v>
      </c>
      <c r="D158" s="240" t="s">
        <v>396</v>
      </c>
      <c r="E158" s="241" t="s">
        <v>6404</v>
      </c>
      <c r="F158" s="242" t="s">
        <v>4621</v>
      </c>
      <c r="G158" s="243" t="s">
        <v>3086</v>
      </c>
      <c r="H158" s="244">
        <v>5</v>
      </c>
      <c r="I158" s="245"/>
      <c r="J158" s="246">
        <f>ROUND(I158*H158,2)</f>
        <v>0</v>
      </c>
      <c r="K158" s="242" t="s">
        <v>22</v>
      </c>
      <c r="L158" s="73"/>
      <c r="M158" s="247" t="s">
        <v>22</v>
      </c>
      <c r="N158" s="248" t="s">
        <v>44</v>
      </c>
      <c r="O158" s="48"/>
      <c r="P158" s="249">
        <f>O158*H158</f>
        <v>0</v>
      </c>
      <c r="Q158" s="249">
        <v>0</v>
      </c>
      <c r="R158" s="249">
        <f>Q158*H158</f>
        <v>0</v>
      </c>
      <c r="S158" s="249">
        <v>0</v>
      </c>
      <c r="T158" s="250">
        <f>S158*H158</f>
        <v>0</v>
      </c>
      <c r="AR158" s="25" t="s">
        <v>786</v>
      </c>
      <c r="AT158" s="25" t="s">
        <v>396</v>
      </c>
      <c r="AU158" s="25" t="s">
        <v>24</v>
      </c>
      <c r="AY158" s="25" t="s">
        <v>394</v>
      </c>
      <c r="BE158" s="251">
        <f>IF(N158="základní",J158,0)</f>
        <v>0</v>
      </c>
      <c r="BF158" s="251">
        <f>IF(N158="snížená",J158,0)</f>
        <v>0</v>
      </c>
      <c r="BG158" s="251">
        <f>IF(N158="zákl. přenesená",J158,0)</f>
        <v>0</v>
      </c>
      <c r="BH158" s="251">
        <f>IF(N158="sníž. přenesená",J158,0)</f>
        <v>0</v>
      </c>
      <c r="BI158" s="251">
        <f>IF(N158="nulová",J158,0)</f>
        <v>0</v>
      </c>
      <c r="BJ158" s="25" t="s">
        <v>24</v>
      </c>
      <c r="BK158" s="251">
        <f>ROUND(I158*H158,2)</f>
        <v>0</v>
      </c>
      <c r="BL158" s="25" t="s">
        <v>786</v>
      </c>
      <c r="BM158" s="25" t="s">
        <v>588</v>
      </c>
    </row>
    <row r="159" spans="2:47" s="1" customFormat="1" ht="13.5">
      <c r="B159" s="47"/>
      <c r="C159" s="75"/>
      <c r="D159" s="252" t="s">
        <v>403</v>
      </c>
      <c r="E159" s="75"/>
      <c r="F159" s="253" t="s">
        <v>4621</v>
      </c>
      <c r="G159" s="75"/>
      <c r="H159" s="75"/>
      <c r="I159" s="208"/>
      <c r="J159" s="75"/>
      <c r="K159" s="75"/>
      <c r="L159" s="73"/>
      <c r="M159" s="254"/>
      <c r="N159" s="48"/>
      <c r="O159" s="48"/>
      <c r="P159" s="48"/>
      <c r="Q159" s="48"/>
      <c r="R159" s="48"/>
      <c r="S159" s="48"/>
      <c r="T159" s="96"/>
      <c r="AT159" s="25" t="s">
        <v>403</v>
      </c>
      <c r="AU159" s="25" t="s">
        <v>24</v>
      </c>
    </row>
    <row r="160" spans="2:63" s="11" customFormat="1" ht="37.4" customHeight="1">
      <c r="B160" s="224"/>
      <c r="C160" s="225"/>
      <c r="D160" s="226" t="s">
        <v>72</v>
      </c>
      <c r="E160" s="227" t="s">
        <v>4167</v>
      </c>
      <c r="F160" s="227" t="s">
        <v>6405</v>
      </c>
      <c r="G160" s="225"/>
      <c r="H160" s="225"/>
      <c r="I160" s="228"/>
      <c r="J160" s="229">
        <f>BK160</f>
        <v>0</v>
      </c>
      <c r="K160" s="225"/>
      <c r="L160" s="230"/>
      <c r="M160" s="231"/>
      <c r="N160" s="232"/>
      <c r="O160" s="232"/>
      <c r="P160" s="233">
        <f>SUM(P161:P163)</f>
        <v>0</v>
      </c>
      <c r="Q160" s="232"/>
      <c r="R160" s="233">
        <f>SUM(R161:R163)</f>
        <v>0</v>
      </c>
      <c r="S160" s="232"/>
      <c r="T160" s="234">
        <f>SUM(T161:T163)</f>
        <v>0</v>
      </c>
      <c r="AR160" s="235" t="s">
        <v>24</v>
      </c>
      <c r="AT160" s="236" t="s">
        <v>72</v>
      </c>
      <c r="AU160" s="236" t="s">
        <v>73</v>
      </c>
      <c r="AY160" s="235" t="s">
        <v>394</v>
      </c>
      <c r="BK160" s="237">
        <f>SUM(BK161:BK163)</f>
        <v>0</v>
      </c>
    </row>
    <row r="161" spans="2:65" s="1" customFormat="1" ht="16.5" customHeight="1">
      <c r="B161" s="47"/>
      <c r="C161" s="240" t="s">
        <v>9</v>
      </c>
      <c r="D161" s="240" t="s">
        <v>396</v>
      </c>
      <c r="E161" s="241" t="s">
        <v>6406</v>
      </c>
      <c r="F161" s="242" t="s">
        <v>4626</v>
      </c>
      <c r="G161" s="243" t="s">
        <v>3086</v>
      </c>
      <c r="H161" s="244">
        <v>10</v>
      </c>
      <c r="I161" s="245"/>
      <c r="J161" s="246">
        <f>ROUND(I161*H161,2)</f>
        <v>0</v>
      </c>
      <c r="K161" s="242" t="s">
        <v>22</v>
      </c>
      <c r="L161" s="73"/>
      <c r="M161" s="247" t="s">
        <v>22</v>
      </c>
      <c r="N161" s="248" t="s">
        <v>44</v>
      </c>
      <c r="O161" s="48"/>
      <c r="P161" s="249">
        <f>O161*H161</f>
        <v>0</v>
      </c>
      <c r="Q161" s="249">
        <v>0</v>
      </c>
      <c r="R161" s="249">
        <f>Q161*H161</f>
        <v>0</v>
      </c>
      <c r="S161" s="249">
        <v>0</v>
      </c>
      <c r="T161" s="250">
        <f>S161*H161</f>
        <v>0</v>
      </c>
      <c r="AR161" s="25" t="s">
        <v>786</v>
      </c>
      <c r="AT161" s="25" t="s">
        <v>396</v>
      </c>
      <c r="AU161" s="25" t="s">
        <v>24</v>
      </c>
      <c r="AY161" s="25" t="s">
        <v>394</v>
      </c>
      <c r="BE161" s="251">
        <f>IF(N161="základní",J161,0)</f>
        <v>0</v>
      </c>
      <c r="BF161" s="251">
        <f>IF(N161="snížená",J161,0)</f>
        <v>0</v>
      </c>
      <c r="BG161" s="251">
        <f>IF(N161="zákl. přenesená",J161,0)</f>
        <v>0</v>
      </c>
      <c r="BH161" s="251">
        <f>IF(N161="sníž. přenesená",J161,0)</f>
        <v>0</v>
      </c>
      <c r="BI161" s="251">
        <f>IF(N161="nulová",J161,0)</f>
        <v>0</v>
      </c>
      <c r="BJ161" s="25" t="s">
        <v>24</v>
      </c>
      <c r="BK161" s="251">
        <f>ROUND(I161*H161,2)</f>
        <v>0</v>
      </c>
      <c r="BL161" s="25" t="s">
        <v>786</v>
      </c>
      <c r="BM161" s="25" t="s">
        <v>598</v>
      </c>
    </row>
    <row r="162" spans="2:47" s="1" customFormat="1" ht="13.5">
      <c r="B162" s="47"/>
      <c r="C162" s="75"/>
      <c r="D162" s="252" t="s">
        <v>403</v>
      </c>
      <c r="E162" s="75"/>
      <c r="F162" s="253" t="s">
        <v>4626</v>
      </c>
      <c r="G162" s="75"/>
      <c r="H162" s="75"/>
      <c r="I162" s="208"/>
      <c r="J162" s="75"/>
      <c r="K162" s="75"/>
      <c r="L162" s="73"/>
      <c r="M162" s="254"/>
      <c r="N162" s="48"/>
      <c r="O162" s="48"/>
      <c r="P162" s="48"/>
      <c r="Q162" s="48"/>
      <c r="R162" s="48"/>
      <c r="S162" s="48"/>
      <c r="T162" s="96"/>
      <c r="AT162" s="25" t="s">
        <v>403</v>
      </c>
      <c r="AU162" s="25" t="s">
        <v>24</v>
      </c>
    </row>
    <row r="163" spans="2:47" s="1" customFormat="1" ht="13.5">
      <c r="B163" s="47"/>
      <c r="C163" s="75"/>
      <c r="D163" s="252" t="s">
        <v>842</v>
      </c>
      <c r="E163" s="75"/>
      <c r="F163" s="308" t="s">
        <v>4628</v>
      </c>
      <c r="G163" s="75"/>
      <c r="H163" s="75"/>
      <c r="I163" s="208"/>
      <c r="J163" s="75"/>
      <c r="K163" s="75"/>
      <c r="L163" s="73"/>
      <c r="M163" s="254"/>
      <c r="N163" s="48"/>
      <c r="O163" s="48"/>
      <c r="P163" s="48"/>
      <c r="Q163" s="48"/>
      <c r="R163" s="48"/>
      <c r="S163" s="48"/>
      <c r="T163" s="96"/>
      <c r="AT163" s="25" t="s">
        <v>842</v>
      </c>
      <c r="AU163" s="25" t="s">
        <v>24</v>
      </c>
    </row>
    <row r="164" spans="2:63" s="11" customFormat="1" ht="37.4" customHeight="1">
      <c r="B164" s="224"/>
      <c r="C164" s="225"/>
      <c r="D164" s="226" t="s">
        <v>72</v>
      </c>
      <c r="E164" s="227" t="s">
        <v>4171</v>
      </c>
      <c r="F164" s="227" t="s">
        <v>395</v>
      </c>
      <c r="G164" s="225"/>
      <c r="H164" s="225"/>
      <c r="I164" s="228"/>
      <c r="J164" s="229">
        <f>BK164</f>
        <v>0</v>
      </c>
      <c r="K164" s="225"/>
      <c r="L164" s="230"/>
      <c r="M164" s="231"/>
      <c r="N164" s="232"/>
      <c r="O164" s="232"/>
      <c r="P164" s="233">
        <f>P165+P168+P171+P174+P177+P182+P185+P188+P191+P196</f>
        <v>0</v>
      </c>
      <c r="Q164" s="232"/>
      <c r="R164" s="233">
        <f>R165+R168+R171+R174+R177+R182+R185+R188+R191+R196</f>
        <v>0</v>
      </c>
      <c r="S164" s="232"/>
      <c r="T164" s="234">
        <f>T165+T168+T171+T174+T177+T182+T185+T188+T191+T196</f>
        <v>0</v>
      </c>
      <c r="AR164" s="235" t="s">
        <v>24</v>
      </c>
      <c r="AT164" s="236" t="s">
        <v>72</v>
      </c>
      <c r="AU164" s="236" t="s">
        <v>73</v>
      </c>
      <c r="AY164" s="235" t="s">
        <v>394</v>
      </c>
      <c r="BK164" s="237">
        <f>BK165+BK168+BK171+BK174+BK177+BK182+BK185+BK188+BK191+BK196</f>
        <v>0</v>
      </c>
    </row>
    <row r="165" spans="2:63" s="11" customFormat="1" ht="19.9" customHeight="1">
      <c r="B165" s="224"/>
      <c r="C165" s="225"/>
      <c r="D165" s="226" t="s">
        <v>72</v>
      </c>
      <c r="E165" s="238" t="s">
        <v>4175</v>
      </c>
      <c r="F165" s="238" t="s">
        <v>6407</v>
      </c>
      <c r="G165" s="225"/>
      <c r="H165" s="225"/>
      <c r="I165" s="228"/>
      <c r="J165" s="239">
        <f>BK165</f>
        <v>0</v>
      </c>
      <c r="K165" s="225"/>
      <c r="L165" s="230"/>
      <c r="M165" s="231"/>
      <c r="N165" s="232"/>
      <c r="O165" s="232"/>
      <c r="P165" s="233">
        <f>SUM(P166:P167)</f>
        <v>0</v>
      </c>
      <c r="Q165" s="232"/>
      <c r="R165" s="233">
        <f>SUM(R166:R167)</f>
        <v>0</v>
      </c>
      <c r="S165" s="232"/>
      <c r="T165" s="234">
        <f>SUM(T166:T167)</f>
        <v>0</v>
      </c>
      <c r="AR165" s="235" t="s">
        <v>24</v>
      </c>
      <c r="AT165" s="236" t="s">
        <v>72</v>
      </c>
      <c r="AU165" s="236" t="s">
        <v>24</v>
      </c>
      <c r="AY165" s="235" t="s">
        <v>394</v>
      </c>
      <c r="BK165" s="237">
        <f>SUM(BK166:BK167)</f>
        <v>0</v>
      </c>
    </row>
    <row r="166" spans="2:65" s="1" customFormat="1" ht="16.5" customHeight="1">
      <c r="B166" s="47"/>
      <c r="C166" s="240" t="s">
        <v>528</v>
      </c>
      <c r="D166" s="240" t="s">
        <v>396</v>
      </c>
      <c r="E166" s="241" t="s">
        <v>6408</v>
      </c>
      <c r="F166" s="242" t="s">
        <v>6409</v>
      </c>
      <c r="G166" s="243" t="s">
        <v>425</v>
      </c>
      <c r="H166" s="244">
        <v>7</v>
      </c>
      <c r="I166" s="245"/>
      <c r="J166" s="246">
        <f>ROUND(I166*H166,2)</f>
        <v>0</v>
      </c>
      <c r="K166" s="242" t="s">
        <v>22</v>
      </c>
      <c r="L166" s="73"/>
      <c r="M166" s="247" t="s">
        <v>22</v>
      </c>
      <c r="N166" s="248" t="s">
        <v>44</v>
      </c>
      <c r="O166" s="48"/>
      <c r="P166" s="249">
        <f>O166*H166</f>
        <v>0</v>
      </c>
      <c r="Q166" s="249">
        <v>0</v>
      </c>
      <c r="R166" s="249">
        <f>Q166*H166</f>
        <v>0</v>
      </c>
      <c r="S166" s="249">
        <v>0</v>
      </c>
      <c r="T166" s="250">
        <f>S166*H166</f>
        <v>0</v>
      </c>
      <c r="AR166" s="25" t="s">
        <v>786</v>
      </c>
      <c r="AT166" s="25" t="s">
        <v>396</v>
      </c>
      <c r="AU166" s="25" t="s">
        <v>81</v>
      </c>
      <c r="AY166" s="25" t="s">
        <v>394</v>
      </c>
      <c r="BE166" s="251">
        <f>IF(N166="základní",J166,0)</f>
        <v>0</v>
      </c>
      <c r="BF166" s="251">
        <f>IF(N166="snížená",J166,0)</f>
        <v>0</v>
      </c>
      <c r="BG166" s="251">
        <f>IF(N166="zákl. přenesená",J166,0)</f>
        <v>0</v>
      </c>
      <c r="BH166" s="251">
        <f>IF(N166="sníž. přenesená",J166,0)</f>
        <v>0</v>
      </c>
      <c r="BI166" s="251">
        <f>IF(N166="nulová",J166,0)</f>
        <v>0</v>
      </c>
      <c r="BJ166" s="25" t="s">
        <v>24</v>
      </c>
      <c r="BK166" s="251">
        <f>ROUND(I166*H166,2)</f>
        <v>0</v>
      </c>
      <c r="BL166" s="25" t="s">
        <v>786</v>
      </c>
      <c r="BM166" s="25" t="s">
        <v>609</v>
      </c>
    </row>
    <row r="167" spans="2:47" s="1" customFormat="1" ht="13.5">
      <c r="B167" s="47"/>
      <c r="C167" s="75"/>
      <c r="D167" s="252" t="s">
        <v>403</v>
      </c>
      <c r="E167" s="75"/>
      <c r="F167" s="253" t="s">
        <v>6409</v>
      </c>
      <c r="G167" s="75"/>
      <c r="H167" s="75"/>
      <c r="I167" s="208"/>
      <c r="J167" s="75"/>
      <c r="K167" s="75"/>
      <c r="L167" s="73"/>
      <c r="M167" s="254"/>
      <c r="N167" s="48"/>
      <c r="O167" s="48"/>
      <c r="P167" s="48"/>
      <c r="Q167" s="48"/>
      <c r="R167" s="48"/>
      <c r="S167" s="48"/>
      <c r="T167" s="96"/>
      <c r="AT167" s="25" t="s">
        <v>403</v>
      </c>
      <c r="AU167" s="25" t="s">
        <v>81</v>
      </c>
    </row>
    <row r="168" spans="2:63" s="11" customFormat="1" ht="29.85" customHeight="1">
      <c r="B168" s="224"/>
      <c r="C168" s="225"/>
      <c r="D168" s="226" t="s">
        <v>72</v>
      </c>
      <c r="E168" s="238" t="s">
        <v>4179</v>
      </c>
      <c r="F168" s="238" t="s">
        <v>6410</v>
      </c>
      <c r="G168" s="225"/>
      <c r="H168" s="225"/>
      <c r="I168" s="228"/>
      <c r="J168" s="239">
        <f>BK168</f>
        <v>0</v>
      </c>
      <c r="K168" s="225"/>
      <c r="L168" s="230"/>
      <c r="M168" s="231"/>
      <c r="N168" s="232"/>
      <c r="O168" s="232"/>
      <c r="P168" s="233">
        <f>SUM(P169:P170)</f>
        <v>0</v>
      </c>
      <c r="Q168" s="232"/>
      <c r="R168" s="233">
        <f>SUM(R169:R170)</f>
        <v>0</v>
      </c>
      <c r="S168" s="232"/>
      <c r="T168" s="234">
        <f>SUM(T169:T170)</f>
        <v>0</v>
      </c>
      <c r="AR168" s="235" t="s">
        <v>24</v>
      </c>
      <c r="AT168" s="236" t="s">
        <v>72</v>
      </c>
      <c r="AU168" s="236" t="s">
        <v>24</v>
      </c>
      <c r="AY168" s="235" t="s">
        <v>394</v>
      </c>
      <c r="BK168" s="237">
        <f>SUM(BK169:BK170)</f>
        <v>0</v>
      </c>
    </row>
    <row r="169" spans="2:65" s="1" customFormat="1" ht="16.5" customHeight="1">
      <c r="B169" s="47"/>
      <c r="C169" s="240" t="s">
        <v>533</v>
      </c>
      <c r="D169" s="240" t="s">
        <v>396</v>
      </c>
      <c r="E169" s="241" t="s">
        <v>6411</v>
      </c>
      <c r="F169" s="242" t="s">
        <v>6412</v>
      </c>
      <c r="G169" s="243" t="s">
        <v>2831</v>
      </c>
      <c r="H169" s="244">
        <v>7</v>
      </c>
      <c r="I169" s="245"/>
      <c r="J169" s="246">
        <f>ROUND(I169*H169,2)</f>
        <v>0</v>
      </c>
      <c r="K169" s="242" t="s">
        <v>22</v>
      </c>
      <c r="L169" s="73"/>
      <c r="M169" s="247" t="s">
        <v>22</v>
      </c>
      <c r="N169" s="248" t="s">
        <v>44</v>
      </c>
      <c r="O169" s="48"/>
      <c r="P169" s="249">
        <f>O169*H169</f>
        <v>0</v>
      </c>
      <c r="Q169" s="249">
        <v>0</v>
      </c>
      <c r="R169" s="249">
        <f>Q169*H169</f>
        <v>0</v>
      </c>
      <c r="S169" s="249">
        <v>0</v>
      </c>
      <c r="T169" s="250">
        <f>S169*H169</f>
        <v>0</v>
      </c>
      <c r="AR169" s="25" t="s">
        <v>786</v>
      </c>
      <c r="AT169" s="25" t="s">
        <v>396</v>
      </c>
      <c r="AU169" s="25" t="s">
        <v>81</v>
      </c>
      <c r="AY169" s="25" t="s">
        <v>394</v>
      </c>
      <c r="BE169" s="251">
        <f>IF(N169="základní",J169,0)</f>
        <v>0</v>
      </c>
      <c r="BF169" s="251">
        <f>IF(N169="snížená",J169,0)</f>
        <v>0</v>
      </c>
      <c r="BG169" s="251">
        <f>IF(N169="zákl. přenesená",J169,0)</f>
        <v>0</v>
      </c>
      <c r="BH169" s="251">
        <f>IF(N169="sníž. přenesená",J169,0)</f>
        <v>0</v>
      </c>
      <c r="BI169" s="251">
        <f>IF(N169="nulová",J169,0)</f>
        <v>0</v>
      </c>
      <c r="BJ169" s="25" t="s">
        <v>24</v>
      </c>
      <c r="BK169" s="251">
        <f>ROUND(I169*H169,2)</f>
        <v>0</v>
      </c>
      <c r="BL169" s="25" t="s">
        <v>786</v>
      </c>
      <c r="BM169" s="25" t="s">
        <v>622</v>
      </c>
    </row>
    <row r="170" spans="2:47" s="1" customFormat="1" ht="13.5">
      <c r="B170" s="47"/>
      <c r="C170" s="75"/>
      <c r="D170" s="252" t="s">
        <v>403</v>
      </c>
      <c r="E170" s="75"/>
      <c r="F170" s="253" t="s">
        <v>6412</v>
      </c>
      <c r="G170" s="75"/>
      <c r="H170" s="75"/>
      <c r="I170" s="208"/>
      <c r="J170" s="75"/>
      <c r="K170" s="75"/>
      <c r="L170" s="73"/>
      <c r="M170" s="254"/>
      <c r="N170" s="48"/>
      <c r="O170" s="48"/>
      <c r="P170" s="48"/>
      <c r="Q170" s="48"/>
      <c r="R170" s="48"/>
      <c r="S170" s="48"/>
      <c r="T170" s="96"/>
      <c r="AT170" s="25" t="s">
        <v>403</v>
      </c>
      <c r="AU170" s="25" t="s">
        <v>81</v>
      </c>
    </row>
    <row r="171" spans="2:63" s="11" customFormat="1" ht="29.85" customHeight="1">
      <c r="B171" s="224"/>
      <c r="C171" s="225"/>
      <c r="D171" s="226" t="s">
        <v>72</v>
      </c>
      <c r="E171" s="238" t="s">
        <v>4183</v>
      </c>
      <c r="F171" s="238" t="s">
        <v>6413</v>
      </c>
      <c r="G171" s="225"/>
      <c r="H171" s="225"/>
      <c r="I171" s="228"/>
      <c r="J171" s="239">
        <f>BK171</f>
        <v>0</v>
      </c>
      <c r="K171" s="225"/>
      <c r="L171" s="230"/>
      <c r="M171" s="231"/>
      <c r="N171" s="232"/>
      <c r="O171" s="232"/>
      <c r="P171" s="233">
        <f>SUM(P172:P173)</f>
        <v>0</v>
      </c>
      <c r="Q171" s="232"/>
      <c r="R171" s="233">
        <f>SUM(R172:R173)</f>
        <v>0</v>
      </c>
      <c r="S171" s="232"/>
      <c r="T171" s="234">
        <f>SUM(T172:T173)</f>
        <v>0</v>
      </c>
      <c r="AR171" s="235" t="s">
        <v>24</v>
      </c>
      <c r="AT171" s="236" t="s">
        <v>72</v>
      </c>
      <c r="AU171" s="236" t="s">
        <v>24</v>
      </c>
      <c r="AY171" s="235" t="s">
        <v>394</v>
      </c>
      <c r="BK171" s="237">
        <f>SUM(BK172:BK173)</f>
        <v>0</v>
      </c>
    </row>
    <row r="172" spans="2:65" s="1" customFormat="1" ht="16.5" customHeight="1">
      <c r="B172" s="47"/>
      <c r="C172" s="240" t="s">
        <v>540</v>
      </c>
      <c r="D172" s="240" t="s">
        <v>396</v>
      </c>
      <c r="E172" s="241" t="s">
        <v>2829</v>
      </c>
      <c r="F172" s="242" t="s">
        <v>4648</v>
      </c>
      <c r="G172" s="243" t="s">
        <v>425</v>
      </c>
      <c r="H172" s="244">
        <v>7</v>
      </c>
      <c r="I172" s="245"/>
      <c r="J172" s="246">
        <f>ROUND(I172*H172,2)</f>
        <v>0</v>
      </c>
      <c r="K172" s="242" t="s">
        <v>22</v>
      </c>
      <c r="L172" s="73"/>
      <c r="M172" s="247" t="s">
        <v>22</v>
      </c>
      <c r="N172" s="248" t="s">
        <v>44</v>
      </c>
      <c r="O172" s="48"/>
      <c r="P172" s="249">
        <f>O172*H172</f>
        <v>0</v>
      </c>
      <c r="Q172" s="249">
        <v>0</v>
      </c>
      <c r="R172" s="249">
        <f>Q172*H172</f>
        <v>0</v>
      </c>
      <c r="S172" s="249">
        <v>0</v>
      </c>
      <c r="T172" s="250">
        <f>S172*H172</f>
        <v>0</v>
      </c>
      <c r="AR172" s="25" t="s">
        <v>786</v>
      </c>
      <c r="AT172" s="25" t="s">
        <v>396</v>
      </c>
      <c r="AU172" s="25" t="s">
        <v>81</v>
      </c>
      <c r="AY172" s="25" t="s">
        <v>394</v>
      </c>
      <c r="BE172" s="251">
        <f>IF(N172="základní",J172,0)</f>
        <v>0</v>
      </c>
      <c r="BF172" s="251">
        <f>IF(N172="snížená",J172,0)</f>
        <v>0</v>
      </c>
      <c r="BG172" s="251">
        <f>IF(N172="zákl. přenesená",J172,0)</f>
        <v>0</v>
      </c>
      <c r="BH172" s="251">
        <f>IF(N172="sníž. přenesená",J172,0)</f>
        <v>0</v>
      </c>
      <c r="BI172" s="251">
        <f>IF(N172="nulová",J172,0)</f>
        <v>0</v>
      </c>
      <c r="BJ172" s="25" t="s">
        <v>24</v>
      </c>
      <c r="BK172" s="251">
        <f>ROUND(I172*H172,2)</f>
        <v>0</v>
      </c>
      <c r="BL172" s="25" t="s">
        <v>786</v>
      </c>
      <c r="BM172" s="25" t="s">
        <v>636</v>
      </c>
    </row>
    <row r="173" spans="2:47" s="1" customFormat="1" ht="13.5">
      <c r="B173" s="47"/>
      <c r="C173" s="75"/>
      <c r="D173" s="252" t="s">
        <v>403</v>
      </c>
      <c r="E173" s="75"/>
      <c r="F173" s="253" t="s">
        <v>4648</v>
      </c>
      <c r="G173" s="75"/>
      <c r="H173" s="75"/>
      <c r="I173" s="208"/>
      <c r="J173" s="75"/>
      <c r="K173" s="75"/>
      <c r="L173" s="73"/>
      <c r="M173" s="254"/>
      <c r="N173" s="48"/>
      <c r="O173" s="48"/>
      <c r="P173" s="48"/>
      <c r="Q173" s="48"/>
      <c r="R173" s="48"/>
      <c r="S173" s="48"/>
      <c r="T173" s="96"/>
      <c r="AT173" s="25" t="s">
        <v>403</v>
      </c>
      <c r="AU173" s="25" t="s">
        <v>81</v>
      </c>
    </row>
    <row r="174" spans="2:63" s="11" customFormat="1" ht="29.85" customHeight="1">
      <c r="B174" s="224"/>
      <c r="C174" s="225"/>
      <c r="D174" s="226" t="s">
        <v>72</v>
      </c>
      <c r="E174" s="238" t="s">
        <v>4187</v>
      </c>
      <c r="F174" s="238" t="s">
        <v>4631</v>
      </c>
      <c r="G174" s="225"/>
      <c r="H174" s="225"/>
      <c r="I174" s="228"/>
      <c r="J174" s="239">
        <f>BK174</f>
        <v>0</v>
      </c>
      <c r="K174" s="225"/>
      <c r="L174" s="230"/>
      <c r="M174" s="231"/>
      <c r="N174" s="232"/>
      <c r="O174" s="232"/>
      <c r="P174" s="233">
        <f>SUM(P175:P176)</f>
        <v>0</v>
      </c>
      <c r="Q174" s="232"/>
      <c r="R174" s="233">
        <f>SUM(R175:R176)</f>
        <v>0</v>
      </c>
      <c r="S174" s="232"/>
      <c r="T174" s="234">
        <f>SUM(T175:T176)</f>
        <v>0</v>
      </c>
      <c r="AR174" s="235" t="s">
        <v>24</v>
      </c>
      <c r="AT174" s="236" t="s">
        <v>72</v>
      </c>
      <c r="AU174" s="236" t="s">
        <v>24</v>
      </c>
      <c r="AY174" s="235" t="s">
        <v>394</v>
      </c>
      <c r="BK174" s="237">
        <f>SUM(BK175:BK176)</f>
        <v>0</v>
      </c>
    </row>
    <row r="175" spans="2:65" s="1" customFormat="1" ht="16.5" customHeight="1">
      <c r="B175" s="47"/>
      <c r="C175" s="240" t="s">
        <v>545</v>
      </c>
      <c r="D175" s="240" t="s">
        <v>396</v>
      </c>
      <c r="E175" s="241" t="s">
        <v>2833</v>
      </c>
      <c r="F175" s="242" t="s">
        <v>4633</v>
      </c>
      <c r="G175" s="243" t="s">
        <v>2969</v>
      </c>
      <c r="H175" s="244">
        <v>0.15</v>
      </c>
      <c r="I175" s="245"/>
      <c r="J175" s="246">
        <f>ROUND(I175*H175,2)</f>
        <v>0</v>
      </c>
      <c r="K175" s="242" t="s">
        <v>22</v>
      </c>
      <c r="L175" s="73"/>
      <c r="M175" s="247" t="s">
        <v>22</v>
      </c>
      <c r="N175" s="248" t="s">
        <v>44</v>
      </c>
      <c r="O175" s="48"/>
      <c r="P175" s="249">
        <f>O175*H175</f>
        <v>0</v>
      </c>
      <c r="Q175" s="249">
        <v>0</v>
      </c>
      <c r="R175" s="249">
        <f>Q175*H175</f>
        <v>0</v>
      </c>
      <c r="S175" s="249">
        <v>0</v>
      </c>
      <c r="T175" s="250">
        <f>S175*H175</f>
        <v>0</v>
      </c>
      <c r="AR175" s="25" t="s">
        <v>786</v>
      </c>
      <c r="AT175" s="25" t="s">
        <v>396</v>
      </c>
      <c r="AU175" s="25" t="s">
        <v>81</v>
      </c>
      <c r="AY175" s="25" t="s">
        <v>394</v>
      </c>
      <c r="BE175" s="251">
        <f>IF(N175="základní",J175,0)</f>
        <v>0</v>
      </c>
      <c r="BF175" s="251">
        <f>IF(N175="snížená",J175,0)</f>
        <v>0</v>
      </c>
      <c r="BG175" s="251">
        <f>IF(N175="zákl. přenesená",J175,0)</f>
        <v>0</v>
      </c>
      <c r="BH175" s="251">
        <f>IF(N175="sníž. přenesená",J175,0)</f>
        <v>0</v>
      </c>
      <c r="BI175" s="251">
        <f>IF(N175="nulová",J175,0)</f>
        <v>0</v>
      </c>
      <c r="BJ175" s="25" t="s">
        <v>24</v>
      </c>
      <c r="BK175" s="251">
        <f>ROUND(I175*H175,2)</f>
        <v>0</v>
      </c>
      <c r="BL175" s="25" t="s">
        <v>786</v>
      </c>
      <c r="BM175" s="25" t="s">
        <v>649</v>
      </c>
    </row>
    <row r="176" spans="2:47" s="1" customFormat="1" ht="13.5">
      <c r="B176" s="47"/>
      <c r="C176" s="75"/>
      <c r="D176" s="252" t="s">
        <v>403</v>
      </c>
      <c r="E176" s="75"/>
      <c r="F176" s="253" t="s">
        <v>4633</v>
      </c>
      <c r="G176" s="75"/>
      <c r="H176" s="75"/>
      <c r="I176" s="208"/>
      <c r="J176" s="75"/>
      <c r="K176" s="75"/>
      <c r="L176" s="73"/>
      <c r="M176" s="254"/>
      <c r="N176" s="48"/>
      <c r="O176" s="48"/>
      <c r="P176" s="48"/>
      <c r="Q176" s="48"/>
      <c r="R176" s="48"/>
      <c r="S176" s="48"/>
      <c r="T176" s="96"/>
      <c r="AT176" s="25" t="s">
        <v>403</v>
      </c>
      <c r="AU176" s="25" t="s">
        <v>81</v>
      </c>
    </row>
    <row r="177" spans="2:63" s="11" customFormat="1" ht="29.85" customHeight="1">
      <c r="B177" s="224"/>
      <c r="C177" s="225"/>
      <c r="D177" s="226" t="s">
        <v>72</v>
      </c>
      <c r="E177" s="238" t="s">
        <v>4191</v>
      </c>
      <c r="F177" s="238" t="s">
        <v>4651</v>
      </c>
      <c r="G177" s="225"/>
      <c r="H177" s="225"/>
      <c r="I177" s="228"/>
      <c r="J177" s="239">
        <f>BK177</f>
        <v>0</v>
      </c>
      <c r="K177" s="225"/>
      <c r="L177" s="230"/>
      <c r="M177" s="231"/>
      <c r="N177" s="232"/>
      <c r="O177" s="232"/>
      <c r="P177" s="233">
        <f>SUM(P178:P181)</f>
        <v>0</v>
      </c>
      <c r="Q177" s="232"/>
      <c r="R177" s="233">
        <f>SUM(R178:R181)</f>
        <v>0</v>
      </c>
      <c r="S177" s="232"/>
      <c r="T177" s="234">
        <f>SUM(T178:T181)</f>
        <v>0</v>
      </c>
      <c r="AR177" s="235" t="s">
        <v>24</v>
      </c>
      <c r="AT177" s="236" t="s">
        <v>72</v>
      </c>
      <c r="AU177" s="236" t="s">
        <v>24</v>
      </c>
      <c r="AY177" s="235" t="s">
        <v>394</v>
      </c>
      <c r="BK177" s="237">
        <f>SUM(BK178:BK181)</f>
        <v>0</v>
      </c>
    </row>
    <row r="178" spans="2:65" s="1" customFormat="1" ht="16.5" customHeight="1">
      <c r="B178" s="47"/>
      <c r="C178" s="240" t="s">
        <v>549</v>
      </c>
      <c r="D178" s="240" t="s">
        <v>396</v>
      </c>
      <c r="E178" s="241" t="s">
        <v>2836</v>
      </c>
      <c r="F178" s="242" t="s">
        <v>4655</v>
      </c>
      <c r="G178" s="243" t="s">
        <v>612</v>
      </c>
      <c r="H178" s="244">
        <v>130</v>
      </c>
      <c r="I178" s="245"/>
      <c r="J178" s="246">
        <f>ROUND(I178*H178,2)</f>
        <v>0</v>
      </c>
      <c r="K178" s="242" t="s">
        <v>22</v>
      </c>
      <c r="L178" s="73"/>
      <c r="M178" s="247" t="s">
        <v>22</v>
      </c>
      <c r="N178" s="248" t="s">
        <v>44</v>
      </c>
      <c r="O178" s="48"/>
      <c r="P178" s="249">
        <f>O178*H178</f>
        <v>0</v>
      </c>
      <c r="Q178" s="249">
        <v>0</v>
      </c>
      <c r="R178" s="249">
        <f>Q178*H178</f>
        <v>0</v>
      </c>
      <c r="S178" s="249">
        <v>0</v>
      </c>
      <c r="T178" s="250">
        <f>S178*H178</f>
        <v>0</v>
      </c>
      <c r="AR178" s="25" t="s">
        <v>786</v>
      </c>
      <c r="AT178" s="25" t="s">
        <v>396</v>
      </c>
      <c r="AU178" s="25" t="s">
        <v>81</v>
      </c>
      <c r="AY178" s="25" t="s">
        <v>394</v>
      </c>
      <c r="BE178" s="251">
        <f>IF(N178="základní",J178,0)</f>
        <v>0</v>
      </c>
      <c r="BF178" s="251">
        <f>IF(N178="snížená",J178,0)</f>
        <v>0</v>
      </c>
      <c r="BG178" s="251">
        <f>IF(N178="zákl. přenesená",J178,0)</f>
        <v>0</v>
      </c>
      <c r="BH178" s="251">
        <f>IF(N178="sníž. přenesená",J178,0)</f>
        <v>0</v>
      </c>
      <c r="BI178" s="251">
        <f>IF(N178="nulová",J178,0)</f>
        <v>0</v>
      </c>
      <c r="BJ178" s="25" t="s">
        <v>24</v>
      </c>
      <c r="BK178" s="251">
        <f>ROUND(I178*H178,2)</f>
        <v>0</v>
      </c>
      <c r="BL178" s="25" t="s">
        <v>786</v>
      </c>
      <c r="BM178" s="25" t="s">
        <v>660</v>
      </c>
    </row>
    <row r="179" spans="2:47" s="1" customFormat="1" ht="13.5">
      <c r="B179" s="47"/>
      <c r="C179" s="75"/>
      <c r="D179" s="252" t="s">
        <v>403</v>
      </c>
      <c r="E179" s="75"/>
      <c r="F179" s="253" t="s">
        <v>4655</v>
      </c>
      <c r="G179" s="75"/>
      <c r="H179" s="75"/>
      <c r="I179" s="208"/>
      <c r="J179" s="75"/>
      <c r="K179" s="75"/>
      <c r="L179" s="73"/>
      <c r="M179" s="254"/>
      <c r="N179" s="48"/>
      <c r="O179" s="48"/>
      <c r="P179" s="48"/>
      <c r="Q179" s="48"/>
      <c r="R179" s="48"/>
      <c r="S179" s="48"/>
      <c r="T179" s="96"/>
      <c r="AT179" s="25" t="s">
        <v>403</v>
      </c>
      <c r="AU179" s="25" t="s">
        <v>81</v>
      </c>
    </row>
    <row r="180" spans="2:65" s="1" customFormat="1" ht="16.5" customHeight="1">
      <c r="B180" s="47"/>
      <c r="C180" s="240" t="s">
        <v>556</v>
      </c>
      <c r="D180" s="240" t="s">
        <v>396</v>
      </c>
      <c r="E180" s="241" t="s">
        <v>2839</v>
      </c>
      <c r="F180" s="242" t="s">
        <v>4657</v>
      </c>
      <c r="G180" s="243" t="s">
        <v>612</v>
      </c>
      <c r="H180" s="244">
        <v>14</v>
      </c>
      <c r="I180" s="245"/>
      <c r="J180" s="246">
        <f>ROUND(I180*H180,2)</f>
        <v>0</v>
      </c>
      <c r="K180" s="242" t="s">
        <v>22</v>
      </c>
      <c r="L180" s="73"/>
      <c r="M180" s="247" t="s">
        <v>22</v>
      </c>
      <c r="N180" s="248" t="s">
        <v>44</v>
      </c>
      <c r="O180" s="48"/>
      <c r="P180" s="249">
        <f>O180*H180</f>
        <v>0</v>
      </c>
      <c r="Q180" s="249">
        <v>0</v>
      </c>
      <c r="R180" s="249">
        <f>Q180*H180</f>
        <v>0</v>
      </c>
      <c r="S180" s="249">
        <v>0</v>
      </c>
      <c r="T180" s="250">
        <f>S180*H180</f>
        <v>0</v>
      </c>
      <c r="AR180" s="25" t="s">
        <v>786</v>
      </c>
      <c r="AT180" s="25" t="s">
        <v>396</v>
      </c>
      <c r="AU180" s="25" t="s">
        <v>81</v>
      </c>
      <c r="AY180" s="25" t="s">
        <v>394</v>
      </c>
      <c r="BE180" s="251">
        <f>IF(N180="základní",J180,0)</f>
        <v>0</v>
      </c>
      <c r="BF180" s="251">
        <f>IF(N180="snížená",J180,0)</f>
        <v>0</v>
      </c>
      <c r="BG180" s="251">
        <f>IF(N180="zákl. přenesená",J180,0)</f>
        <v>0</v>
      </c>
      <c r="BH180" s="251">
        <f>IF(N180="sníž. přenesená",J180,0)</f>
        <v>0</v>
      </c>
      <c r="BI180" s="251">
        <f>IF(N180="nulová",J180,0)</f>
        <v>0</v>
      </c>
      <c r="BJ180" s="25" t="s">
        <v>24</v>
      </c>
      <c r="BK180" s="251">
        <f>ROUND(I180*H180,2)</f>
        <v>0</v>
      </c>
      <c r="BL180" s="25" t="s">
        <v>786</v>
      </c>
      <c r="BM180" s="25" t="s">
        <v>672</v>
      </c>
    </row>
    <row r="181" spans="2:47" s="1" customFormat="1" ht="13.5">
      <c r="B181" s="47"/>
      <c r="C181" s="75"/>
      <c r="D181" s="252" t="s">
        <v>403</v>
      </c>
      <c r="E181" s="75"/>
      <c r="F181" s="253" t="s">
        <v>4657</v>
      </c>
      <c r="G181" s="75"/>
      <c r="H181" s="75"/>
      <c r="I181" s="208"/>
      <c r="J181" s="75"/>
      <c r="K181" s="75"/>
      <c r="L181" s="73"/>
      <c r="M181" s="254"/>
      <c r="N181" s="48"/>
      <c r="O181" s="48"/>
      <c r="P181" s="48"/>
      <c r="Q181" s="48"/>
      <c r="R181" s="48"/>
      <c r="S181" s="48"/>
      <c r="T181" s="96"/>
      <c r="AT181" s="25" t="s">
        <v>403</v>
      </c>
      <c r="AU181" s="25" t="s">
        <v>81</v>
      </c>
    </row>
    <row r="182" spans="2:63" s="11" customFormat="1" ht="29.85" customHeight="1">
      <c r="B182" s="224"/>
      <c r="C182" s="225"/>
      <c r="D182" s="226" t="s">
        <v>72</v>
      </c>
      <c r="E182" s="238" t="s">
        <v>4195</v>
      </c>
      <c r="F182" s="238" t="s">
        <v>4665</v>
      </c>
      <c r="G182" s="225"/>
      <c r="H182" s="225"/>
      <c r="I182" s="228"/>
      <c r="J182" s="239">
        <f>BK182</f>
        <v>0</v>
      </c>
      <c r="K182" s="225"/>
      <c r="L182" s="230"/>
      <c r="M182" s="231"/>
      <c r="N182" s="232"/>
      <c r="O182" s="232"/>
      <c r="P182" s="233">
        <f>SUM(P183:P184)</f>
        <v>0</v>
      </c>
      <c r="Q182" s="232"/>
      <c r="R182" s="233">
        <f>SUM(R183:R184)</f>
        <v>0</v>
      </c>
      <c r="S182" s="232"/>
      <c r="T182" s="234">
        <f>SUM(T183:T184)</f>
        <v>0</v>
      </c>
      <c r="AR182" s="235" t="s">
        <v>24</v>
      </c>
      <c r="AT182" s="236" t="s">
        <v>72</v>
      </c>
      <c r="AU182" s="236" t="s">
        <v>24</v>
      </c>
      <c r="AY182" s="235" t="s">
        <v>394</v>
      </c>
      <c r="BK182" s="237">
        <f>SUM(BK183:BK184)</f>
        <v>0</v>
      </c>
    </row>
    <row r="183" spans="2:65" s="1" customFormat="1" ht="16.5" customHeight="1">
      <c r="B183" s="47"/>
      <c r="C183" s="240" t="s">
        <v>565</v>
      </c>
      <c r="D183" s="240" t="s">
        <v>396</v>
      </c>
      <c r="E183" s="241" t="s">
        <v>2842</v>
      </c>
      <c r="F183" s="242" t="s">
        <v>4667</v>
      </c>
      <c r="G183" s="243" t="s">
        <v>612</v>
      </c>
      <c r="H183" s="244">
        <v>130</v>
      </c>
      <c r="I183" s="245"/>
      <c r="J183" s="246">
        <f>ROUND(I183*H183,2)</f>
        <v>0</v>
      </c>
      <c r="K183" s="242" t="s">
        <v>22</v>
      </c>
      <c r="L183" s="73"/>
      <c r="M183" s="247" t="s">
        <v>22</v>
      </c>
      <c r="N183" s="248" t="s">
        <v>44</v>
      </c>
      <c r="O183" s="48"/>
      <c r="P183" s="249">
        <f>O183*H183</f>
        <v>0</v>
      </c>
      <c r="Q183" s="249">
        <v>0</v>
      </c>
      <c r="R183" s="249">
        <f>Q183*H183</f>
        <v>0</v>
      </c>
      <c r="S183" s="249">
        <v>0</v>
      </c>
      <c r="T183" s="250">
        <f>S183*H183</f>
        <v>0</v>
      </c>
      <c r="AR183" s="25" t="s">
        <v>786</v>
      </c>
      <c r="AT183" s="25" t="s">
        <v>396</v>
      </c>
      <c r="AU183" s="25" t="s">
        <v>81</v>
      </c>
      <c r="AY183" s="25" t="s">
        <v>394</v>
      </c>
      <c r="BE183" s="251">
        <f>IF(N183="základní",J183,0)</f>
        <v>0</v>
      </c>
      <c r="BF183" s="251">
        <f>IF(N183="snížená",J183,0)</f>
        <v>0</v>
      </c>
      <c r="BG183" s="251">
        <f>IF(N183="zákl. přenesená",J183,0)</f>
        <v>0</v>
      </c>
      <c r="BH183" s="251">
        <f>IF(N183="sníž. přenesená",J183,0)</f>
        <v>0</v>
      </c>
      <c r="BI183" s="251">
        <f>IF(N183="nulová",J183,0)</f>
        <v>0</v>
      </c>
      <c r="BJ183" s="25" t="s">
        <v>24</v>
      </c>
      <c r="BK183" s="251">
        <f>ROUND(I183*H183,2)</f>
        <v>0</v>
      </c>
      <c r="BL183" s="25" t="s">
        <v>786</v>
      </c>
      <c r="BM183" s="25" t="s">
        <v>684</v>
      </c>
    </row>
    <row r="184" spans="2:47" s="1" customFormat="1" ht="13.5">
      <c r="B184" s="47"/>
      <c r="C184" s="75"/>
      <c r="D184" s="252" t="s">
        <v>403</v>
      </c>
      <c r="E184" s="75"/>
      <c r="F184" s="253" t="s">
        <v>4667</v>
      </c>
      <c r="G184" s="75"/>
      <c r="H184" s="75"/>
      <c r="I184" s="208"/>
      <c r="J184" s="75"/>
      <c r="K184" s="75"/>
      <c r="L184" s="73"/>
      <c r="M184" s="254"/>
      <c r="N184" s="48"/>
      <c r="O184" s="48"/>
      <c r="P184" s="48"/>
      <c r="Q184" s="48"/>
      <c r="R184" s="48"/>
      <c r="S184" s="48"/>
      <c r="T184" s="96"/>
      <c r="AT184" s="25" t="s">
        <v>403</v>
      </c>
      <c r="AU184" s="25" t="s">
        <v>81</v>
      </c>
    </row>
    <row r="185" spans="2:63" s="11" customFormat="1" ht="29.85" customHeight="1">
      <c r="B185" s="224"/>
      <c r="C185" s="225"/>
      <c r="D185" s="226" t="s">
        <v>72</v>
      </c>
      <c r="E185" s="238" t="s">
        <v>4202</v>
      </c>
      <c r="F185" s="238" t="s">
        <v>4670</v>
      </c>
      <c r="G185" s="225"/>
      <c r="H185" s="225"/>
      <c r="I185" s="228"/>
      <c r="J185" s="239">
        <f>BK185</f>
        <v>0</v>
      </c>
      <c r="K185" s="225"/>
      <c r="L185" s="230"/>
      <c r="M185" s="231"/>
      <c r="N185" s="232"/>
      <c r="O185" s="232"/>
      <c r="P185" s="233">
        <f>SUM(P186:P187)</f>
        <v>0</v>
      </c>
      <c r="Q185" s="232"/>
      <c r="R185" s="233">
        <f>SUM(R186:R187)</f>
        <v>0</v>
      </c>
      <c r="S185" s="232"/>
      <c r="T185" s="234">
        <f>SUM(T186:T187)</f>
        <v>0</v>
      </c>
      <c r="AR185" s="235" t="s">
        <v>24</v>
      </c>
      <c r="AT185" s="236" t="s">
        <v>72</v>
      </c>
      <c r="AU185" s="236" t="s">
        <v>24</v>
      </c>
      <c r="AY185" s="235" t="s">
        <v>394</v>
      </c>
      <c r="BK185" s="237">
        <f>SUM(BK186:BK187)</f>
        <v>0</v>
      </c>
    </row>
    <row r="186" spans="2:65" s="1" customFormat="1" ht="16.5" customHeight="1">
      <c r="B186" s="47"/>
      <c r="C186" s="240" t="s">
        <v>571</v>
      </c>
      <c r="D186" s="240" t="s">
        <v>396</v>
      </c>
      <c r="E186" s="241" t="s">
        <v>2845</v>
      </c>
      <c r="F186" s="242" t="s">
        <v>4672</v>
      </c>
      <c r="G186" s="243" t="s">
        <v>612</v>
      </c>
      <c r="H186" s="244">
        <v>150</v>
      </c>
      <c r="I186" s="245"/>
      <c r="J186" s="246">
        <f>ROUND(I186*H186,2)</f>
        <v>0</v>
      </c>
      <c r="K186" s="242" t="s">
        <v>22</v>
      </c>
      <c r="L186" s="73"/>
      <c r="M186" s="247" t="s">
        <v>22</v>
      </c>
      <c r="N186" s="248" t="s">
        <v>44</v>
      </c>
      <c r="O186" s="48"/>
      <c r="P186" s="249">
        <f>O186*H186</f>
        <v>0</v>
      </c>
      <c r="Q186" s="249">
        <v>0</v>
      </c>
      <c r="R186" s="249">
        <f>Q186*H186</f>
        <v>0</v>
      </c>
      <c r="S186" s="249">
        <v>0</v>
      </c>
      <c r="T186" s="250">
        <f>S186*H186</f>
        <v>0</v>
      </c>
      <c r="AR186" s="25" t="s">
        <v>786</v>
      </c>
      <c r="AT186" s="25" t="s">
        <v>396</v>
      </c>
      <c r="AU186" s="25" t="s">
        <v>81</v>
      </c>
      <c r="AY186" s="25" t="s">
        <v>394</v>
      </c>
      <c r="BE186" s="251">
        <f>IF(N186="základní",J186,0)</f>
        <v>0</v>
      </c>
      <c r="BF186" s="251">
        <f>IF(N186="snížená",J186,0)</f>
        <v>0</v>
      </c>
      <c r="BG186" s="251">
        <f>IF(N186="zákl. přenesená",J186,0)</f>
        <v>0</v>
      </c>
      <c r="BH186" s="251">
        <f>IF(N186="sníž. přenesená",J186,0)</f>
        <v>0</v>
      </c>
      <c r="BI186" s="251">
        <f>IF(N186="nulová",J186,0)</f>
        <v>0</v>
      </c>
      <c r="BJ186" s="25" t="s">
        <v>24</v>
      </c>
      <c r="BK186" s="251">
        <f>ROUND(I186*H186,2)</f>
        <v>0</v>
      </c>
      <c r="BL186" s="25" t="s">
        <v>786</v>
      </c>
      <c r="BM186" s="25" t="s">
        <v>694</v>
      </c>
    </row>
    <row r="187" spans="2:47" s="1" customFormat="1" ht="13.5">
      <c r="B187" s="47"/>
      <c r="C187" s="75"/>
      <c r="D187" s="252" t="s">
        <v>403</v>
      </c>
      <c r="E187" s="75"/>
      <c r="F187" s="253" t="s">
        <v>4672</v>
      </c>
      <c r="G187" s="75"/>
      <c r="H187" s="75"/>
      <c r="I187" s="208"/>
      <c r="J187" s="75"/>
      <c r="K187" s="75"/>
      <c r="L187" s="73"/>
      <c r="M187" s="254"/>
      <c r="N187" s="48"/>
      <c r="O187" s="48"/>
      <c r="P187" s="48"/>
      <c r="Q187" s="48"/>
      <c r="R187" s="48"/>
      <c r="S187" s="48"/>
      <c r="T187" s="96"/>
      <c r="AT187" s="25" t="s">
        <v>403</v>
      </c>
      <c r="AU187" s="25" t="s">
        <v>81</v>
      </c>
    </row>
    <row r="188" spans="2:63" s="11" customFormat="1" ht="29.85" customHeight="1">
      <c r="B188" s="224"/>
      <c r="C188" s="225"/>
      <c r="D188" s="226" t="s">
        <v>72</v>
      </c>
      <c r="E188" s="238" t="s">
        <v>4208</v>
      </c>
      <c r="F188" s="238" t="s">
        <v>4675</v>
      </c>
      <c r="G188" s="225"/>
      <c r="H188" s="225"/>
      <c r="I188" s="228"/>
      <c r="J188" s="239">
        <f>BK188</f>
        <v>0</v>
      </c>
      <c r="K188" s="225"/>
      <c r="L188" s="230"/>
      <c r="M188" s="231"/>
      <c r="N188" s="232"/>
      <c r="O188" s="232"/>
      <c r="P188" s="233">
        <f>SUM(P189:P190)</f>
        <v>0</v>
      </c>
      <c r="Q188" s="232"/>
      <c r="R188" s="233">
        <f>SUM(R189:R190)</f>
        <v>0</v>
      </c>
      <c r="S188" s="232"/>
      <c r="T188" s="234">
        <f>SUM(T189:T190)</f>
        <v>0</v>
      </c>
      <c r="AR188" s="235" t="s">
        <v>24</v>
      </c>
      <c r="AT188" s="236" t="s">
        <v>72</v>
      </c>
      <c r="AU188" s="236" t="s">
        <v>24</v>
      </c>
      <c r="AY188" s="235" t="s">
        <v>394</v>
      </c>
      <c r="BK188" s="237">
        <f>SUM(BK189:BK190)</f>
        <v>0</v>
      </c>
    </row>
    <row r="189" spans="2:65" s="1" customFormat="1" ht="16.5" customHeight="1">
      <c r="B189" s="47"/>
      <c r="C189" s="240" t="s">
        <v>578</v>
      </c>
      <c r="D189" s="240" t="s">
        <v>396</v>
      </c>
      <c r="E189" s="241" t="s">
        <v>2848</v>
      </c>
      <c r="F189" s="242" t="s">
        <v>4676</v>
      </c>
      <c r="G189" s="243" t="s">
        <v>612</v>
      </c>
      <c r="H189" s="244">
        <v>15</v>
      </c>
      <c r="I189" s="245"/>
      <c r="J189" s="246">
        <f>ROUND(I189*H189,2)</f>
        <v>0</v>
      </c>
      <c r="K189" s="242" t="s">
        <v>22</v>
      </c>
      <c r="L189" s="73"/>
      <c r="M189" s="247" t="s">
        <v>22</v>
      </c>
      <c r="N189" s="248" t="s">
        <v>44</v>
      </c>
      <c r="O189" s="48"/>
      <c r="P189" s="249">
        <f>O189*H189</f>
        <v>0</v>
      </c>
      <c r="Q189" s="249">
        <v>0</v>
      </c>
      <c r="R189" s="249">
        <f>Q189*H189</f>
        <v>0</v>
      </c>
      <c r="S189" s="249">
        <v>0</v>
      </c>
      <c r="T189" s="250">
        <f>S189*H189</f>
        <v>0</v>
      </c>
      <c r="AR189" s="25" t="s">
        <v>786</v>
      </c>
      <c r="AT189" s="25" t="s">
        <v>396</v>
      </c>
      <c r="AU189" s="25" t="s">
        <v>81</v>
      </c>
      <c r="AY189" s="25" t="s">
        <v>394</v>
      </c>
      <c r="BE189" s="251">
        <f>IF(N189="základní",J189,0)</f>
        <v>0</v>
      </c>
      <c r="BF189" s="251">
        <f>IF(N189="snížená",J189,0)</f>
        <v>0</v>
      </c>
      <c r="BG189" s="251">
        <f>IF(N189="zákl. přenesená",J189,0)</f>
        <v>0</v>
      </c>
      <c r="BH189" s="251">
        <f>IF(N189="sníž. přenesená",J189,0)</f>
        <v>0</v>
      </c>
      <c r="BI189" s="251">
        <f>IF(N189="nulová",J189,0)</f>
        <v>0</v>
      </c>
      <c r="BJ189" s="25" t="s">
        <v>24</v>
      </c>
      <c r="BK189" s="251">
        <f>ROUND(I189*H189,2)</f>
        <v>0</v>
      </c>
      <c r="BL189" s="25" t="s">
        <v>786</v>
      </c>
      <c r="BM189" s="25" t="s">
        <v>709</v>
      </c>
    </row>
    <row r="190" spans="2:47" s="1" customFormat="1" ht="13.5">
      <c r="B190" s="47"/>
      <c r="C190" s="75"/>
      <c r="D190" s="252" t="s">
        <v>403</v>
      </c>
      <c r="E190" s="75"/>
      <c r="F190" s="253" t="s">
        <v>4676</v>
      </c>
      <c r="G190" s="75"/>
      <c r="H190" s="75"/>
      <c r="I190" s="208"/>
      <c r="J190" s="75"/>
      <c r="K190" s="75"/>
      <c r="L190" s="73"/>
      <c r="M190" s="254"/>
      <c r="N190" s="48"/>
      <c r="O190" s="48"/>
      <c r="P190" s="48"/>
      <c r="Q190" s="48"/>
      <c r="R190" s="48"/>
      <c r="S190" s="48"/>
      <c r="T190" s="96"/>
      <c r="AT190" s="25" t="s">
        <v>403</v>
      </c>
      <c r="AU190" s="25" t="s">
        <v>81</v>
      </c>
    </row>
    <row r="191" spans="2:63" s="11" customFormat="1" ht="29.85" customHeight="1">
      <c r="B191" s="224"/>
      <c r="C191" s="225"/>
      <c r="D191" s="226" t="s">
        <v>72</v>
      </c>
      <c r="E191" s="238" t="s">
        <v>4214</v>
      </c>
      <c r="F191" s="238" t="s">
        <v>4679</v>
      </c>
      <c r="G191" s="225"/>
      <c r="H191" s="225"/>
      <c r="I191" s="228"/>
      <c r="J191" s="239">
        <f>BK191</f>
        <v>0</v>
      </c>
      <c r="K191" s="225"/>
      <c r="L191" s="230"/>
      <c r="M191" s="231"/>
      <c r="N191" s="232"/>
      <c r="O191" s="232"/>
      <c r="P191" s="233">
        <f>SUM(P192:P195)</f>
        <v>0</v>
      </c>
      <c r="Q191" s="232"/>
      <c r="R191" s="233">
        <f>SUM(R192:R195)</f>
        <v>0</v>
      </c>
      <c r="S191" s="232"/>
      <c r="T191" s="234">
        <f>SUM(T192:T195)</f>
        <v>0</v>
      </c>
      <c r="AR191" s="235" t="s">
        <v>24</v>
      </c>
      <c r="AT191" s="236" t="s">
        <v>72</v>
      </c>
      <c r="AU191" s="236" t="s">
        <v>24</v>
      </c>
      <c r="AY191" s="235" t="s">
        <v>394</v>
      </c>
      <c r="BK191" s="237">
        <f>SUM(BK192:BK195)</f>
        <v>0</v>
      </c>
    </row>
    <row r="192" spans="2:65" s="1" customFormat="1" ht="16.5" customHeight="1">
      <c r="B192" s="47"/>
      <c r="C192" s="240" t="s">
        <v>584</v>
      </c>
      <c r="D192" s="240" t="s">
        <v>396</v>
      </c>
      <c r="E192" s="241" t="s">
        <v>2854</v>
      </c>
      <c r="F192" s="242" t="s">
        <v>4683</v>
      </c>
      <c r="G192" s="243" t="s">
        <v>612</v>
      </c>
      <c r="H192" s="244">
        <v>130</v>
      </c>
      <c r="I192" s="245"/>
      <c r="J192" s="246">
        <f>ROUND(I192*H192,2)</f>
        <v>0</v>
      </c>
      <c r="K192" s="242" t="s">
        <v>22</v>
      </c>
      <c r="L192" s="73"/>
      <c r="M192" s="247" t="s">
        <v>22</v>
      </c>
      <c r="N192" s="248" t="s">
        <v>44</v>
      </c>
      <c r="O192" s="48"/>
      <c r="P192" s="249">
        <f>O192*H192</f>
        <v>0</v>
      </c>
      <c r="Q192" s="249">
        <v>0</v>
      </c>
      <c r="R192" s="249">
        <f>Q192*H192</f>
        <v>0</v>
      </c>
      <c r="S192" s="249">
        <v>0</v>
      </c>
      <c r="T192" s="250">
        <f>S192*H192</f>
        <v>0</v>
      </c>
      <c r="AR192" s="25" t="s">
        <v>786</v>
      </c>
      <c r="AT192" s="25" t="s">
        <v>396</v>
      </c>
      <c r="AU192" s="25" t="s">
        <v>81</v>
      </c>
      <c r="AY192" s="25" t="s">
        <v>394</v>
      </c>
      <c r="BE192" s="251">
        <f>IF(N192="základní",J192,0)</f>
        <v>0</v>
      </c>
      <c r="BF192" s="251">
        <f>IF(N192="snížená",J192,0)</f>
        <v>0</v>
      </c>
      <c r="BG192" s="251">
        <f>IF(N192="zákl. přenesená",J192,0)</f>
        <v>0</v>
      </c>
      <c r="BH192" s="251">
        <f>IF(N192="sníž. přenesená",J192,0)</f>
        <v>0</v>
      </c>
      <c r="BI192" s="251">
        <f>IF(N192="nulová",J192,0)</f>
        <v>0</v>
      </c>
      <c r="BJ192" s="25" t="s">
        <v>24</v>
      </c>
      <c r="BK192" s="251">
        <f>ROUND(I192*H192,2)</f>
        <v>0</v>
      </c>
      <c r="BL192" s="25" t="s">
        <v>786</v>
      </c>
      <c r="BM192" s="25" t="s">
        <v>723</v>
      </c>
    </row>
    <row r="193" spans="2:47" s="1" customFormat="1" ht="13.5">
      <c r="B193" s="47"/>
      <c r="C193" s="75"/>
      <c r="D193" s="252" t="s">
        <v>403</v>
      </c>
      <c r="E193" s="75"/>
      <c r="F193" s="253" t="s">
        <v>4683</v>
      </c>
      <c r="G193" s="75"/>
      <c r="H193" s="75"/>
      <c r="I193" s="208"/>
      <c r="J193" s="75"/>
      <c r="K193" s="75"/>
      <c r="L193" s="73"/>
      <c r="M193" s="254"/>
      <c r="N193" s="48"/>
      <c r="O193" s="48"/>
      <c r="P193" s="48"/>
      <c r="Q193" s="48"/>
      <c r="R193" s="48"/>
      <c r="S193" s="48"/>
      <c r="T193" s="96"/>
      <c r="AT193" s="25" t="s">
        <v>403</v>
      </c>
      <c r="AU193" s="25" t="s">
        <v>81</v>
      </c>
    </row>
    <row r="194" spans="2:65" s="1" customFormat="1" ht="16.5" customHeight="1">
      <c r="B194" s="47"/>
      <c r="C194" s="240" t="s">
        <v>588</v>
      </c>
      <c r="D194" s="240" t="s">
        <v>396</v>
      </c>
      <c r="E194" s="241" t="s">
        <v>2857</v>
      </c>
      <c r="F194" s="242" t="s">
        <v>4685</v>
      </c>
      <c r="G194" s="243" t="s">
        <v>612</v>
      </c>
      <c r="H194" s="244">
        <v>14</v>
      </c>
      <c r="I194" s="245"/>
      <c r="J194" s="246">
        <f>ROUND(I194*H194,2)</f>
        <v>0</v>
      </c>
      <c r="K194" s="242" t="s">
        <v>22</v>
      </c>
      <c r="L194" s="73"/>
      <c r="M194" s="247" t="s">
        <v>22</v>
      </c>
      <c r="N194" s="248" t="s">
        <v>44</v>
      </c>
      <c r="O194" s="48"/>
      <c r="P194" s="249">
        <f>O194*H194</f>
        <v>0</v>
      </c>
      <c r="Q194" s="249">
        <v>0</v>
      </c>
      <c r="R194" s="249">
        <f>Q194*H194</f>
        <v>0</v>
      </c>
      <c r="S194" s="249">
        <v>0</v>
      </c>
      <c r="T194" s="250">
        <f>S194*H194</f>
        <v>0</v>
      </c>
      <c r="AR194" s="25" t="s">
        <v>786</v>
      </c>
      <c r="AT194" s="25" t="s">
        <v>396</v>
      </c>
      <c r="AU194" s="25" t="s">
        <v>81</v>
      </c>
      <c r="AY194" s="25" t="s">
        <v>394</v>
      </c>
      <c r="BE194" s="251">
        <f>IF(N194="základní",J194,0)</f>
        <v>0</v>
      </c>
      <c r="BF194" s="251">
        <f>IF(N194="snížená",J194,0)</f>
        <v>0</v>
      </c>
      <c r="BG194" s="251">
        <f>IF(N194="zákl. přenesená",J194,0)</f>
        <v>0</v>
      </c>
      <c r="BH194" s="251">
        <f>IF(N194="sníž. přenesená",J194,0)</f>
        <v>0</v>
      </c>
      <c r="BI194" s="251">
        <f>IF(N194="nulová",J194,0)</f>
        <v>0</v>
      </c>
      <c r="BJ194" s="25" t="s">
        <v>24</v>
      </c>
      <c r="BK194" s="251">
        <f>ROUND(I194*H194,2)</f>
        <v>0</v>
      </c>
      <c r="BL194" s="25" t="s">
        <v>786</v>
      </c>
      <c r="BM194" s="25" t="s">
        <v>735</v>
      </c>
    </row>
    <row r="195" spans="2:47" s="1" customFormat="1" ht="13.5">
      <c r="B195" s="47"/>
      <c r="C195" s="75"/>
      <c r="D195" s="252" t="s">
        <v>403</v>
      </c>
      <c r="E195" s="75"/>
      <c r="F195" s="253" t="s">
        <v>4685</v>
      </c>
      <c r="G195" s="75"/>
      <c r="H195" s="75"/>
      <c r="I195" s="208"/>
      <c r="J195" s="75"/>
      <c r="K195" s="75"/>
      <c r="L195" s="73"/>
      <c r="M195" s="254"/>
      <c r="N195" s="48"/>
      <c r="O195" s="48"/>
      <c r="P195" s="48"/>
      <c r="Q195" s="48"/>
      <c r="R195" s="48"/>
      <c r="S195" s="48"/>
      <c r="T195" s="96"/>
      <c r="AT195" s="25" t="s">
        <v>403</v>
      </c>
      <c r="AU195" s="25" t="s">
        <v>81</v>
      </c>
    </row>
    <row r="196" spans="2:63" s="11" customFormat="1" ht="29.85" customHeight="1">
      <c r="B196" s="224"/>
      <c r="C196" s="225"/>
      <c r="D196" s="226" t="s">
        <v>72</v>
      </c>
      <c r="E196" s="238" t="s">
        <v>4220</v>
      </c>
      <c r="F196" s="238" t="s">
        <v>4688</v>
      </c>
      <c r="G196" s="225"/>
      <c r="H196" s="225"/>
      <c r="I196" s="228"/>
      <c r="J196" s="239">
        <f>BK196</f>
        <v>0</v>
      </c>
      <c r="K196" s="225"/>
      <c r="L196" s="230"/>
      <c r="M196" s="231"/>
      <c r="N196" s="232"/>
      <c r="O196" s="232"/>
      <c r="P196" s="233">
        <f>SUM(P197:P198)</f>
        <v>0</v>
      </c>
      <c r="Q196" s="232"/>
      <c r="R196" s="233">
        <f>SUM(R197:R198)</f>
        <v>0</v>
      </c>
      <c r="S196" s="232"/>
      <c r="T196" s="234">
        <f>SUM(T197:T198)</f>
        <v>0</v>
      </c>
      <c r="AR196" s="235" t="s">
        <v>24</v>
      </c>
      <c r="AT196" s="236" t="s">
        <v>72</v>
      </c>
      <c r="AU196" s="236" t="s">
        <v>24</v>
      </c>
      <c r="AY196" s="235" t="s">
        <v>394</v>
      </c>
      <c r="BK196" s="237">
        <f>SUM(BK197:BK198)</f>
        <v>0</v>
      </c>
    </row>
    <row r="197" spans="2:65" s="1" customFormat="1" ht="16.5" customHeight="1">
      <c r="B197" s="47"/>
      <c r="C197" s="240" t="s">
        <v>593</v>
      </c>
      <c r="D197" s="240" t="s">
        <v>396</v>
      </c>
      <c r="E197" s="241" t="s">
        <v>2860</v>
      </c>
      <c r="F197" s="242" t="s">
        <v>6414</v>
      </c>
      <c r="G197" s="243" t="s">
        <v>399</v>
      </c>
      <c r="H197" s="244">
        <v>53</v>
      </c>
      <c r="I197" s="245"/>
      <c r="J197" s="246">
        <f>ROUND(I197*H197,2)</f>
        <v>0</v>
      </c>
      <c r="K197" s="242" t="s">
        <v>22</v>
      </c>
      <c r="L197" s="73"/>
      <c r="M197" s="247" t="s">
        <v>22</v>
      </c>
      <c r="N197" s="248" t="s">
        <v>44</v>
      </c>
      <c r="O197" s="48"/>
      <c r="P197" s="249">
        <f>O197*H197</f>
        <v>0</v>
      </c>
      <c r="Q197" s="249">
        <v>0</v>
      </c>
      <c r="R197" s="249">
        <f>Q197*H197</f>
        <v>0</v>
      </c>
      <c r="S197" s="249">
        <v>0</v>
      </c>
      <c r="T197" s="250">
        <f>S197*H197</f>
        <v>0</v>
      </c>
      <c r="AR197" s="25" t="s">
        <v>786</v>
      </c>
      <c r="AT197" s="25" t="s">
        <v>396</v>
      </c>
      <c r="AU197" s="25" t="s">
        <v>81</v>
      </c>
      <c r="AY197" s="25" t="s">
        <v>394</v>
      </c>
      <c r="BE197" s="251">
        <f>IF(N197="základní",J197,0)</f>
        <v>0</v>
      </c>
      <c r="BF197" s="251">
        <f>IF(N197="snížená",J197,0)</f>
        <v>0</v>
      </c>
      <c r="BG197" s="251">
        <f>IF(N197="zákl. přenesená",J197,0)</f>
        <v>0</v>
      </c>
      <c r="BH197" s="251">
        <f>IF(N197="sníž. přenesená",J197,0)</f>
        <v>0</v>
      </c>
      <c r="BI197" s="251">
        <f>IF(N197="nulová",J197,0)</f>
        <v>0</v>
      </c>
      <c r="BJ197" s="25" t="s">
        <v>24</v>
      </c>
      <c r="BK197" s="251">
        <f>ROUND(I197*H197,2)</f>
        <v>0</v>
      </c>
      <c r="BL197" s="25" t="s">
        <v>786</v>
      </c>
      <c r="BM197" s="25" t="s">
        <v>751</v>
      </c>
    </row>
    <row r="198" spans="2:47" s="1" customFormat="1" ht="13.5">
      <c r="B198" s="47"/>
      <c r="C198" s="75"/>
      <c r="D198" s="252" t="s">
        <v>403</v>
      </c>
      <c r="E198" s="75"/>
      <c r="F198" s="253" t="s">
        <v>6414</v>
      </c>
      <c r="G198" s="75"/>
      <c r="H198" s="75"/>
      <c r="I198" s="208"/>
      <c r="J198" s="75"/>
      <c r="K198" s="75"/>
      <c r="L198" s="73"/>
      <c r="M198" s="309"/>
      <c r="N198" s="310"/>
      <c r="O198" s="310"/>
      <c r="P198" s="310"/>
      <c r="Q198" s="310"/>
      <c r="R198" s="310"/>
      <c r="S198" s="310"/>
      <c r="T198" s="311"/>
      <c r="AT198" s="25" t="s">
        <v>403</v>
      </c>
      <c r="AU198" s="25" t="s">
        <v>81</v>
      </c>
    </row>
    <row r="199" spans="2:12" s="1" customFormat="1" ht="6.95" customHeight="1">
      <c r="B199" s="68"/>
      <c r="C199" s="69"/>
      <c r="D199" s="69"/>
      <c r="E199" s="69"/>
      <c r="F199" s="69"/>
      <c r="G199" s="69"/>
      <c r="H199" s="69"/>
      <c r="I199" s="181"/>
      <c r="J199" s="69"/>
      <c r="K199" s="69"/>
      <c r="L199" s="73"/>
    </row>
  </sheetData>
  <sheetProtection password="CC35" sheet="1" objects="1" scenarios="1" formatColumns="0" formatRows="0" autoFilter="0"/>
  <autoFilter ref="C106:K198"/>
  <mergeCells count="13">
    <mergeCell ref="E7:H7"/>
    <mergeCell ref="E9:H9"/>
    <mergeCell ref="E11:H11"/>
    <mergeCell ref="E26:H26"/>
    <mergeCell ref="E47:H47"/>
    <mergeCell ref="E49:H49"/>
    <mergeCell ref="E51:H51"/>
    <mergeCell ref="J55:J56"/>
    <mergeCell ref="E95:H95"/>
    <mergeCell ref="E97:H97"/>
    <mergeCell ref="E99:H99"/>
    <mergeCell ref="G1:H1"/>
    <mergeCell ref="L2:V2"/>
  </mergeCells>
  <hyperlinks>
    <hyperlink ref="F1:G1" location="C2" display="1) Krycí list soupisu"/>
    <hyperlink ref="G1:H1" location="C58" display="2) Rekapitulace"/>
    <hyperlink ref="J1" location="C10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BR169"/>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0"/>
      <c r="C1" s="150"/>
      <c r="D1" s="151" t="s">
        <v>1</v>
      </c>
      <c r="E1" s="150"/>
      <c r="F1" s="152" t="s">
        <v>158</v>
      </c>
      <c r="G1" s="152" t="s">
        <v>159</v>
      </c>
      <c r="H1" s="152"/>
      <c r="I1" s="153"/>
      <c r="J1" s="152" t="s">
        <v>160</v>
      </c>
      <c r="K1" s="151" t="s">
        <v>161</v>
      </c>
      <c r="L1" s="152" t="s">
        <v>162</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56" ht="36.95" customHeight="1">
      <c r="AT2" s="25" t="s">
        <v>146</v>
      </c>
      <c r="AZ2" s="154" t="s">
        <v>163</v>
      </c>
      <c r="BA2" s="154" t="s">
        <v>22</v>
      </c>
      <c r="BB2" s="154" t="s">
        <v>22</v>
      </c>
      <c r="BC2" s="154" t="s">
        <v>6415</v>
      </c>
      <c r="BD2" s="154" t="s">
        <v>81</v>
      </c>
    </row>
    <row r="3" spans="2:46" ht="6.95" customHeight="1">
      <c r="B3" s="26"/>
      <c r="C3" s="27"/>
      <c r="D3" s="27"/>
      <c r="E3" s="27"/>
      <c r="F3" s="27"/>
      <c r="G3" s="27"/>
      <c r="H3" s="27"/>
      <c r="I3" s="155"/>
      <c r="J3" s="27"/>
      <c r="K3" s="28"/>
      <c r="AT3" s="25" t="s">
        <v>81</v>
      </c>
    </row>
    <row r="4" spans="2:46" ht="36.95" customHeight="1">
      <c r="B4" s="29"/>
      <c r="C4" s="30"/>
      <c r="D4" s="31" t="s">
        <v>167</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18</v>
      </c>
      <c r="E6" s="30"/>
      <c r="F6" s="30"/>
      <c r="G6" s="30"/>
      <c r="H6" s="30"/>
      <c r="I6" s="156"/>
      <c r="J6" s="30"/>
      <c r="K6" s="32"/>
    </row>
    <row r="7" spans="2:11" ht="16.5" customHeight="1">
      <c r="B7" s="29"/>
      <c r="C7" s="30"/>
      <c r="D7" s="30"/>
      <c r="E7" s="157" t="str">
        <f>'Rekapitulace stavby'!K6</f>
        <v>Revitalizace a zatraktivnění pevnosti - Stavební úpravy a přístavba návštěvnického centra</v>
      </c>
      <c r="F7" s="41"/>
      <c r="G7" s="41"/>
      <c r="H7" s="41"/>
      <c r="I7" s="156"/>
      <c r="J7" s="30"/>
      <c r="K7" s="32"/>
    </row>
    <row r="8" spans="2:11" ht="13.5">
      <c r="B8" s="29"/>
      <c r="C8" s="30"/>
      <c r="D8" s="41" t="s">
        <v>176</v>
      </c>
      <c r="E8" s="30"/>
      <c r="F8" s="30"/>
      <c r="G8" s="30"/>
      <c r="H8" s="30"/>
      <c r="I8" s="156"/>
      <c r="J8" s="30"/>
      <c r="K8" s="32"/>
    </row>
    <row r="9" spans="2:11" s="1" customFormat="1" ht="16.5" customHeight="1">
      <c r="B9" s="47"/>
      <c r="C9" s="48"/>
      <c r="D9" s="48"/>
      <c r="E9" s="157" t="s">
        <v>6416</v>
      </c>
      <c r="F9" s="48"/>
      <c r="G9" s="48"/>
      <c r="H9" s="48"/>
      <c r="I9" s="158"/>
      <c r="J9" s="48"/>
      <c r="K9" s="52"/>
    </row>
    <row r="10" spans="2:11" s="1" customFormat="1" ht="13.5">
      <c r="B10" s="47"/>
      <c r="C10" s="48"/>
      <c r="D10" s="41" t="s">
        <v>182</v>
      </c>
      <c r="E10" s="48"/>
      <c r="F10" s="48"/>
      <c r="G10" s="48"/>
      <c r="H10" s="48"/>
      <c r="I10" s="158"/>
      <c r="J10" s="48"/>
      <c r="K10" s="52"/>
    </row>
    <row r="11" spans="2:11" s="1" customFormat="1" ht="36.95" customHeight="1">
      <c r="B11" s="47"/>
      <c r="C11" s="48"/>
      <c r="D11" s="48"/>
      <c r="E11" s="159" t="s">
        <v>6417</v>
      </c>
      <c r="F11" s="48"/>
      <c r="G11" s="48"/>
      <c r="H11" s="48"/>
      <c r="I11" s="158"/>
      <c r="J11" s="48"/>
      <c r="K11" s="52"/>
    </row>
    <row r="12" spans="2:11" s="1" customFormat="1" ht="13.5">
      <c r="B12" s="47"/>
      <c r="C12" s="48"/>
      <c r="D12" s="48"/>
      <c r="E12" s="48"/>
      <c r="F12" s="48"/>
      <c r="G12" s="48"/>
      <c r="H12" s="48"/>
      <c r="I12" s="158"/>
      <c r="J12" s="48"/>
      <c r="K12" s="52"/>
    </row>
    <row r="13" spans="2:11" s="1" customFormat="1" ht="14.4" customHeight="1">
      <c r="B13" s="47"/>
      <c r="C13" s="48"/>
      <c r="D13" s="41" t="s">
        <v>21</v>
      </c>
      <c r="E13" s="48"/>
      <c r="F13" s="36" t="s">
        <v>22</v>
      </c>
      <c r="G13" s="48"/>
      <c r="H13" s="48"/>
      <c r="I13" s="160" t="s">
        <v>23</v>
      </c>
      <c r="J13" s="36" t="s">
        <v>22</v>
      </c>
      <c r="K13" s="52"/>
    </row>
    <row r="14" spans="2:11" s="1" customFormat="1" ht="14.4" customHeight="1">
      <c r="B14" s="47"/>
      <c r="C14" s="48"/>
      <c r="D14" s="41" t="s">
        <v>25</v>
      </c>
      <c r="E14" s="48"/>
      <c r="F14" s="36" t="s">
        <v>26</v>
      </c>
      <c r="G14" s="48"/>
      <c r="H14" s="48"/>
      <c r="I14" s="160" t="s">
        <v>27</v>
      </c>
      <c r="J14" s="161" t="str">
        <f>'Rekapitulace stavby'!AN8</f>
        <v>3. 5. 2017</v>
      </c>
      <c r="K14" s="52"/>
    </row>
    <row r="15" spans="2:11" s="1" customFormat="1" ht="10.8" customHeight="1">
      <c r="B15" s="47"/>
      <c r="C15" s="48"/>
      <c r="D15" s="48"/>
      <c r="E15" s="48"/>
      <c r="F15" s="48"/>
      <c r="G15" s="48"/>
      <c r="H15" s="48"/>
      <c r="I15" s="158"/>
      <c r="J15" s="48"/>
      <c r="K15" s="52"/>
    </row>
    <row r="16" spans="2:11" s="1" customFormat="1" ht="14.4" customHeight="1">
      <c r="B16" s="47"/>
      <c r="C16" s="48"/>
      <c r="D16" s="41" t="s">
        <v>29</v>
      </c>
      <c r="E16" s="48"/>
      <c r="F16" s="48"/>
      <c r="G16" s="48"/>
      <c r="H16" s="48"/>
      <c r="I16" s="160" t="s">
        <v>30</v>
      </c>
      <c r="J16" s="36" t="str">
        <f>IF('Rekapitulace stavby'!AN10="","",'Rekapitulace stavby'!AN10)</f>
        <v/>
      </c>
      <c r="K16" s="52"/>
    </row>
    <row r="17" spans="2:11" s="1" customFormat="1" ht="18" customHeight="1">
      <c r="B17" s="47"/>
      <c r="C17" s="48"/>
      <c r="D17" s="48"/>
      <c r="E17" s="36" t="str">
        <f>IF('Rekapitulace stavby'!E11="","",'Rekapitulace stavby'!E11)</f>
        <v xml:space="preserve"> </v>
      </c>
      <c r="F17" s="48"/>
      <c r="G17" s="48"/>
      <c r="H17" s="48"/>
      <c r="I17" s="160" t="s">
        <v>32</v>
      </c>
      <c r="J17" s="36" t="str">
        <f>IF('Rekapitulace stavby'!AN11="","",'Rekapitulace stavby'!AN11)</f>
        <v/>
      </c>
      <c r="K17" s="52"/>
    </row>
    <row r="18" spans="2:11" s="1" customFormat="1" ht="6.95" customHeight="1">
      <c r="B18" s="47"/>
      <c r="C18" s="48"/>
      <c r="D18" s="48"/>
      <c r="E18" s="48"/>
      <c r="F18" s="48"/>
      <c r="G18" s="48"/>
      <c r="H18" s="48"/>
      <c r="I18" s="158"/>
      <c r="J18" s="48"/>
      <c r="K18" s="52"/>
    </row>
    <row r="19" spans="2:11" s="1" customFormat="1" ht="14.4" customHeight="1">
      <c r="B19" s="47"/>
      <c r="C19" s="48"/>
      <c r="D19" s="41" t="s">
        <v>33</v>
      </c>
      <c r="E19" s="48"/>
      <c r="F19" s="48"/>
      <c r="G19" s="48"/>
      <c r="H19" s="48"/>
      <c r="I19" s="160" t="s">
        <v>30</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60" t="s">
        <v>32</v>
      </c>
      <c r="J20" s="36" t="str">
        <f>IF('Rekapitulace stavby'!AN14="Vyplň údaj","",IF('Rekapitulace stavby'!AN14="","",'Rekapitulace stavby'!AN14))</f>
        <v/>
      </c>
      <c r="K20" s="52"/>
    </row>
    <row r="21" spans="2:11" s="1" customFormat="1" ht="6.95" customHeight="1">
      <c r="B21" s="47"/>
      <c r="C21" s="48"/>
      <c r="D21" s="48"/>
      <c r="E21" s="48"/>
      <c r="F21" s="48"/>
      <c r="G21" s="48"/>
      <c r="H21" s="48"/>
      <c r="I21" s="158"/>
      <c r="J21" s="48"/>
      <c r="K21" s="52"/>
    </row>
    <row r="22" spans="2:11" s="1" customFormat="1" ht="14.4" customHeight="1">
      <c r="B22" s="47"/>
      <c r="C22" s="48"/>
      <c r="D22" s="41" t="s">
        <v>35</v>
      </c>
      <c r="E22" s="48"/>
      <c r="F22" s="48"/>
      <c r="G22" s="48"/>
      <c r="H22" s="48"/>
      <c r="I22" s="160" t="s">
        <v>30</v>
      </c>
      <c r="J22" s="36" t="str">
        <f>IF('Rekapitulace stavby'!AN16="","",'Rekapitulace stavby'!AN16)</f>
        <v/>
      </c>
      <c r="K22" s="52"/>
    </row>
    <row r="23" spans="2:11" s="1" customFormat="1" ht="18" customHeight="1">
      <c r="B23" s="47"/>
      <c r="C23" s="48"/>
      <c r="D23" s="48"/>
      <c r="E23" s="36" t="str">
        <f>IF('Rekapitulace stavby'!E17="","",'Rekapitulace stavby'!E17)</f>
        <v xml:space="preserve"> </v>
      </c>
      <c r="F23" s="48"/>
      <c r="G23" s="48"/>
      <c r="H23" s="48"/>
      <c r="I23" s="160" t="s">
        <v>32</v>
      </c>
      <c r="J23" s="36" t="str">
        <f>IF('Rekapitulace stavby'!AN17="","",'Rekapitulace stavby'!AN17)</f>
        <v/>
      </c>
      <c r="K23" s="52"/>
    </row>
    <row r="24" spans="2:11" s="1" customFormat="1" ht="6.95" customHeight="1">
      <c r="B24" s="47"/>
      <c r="C24" s="48"/>
      <c r="D24" s="48"/>
      <c r="E24" s="48"/>
      <c r="F24" s="48"/>
      <c r="G24" s="48"/>
      <c r="H24" s="48"/>
      <c r="I24" s="158"/>
      <c r="J24" s="48"/>
      <c r="K24" s="52"/>
    </row>
    <row r="25" spans="2:11" s="1" customFormat="1" ht="14.4" customHeight="1">
      <c r="B25" s="47"/>
      <c r="C25" s="48"/>
      <c r="D25" s="41" t="s">
        <v>37</v>
      </c>
      <c r="E25" s="48"/>
      <c r="F25" s="48"/>
      <c r="G25" s="48"/>
      <c r="H25" s="48"/>
      <c r="I25" s="158"/>
      <c r="J25" s="48"/>
      <c r="K25" s="52"/>
    </row>
    <row r="26" spans="2:11" s="7" customFormat="1" ht="16.5" customHeight="1">
      <c r="B26" s="162"/>
      <c r="C26" s="163"/>
      <c r="D26" s="163"/>
      <c r="E26" s="45" t="s">
        <v>22</v>
      </c>
      <c r="F26" s="45"/>
      <c r="G26" s="45"/>
      <c r="H26" s="45"/>
      <c r="I26" s="164"/>
      <c r="J26" s="163"/>
      <c r="K26" s="165"/>
    </row>
    <row r="27" spans="2:11" s="1" customFormat="1" ht="6.95" customHeight="1">
      <c r="B27" s="47"/>
      <c r="C27" s="48"/>
      <c r="D27" s="48"/>
      <c r="E27" s="48"/>
      <c r="F27" s="48"/>
      <c r="G27" s="48"/>
      <c r="H27" s="48"/>
      <c r="I27" s="158"/>
      <c r="J27" s="48"/>
      <c r="K27" s="52"/>
    </row>
    <row r="28" spans="2:11" s="1" customFormat="1" ht="6.95" customHeight="1">
      <c r="B28" s="47"/>
      <c r="C28" s="48"/>
      <c r="D28" s="107"/>
      <c r="E28" s="107"/>
      <c r="F28" s="107"/>
      <c r="G28" s="107"/>
      <c r="H28" s="107"/>
      <c r="I28" s="167"/>
      <c r="J28" s="107"/>
      <c r="K28" s="168"/>
    </row>
    <row r="29" spans="2:11" s="1" customFormat="1" ht="25.4" customHeight="1">
      <c r="B29" s="47"/>
      <c r="C29" s="48"/>
      <c r="D29" s="169" t="s">
        <v>39</v>
      </c>
      <c r="E29" s="48"/>
      <c r="F29" s="48"/>
      <c r="G29" s="48"/>
      <c r="H29" s="48"/>
      <c r="I29" s="158"/>
      <c r="J29" s="170">
        <f>ROUND(J88,2)</f>
        <v>0</v>
      </c>
      <c r="K29" s="52"/>
    </row>
    <row r="30" spans="2:11" s="1" customFormat="1" ht="6.95" customHeight="1">
      <c r="B30" s="47"/>
      <c r="C30" s="48"/>
      <c r="D30" s="107"/>
      <c r="E30" s="107"/>
      <c r="F30" s="107"/>
      <c r="G30" s="107"/>
      <c r="H30" s="107"/>
      <c r="I30" s="167"/>
      <c r="J30" s="107"/>
      <c r="K30" s="168"/>
    </row>
    <row r="31" spans="2:11" s="1" customFormat="1" ht="14.4" customHeight="1">
      <c r="B31" s="47"/>
      <c r="C31" s="48"/>
      <c r="D31" s="48"/>
      <c r="E31" s="48"/>
      <c r="F31" s="53" t="s">
        <v>41</v>
      </c>
      <c r="G31" s="48"/>
      <c r="H31" s="48"/>
      <c r="I31" s="171" t="s">
        <v>40</v>
      </c>
      <c r="J31" s="53" t="s">
        <v>42</v>
      </c>
      <c r="K31" s="52"/>
    </row>
    <row r="32" spans="2:11" s="1" customFormat="1" ht="14.4" customHeight="1">
      <c r="B32" s="47"/>
      <c r="C32" s="48"/>
      <c r="D32" s="56" t="s">
        <v>43</v>
      </c>
      <c r="E32" s="56" t="s">
        <v>44</v>
      </c>
      <c r="F32" s="172">
        <f>ROUND(SUM(BE88:BE168),2)</f>
        <v>0</v>
      </c>
      <c r="G32" s="48"/>
      <c r="H32" s="48"/>
      <c r="I32" s="173">
        <v>0.21</v>
      </c>
      <c r="J32" s="172">
        <f>ROUND(ROUND((SUM(BE88:BE168)),2)*I32,2)</f>
        <v>0</v>
      </c>
      <c r="K32" s="52"/>
    </row>
    <row r="33" spans="2:11" s="1" customFormat="1" ht="14.4" customHeight="1">
      <c r="B33" s="47"/>
      <c r="C33" s="48"/>
      <c r="D33" s="48"/>
      <c r="E33" s="56" t="s">
        <v>45</v>
      </c>
      <c r="F33" s="172">
        <f>ROUND(SUM(BF88:BF168),2)</f>
        <v>0</v>
      </c>
      <c r="G33" s="48"/>
      <c r="H33" s="48"/>
      <c r="I33" s="173">
        <v>0.15</v>
      </c>
      <c r="J33" s="172">
        <f>ROUND(ROUND((SUM(BF88:BF168)),2)*I33,2)</f>
        <v>0</v>
      </c>
      <c r="K33" s="52"/>
    </row>
    <row r="34" spans="2:11" s="1" customFormat="1" ht="14.4" customHeight="1" hidden="1">
      <c r="B34" s="47"/>
      <c r="C34" s="48"/>
      <c r="D34" s="48"/>
      <c r="E34" s="56" t="s">
        <v>46</v>
      </c>
      <c r="F34" s="172">
        <f>ROUND(SUM(BG88:BG168),2)</f>
        <v>0</v>
      </c>
      <c r="G34" s="48"/>
      <c r="H34" s="48"/>
      <c r="I34" s="173">
        <v>0.21</v>
      </c>
      <c r="J34" s="172">
        <v>0</v>
      </c>
      <c r="K34" s="52"/>
    </row>
    <row r="35" spans="2:11" s="1" customFormat="1" ht="14.4" customHeight="1" hidden="1">
      <c r="B35" s="47"/>
      <c r="C35" s="48"/>
      <c r="D35" s="48"/>
      <c r="E35" s="56" t="s">
        <v>47</v>
      </c>
      <c r="F35" s="172">
        <f>ROUND(SUM(BH88:BH168),2)</f>
        <v>0</v>
      </c>
      <c r="G35" s="48"/>
      <c r="H35" s="48"/>
      <c r="I35" s="173">
        <v>0.15</v>
      </c>
      <c r="J35" s="172">
        <v>0</v>
      </c>
      <c r="K35" s="52"/>
    </row>
    <row r="36" spans="2:11" s="1" customFormat="1" ht="14.4" customHeight="1" hidden="1">
      <c r="B36" s="47"/>
      <c r="C36" s="48"/>
      <c r="D36" s="48"/>
      <c r="E36" s="56" t="s">
        <v>48</v>
      </c>
      <c r="F36" s="172">
        <f>ROUND(SUM(BI88:BI168),2)</f>
        <v>0</v>
      </c>
      <c r="G36" s="48"/>
      <c r="H36" s="48"/>
      <c r="I36" s="173">
        <v>0</v>
      </c>
      <c r="J36" s="172">
        <v>0</v>
      </c>
      <c r="K36" s="52"/>
    </row>
    <row r="37" spans="2:11" s="1" customFormat="1" ht="6.95" customHeight="1">
      <c r="B37" s="47"/>
      <c r="C37" s="48"/>
      <c r="D37" s="48"/>
      <c r="E37" s="48"/>
      <c r="F37" s="48"/>
      <c r="G37" s="48"/>
      <c r="H37" s="48"/>
      <c r="I37" s="158"/>
      <c r="J37" s="48"/>
      <c r="K37" s="52"/>
    </row>
    <row r="38" spans="2:11" s="1" customFormat="1" ht="25.4" customHeight="1">
      <c r="B38" s="47"/>
      <c r="C38" s="174"/>
      <c r="D38" s="175" t="s">
        <v>49</v>
      </c>
      <c r="E38" s="99"/>
      <c r="F38" s="99"/>
      <c r="G38" s="176" t="s">
        <v>50</v>
      </c>
      <c r="H38" s="177" t="s">
        <v>51</v>
      </c>
      <c r="I38" s="178"/>
      <c r="J38" s="179">
        <f>SUM(J29:J36)</f>
        <v>0</v>
      </c>
      <c r="K38" s="180"/>
    </row>
    <row r="39" spans="2:11" s="1" customFormat="1" ht="14.4" customHeight="1">
      <c r="B39" s="68"/>
      <c r="C39" s="69"/>
      <c r="D39" s="69"/>
      <c r="E39" s="69"/>
      <c r="F39" s="69"/>
      <c r="G39" s="69"/>
      <c r="H39" s="69"/>
      <c r="I39" s="181"/>
      <c r="J39" s="69"/>
      <c r="K39" s="70"/>
    </row>
    <row r="43" spans="2:11" s="1" customFormat="1" ht="6.95" customHeight="1">
      <c r="B43" s="182"/>
      <c r="C43" s="183"/>
      <c r="D43" s="183"/>
      <c r="E43" s="183"/>
      <c r="F43" s="183"/>
      <c r="G43" s="183"/>
      <c r="H43" s="183"/>
      <c r="I43" s="184"/>
      <c r="J43" s="183"/>
      <c r="K43" s="185"/>
    </row>
    <row r="44" spans="2:11" s="1" customFormat="1" ht="36.95" customHeight="1">
      <c r="B44" s="47"/>
      <c r="C44" s="31" t="s">
        <v>252</v>
      </c>
      <c r="D44" s="48"/>
      <c r="E44" s="48"/>
      <c r="F44" s="48"/>
      <c r="G44" s="48"/>
      <c r="H44" s="48"/>
      <c r="I44" s="158"/>
      <c r="J44" s="48"/>
      <c r="K44" s="52"/>
    </row>
    <row r="45" spans="2:11" s="1" customFormat="1" ht="6.95" customHeight="1">
      <c r="B45" s="47"/>
      <c r="C45" s="48"/>
      <c r="D45" s="48"/>
      <c r="E45" s="48"/>
      <c r="F45" s="48"/>
      <c r="G45" s="48"/>
      <c r="H45" s="48"/>
      <c r="I45" s="158"/>
      <c r="J45" s="48"/>
      <c r="K45" s="52"/>
    </row>
    <row r="46" spans="2:11" s="1" customFormat="1" ht="14.4" customHeight="1">
      <c r="B46" s="47"/>
      <c r="C46" s="41" t="s">
        <v>18</v>
      </c>
      <c r="D46" s="48"/>
      <c r="E46" s="48"/>
      <c r="F46" s="48"/>
      <c r="G46" s="48"/>
      <c r="H46" s="48"/>
      <c r="I46" s="158"/>
      <c r="J46" s="48"/>
      <c r="K46" s="52"/>
    </row>
    <row r="47" spans="2:11" s="1" customFormat="1" ht="16.5" customHeight="1">
      <c r="B47" s="47"/>
      <c r="C47" s="48"/>
      <c r="D47" s="48"/>
      <c r="E47" s="157" t="str">
        <f>E7</f>
        <v>Revitalizace a zatraktivnění pevnosti - Stavební úpravy a přístavba návštěvnického centra</v>
      </c>
      <c r="F47" s="41"/>
      <c r="G47" s="41"/>
      <c r="H47" s="41"/>
      <c r="I47" s="158"/>
      <c r="J47" s="48"/>
      <c r="K47" s="52"/>
    </row>
    <row r="48" spans="2:11" ht="13.5">
      <c r="B48" s="29"/>
      <c r="C48" s="41" t="s">
        <v>176</v>
      </c>
      <c r="D48" s="30"/>
      <c r="E48" s="30"/>
      <c r="F48" s="30"/>
      <c r="G48" s="30"/>
      <c r="H48" s="30"/>
      <c r="I48" s="156"/>
      <c r="J48" s="30"/>
      <c r="K48" s="32"/>
    </row>
    <row r="49" spans="2:11" s="1" customFormat="1" ht="16.5" customHeight="1">
      <c r="B49" s="47"/>
      <c r="C49" s="48"/>
      <c r="D49" s="48"/>
      <c r="E49" s="157" t="s">
        <v>6416</v>
      </c>
      <c r="F49" s="48"/>
      <c r="G49" s="48"/>
      <c r="H49" s="48"/>
      <c r="I49" s="158"/>
      <c r="J49" s="48"/>
      <c r="K49" s="52"/>
    </row>
    <row r="50" spans="2:11" s="1" customFormat="1" ht="14.4" customHeight="1">
      <c r="B50" s="47"/>
      <c r="C50" s="41" t="s">
        <v>182</v>
      </c>
      <c r="D50" s="48"/>
      <c r="E50" s="48"/>
      <c r="F50" s="48"/>
      <c r="G50" s="48"/>
      <c r="H50" s="48"/>
      <c r="I50" s="158"/>
      <c r="J50" s="48"/>
      <c r="K50" s="52"/>
    </row>
    <row r="51" spans="2:11" s="1" customFormat="1" ht="17.25" customHeight="1">
      <c r="B51" s="47"/>
      <c r="C51" s="48"/>
      <c r="D51" s="48"/>
      <c r="E51" s="159" t="str">
        <f>E11</f>
        <v>stav - Předpokládaný soupis prací</v>
      </c>
      <c r="F51" s="48"/>
      <c r="G51" s="48"/>
      <c r="H51" s="48"/>
      <c r="I51" s="158"/>
      <c r="J51" s="48"/>
      <c r="K51" s="52"/>
    </row>
    <row r="52" spans="2:11" s="1" customFormat="1" ht="6.95" customHeight="1">
      <c r="B52" s="47"/>
      <c r="C52" s="48"/>
      <c r="D52" s="48"/>
      <c r="E52" s="48"/>
      <c r="F52" s="48"/>
      <c r="G52" s="48"/>
      <c r="H52" s="48"/>
      <c r="I52" s="158"/>
      <c r="J52" s="48"/>
      <c r="K52" s="52"/>
    </row>
    <row r="53" spans="2:11" s="1" customFormat="1" ht="18" customHeight="1">
      <c r="B53" s="47"/>
      <c r="C53" s="41" t="s">
        <v>25</v>
      </c>
      <c r="D53" s="48"/>
      <c r="E53" s="48"/>
      <c r="F53" s="36" t="str">
        <f>F14</f>
        <v>Dobrošov</v>
      </c>
      <c r="G53" s="48"/>
      <c r="H53" s="48"/>
      <c r="I53" s="160" t="s">
        <v>27</v>
      </c>
      <c r="J53" s="161" t="str">
        <f>IF(J14="","",J14)</f>
        <v>3. 5. 2017</v>
      </c>
      <c r="K53" s="52"/>
    </row>
    <row r="54" spans="2:11" s="1" customFormat="1" ht="6.95" customHeight="1">
      <c r="B54" s="47"/>
      <c r="C54" s="48"/>
      <c r="D54" s="48"/>
      <c r="E54" s="48"/>
      <c r="F54" s="48"/>
      <c r="G54" s="48"/>
      <c r="H54" s="48"/>
      <c r="I54" s="158"/>
      <c r="J54" s="48"/>
      <c r="K54" s="52"/>
    </row>
    <row r="55" spans="2:11" s="1" customFormat="1" ht="13.5">
      <c r="B55" s="47"/>
      <c r="C55" s="41" t="s">
        <v>29</v>
      </c>
      <c r="D55" s="48"/>
      <c r="E55" s="48"/>
      <c r="F55" s="36" t="str">
        <f>E17</f>
        <v xml:space="preserve"> </v>
      </c>
      <c r="G55" s="48"/>
      <c r="H55" s="48"/>
      <c r="I55" s="160" t="s">
        <v>35</v>
      </c>
      <c r="J55" s="45" t="str">
        <f>E23</f>
        <v xml:space="preserve"> </v>
      </c>
      <c r="K55" s="52"/>
    </row>
    <row r="56" spans="2:11" s="1" customFormat="1" ht="14.4" customHeight="1">
      <c r="B56" s="47"/>
      <c r="C56" s="41" t="s">
        <v>33</v>
      </c>
      <c r="D56" s="48"/>
      <c r="E56" s="48"/>
      <c r="F56" s="36" t="str">
        <f>IF(E20="","",E20)</f>
        <v/>
      </c>
      <c r="G56" s="48"/>
      <c r="H56" s="48"/>
      <c r="I56" s="158"/>
      <c r="J56" s="186"/>
      <c r="K56" s="52"/>
    </row>
    <row r="57" spans="2:11" s="1" customFormat="1" ht="10.3" customHeight="1">
      <c r="B57" s="47"/>
      <c r="C57" s="48"/>
      <c r="D57" s="48"/>
      <c r="E57" s="48"/>
      <c r="F57" s="48"/>
      <c r="G57" s="48"/>
      <c r="H57" s="48"/>
      <c r="I57" s="158"/>
      <c r="J57" s="48"/>
      <c r="K57" s="52"/>
    </row>
    <row r="58" spans="2:11" s="1" customFormat="1" ht="29.25" customHeight="1">
      <c r="B58" s="47"/>
      <c r="C58" s="187" t="s">
        <v>281</v>
      </c>
      <c r="D58" s="174"/>
      <c r="E58" s="174"/>
      <c r="F58" s="174"/>
      <c r="G58" s="174"/>
      <c r="H58" s="174"/>
      <c r="I58" s="188"/>
      <c r="J58" s="189" t="s">
        <v>282</v>
      </c>
      <c r="K58" s="190"/>
    </row>
    <row r="59" spans="2:11" s="1" customFormat="1" ht="10.3" customHeight="1">
      <c r="B59" s="47"/>
      <c r="C59" s="48"/>
      <c r="D59" s="48"/>
      <c r="E59" s="48"/>
      <c r="F59" s="48"/>
      <c r="G59" s="48"/>
      <c r="H59" s="48"/>
      <c r="I59" s="158"/>
      <c r="J59" s="48"/>
      <c r="K59" s="52"/>
    </row>
    <row r="60" spans="2:47" s="1" customFormat="1" ht="29.25" customHeight="1">
      <c r="B60" s="47"/>
      <c r="C60" s="191" t="s">
        <v>287</v>
      </c>
      <c r="D60" s="48"/>
      <c r="E60" s="48"/>
      <c r="F60" s="48"/>
      <c r="G60" s="48"/>
      <c r="H60" s="48"/>
      <c r="I60" s="158"/>
      <c r="J60" s="170">
        <f>J88</f>
        <v>0</v>
      </c>
      <c r="K60" s="52"/>
      <c r="AU60" s="25" t="s">
        <v>288</v>
      </c>
    </row>
    <row r="61" spans="2:11" s="8" customFormat="1" ht="24.95" customHeight="1">
      <c r="B61" s="192"/>
      <c r="C61" s="193"/>
      <c r="D61" s="194" t="s">
        <v>291</v>
      </c>
      <c r="E61" s="195"/>
      <c r="F61" s="195"/>
      <c r="G61" s="195"/>
      <c r="H61" s="195"/>
      <c r="I61" s="196"/>
      <c r="J61" s="197">
        <f>J89</f>
        <v>0</v>
      </c>
      <c r="K61" s="198"/>
    </row>
    <row r="62" spans="2:11" s="9" customFormat="1" ht="19.9" customHeight="1">
      <c r="B62" s="200"/>
      <c r="C62" s="201"/>
      <c r="D62" s="202" t="s">
        <v>294</v>
      </c>
      <c r="E62" s="203"/>
      <c r="F62" s="203"/>
      <c r="G62" s="203"/>
      <c r="H62" s="203"/>
      <c r="I62" s="204"/>
      <c r="J62" s="205">
        <f>J90</f>
        <v>0</v>
      </c>
      <c r="K62" s="206"/>
    </row>
    <row r="63" spans="2:11" s="9" customFormat="1" ht="19.9" customHeight="1">
      <c r="B63" s="200"/>
      <c r="C63" s="201"/>
      <c r="D63" s="202" t="s">
        <v>303</v>
      </c>
      <c r="E63" s="203"/>
      <c r="F63" s="203"/>
      <c r="G63" s="203"/>
      <c r="H63" s="203"/>
      <c r="I63" s="204"/>
      <c r="J63" s="205">
        <f>J149</f>
        <v>0</v>
      </c>
      <c r="K63" s="206"/>
    </row>
    <row r="64" spans="2:11" s="9" customFormat="1" ht="19.9" customHeight="1">
      <c r="B64" s="200"/>
      <c r="C64" s="201"/>
      <c r="D64" s="202" t="s">
        <v>306</v>
      </c>
      <c r="E64" s="203"/>
      <c r="F64" s="203"/>
      <c r="G64" s="203"/>
      <c r="H64" s="203"/>
      <c r="I64" s="204"/>
      <c r="J64" s="205">
        <f>J153</f>
        <v>0</v>
      </c>
      <c r="K64" s="206"/>
    </row>
    <row r="65" spans="2:11" s="9" customFormat="1" ht="19.9" customHeight="1">
      <c r="B65" s="200"/>
      <c r="C65" s="201"/>
      <c r="D65" s="202" t="s">
        <v>6418</v>
      </c>
      <c r="E65" s="203"/>
      <c r="F65" s="203"/>
      <c r="G65" s="203"/>
      <c r="H65" s="203"/>
      <c r="I65" s="204"/>
      <c r="J65" s="205">
        <f>J159</f>
        <v>0</v>
      </c>
      <c r="K65" s="206"/>
    </row>
    <row r="66" spans="2:11" s="9" customFormat="1" ht="19.9" customHeight="1">
      <c r="B66" s="200"/>
      <c r="C66" s="201"/>
      <c r="D66" s="202" t="s">
        <v>321</v>
      </c>
      <c r="E66" s="203"/>
      <c r="F66" s="203"/>
      <c r="G66" s="203"/>
      <c r="H66" s="203"/>
      <c r="I66" s="204"/>
      <c r="J66" s="205">
        <f>J166</f>
        <v>0</v>
      </c>
      <c r="K66" s="206"/>
    </row>
    <row r="67" spans="2:11" s="1" customFormat="1" ht="21.8" customHeight="1">
      <c r="B67" s="47"/>
      <c r="C67" s="48"/>
      <c r="D67" s="48"/>
      <c r="E67" s="48"/>
      <c r="F67" s="48"/>
      <c r="G67" s="48"/>
      <c r="H67" s="48"/>
      <c r="I67" s="158"/>
      <c r="J67" s="48"/>
      <c r="K67" s="52"/>
    </row>
    <row r="68" spans="2:11" s="1" customFormat="1" ht="6.95" customHeight="1">
      <c r="B68" s="68"/>
      <c r="C68" s="69"/>
      <c r="D68" s="69"/>
      <c r="E68" s="69"/>
      <c r="F68" s="69"/>
      <c r="G68" s="69"/>
      <c r="H68" s="69"/>
      <c r="I68" s="181"/>
      <c r="J68" s="69"/>
      <c r="K68" s="70"/>
    </row>
    <row r="72" spans="2:12" s="1" customFormat="1" ht="6.95" customHeight="1">
      <c r="B72" s="71"/>
      <c r="C72" s="72"/>
      <c r="D72" s="72"/>
      <c r="E72" s="72"/>
      <c r="F72" s="72"/>
      <c r="G72" s="72"/>
      <c r="H72" s="72"/>
      <c r="I72" s="184"/>
      <c r="J72" s="72"/>
      <c r="K72" s="72"/>
      <c r="L72" s="73"/>
    </row>
    <row r="73" spans="2:12" s="1" customFormat="1" ht="36.95" customHeight="1">
      <c r="B73" s="47"/>
      <c r="C73" s="74" t="s">
        <v>378</v>
      </c>
      <c r="D73" s="75"/>
      <c r="E73" s="75"/>
      <c r="F73" s="75"/>
      <c r="G73" s="75"/>
      <c r="H73" s="75"/>
      <c r="I73" s="208"/>
      <c r="J73" s="75"/>
      <c r="K73" s="75"/>
      <c r="L73" s="73"/>
    </row>
    <row r="74" spans="2:12" s="1" customFormat="1" ht="6.95" customHeight="1">
      <c r="B74" s="47"/>
      <c r="C74" s="75"/>
      <c r="D74" s="75"/>
      <c r="E74" s="75"/>
      <c r="F74" s="75"/>
      <c r="G74" s="75"/>
      <c r="H74" s="75"/>
      <c r="I74" s="208"/>
      <c r="J74" s="75"/>
      <c r="K74" s="75"/>
      <c r="L74" s="73"/>
    </row>
    <row r="75" spans="2:12" s="1" customFormat="1" ht="14.4" customHeight="1">
      <c r="B75" s="47"/>
      <c r="C75" s="77" t="s">
        <v>18</v>
      </c>
      <c r="D75" s="75"/>
      <c r="E75" s="75"/>
      <c r="F75" s="75"/>
      <c r="G75" s="75"/>
      <c r="H75" s="75"/>
      <c r="I75" s="208"/>
      <c r="J75" s="75"/>
      <c r="K75" s="75"/>
      <c r="L75" s="73"/>
    </row>
    <row r="76" spans="2:12" s="1" customFormat="1" ht="16.5" customHeight="1">
      <c r="B76" s="47"/>
      <c r="C76" s="75"/>
      <c r="D76" s="75"/>
      <c r="E76" s="209" t="str">
        <f>E7</f>
        <v>Revitalizace a zatraktivnění pevnosti - Stavební úpravy a přístavba návštěvnického centra</v>
      </c>
      <c r="F76" s="77"/>
      <c r="G76" s="77"/>
      <c r="H76" s="77"/>
      <c r="I76" s="208"/>
      <c r="J76" s="75"/>
      <c r="K76" s="75"/>
      <c r="L76" s="73"/>
    </row>
    <row r="77" spans="2:12" ht="13.5">
      <c r="B77" s="29"/>
      <c r="C77" s="77" t="s">
        <v>176</v>
      </c>
      <c r="D77" s="210"/>
      <c r="E77" s="210"/>
      <c r="F77" s="210"/>
      <c r="G77" s="210"/>
      <c r="H77" s="210"/>
      <c r="I77" s="149"/>
      <c r="J77" s="210"/>
      <c r="K77" s="210"/>
      <c r="L77" s="211"/>
    </row>
    <row r="78" spans="2:12" s="1" customFormat="1" ht="16.5" customHeight="1">
      <c r="B78" s="47"/>
      <c r="C78" s="75"/>
      <c r="D78" s="75"/>
      <c r="E78" s="209" t="s">
        <v>6416</v>
      </c>
      <c r="F78" s="75"/>
      <c r="G78" s="75"/>
      <c r="H78" s="75"/>
      <c r="I78" s="208"/>
      <c r="J78" s="75"/>
      <c r="K78" s="75"/>
      <c r="L78" s="73"/>
    </row>
    <row r="79" spans="2:12" s="1" customFormat="1" ht="14.4" customHeight="1">
      <c r="B79" s="47"/>
      <c r="C79" s="77" t="s">
        <v>182</v>
      </c>
      <c r="D79" s="75"/>
      <c r="E79" s="75"/>
      <c r="F79" s="75"/>
      <c r="G79" s="75"/>
      <c r="H79" s="75"/>
      <c r="I79" s="208"/>
      <c r="J79" s="75"/>
      <c r="K79" s="75"/>
      <c r="L79" s="73"/>
    </row>
    <row r="80" spans="2:12" s="1" customFormat="1" ht="17.25" customHeight="1">
      <c r="B80" s="47"/>
      <c r="C80" s="75"/>
      <c r="D80" s="75"/>
      <c r="E80" s="83" t="str">
        <f>E11</f>
        <v>stav - Předpokládaný soupis prací</v>
      </c>
      <c r="F80" s="75"/>
      <c r="G80" s="75"/>
      <c r="H80" s="75"/>
      <c r="I80" s="208"/>
      <c r="J80" s="75"/>
      <c r="K80" s="75"/>
      <c r="L80" s="73"/>
    </row>
    <row r="81" spans="2:12" s="1" customFormat="1" ht="6.95" customHeight="1">
      <c r="B81" s="47"/>
      <c r="C81" s="75"/>
      <c r="D81" s="75"/>
      <c r="E81" s="75"/>
      <c r="F81" s="75"/>
      <c r="G81" s="75"/>
      <c r="H81" s="75"/>
      <c r="I81" s="208"/>
      <c r="J81" s="75"/>
      <c r="K81" s="75"/>
      <c r="L81" s="73"/>
    </row>
    <row r="82" spans="2:12" s="1" customFormat="1" ht="18" customHeight="1">
      <c r="B82" s="47"/>
      <c r="C82" s="77" t="s">
        <v>25</v>
      </c>
      <c r="D82" s="75"/>
      <c r="E82" s="75"/>
      <c r="F82" s="212" t="str">
        <f>F14</f>
        <v>Dobrošov</v>
      </c>
      <c r="G82" s="75"/>
      <c r="H82" s="75"/>
      <c r="I82" s="213" t="s">
        <v>27</v>
      </c>
      <c r="J82" s="86" t="str">
        <f>IF(J14="","",J14)</f>
        <v>3. 5. 2017</v>
      </c>
      <c r="K82" s="75"/>
      <c r="L82" s="73"/>
    </row>
    <row r="83" spans="2:12" s="1" customFormat="1" ht="6.95" customHeight="1">
      <c r="B83" s="47"/>
      <c r="C83" s="75"/>
      <c r="D83" s="75"/>
      <c r="E83" s="75"/>
      <c r="F83" s="75"/>
      <c r="G83" s="75"/>
      <c r="H83" s="75"/>
      <c r="I83" s="208"/>
      <c r="J83" s="75"/>
      <c r="K83" s="75"/>
      <c r="L83" s="73"/>
    </row>
    <row r="84" spans="2:12" s="1" customFormat="1" ht="13.5">
      <c r="B84" s="47"/>
      <c r="C84" s="77" t="s">
        <v>29</v>
      </c>
      <c r="D84" s="75"/>
      <c r="E84" s="75"/>
      <c r="F84" s="212" t="str">
        <f>E17</f>
        <v xml:space="preserve"> </v>
      </c>
      <c r="G84" s="75"/>
      <c r="H84" s="75"/>
      <c r="I84" s="213" t="s">
        <v>35</v>
      </c>
      <c r="J84" s="212" t="str">
        <f>E23</f>
        <v xml:space="preserve"> </v>
      </c>
      <c r="K84" s="75"/>
      <c r="L84" s="73"/>
    </row>
    <row r="85" spans="2:12" s="1" customFormat="1" ht="14.4" customHeight="1">
      <c r="B85" s="47"/>
      <c r="C85" s="77" t="s">
        <v>33</v>
      </c>
      <c r="D85" s="75"/>
      <c r="E85" s="75"/>
      <c r="F85" s="212" t="str">
        <f>IF(E20="","",E20)</f>
        <v/>
      </c>
      <c r="G85" s="75"/>
      <c r="H85" s="75"/>
      <c r="I85" s="208"/>
      <c r="J85" s="75"/>
      <c r="K85" s="75"/>
      <c r="L85" s="73"/>
    </row>
    <row r="86" spans="2:12" s="1" customFormat="1" ht="10.3" customHeight="1">
      <c r="B86" s="47"/>
      <c r="C86" s="75"/>
      <c r="D86" s="75"/>
      <c r="E86" s="75"/>
      <c r="F86" s="75"/>
      <c r="G86" s="75"/>
      <c r="H86" s="75"/>
      <c r="I86" s="208"/>
      <c r="J86" s="75"/>
      <c r="K86" s="75"/>
      <c r="L86" s="73"/>
    </row>
    <row r="87" spans="2:20" s="10" customFormat="1" ht="29.25" customHeight="1">
      <c r="B87" s="214"/>
      <c r="C87" s="215" t="s">
        <v>379</v>
      </c>
      <c r="D87" s="216" t="s">
        <v>58</v>
      </c>
      <c r="E87" s="216" t="s">
        <v>54</v>
      </c>
      <c r="F87" s="216" t="s">
        <v>380</v>
      </c>
      <c r="G87" s="216" t="s">
        <v>381</v>
      </c>
      <c r="H87" s="216" t="s">
        <v>382</v>
      </c>
      <c r="I87" s="217" t="s">
        <v>383</v>
      </c>
      <c r="J87" s="216" t="s">
        <v>282</v>
      </c>
      <c r="K87" s="218" t="s">
        <v>384</v>
      </c>
      <c r="L87" s="219"/>
      <c r="M87" s="103" t="s">
        <v>385</v>
      </c>
      <c r="N87" s="104" t="s">
        <v>43</v>
      </c>
      <c r="O87" s="104" t="s">
        <v>386</v>
      </c>
      <c r="P87" s="104" t="s">
        <v>387</v>
      </c>
      <c r="Q87" s="104" t="s">
        <v>388</v>
      </c>
      <c r="R87" s="104" t="s">
        <v>389</v>
      </c>
      <c r="S87" s="104" t="s">
        <v>390</v>
      </c>
      <c r="T87" s="105" t="s">
        <v>391</v>
      </c>
    </row>
    <row r="88" spans="2:63" s="1" customFormat="1" ht="29.25" customHeight="1">
      <c r="B88" s="47"/>
      <c r="C88" s="109" t="s">
        <v>287</v>
      </c>
      <c r="D88" s="75"/>
      <c r="E88" s="75"/>
      <c r="F88" s="75"/>
      <c r="G88" s="75"/>
      <c r="H88" s="75"/>
      <c r="I88" s="208"/>
      <c r="J88" s="220">
        <f>BK88</f>
        <v>0</v>
      </c>
      <c r="K88" s="75"/>
      <c r="L88" s="73"/>
      <c r="M88" s="106"/>
      <c r="N88" s="107"/>
      <c r="O88" s="107"/>
      <c r="P88" s="221">
        <f>P89</f>
        <v>0</v>
      </c>
      <c r="Q88" s="107"/>
      <c r="R88" s="221">
        <f>R89</f>
        <v>26.05935</v>
      </c>
      <c r="S88" s="107"/>
      <c r="T88" s="222">
        <f>T89</f>
        <v>0</v>
      </c>
      <c r="AT88" s="25" t="s">
        <v>72</v>
      </c>
      <c r="AU88" s="25" t="s">
        <v>288</v>
      </c>
      <c r="BK88" s="223">
        <f>BK89</f>
        <v>0</v>
      </c>
    </row>
    <row r="89" spans="2:63" s="11" customFormat="1" ht="37.4" customHeight="1">
      <c r="B89" s="224"/>
      <c r="C89" s="225"/>
      <c r="D89" s="226" t="s">
        <v>72</v>
      </c>
      <c r="E89" s="227" t="s">
        <v>392</v>
      </c>
      <c r="F89" s="227" t="s">
        <v>393</v>
      </c>
      <c r="G89" s="225"/>
      <c r="H89" s="225"/>
      <c r="I89" s="228"/>
      <c r="J89" s="229">
        <f>BK89</f>
        <v>0</v>
      </c>
      <c r="K89" s="225"/>
      <c r="L89" s="230"/>
      <c r="M89" s="231"/>
      <c r="N89" s="232"/>
      <c r="O89" s="232"/>
      <c r="P89" s="233">
        <f>P90+P149+P153+P159+P166</f>
        <v>0</v>
      </c>
      <c r="Q89" s="232"/>
      <c r="R89" s="233">
        <f>R90+R149+R153+R159+R166</f>
        <v>26.05935</v>
      </c>
      <c r="S89" s="232"/>
      <c r="T89" s="234">
        <f>T90+T149+T153+T159+T166</f>
        <v>0</v>
      </c>
      <c r="AR89" s="235" t="s">
        <v>24</v>
      </c>
      <c r="AT89" s="236" t="s">
        <v>72</v>
      </c>
      <c r="AU89" s="236" t="s">
        <v>73</v>
      </c>
      <c r="AY89" s="235" t="s">
        <v>394</v>
      </c>
      <c r="BK89" s="237">
        <f>BK90+BK149+BK153+BK159+BK166</f>
        <v>0</v>
      </c>
    </row>
    <row r="90" spans="2:63" s="11" customFormat="1" ht="19.9" customHeight="1">
      <c r="B90" s="224"/>
      <c r="C90" s="225"/>
      <c r="D90" s="226" t="s">
        <v>72</v>
      </c>
      <c r="E90" s="238" t="s">
        <v>24</v>
      </c>
      <c r="F90" s="238" t="s">
        <v>395</v>
      </c>
      <c r="G90" s="225"/>
      <c r="H90" s="225"/>
      <c r="I90" s="228"/>
      <c r="J90" s="239">
        <f>BK90</f>
        <v>0</v>
      </c>
      <c r="K90" s="225"/>
      <c r="L90" s="230"/>
      <c r="M90" s="231"/>
      <c r="N90" s="232"/>
      <c r="O90" s="232"/>
      <c r="P90" s="233">
        <f>SUM(P91:P148)</f>
        <v>0</v>
      </c>
      <c r="Q90" s="232"/>
      <c r="R90" s="233">
        <f>SUM(R91:R148)</f>
        <v>0.5198499999999999</v>
      </c>
      <c r="S90" s="232"/>
      <c r="T90" s="234">
        <f>SUM(T91:T148)</f>
        <v>0</v>
      </c>
      <c r="AR90" s="235" t="s">
        <v>24</v>
      </c>
      <c r="AT90" s="236" t="s">
        <v>72</v>
      </c>
      <c r="AU90" s="236" t="s">
        <v>24</v>
      </c>
      <c r="AY90" s="235" t="s">
        <v>394</v>
      </c>
      <c r="BK90" s="237">
        <f>SUM(BK91:BK148)</f>
        <v>0</v>
      </c>
    </row>
    <row r="91" spans="2:65" s="1" customFormat="1" ht="25.5" customHeight="1">
      <c r="B91" s="47"/>
      <c r="C91" s="240" t="s">
        <v>24</v>
      </c>
      <c r="D91" s="240" t="s">
        <v>396</v>
      </c>
      <c r="E91" s="241" t="s">
        <v>6200</v>
      </c>
      <c r="F91" s="242" t="s">
        <v>6201</v>
      </c>
      <c r="G91" s="243" t="s">
        <v>425</v>
      </c>
      <c r="H91" s="244">
        <v>25.89</v>
      </c>
      <c r="I91" s="245"/>
      <c r="J91" s="246">
        <f>ROUND(I91*H91,2)</f>
        <v>0</v>
      </c>
      <c r="K91" s="242" t="s">
        <v>410</v>
      </c>
      <c r="L91" s="73"/>
      <c r="M91" s="247" t="s">
        <v>22</v>
      </c>
      <c r="N91" s="248" t="s">
        <v>44</v>
      </c>
      <c r="O91" s="48"/>
      <c r="P91" s="249">
        <f>O91*H91</f>
        <v>0</v>
      </c>
      <c r="Q91" s="249">
        <v>0</v>
      </c>
      <c r="R91" s="249">
        <f>Q91*H91</f>
        <v>0</v>
      </c>
      <c r="S91" s="249">
        <v>0</v>
      </c>
      <c r="T91" s="250">
        <f>S91*H91</f>
        <v>0</v>
      </c>
      <c r="AR91" s="25" t="s">
        <v>401</v>
      </c>
      <c r="AT91" s="25" t="s">
        <v>396</v>
      </c>
      <c r="AU91" s="25" t="s">
        <v>81</v>
      </c>
      <c r="AY91" s="25" t="s">
        <v>394</v>
      </c>
      <c r="BE91" s="251">
        <f>IF(N91="základní",J91,0)</f>
        <v>0</v>
      </c>
      <c r="BF91" s="251">
        <f>IF(N91="snížená",J91,0)</f>
        <v>0</v>
      </c>
      <c r="BG91" s="251">
        <f>IF(N91="zákl. přenesená",J91,0)</f>
        <v>0</v>
      </c>
      <c r="BH91" s="251">
        <f>IF(N91="sníž. přenesená",J91,0)</f>
        <v>0</v>
      </c>
      <c r="BI91" s="251">
        <f>IF(N91="nulová",J91,0)</f>
        <v>0</v>
      </c>
      <c r="BJ91" s="25" t="s">
        <v>24</v>
      </c>
      <c r="BK91" s="251">
        <f>ROUND(I91*H91,2)</f>
        <v>0</v>
      </c>
      <c r="BL91" s="25" t="s">
        <v>401</v>
      </c>
      <c r="BM91" s="25" t="s">
        <v>6419</v>
      </c>
    </row>
    <row r="92" spans="2:47" s="1" customFormat="1" ht="13.5">
      <c r="B92" s="47"/>
      <c r="C92" s="75"/>
      <c r="D92" s="252" t="s">
        <v>403</v>
      </c>
      <c r="E92" s="75"/>
      <c r="F92" s="253" t="s">
        <v>6203</v>
      </c>
      <c r="G92" s="75"/>
      <c r="H92" s="75"/>
      <c r="I92" s="208"/>
      <c r="J92" s="75"/>
      <c r="K92" s="75"/>
      <c r="L92" s="73"/>
      <c r="M92" s="254"/>
      <c r="N92" s="48"/>
      <c r="O92" s="48"/>
      <c r="P92" s="48"/>
      <c r="Q92" s="48"/>
      <c r="R92" s="48"/>
      <c r="S92" s="48"/>
      <c r="T92" s="96"/>
      <c r="AT92" s="25" t="s">
        <v>403</v>
      </c>
      <c r="AU92" s="25" t="s">
        <v>81</v>
      </c>
    </row>
    <row r="93" spans="2:51" s="12" customFormat="1" ht="13.5">
      <c r="B93" s="255"/>
      <c r="C93" s="256"/>
      <c r="D93" s="252" t="s">
        <v>405</v>
      </c>
      <c r="E93" s="257" t="s">
        <v>163</v>
      </c>
      <c r="F93" s="258" t="s">
        <v>6420</v>
      </c>
      <c r="G93" s="256"/>
      <c r="H93" s="259">
        <v>25.89</v>
      </c>
      <c r="I93" s="260"/>
      <c r="J93" s="256"/>
      <c r="K93" s="256"/>
      <c r="L93" s="261"/>
      <c r="M93" s="262"/>
      <c r="N93" s="263"/>
      <c r="O93" s="263"/>
      <c r="P93" s="263"/>
      <c r="Q93" s="263"/>
      <c r="R93" s="263"/>
      <c r="S93" s="263"/>
      <c r="T93" s="264"/>
      <c r="AT93" s="265" t="s">
        <v>405</v>
      </c>
      <c r="AU93" s="265" t="s">
        <v>81</v>
      </c>
      <c r="AV93" s="12" t="s">
        <v>81</v>
      </c>
      <c r="AW93" s="12" t="s">
        <v>36</v>
      </c>
      <c r="AX93" s="12" t="s">
        <v>24</v>
      </c>
      <c r="AY93" s="265" t="s">
        <v>394</v>
      </c>
    </row>
    <row r="94" spans="2:65" s="1" customFormat="1" ht="16.5" customHeight="1">
      <c r="B94" s="47"/>
      <c r="C94" s="240" t="s">
        <v>81</v>
      </c>
      <c r="D94" s="240" t="s">
        <v>396</v>
      </c>
      <c r="E94" s="241" t="s">
        <v>534</v>
      </c>
      <c r="F94" s="242" t="s">
        <v>535</v>
      </c>
      <c r="G94" s="243" t="s">
        <v>425</v>
      </c>
      <c r="H94" s="244">
        <v>25.89</v>
      </c>
      <c r="I94" s="245"/>
      <c r="J94" s="246">
        <f>ROUND(I94*H94,2)</f>
        <v>0</v>
      </c>
      <c r="K94" s="242" t="s">
        <v>410</v>
      </c>
      <c r="L94" s="73"/>
      <c r="M94" s="247" t="s">
        <v>22</v>
      </c>
      <c r="N94" s="248" t="s">
        <v>44</v>
      </c>
      <c r="O94" s="48"/>
      <c r="P94" s="249">
        <f>O94*H94</f>
        <v>0</v>
      </c>
      <c r="Q94" s="249">
        <v>0</v>
      </c>
      <c r="R94" s="249">
        <f>Q94*H94</f>
        <v>0</v>
      </c>
      <c r="S94" s="249">
        <v>0</v>
      </c>
      <c r="T94" s="250">
        <f>S94*H94</f>
        <v>0</v>
      </c>
      <c r="AR94" s="25" t="s">
        <v>401</v>
      </c>
      <c r="AT94" s="25" t="s">
        <v>396</v>
      </c>
      <c r="AU94" s="25" t="s">
        <v>81</v>
      </c>
      <c r="AY94" s="25" t="s">
        <v>394</v>
      </c>
      <c r="BE94" s="251">
        <f>IF(N94="základní",J94,0)</f>
        <v>0</v>
      </c>
      <c r="BF94" s="251">
        <f>IF(N94="snížená",J94,0)</f>
        <v>0</v>
      </c>
      <c r="BG94" s="251">
        <f>IF(N94="zákl. přenesená",J94,0)</f>
        <v>0</v>
      </c>
      <c r="BH94" s="251">
        <f>IF(N94="sníž. přenesená",J94,0)</f>
        <v>0</v>
      </c>
      <c r="BI94" s="251">
        <f>IF(N94="nulová",J94,0)</f>
        <v>0</v>
      </c>
      <c r="BJ94" s="25" t="s">
        <v>24</v>
      </c>
      <c r="BK94" s="251">
        <f>ROUND(I94*H94,2)</f>
        <v>0</v>
      </c>
      <c r="BL94" s="25" t="s">
        <v>401</v>
      </c>
      <c r="BM94" s="25" t="s">
        <v>6421</v>
      </c>
    </row>
    <row r="95" spans="2:47" s="1" customFormat="1" ht="13.5">
      <c r="B95" s="47"/>
      <c r="C95" s="75"/>
      <c r="D95" s="252" t="s">
        <v>403</v>
      </c>
      <c r="E95" s="75"/>
      <c r="F95" s="253" t="s">
        <v>537</v>
      </c>
      <c r="G95" s="75"/>
      <c r="H95" s="75"/>
      <c r="I95" s="208"/>
      <c r="J95" s="75"/>
      <c r="K95" s="75"/>
      <c r="L95" s="73"/>
      <c r="M95" s="254"/>
      <c r="N95" s="48"/>
      <c r="O95" s="48"/>
      <c r="P95" s="48"/>
      <c r="Q95" s="48"/>
      <c r="R95" s="48"/>
      <c r="S95" s="48"/>
      <c r="T95" s="96"/>
      <c r="AT95" s="25" t="s">
        <v>403</v>
      </c>
      <c r="AU95" s="25" t="s">
        <v>81</v>
      </c>
    </row>
    <row r="96" spans="2:51" s="12" customFormat="1" ht="13.5">
      <c r="B96" s="255"/>
      <c r="C96" s="256"/>
      <c r="D96" s="252" t="s">
        <v>405</v>
      </c>
      <c r="E96" s="257" t="s">
        <v>22</v>
      </c>
      <c r="F96" s="258" t="s">
        <v>163</v>
      </c>
      <c r="G96" s="256"/>
      <c r="H96" s="259">
        <v>25.89</v>
      </c>
      <c r="I96" s="260"/>
      <c r="J96" s="256"/>
      <c r="K96" s="256"/>
      <c r="L96" s="261"/>
      <c r="M96" s="262"/>
      <c r="N96" s="263"/>
      <c r="O96" s="263"/>
      <c r="P96" s="263"/>
      <c r="Q96" s="263"/>
      <c r="R96" s="263"/>
      <c r="S96" s="263"/>
      <c r="T96" s="264"/>
      <c r="AT96" s="265" t="s">
        <v>405</v>
      </c>
      <c r="AU96" s="265" t="s">
        <v>81</v>
      </c>
      <c r="AV96" s="12" t="s">
        <v>81</v>
      </c>
      <c r="AW96" s="12" t="s">
        <v>36</v>
      </c>
      <c r="AX96" s="12" t="s">
        <v>24</v>
      </c>
      <c r="AY96" s="265" t="s">
        <v>394</v>
      </c>
    </row>
    <row r="97" spans="2:65" s="1" customFormat="1" ht="16.5" customHeight="1">
      <c r="B97" s="47"/>
      <c r="C97" s="240" t="s">
        <v>413</v>
      </c>
      <c r="D97" s="240" t="s">
        <v>396</v>
      </c>
      <c r="E97" s="241" t="s">
        <v>546</v>
      </c>
      <c r="F97" s="242" t="s">
        <v>547</v>
      </c>
      <c r="G97" s="243" t="s">
        <v>425</v>
      </c>
      <c r="H97" s="244">
        <v>25.89</v>
      </c>
      <c r="I97" s="245"/>
      <c r="J97" s="246">
        <f>ROUND(I97*H97,2)</f>
        <v>0</v>
      </c>
      <c r="K97" s="242" t="s">
        <v>410</v>
      </c>
      <c r="L97" s="73"/>
      <c r="M97" s="247" t="s">
        <v>22</v>
      </c>
      <c r="N97" s="248" t="s">
        <v>44</v>
      </c>
      <c r="O97" s="48"/>
      <c r="P97" s="249">
        <f>O97*H97</f>
        <v>0</v>
      </c>
      <c r="Q97" s="249">
        <v>0</v>
      </c>
      <c r="R97" s="249">
        <f>Q97*H97</f>
        <v>0</v>
      </c>
      <c r="S97" s="249">
        <v>0</v>
      </c>
      <c r="T97" s="250">
        <f>S97*H97</f>
        <v>0</v>
      </c>
      <c r="AR97" s="25" t="s">
        <v>401</v>
      </c>
      <c r="AT97" s="25" t="s">
        <v>396</v>
      </c>
      <c r="AU97" s="25" t="s">
        <v>81</v>
      </c>
      <c r="AY97" s="25" t="s">
        <v>394</v>
      </c>
      <c r="BE97" s="251">
        <f>IF(N97="základní",J97,0)</f>
        <v>0</v>
      </c>
      <c r="BF97" s="251">
        <f>IF(N97="snížená",J97,0)</f>
        <v>0</v>
      </c>
      <c r="BG97" s="251">
        <f>IF(N97="zákl. přenesená",J97,0)</f>
        <v>0</v>
      </c>
      <c r="BH97" s="251">
        <f>IF(N97="sníž. přenesená",J97,0)</f>
        <v>0</v>
      </c>
      <c r="BI97" s="251">
        <f>IF(N97="nulová",J97,0)</f>
        <v>0</v>
      </c>
      <c r="BJ97" s="25" t="s">
        <v>24</v>
      </c>
      <c r="BK97" s="251">
        <f>ROUND(I97*H97,2)</f>
        <v>0</v>
      </c>
      <c r="BL97" s="25" t="s">
        <v>401</v>
      </c>
      <c r="BM97" s="25" t="s">
        <v>6422</v>
      </c>
    </row>
    <row r="98" spans="2:47" s="1" customFormat="1" ht="13.5">
      <c r="B98" s="47"/>
      <c r="C98" s="75"/>
      <c r="D98" s="252" t="s">
        <v>403</v>
      </c>
      <c r="E98" s="75"/>
      <c r="F98" s="253" t="s">
        <v>547</v>
      </c>
      <c r="G98" s="75"/>
      <c r="H98" s="75"/>
      <c r="I98" s="208"/>
      <c r="J98" s="75"/>
      <c r="K98" s="75"/>
      <c r="L98" s="73"/>
      <c r="M98" s="254"/>
      <c r="N98" s="48"/>
      <c r="O98" s="48"/>
      <c r="P98" s="48"/>
      <c r="Q98" s="48"/>
      <c r="R98" s="48"/>
      <c r="S98" s="48"/>
      <c r="T98" s="96"/>
      <c r="AT98" s="25" t="s">
        <v>403</v>
      </c>
      <c r="AU98" s="25" t="s">
        <v>81</v>
      </c>
    </row>
    <row r="99" spans="2:51" s="12" customFormat="1" ht="13.5">
      <c r="B99" s="255"/>
      <c r="C99" s="256"/>
      <c r="D99" s="252" t="s">
        <v>405</v>
      </c>
      <c r="E99" s="257" t="s">
        <v>22</v>
      </c>
      <c r="F99" s="258" t="s">
        <v>163</v>
      </c>
      <c r="G99" s="256"/>
      <c r="H99" s="259">
        <v>25.89</v>
      </c>
      <c r="I99" s="260"/>
      <c r="J99" s="256"/>
      <c r="K99" s="256"/>
      <c r="L99" s="261"/>
      <c r="M99" s="262"/>
      <c r="N99" s="263"/>
      <c r="O99" s="263"/>
      <c r="P99" s="263"/>
      <c r="Q99" s="263"/>
      <c r="R99" s="263"/>
      <c r="S99" s="263"/>
      <c r="T99" s="264"/>
      <c r="AT99" s="265" t="s">
        <v>405</v>
      </c>
      <c r="AU99" s="265" t="s">
        <v>81</v>
      </c>
      <c r="AV99" s="12" t="s">
        <v>81</v>
      </c>
      <c r="AW99" s="12" t="s">
        <v>36</v>
      </c>
      <c r="AX99" s="12" t="s">
        <v>24</v>
      </c>
      <c r="AY99" s="265" t="s">
        <v>394</v>
      </c>
    </row>
    <row r="100" spans="2:65" s="1" customFormat="1" ht="16.5" customHeight="1">
      <c r="B100" s="47"/>
      <c r="C100" s="240" t="s">
        <v>401</v>
      </c>
      <c r="D100" s="240" t="s">
        <v>396</v>
      </c>
      <c r="E100" s="241" t="s">
        <v>550</v>
      </c>
      <c r="F100" s="242" t="s">
        <v>551</v>
      </c>
      <c r="G100" s="243" t="s">
        <v>552</v>
      </c>
      <c r="H100" s="244">
        <v>46.602</v>
      </c>
      <c r="I100" s="245"/>
      <c r="J100" s="246">
        <f>ROUND(I100*H100,2)</f>
        <v>0</v>
      </c>
      <c r="K100" s="242" t="s">
        <v>410</v>
      </c>
      <c r="L100" s="73"/>
      <c r="M100" s="247" t="s">
        <v>22</v>
      </c>
      <c r="N100" s="248" t="s">
        <v>44</v>
      </c>
      <c r="O100" s="48"/>
      <c r="P100" s="249">
        <f>O100*H100</f>
        <v>0</v>
      </c>
      <c r="Q100" s="249">
        <v>0</v>
      </c>
      <c r="R100" s="249">
        <f>Q100*H100</f>
        <v>0</v>
      </c>
      <c r="S100" s="249">
        <v>0</v>
      </c>
      <c r="T100" s="250">
        <f>S100*H100</f>
        <v>0</v>
      </c>
      <c r="AR100" s="25" t="s">
        <v>401</v>
      </c>
      <c r="AT100" s="25" t="s">
        <v>396</v>
      </c>
      <c r="AU100" s="25" t="s">
        <v>81</v>
      </c>
      <c r="AY100" s="25" t="s">
        <v>394</v>
      </c>
      <c r="BE100" s="251">
        <f>IF(N100="základní",J100,0)</f>
        <v>0</v>
      </c>
      <c r="BF100" s="251">
        <f>IF(N100="snížená",J100,0)</f>
        <v>0</v>
      </c>
      <c r="BG100" s="251">
        <f>IF(N100="zákl. přenesená",J100,0)</f>
        <v>0</v>
      </c>
      <c r="BH100" s="251">
        <f>IF(N100="sníž. přenesená",J100,0)</f>
        <v>0</v>
      </c>
      <c r="BI100" s="251">
        <f>IF(N100="nulová",J100,0)</f>
        <v>0</v>
      </c>
      <c r="BJ100" s="25" t="s">
        <v>24</v>
      </c>
      <c r="BK100" s="251">
        <f>ROUND(I100*H100,2)</f>
        <v>0</v>
      </c>
      <c r="BL100" s="25" t="s">
        <v>401</v>
      </c>
      <c r="BM100" s="25" t="s">
        <v>6423</v>
      </c>
    </row>
    <row r="101" spans="2:47" s="1" customFormat="1" ht="13.5">
      <c r="B101" s="47"/>
      <c r="C101" s="75"/>
      <c r="D101" s="252" t="s">
        <v>403</v>
      </c>
      <c r="E101" s="75"/>
      <c r="F101" s="253" t="s">
        <v>554</v>
      </c>
      <c r="G101" s="75"/>
      <c r="H101" s="75"/>
      <c r="I101" s="208"/>
      <c r="J101" s="75"/>
      <c r="K101" s="75"/>
      <c r="L101" s="73"/>
      <c r="M101" s="254"/>
      <c r="N101" s="48"/>
      <c r="O101" s="48"/>
      <c r="P101" s="48"/>
      <c r="Q101" s="48"/>
      <c r="R101" s="48"/>
      <c r="S101" s="48"/>
      <c r="T101" s="96"/>
      <c r="AT101" s="25" t="s">
        <v>403</v>
      </c>
      <c r="AU101" s="25" t="s">
        <v>81</v>
      </c>
    </row>
    <row r="102" spans="2:51" s="12" customFormat="1" ht="13.5">
      <c r="B102" s="255"/>
      <c r="C102" s="256"/>
      <c r="D102" s="252" t="s">
        <v>405</v>
      </c>
      <c r="E102" s="257" t="s">
        <v>22</v>
      </c>
      <c r="F102" s="258" t="s">
        <v>6424</v>
      </c>
      <c r="G102" s="256"/>
      <c r="H102" s="259">
        <v>46.602</v>
      </c>
      <c r="I102" s="260"/>
      <c r="J102" s="256"/>
      <c r="K102" s="256"/>
      <c r="L102" s="261"/>
      <c r="M102" s="262"/>
      <c r="N102" s="263"/>
      <c r="O102" s="263"/>
      <c r="P102" s="263"/>
      <c r="Q102" s="263"/>
      <c r="R102" s="263"/>
      <c r="S102" s="263"/>
      <c r="T102" s="264"/>
      <c r="AT102" s="265" t="s">
        <v>405</v>
      </c>
      <c r="AU102" s="265" t="s">
        <v>81</v>
      </c>
      <c r="AV102" s="12" t="s">
        <v>81</v>
      </c>
      <c r="AW102" s="12" t="s">
        <v>36</v>
      </c>
      <c r="AX102" s="12" t="s">
        <v>24</v>
      </c>
      <c r="AY102" s="265" t="s">
        <v>394</v>
      </c>
    </row>
    <row r="103" spans="2:65" s="1" customFormat="1" ht="25.5" customHeight="1">
      <c r="B103" s="47"/>
      <c r="C103" s="240" t="s">
        <v>422</v>
      </c>
      <c r="D103" s="240" t="s">
        <v>396</v>
      </c>
      <c r="E103" s="241" t="s">
        <v>6207</v>
      </c>
      <c r="F103" s="242" t="s">
        <v>6208</v>
      </c>
      <c r="G103" s="243" t="s">
        <v>399</v>
      </c>
      <c r="H103" s="244">
        <v>129.45</v>
      </c>
      <c r="I103" s="245"/>
      <c r="J103" s="246">
        <f>ROUND(I103*H103,2)</f>
        <v>0</v>
      </c>
      <c r="K103" s="242" t="s">
        <v>6425</v>
      </c>
      <c r="L103" s="73"/>
      <c r="M103" s="247" t="s">
        <v>22</v>
      </c>
      <c r="N103" s="248" t="s">
        <v>44</v>
      </c>
      <c r="O103" s="48"/>
      <c r="P103" s="249">
        <f>O103*H103</f>
        <v>0</v>
      </c>
      <c r="Q103" s="249">
        <v>0</v>
      </c>
      <c r="R103" s="249">
        <f>Q103*H103</f>
        <v>0</v>
      </c>
      <c r="S103" s="249">
        <v>0</v>
      </c>
      <c r="T103" s="250">
        <f>S103*H103</f>
        <v>0</v>
      </c>
      <c r="AR103" s="25" t="s">
        <v>401</v>
      </c>
      <c r="AT103" s="25" t="s">
        <v>396</v>
      </c>
      <c r="AU103" s="25" t="s">
        <v>81</v>
      </c>
      <c r="AY103" s="25" t="s">
        <v>394</v>
      </c>
      <c r="BE103" s="251">
        <f>IF(N103="základní",J103,0)</f>
        <v>0</v>
      </c>
      <c r="BF103" s="251">
        <f>IF(N103="snížená",J103,0)</f>
        <v>0</v>
      </c>
      <c r="BG103" s="251">
        <f>IF(N103="zákl. přenesená",J103,0)</f>
        <v>0</v>
      </c>
      <c r="BH103" s="251">
        <f>IF(N103="sníž. přenesená",J103,0)</f>
        <v>0</v>
      </c>
      <c r="BI103" s="251">
        <f>IF(N103="nulová",J103,0)</f>
        <v>0</v>
      </c>
      <c r="BJ103" s="25" t="s">
        <v>24</v>
      </c>
      <c r="BK103" s="251">
        <f>ROUND(I103*H103,2)</f>
        <v>0</v>
      </c>
      <c r="BL103" s="25" t="s">
        <v>401</v>
      </c>
      <c r="BM103" s="25" t="s">
        <v>6426</v>
      </c>
    </row>
    <row r="104" spans="2:47" s="1" customFormat="1" ht="13.5">
      <c r="B104" s="47"/>
      <c r="C104" s="75"/>
      <c r="D104" s="252" t="s">
        <v>403</v>
      </c>
      <c r="E104" s="75"/>
      <c r="F104" s="253" t="s">
        <v>6208</v>
      </c>
      <c r="G104" s="75"/>
      <c r="H104" s="75"/>
      <c r="I104" s="208"/>
      <c r="J104" s="75"/>
      <c r="K104" s="75"/>
      <c r="L104" s="73"/>
      <c r="M104" s="254"/>
      <c r="N104" s="48"/>
      <c r="O104" s="48"/>
      <c r="P104" s="48"/>
      <c r="Q104" s="48"/>
      <c r="R104" s="48"/>
      <c r="S104" s="48"/>
      <c r="T104" s="96"/>
      <c r="AT104" s="25" t="s">
        <v>403</v>
      </c>
      <c r="AU104" s="25" t="s">
        <v>81</v>
      </c>
    </row>
    <row r="105" spans="2:51" s="12" customFormat="1" ht="13.5">
      <c r="B105" s="255"/>
      <c r="C105" s="256"/>
      <c r="D105" s="252" t="s">
        <v>405</v>
      </c>
      <c r="E105" s="257" t="s">
        <v>22</v>
      </c>
      <c r="F105" s="258" t="s">
        <v>6427</v>
      </c>
      <c r="G105" s="256"/>
      <c r="H105" s="259">
        <v>129.45</v>
      </c>
      <c r="I105" s="260"/>
      <c r="J105" s="256"/>
      <c r="K105" s="256"/>
      <c r="L105" s="261"/>
      <c r="M105" s="262"/>
      <c r="N105" s="263"/>
      <c r="O105" s="263"/>
      <c r="P105" s="263"/>
      <c r="Q105" s="263"/>
      <c r="R105" s="263"/>
      <c r="S105" s="263"/>
      <c r="T105" s="264"/>
      <c r="AT105" s="265" t="s">
        <v>405</v>
      </c>
      <c r="AU105" s="265" t="s">
        <v>81</v>
      </c>
      <c r="AV105" s="12" t="s">
        <v>81</v>
      </c>
      <c r="AW105" s="12" t="s">
        <v>36</v>
      </c>
      <c r="AX105" s="12" t="s">
        <v>24</v>
      </c>
      <c r="AY105" s="265" t="s">
        <v>394</v>
      </c>
    </row>
    <row r="106" spans="2:65" s="1" customFormat="1" ht="16.5" customHeight="1">
      <c r="B106" s="47"/>
      <c r="C106" s="240" t="s">
        <v>432</v>
      </c>
      <c r="D106" s="240" t="s">
        <v>396</v>
      </c>
      <c r="E106" s="241" t="s">
        <v>579</v>
      </c>
      <c r="F106" s="242" t="s">
        <v>580</v>
      </c>
      <c r="G106" s="243" t="s">
        <v>399</v>
      </c>
      <c r="H106" s="244">
        <v>129.45</v>
      </c>
      <c r="I106" s="245"/>
      <c r="J106" s="246">
        <f>ROUND(I106*H106,2)</f>
        <v>0</v>
      </c>
      <c r="K106" s="242" t="s">
        <v>410</v>
      </c>
      <c r="L106" s="73"/>
      <c r="M106" s="247" t="s">
        <v>22</v>
      </c>
      <c r="N106" s="248" t="s">
        <v>44</v>
      </c>
      <c r="O106" s="48"/>
      <c r="P106" s="249">
        <f>O106*H106</f>
        <v>0</v>
      </c>
      <c r="Q106" s="249">
        <v>0</v>
      </c>
      <c r="R106" s="249">
        <f>Q106*H106</f>
        <v>0</v>
      </c>
      <c r="S106" s="249">
        <v>0</v>
      </c>
      <c r="T106" s="250">
        <f>S106*H106</f>
        <v>0</v>
      </c>
      <c r="AR106" s="25" t="s">
        <v>401</v>
      </c>
      <c r="AT106" s="25" t="s">
        <v>396</v>
      </c>
      <c r="AU106" s="25" t="s">
        <v>81</v>
      </c>
      <c r="AY106" s="25" t="s">
        <v>394</v>
      </c>
      <c r="BE106" s="251">
        <f>IF(N106="základní",J106,0)</f>
        <v>0</v>
      </c>
      <c r="BF106" s="251">
        <f>IF(N106="snížená",J106,0)</f>
        <v>0</v>
      </c>
      <c r="BG106" s="251">
        <f>IF(N106="zákl. přenesená",J106,0)</f>
        <v>0</v>
      </c>
      <c r="BH106" s="251">
        <f>IF(N106="sníž. přenesená",J106,0)</f>
        <v>0</v>
      </c>
      <c r="BI106" s="251">
        <f>IF(N106="nulová",J106,0)</f>
        <v>0</v>
      </c>
      <c r="BJ106" s="25" t="s">
        <v>24</v>
      </c>
      <c r="BK106" s="251">
        <f>ROUND(I106*H106,2)</f>
        <v>0</v>
      </c>
      <c r="BL106" s="25" t="s">
        <v>401</v>
      </c>
      <c r="BM106" s="25" t="s">
        <v>6428</v>
      </c>
    </row>
    <row r="107" spans="2:47" s="1" customFormat="1" ht="13.5">
      <c r="B107" s="47"/>
      <c r="C107" s="75"/>
      <c r="D107" s="252" t="s">
        <v>403</v>
      </c>
      <c r="E107" s="75"/>
      <c r="F107" s="253" t="s">
        <v>582</v>
      </c>
      <c r="G107" s="75"/>
      <c r="H107" s="75"/>
      <c r="I107" s="208"/>
      <c r="J107" s="75"/>
      <c r="K107" s="75"/>
      <c r="L107" s="73"/>
      <c r="M107" s="254"/>
      <c r="N107" s="48"/>
      <c r="O107" s="48"/>
      <c r="P107" s="48"/>
      <c r="Q107" s="48"/>
      <c r="R107" s="48"/>
      <c r="S107" s="48"/>
      <c r="T107" s="96"/>
      <c r="AT107" s="25" t="s">
        <v>403</v>
      </c>
      <c r="AU107" s="25" t="s">
        <v>81</v>
      </c>
    </row>
    <row r="108" spans="2:51" s="12" customFormat="1" ht="13.5">
      <c r="B108" s="255"/>
      <c r="C108" s="256"/>
      <c r="D108" s="252" t="s">
        <v>405</v>
      </c>
      <c r="E108" s="257" t="s">
        <v>22</v>
      </c>
      <c r="F108" s="258" t="s">
        <v>6429</v>
      </c>
      <c r="G108" s="256"/>
      <c r="H108" s="259">
        <v>129.45</v>
      </c>
      <c r="I108" s="260"/>
      <c r="J108" s="256"/>
      <c r="K108" s="256"/>
      <c r="L108" s="261"/>
      <c r="M108" s="262"/>
      <c r="N108" s="263"/>
      <c r="O108" s="263"/>
      <c r="P108" s="263"/>
      <c r="Q108" s="263"/>
      <c r="R108" s="263"/>
      <c r="S108" s="263"/>
      <c r="T108" s="264"/>
      <c r="AT108" s="265" t="s">
        <v>405</v>
      </c>
      <c r="AU108" s="265" t="s">
        <v>81</v>
      </c>
      <c r="AV108" s="12" t="s">
        <v>81</v>
      </c>
      <c r="AW108" s="12" t="s">
        <v>36</v>
      </c>
      <c r="AX108" s="12" t="s">
        <v>24</v>
      </c>
      <c r="AY108" s="265" t="s">
        <v>394</v>
      </c>
    </row>
    <row r="109" spans="2:65" s="1" customFormat="1" ht="25.5" customHeight="1">
      <c r="B109" s="47"/>
      <c r="C109" s="240" t="s">
        <v>437</v>
      </c>
      <c r="D109" s="240" t="s">
        <v>396</v>
      </c>
      <c r="E109" s="241" t="s">
        <v>6430</v>
      </c>
      <c r="F109" s="242" t="s">
        <v>6431</v>
      </c>
      <c r="G109" s="243" t="s">
        <v>409</v>
      </c>
      <c r="H109" s="244">
        <v>79</v>
      </c>
      <c r="I109" s="245"/>
      <c r="J109" s="246">
        <f>ROUND(I109*H109,2)</f>
        <v>0</v>
      </c>
      <c r="K109" s="242" t="s">
        <v>22</v>
      </c>
      <c r="L109" s="73"/>
      <c r="M109" s="247" t="s">
        <v>22</v>
      </c>
      <c r="N109" s="248" t="s">
        <v>44</v>
      </c>
      <c r="O109" s="48"/>
      <c r="P109" s="249">
        <f>O109*H109</f>
        <v>0</v>
      </c>
      <c r="Q109" s="249">
        <v>0</v>
      </c>
      <c r="R109" s="249">
        <f>Q109*H109</f>
        <v>0</v>
      </c>
      <c r="S109" s="249">
        <v>0</v>
      </c>
      <c r="T109" s="250">
        <f>S109*H109</f>
        <v>0</v>
      </c>
      <c r="AR109" s="25" t="s">
        <v>401</v>
      </c>
      <c r="AT109" s="25" t="s">
        <v>396</v>
      </c>
      <c r="AU109" s="25" t="s">
        <v>81</v>
      </c>
      <c r="AY109" s="25" t="s">
        <v>394</v>
      </c>
      <c r="BE109" s="251">
        <f>IF(N109="základní",J109,0)</f>
        <v>0</v>
      </c>
      <c r="BF109" s="251">
        <f>IF(N109="snížená",J109,0)</f>
        <v>0</v>
      </c>
      <c r="BG109" s="251">
        <f>IF(N109="zákl. přenesená",J109,0)</f>
        <v>0</v>
      </c>
      <c r="BH109" s="251">
        <f>IF(N109="sníž. přenesená",J109,0)</f>
        <v>0</v>
      </c>
      <c r="BI109" s="251">
        <f>IF(N109="nulová",J109,0)</f>
        <v>0</v>
      </c>
      <c r="BJ109" s="25" t="s">
        <v>24</v>
      </c>
      <c r="BK109" s="251">
        <f>ROUND(I109*H109,2)</f>
        <v>0</v>
      </c>
      <c r="BL109" s="25" t="s">
        <v>401</v>
      </c>
      <c r="BM109" s="25" t="s">
        <v>6432</v>
      </c>
    </row>
    <row r="110" spans="2:47" s="1" customFormat="1" ht="13.5">
      <c r="B110" s="47"/>
      <c r="C110" s="75"/>
      <c r="D110" s="252" t="s">
        <v>403</v>
      </c>
      <c r="E110" s="75"/>
      <c r="F110" s="253" t="s">
        <v>6433</v>
      </c>
      <c r="G110" s="75"/>
      <c r="H110" s="75"/>
      <c r="I110" s="208"/>
      <c r="J110" s="75"/>
      <c r="K110" s="75"/>
      <c r="L110" s="73"/>
      <c r="M110" s="254"/>
      <c r="N110" s="48"/>
      <c r="O110" s="48"/>
      <c r="P110" s="48"/>
      <c r="Q110" s="48"/>
      <c r="R110" s="48"/>
      <c r="S110" s="48"/>
      <c r="T110" s="96"/>
      <c r="AT110" s="25" t="s">
        <v>403</v>
      </c>
      <c r="AU110" s="25" t="s">
        <v>81</v>
      </c>
    </row>
    <row r="111" spans="2:51" s="12" customFormat="1" ht="13.5">
      <c r="B111" s="255"/>
      <c r="C111" s="256"/>
      <c r="D111" s="252" t="s">
        <v>405</v>
      </c>
      <c r="E111" s="257" t="s">
        <v>22</v>
      </c>
      <c r="F111" s="258" t="s">
        <v>6434</v>
      </c>
      <c r="G111" s="256"/>
      <c r="H111" s="259">
        <v>79</v>
      </c>
      <c r="I111" s="260"/>
      <c r="J111" s="256"/>
      <c r="K111" s="256"/>
      <c r="L111" s="261"/>
      <c r="M111" s="262"/>
      <c r="N111" s="263"/>
      <c r="O111" s="263"/>
      <c r="P111" s="263"/>
      <c r="Q111" s="263"/>
      <c r="R111" s="263"/>
      <c r="S111" s="263"/>
      <c r="T111" s="264"/>
      <c r="AT111" s="265" t="s">
        <v>405</v>
      </c>
      <c r="AU111" s="265" t="s">
        <v>81</v>
      </c>
      <c r="AV111" s="12" t="s">
        <v>81</v>
      </c>
      <c r="AW111" s="12" t="s">
        <v>36</v>
      </c>
      <c r="AX111" s="12" t="s">
        <v>24</v>
      </c>
      <c r="AY111" s="265" t="s">
        <v>394</v>
      </c>
    </row>
    <row r="112" spans="2:65" s="1" customFormat="1" ht="16.5" customHeight="1">
      <c r="B112" s="47"/>
      <c r="C112" s="288" t="s">
        <v>443</v>
      </c>
      <c r="D112" s="288" t="s">
        <v>506</v>
      </c>
      <c r="E112" s="289" t="s">
        <v>6435</v>
      </c>
      <c r="F112" s="290" t="s">
        <v>6436</v>
      </c>
      <c r="G112" s="291" t="s">
        <v>425</v>
      </c>
      <c r="H112" s="292">
        <v>0.733</v>
      </c>
      <c r="I112" s="293"/>
      <c r="J112" s="294">
        <f>ROUND(I112*H112,2)</f>
        <v>0</v>
      </c>
      <c r="K112" s="290" t="s">
        <v>6425</v>
      </c>
      <c r="L112" s="295"/>
      <c r="M112" s="296" t="s">
        <v>22</v>
      </c>
      <c r="N112" s="297" t="s">
        <v>44</v>
      </c>
      <c r="O112" s="48"/>
      <c r="P112" s="249">
        <f>O112*H112</f>
        <v>0</v>
      </c>
      <c r="Q112" s="249">
        <v>0.6</v>
      </c>
      <c r="R112" s="249">
        <f>Q112*H112</f>
        <v>0.43979999999999997</v>
      </c>
      <c r="S112" s="249">
        <v>0</v>
      </c>
      <c r="T112" s="250">
        <f>S112*H112</f>
        <v>0</v>
      </c>
      <c r="AR112" s="25" t="s">
        <v>443</v>
      </c>
      <c r="AT112" s="25" t="s">
        <v>506</v>
      </c>
      <c r="AU112" s="25" t="s">
        <v>81</v>
      </c>
      <c r="AY112" s="25" t="s">
        <v>394</v>
      </c>
      <c r="BE112" s="251">
        <f>IF(N112="základní",J112,0)</f>
        <v>0</v>
      </c>
      <c r="BF112" s="251">
        <f>IF(N112="snížená",J112,0)</f>
        <v>0</v>
      </c>
      <c r="BG112" s="251">
        <f>IF(N112="zákl. přenesená",J112,0)</f>
        <v>0</v>
      </c>
      <c r="BH112" s="251">
        <f>IF(N112="sníž. přenesená",J112,0)</f>
        <v>0</v>
      </c>
      <c r="BI112" s="251">
        <f>IF(N112="nulová",J112,0)</f>
        <v>0</v>
      </c>
      <c r="BJ112" s="25" t="s">
        <v>24</v>
      </c>
      <c r="BK112" s="251">
        <f>ROUND(I112*H112,2)</f>
        <v>0</v>
      </c>
      <c r="BL112" s="25" t="s">
        <v>401</v>
      </c>
      <c r="BM112" s="25" t="s">
        <v>6437</v>
      </c>
    </row>
    <row r="113" spans="2:47" s="1" customFormat="1" ht="13.5">
      <c r="B113" s="47"/>
      <c r="C113" s="75"/>
      <c r="D113" s="252" t="s">
        <v>403</v>
      </c>
      <c r="E113" s="75"/>
      <c r="F113" s="253" t="s">
        <v>6438</v>
      </c>
      <c r="G113" s="75"/>
      <c r="H113" s="75"/>
      <c r="I113" s="208"/>
      <c r="J113" s="75"/>
      <c r="K113" s="75"/>
      <c r="L113" s="73"/>
      <c r="M113" s="254"/>
      <c r="N113" s="48"/>
      <c r="O113" s="48"/>
      <c r="P113" s="48"/>
      <c r="Q113" s="48"/>
      <c r="R113" s="48"/>
      <c r="S113" s="48"/>
      <c r="T113" s="96"/>
      <c r="AT113" s="25" t="s">
        <v>403</v>
      </c>
      <c r="AU113" s="25" t="s">
        <v>81</v>
      </c>
    </row>
    <row r="114" spans="2:51" s="12" customFormat="1" ht="13.5">
      <c r="B114" s="255"/>
      <c r="C114" s="256"/>
      <c r="D114" s="252" t="s">
        <v>405</v>
      </c>
      <c r="E114" s="257" t="s">
        <v>22</v>
      </c>
      <c r="F114" s="258" t="s">
        <v>6439</v>
      </c>
      <c r="G114" s="256"/>
      <c r="H114" s="259">
        <v>0.733</v>
      </c>
      <c r="I114" s="260"/>
      <c r="J114" s="256"/>
      <c r="K114" s="256"/>
      <c r="L114" s="261"/>
      <c r="M114" s="262"/>
      <c r="N114" s="263"/>
      <c r="O114" s="263"/>
      <c r="P114" s="263"/>
      <c r="Q114" s="263"/>
      <c r="R114" s="263"/>
      <c r="S114" s="263"/>
      <c r="T114" s="264"/>
      <c r="AT114" s="265" t="s">
        <v>405</v>
      </c>
      <c r="AU114" s="265" t="s">
        <v>81</v>
      </c>
      <c r="AV114" s="12" t="s">
        <v>81</v>
      </c>
      <c r="AW114" s="12" t="s">
        <v>36</v>
      </c>
      <c r="AX114" s="12" t="s">
        <v>73</v>
      </c>
      <c r="AY114" s="265" t="s">
        <v>394</v>
      </c>
    </row>
    <row r="115" spans="2:51" s="14" customFormat="1" ht="13.5">
      <c r="B115" s="277"/>
      <c r="C115" s="278"/>
      <c r="D115" s="252" t="s">
        <v>405</v>
      </c>
      <c r="E115" s="279" t="s">
        <v>22</v>
      </c>
      <c r="F115" s="280" t="s">
        <v>473</v>
      </c>
      <c r="G115" s="278"/>
      <c r="H115" s="281">
        <v>0.733</v>
      </c>
      <c r="I115" s="282"/>
      <c r="J115" s="278"/>
      <c r="K115" s="278"/>
      <c r="L115" s="283"/>
      <c r="M115" s="284"/>
      <c r="N115" s="285"/>
      <c r="O115" s="285"/>
      <c r="P115" s="285"/>
      <c r="Q115" s="285"/>
      <c r="R115" s="285"/>
      <c r="S115" s="285"/>
      <c r="T115" s="286"/>
      <c r="AT115" s="287" t="s">
        <v>405</v>
      </c>
      <c r="AU115" s="287" t="s">
        <v>81</v>
      </c>
      <c r="AV115" s="14" t="s">
        <v>401</v>
      </c>
      <c r="AW115" s="14" t="s">
        <v>36</v>
      </c>
      <c r="AX115" s="14" t="s">
        <v>24</v>
      </c>
      <c r="AY115" s="287" t="s">
        <v>394</v>
      </c>
    </row>
    <row r="116" spans="2:65" s="1" customFormat="1" ht="25.5" customHeight="1">
      <c r="B116" s="47"/>
      <c r="C116" s="240" t="s">
        <v>448</v>
      </c>
      <c r="D116" s="240" t="s">
        <v>396</v>
      </c>
      <c r="E116" s="241" t="s">
        <v>6440</v>
      </c>
      <c r="F116" s="242" t="s">
        <v>6441</v>
      </c>
      <c r="G116" s="243" t="s">
        <v>409</v>
      </c>
      <c r="H116" s="244">
        <v>10</v>
      </c>
      <c r="I116" s="245"/>
      <c r="J116" s="246">
        <f>ROUND(I116*H116,2)</f>
        <v>0</v>
      </c>
      <c r="K116" s="242" t="s">
        <v>6425</v>
      </c>
      <c r="L116" s="73"/>
      <c r="M116" s="247" t="s">
        <v>22</v>
      </c>
      <c r="N116" s="248" t="s">
        <v>44</v>
      </c>
      <c r="O116" s="48"/>
      <c r="P116" s="249">
        <f>O116*H116</f>
        <v>0</v>
      </c>
      <c r="Q116" s="249">
        <v>0</v>
      </c>
      <c r="R116" s="249">
        <f>Q116*H116</f>
        <v>0</v>
      </c>
      <c r="S116" s="249">
        <v>0</v>
      </c>
      <c r="T116" s="250">
        <f>S116*H116</f>
        <v>0</v>
      </c>
      <c r="AR116" s="25" t="s">
        <v>401</v>
      </c>
      <c r="AT116" s="25" t="s">
        <v>396</v>
      </c>
      <c r="AU116" s="25" t="s">
        <v>81</v>
      </c>
      <c r="AY116" s="25" t="s">
        <v>394</v>
      </c>
      <c r="BE116" s="251">
        <f>IF(N116="základní",J116,0)</f>
        <v>0</v>
      </c>
      <c r="BF116" s="251">
        <f>IF(N116="snížená",J116,0)</f>
        <v>0</v>
      </c>
      <c r="BG116" s="251">
        <f>IF(N116="zákl. přenesená",J116,0)</f>
        <v>0</v>
      </c>
      <c r="BH116" s="251">
        <f>IF(N116="sníž. přenesená",J116,0)</f>
        <v>0</v>
      </c>
      <c r="BI116" s="251">
        <f>IF(N116="nulová",J116,0)</f>
        <v>0</v>
      </c>
      <c r="BJ116" s="25" t="s">
        <v>24</v>
      </c>
      <c r="BK116" s="251">
        <f>ROUND(I116*H116,2)</f>
        <v>0</v>
      </c>
      <c r="BL116" s="25" t="s">
        <v>401</v>
      </c>
      <c r="BM116" s="25" t="s">
        <v>6442</v>
      </c>
    </row>
    <row r="117" spans="2:47" s="1" customFormat="1" ht="13.5">
      <c r="B117" s="47"/>
      <c r="C117" s="75"/>
      <c r="D117" s="252" t="s">
        <v>403</v>
      </c>
      <c r="E117" s="75"/>
      <c r="F117" s="253" t="s">
        <v>6441</v>
      </c>
      <c r="G117" s="75"/>
      <c r="H117" s="75"/>
      <c r="I117" s="208"/>
      <c r="J117" s="75"/>
      <c r="K117" s="75"/>
      <c r="L117" s="73"/>
      <c r="M117" s="254"/>
      <c r="N117" s="48"/>
      <c r="O117" s="48"/>
      <c r="P117" s="48"/>
      <c r="Q117" s="48"/>
      <c r="R117" s="48"/>
      <c r="S117" s="48"/>
      <c r="T117" s="96"/>
      <c r="AT117" s="25" t="s">
        <v>403</v>
      </c>
      <c r="AU117" s="25" t="s">
        <v>81</v>
      </c>
    </row>
    <row r="118" spans="2:51" s="12" customFormat="1" ht="13.5">
      <c r="B118" s="255"/>
      <c r="C118" s="256"/>
      <c r="D118" s="252" t="s">
        <v>405</v>
      </c>
      <c r="E118" s="257" t="s">
        <v>22</v>
      </c>
      <c r="F118" s="258" t="s">
        <v>455</v>
      </c>
      <c r="G118" s="256"/>
      <c r="H118" s="259">
        <v>10</v>
      </c>
      <c r="I118" s="260"/>
      <c r="J118" s="256"/>
      <c r="K118" s="256"/>
      <c r="L118" s="261"/>
      <c r="M118" s="262"/>
      <c r="N118" s="263"/>
      <c r="O118" s="263"/>
      <c r="P118" s="263"/>
      <c r="Q118" s="263"/>
      <c r="R118" s="263"/>
      <c r="S118" s="263"/>
      <c r="T118" s="264"/>
      <c r="AT118" s="265" t="s">
        <v>405</v>
      </c>
      <c r="AU118" s="265" t="s">
        <v>81</v>
      </c>
      <c r="AV118" s="12" t="s">
        <v>81</v>
      </c>
      <c r="AW118" s="12" t="s">
        <v>36</v>
      </c>
      <c r="AX118" s="12" t="s">
        <v>24</v>
      </c>
      <c r="AY118" s="265" t="s">
        <v>394</v>
      </c>
    </row>
    <row r="119" spans="2:65" s="1" customFormat="1" ht="16.5" customHeight="1">
      <c r="B119" s="47"/>
      <c r="C119" s="288" t="s">
        <v>455</v>
      </c>
      <c r="D119" s="288" t="s">
        <v>506</v>
      </c>
      <c r="E119" s="289" t="s">
        <v>6443</v>
      </c>
      <c r="F119" s="290" t="s">
        <v>6444</v>
      </c>
      <c r="G119" s="291" t="s">
        <v>409</v>
      </c>
      <c r="H119" s="292">
        <v>10</v>
      </c>
      <c r="I119" s="293"/>
      <c r="J119" s="294">
        <f>ROUND(I119*H119,2)</f>
        <v>0</v>
      </c>
      <c r="K119" s="290" t="s">
        <v>22</v>
      </c>
      <c r="L119" s="295"/>
      <c r="M119" s="296" t="s">
        <v>22</v>
      </c>
      <c r="N119" s="297" t="s">
        <v>44</v>
      </c>
      <c r="O119" s="48"/>
      <c r="P119" s="249">
        <f>O119*H119</f>
        <v>0</v>
      </c>
      <c r="Q119" s="249">
        <v>0.0035</v>
      </c>
      <c r="R119" s="249">
        <f>Q119*H119</f>
        <v>0.035</v>
      </c>
      <c r="S119" s="249">
        <v>0</v>
      </c>
      <c r="T119" s="250">
        <f>S119*H119</f>
        <v>0</v>
      </c>
      <c r="AR119" s="25" t="s">
        <v>443</v>
      </c>
      <c r="AT119" s="25" t="s">
        <v>506</v>
      </c>
      <c r="AU119" s="25" t="s">
        <v>81</v>
      </c>
      <c r="AY119" s="25" t="s">
        <v>394</v>
      </c>
      <c r="BE119" s="251">
        <f>IF(N119="základní",J119,0)</f>
        <v>0</v>
      </c>
      <c r="BF119" s="251">
        <f>IF(N119="snížená",J119,0)</f>
        <v>0</v>
      </c>
      <c r="BG119" s="251">
        <f>IF(N119="zákl. přenesená",J119,0)</f>
        <v>0</v>
      </c>
      <c r="BH119" s="251">
        <f>IF(N119="sníž. přenesená",J119,0)</f>
        <v>0</v>
      </c>
      <c r="BI119" s="251">
        <f>IF(N119="nulová",J119,0)</f>
        <v>0</v>
      </c>
      <c r="BJ119" s="25" t="s">
        <v>24</v>
      </c>
      <c r="BK119" s="251">
        <f>ROUND(I119*H119,2)</f>
        <v>0</v>
      </c>
      <c r="BL119" s="25" t="s">
        <v>401</v>
      </c>
      <c r="BM119" s="25" t="s">
        <v>6445</v>
      </c>
    </row>
    <row r="120" spans="2:65" s="1" customFormat="1" ht="25.5" customHeight="1">
      <c r="B120" s="47"/>
      <c r="C120" s="240" t="s">
        <v>460</v>
      </c>
      <c r="D120" s="240" t="s">
        <v>396</v>
      </c>
      <c r="E120" s="241" t="s">
        <v>6446</v>
      </c>
      <c r="F120" s="242" t="s">
        <v>6447</v>
      </c>
      <c r="G120" s="243" t="s">
        <v>409</v>
      </c>
      <c r="H120" s="244">
        <v>5</v>
      </c>
      <c r="I120" s="245"/>
      <c r="J120" s="246">
        <f>ROUND(I120*H120,2)</f>
        <v>0</v>
      </c>
      <c r="K120" s="242" t="s">
        <v>410</v>
      </c>
      <c r="L120" s="73"/>
      <c r="M120" s="247" t="s">
        <v>22</v>
      </c>
      <c r="N120" s="248" t="s">
        <v>44</v>
      </c>
      <c r="O120" s="48"/>
      <c r="P120" s="249">
        <f>O120*H120</f>
        <v>0</v>
      </c>
      <c r="Q120" s="249">
        <v>0</v>
      </c>
      <c r="R120" s="249">
        <f>Q120*H120</f>
        <v>0</v>
      </c>
      <c r="S120" s="249">
        <v>0</v>
      </c>
      <c r="T120" s="250">
        <f>S120*H120</f>
        <v>0</v>
      </c>
      <c r="AR120" s="25" t="s">
        <v>401</v>
      </c>
      <c r="AT120" s="25" t="s">
        <v>396</v>
      </c>
      <c r="AU120" s="25" t="s">
        <v>81</v>
      </c>
      <c r="AY120" s="25" t="s">
        <v>394</v>
      </c>
      <c r="BE120" s="251">
        <f>IF(N120="základní",J120,0)</f>
        <v>0</v>
      </c>
      <c r="BF120" s="251">
        <f>IF(N120="snížená",J120,0)</f>
        <v>0</v>
      </c>
      <c r="BG120" s="251">
        <f>IF(N120="zákl. přenesená",J120,0)</f>
        <v>0</v>
      </c>
      <c r="BH120" s="251">
        <f>IF(N120="sníž. přenesená",J120,0)</f>
        <v>0</v>
      </c>
      <c r="BI120" s="251">
        <f>IF(N120="nulová",J120,0)</f>
        <v>0</v>
      </c>
      <c r="BJ120" s="25" t="s">
        <v>24</v>
      </c>
      <c r="BK120" s="251">
        <f>ROUND(I120*H120,2)</f>
        <v>0</v>
      </c>
      <c r="BL120" s="25" t="s">
        <v>401</v>
      </c>
      <c r="BM120" s="25" t="s">
        <v>6448</v>
      </c>
    </row>
    <row r="121" spans="2:47" s="1" customFormat="1" ht="13.5">
      <c r="B121" s="47"/>
      <c r="C121" s="75"/>
      <c r="D121" s="252" t="s">
        <v>403</v>
      </c>
      <c r="E121" s="75"/>
      <c r="F121" s="253" t="s">
        <v>6449</v>
      </c>
      <c r="G121" s="75"/>
      <c r="H121" s="75"/>
      <c r="I121" s="208"/>
      <c r="J121" s="75"/>
      <c r="K121" s="75"/>
      <c r="L121" s="73"/>
      <c r="M121" s="254"/>
      <c r="N121" s="48"/>
      <c r="O121" s="48"/>
      <c r="P121" s="48"/>
      <c r="Q121" s="48"/>
      <c r="R121" s="48"/>
      <c r="S121" s="48"/>
      <c r="T121" s="96"/>
      <c r="AT121" s="25" t="s">
        <v>403</v>
      </c>
      <c r="AU121" s="25" t="s">
        <v>81</v>
      </c>
    </row>
    <row r="122" spans="2:65" s="1" customFormat="1" ht="16.5" customHeight="1">
      <c r="B122" s="47"/>
      <c r="C122" s="288" t="s">
        <v>305</v>
      </c>
      <c r="D122" s="288" t="s">
        <v>506</v>
      </c>
      <c r="E122" s="289" t="s">
        <v>6450</v>
      </c>
      <c r="F122" s="290" t="s">
        <v>6451</v>
      </c>
      <c r="G122" s="291" t="s">
        <v>409</v>
      </c>
      <c r="H122" s="292">
        <v>1</v>
      </c>
      <c r="I122" s="293"/>
      <c r="J122" s="294">
        <f>ROUND(I122*H122,2)</f>
        <v>0</v>
      </c>
      <c r="K122" s="290" t="s">
        <v>22</v>
      </c>
      <c r="L122" s="295"/>
      <c r="M122" s="296" t="s">
        <v>22</v>
      </c>
      <c r="N122" s="297" t="s">
        <v>44</v>
      </c>
      <c r="O122" s="48"/>
      <c r="P122" s="249">
        <f>O122*H122</f>
        <v>0</v>
      </c>
      <c r="Q122" s="249">
        <v>0</v>
      </c>
      <c r="R122" s="249">
        <f>Q122*H122</f>
        <v>0</v>
      </c>
      <c r="S122" s="249">
        <v>0</v>
      </c>
      <c r="T122" s="250">
        <f>S122*H122</f>
        <v>0</v>
      </c>
      <c r="AR122" s="25" t="s">
        <v>443</v>
      </c>
      <c r="AT122" s="25" t="s">
        <v>506</v>
      </c>
      <c r="AU122" s="25" t="s">
        <v>81</v>
      </c>
      <c r="AY122" s="25" t="s">
        <v>394</v>
      </c>
      <c r="BE122" s="251">
        <f>IF(N122="základní",J122,0)</f>
        <v>0</v>
      </c>
      <c r="BF122" s="251">
        <f>IF(N122="snížená",J122,0)</f>
        <v>0</v>
      </c>
      <c r="BG122" s="251">
        <f>IF(N122="zákl. přenesená",J122,0)</f>
        <v>0</v>
      </c>
      <c r="BH122" s="251">
        <f>IF(N122="sníž. přenesená",J122,0)</f>
        <v>0</v>
      </c>
      <c r="BI122" s="251">
        <f>IF(N122="nulová",J122,0)</f>
        <v>0</v>
      </c>
      <c r="BJ122" s="25" t="s">
        <v>24</v>
      </c>
      <c r="BK122" s="251">
        <f>ROUND(I122*H122,2)</f>
        <v>0</v>
      </c>
      <c r="BL122" s="25" t="s">
        <v>401</v>
      </c>
      <c r="BM122" s="25" t="s">
        <v>6452</v>
      </c>
    </row>
    <row r="123" spans="2:47" s="1" customFormat="1" ht="13.5">
      <c r="B123" s="47"/>
      <c r="C123" s="75"/>
      <c r="D123" s="252" t="s">
        <v>403</v>
      </c>
      <c r="E123" s="75"/>
      <c r="F123" s="253" t="s">
        <v>6451</v>
      </c>
      <c r="G123" s="75"/>
      <c r="H123" s="75"/>
      <c r="I123" s="208"/>
      <c r="J123" s="75"/>
      <c r="K123" s="75"/>
      <c r="L123" s="73"/>
      <c r="M123" s="254"/>
      <c r="N123" s="48"/>
      <c r="O123" s="48"/>
      <c r="P123" s="48"/>
      <c r="Q123" s="48"/>
      <c r="R123" s="48"/>
      <c r="S123" s="48"/>
      <c r="T123" s="96"/>
      <c r="AT123" s="25" t="s">
        <v>403</v>
      </c>
      <c r="AU123" s="25" t="s">
        <v>81</v>
      </c>
    </row>
    <row r="124" spans="2:65" s="1" customFormat="1" ht="16.5" customHeight="1">
      <c r="B124" s="47"/>
      <c r="C124" s="288" t="s">
        <v>475</v>
      </c>
      <c r="D124" s="288" t="s">
        <v>506</v>
      </c>
      <c r="E124" s="289" t="s">
        <v>6453</v>
      </c>
      <c r="F124" s="290" t="s">
        <v>6454</v>
      </c>
      <c r="G124" s="291" t="s">
        <v>409</v>
      </c>
      <c r="H124" s="292">
        <v>4</v>
      </c>
      <c r="I124" s="293"/>
      <c r="J124" s="294">
        <f>ROUND(I124*H124,2)</f>
        <v>0</v>
      </c>
      <c r="K124" s="290" t="s">
        <v>22</v>
      </c>
      <c r="L124" s="295"/>
      <c r="M124" s="296" t="s">
        <v>22</v>
      </c>
      <c r="N124" s="297" t="s">
        <v>44</v>
      </c>
      <c r="O124" s="48"/>
      <c r="P124" s="249">
        <f>O124*H124</f>
        <v>0</v>
      </c>
      <c r="Q124" s="249">
        <v>0</v>
      </c>
      <c r="R124" s="249">
        <f>Q124*H124</f>
        <v>0</v>
      </c>
      <c r="S124" s="249">
        <v>0</v>
      </c>
      <c r="T124" s="250">
        <f>S124*H124</f>
        <v>0</v>
      </c>
      <c r="AR124" s="25" t="s">
        <v>443</v>
      </c>
      <c r="AT124" s="25" t="s">
        <v>506</v>
      </c>
      <c r="AU124" s="25" t="s">
        <v>81</v>
      </c>
      <c r="AY124" s="25" t="s">
        <v>394</v>
      </c>
      <c r="BE124" s="251">
        <f>IF(N124="základní",J124,0)</f>
        <v>0</v>
      </c>
      <c r="BF124" s="251">
        <f>IF(N124="snížená",J124,0)</f>
        <v>0</v>
      </c>
      <c r="BG124" s="251">
        <f>IF(N124="zákl. přenesená",J124,0)</f>
        <v>0</v>
      </c>
      <c r="BH124" s="251">
        <f>IF(N124="sníž. přenesená",J124,0)</f>
        <v>0</v>
      </c>
      <c r="BI124" s="251">
        <f>IF(N124="nulová",J124,0)</f>
        <v>0</v>
      </c>
      <c r="BJ124" s="25" t="s">
        <v>24</v>
      </c>
      <c r="BK124" s="251">
        <f>ROUND(I124*H124,2)</f>
        <v>0</v>
      </c>
      <c r="BL124" s="25" t="s">
        <v>401</v>
      </c>
      <c r="BM124" s="25" t="s">
        <v>6455</v>
      </c>
    </row>
    <row r="125" spans="2:65" s="1" customFormat="1" ht="25.5" customHeight="1">
      <c r="B125" s="47"/>
      <c r="C125" s="240" t="s">
        <v>480</v>
      </c>
      <c r="D125" s="240" t="s">
        <v>396</v>
      </c>
      <c r="E125" s="241" t="s">
        <v>6456</v>
      </c>
      <c r="F125" s="242" t="s">
        <v>6457</v>
      </c>
      <c r="G125" s="243" t="s">
        <v>409</v>
      </c>
      <c r="H125" s="244">
        <v>10</v>
      </c>
      <c r="I125" s="245"/>
      <c r="J125" s="246">
        <f>ROUND(I125*H125,2)</f>
        <v>0</v>
      </c>
      <c r="K125" s="242" t="s">
        <v>410</v>
      </c>
      <c r="L125" s="73"/>
      <c r="M125" s="247" t="s">
        <v>22</v>
      </c>
      <c r="N125" s="248" t="s">
        <v>44</v>
      </c>
      <c r="O125" s="48"/>
      <c r="P125" s="249">
        <f>O125*H125</f>
        <v>0</v>
      </c>
      <c r="Q125" s="249">
        <v>0</v>
      </c>
      <c r="R125" s="249">
        <f>Q125*H125</f>
        <v>0</v>
      </c>
      <c r="S125" s="249">
        <v>0</v>
      </c>
      <c r="T125" s="250">
        <f>S125*H125</f>
        <v>0</v>
      </c>
      <c r="AR125" s="25" t="s">
        <v>401</v>
      </c>
      <c r="AT125" s="25" t="s">
        <v>396</v>
      </c>
      <c r="AU125" s="25" t="s">
        <v>81</v>
      </c>
      <c r="AY125" s="25" t="s">
        <v>394</v>
      </c>
      <c r="BE125" s="251">
        <f>IF(N125="základní",J125,0)</f>
        <v>0</v>
      </c>
      <c r="BF125" s="251">
        <f>IF(N125="snížená",J125,0)</f>
        <v>0</v>
      </c>
      <c r="BG125" s="251">
        <f>IF(N125="zákl. přenesená",J125,0)</f>
        <v>0</v>
      </c>
      <c r="BH125" s="251">
        <f>IF(N125="sníž. přenesená",J125,0)</f>
        <v>0</v>
      </c>
      <c r="BI125" s="251">
        <f>IF(N125="nulová",J125,0)</f>
        <v>0</v>
      </c>
      <c r="BJ125" s="25" t="s">
        <v>24</v>
      </c>
      <c r="BK125" s="251">
        <f>ROUND(I125*H125,2)</f>
        <v>0</v>
      </c>
      <c r="BL125" s="25" t="s">
        <v>401</v>
      </c>
      <c r="BM125" s="25" t="s">
        <v>6458</v>
      </c>
    </row>
    <row r="126" spans="2:47" s="1" customFormat="1" ht="13.5">
      <c r="B126" s="47"/>
      <c r="C126" s="75"/>
      <c r="D126" s="252" t="s">
        <v>403</v>
      </c>
      <c r="E126" s="75"/>
      <c r="F126" s="253" t="s">
        <v>6459</v>
      </c>
      <c r="G126" s="75"/>
      <c r="H126" s="75"/>
      <c r="I126" s="208"/>
      <c r="J126" s="75"/>
      <c r="K126" s="75"/>
      <c r="L126" s="73"/>
      <c r="M126" s="254"/>
      <c r="N126" s="48"/>
      <c r="O126" s="48"/>
      <c r="P126" s="48"/>
      <c r="Q126" s="48"/>
      <c r="R126" s="48"/>
      <c r="S126" s="48"/>
      <c r="T126" s="96"/>
      <c r="AT126" s="25" t="s">
        <v>403</v>
      </c>
      <c r="AU126" s="25" t="s">
        <v>81</v>
      </c>
    </row>
    <row r="127" spans="2:65" s="1" customFormat="1" ht="25.5" customHeight="1">
      <c r="B127" s="47"/>
      <c r="C127" s="240" t="s">
        <v>10</v>
      </c>
      <c r="D127" s="240" t="s">
        <v>396</v>
      </c>
      <c r="E127" s="241" t="s">
        <v>6460</v>
      </c>
      <c r="F127" s="242" t="s">
        <v>6461</v>
      </c>
      <c r="G127" s="243" t="s">
        <v>409</v>
      </c>
      <c r="H127" s="244">
        <v>5</v>
      </c>
      <c r="I127" s="245"/>
      <c r="J127" s="246">
        <f>ROUND(I127*H127,2)</f>
        <v>0</v>
      </c>
      <c r="K127" s="242" t="s">
        <v>410</v>
      </c>
      <c r="L127" s="73"/>
      <c r="M127" s="247" t="s">
        <v>22</v>
      </c>
      <c r="N127" s="248" t="s">
        <v>44</v>
      </c>
      <c r="O127" s="48"/>
      <c r="P127" s="249">
        <f>O127*H127</f>
        <v>0</v>
      </c>
      <c r="Q127" s="249">
        <v>0</v>
      </c>
      <c r="R127" s="249">
        <f>Q127*H127</f>
        <v>0</v>
      </c>
      <c r="S127" s="249">
        <v>0</v>
      </c>
      <c r="T127" s="250">
        <f>S127*H127</f>
        <v>0</v>
      </c>
      <c r="AR127" s="25" t="s">
        <v>401</v>
      </c>
      <c r="AT127" s="25" t="s">
        <v>396</v>
      </c>
      <c r="AU127" s="25" t="s">
        <v>81</v>
      </c>
      <c r="AY127" s="25" t="s">
        <v>394</v>
      </c>
      <c r="BE127" s="251">
        <f>IF(N127="základní",J127,0)</f>
        <v>0</v>
      </c>
      <c r="BF127" s="251">
        <f>IF(N127="snížená",J127,0)</f>
        <v>0</v>
      </c>
      <c r="BG127" s="251">
        <f>IF(N127="zákl. přenesená",J127,0)</f>
        <v>0</v>
      </c>
      <c r="BH127" s="251">
        <f>IF(N127="sníž. přenesená",J127,0)</f>
        <v>0</v>
      </c>
      <c r="BI127" s="251">
        <f>IF(N127="nulová",J127,0)</f>
        <v>0</v>
      </c>
      <c r="BJ127" s="25" t="s">
        <v>24</v>
      </c>
      <c r="BK127" s="251">
        <f>ROUND(I127*H127,2)</f>
        <v>0</v>
      </c>
      <c r="BL127" s="25" t="s">
        <v>401</v>
      </c>
      <c r="BM127" s="25" t="s">
        <v>6462</v>
      </c>
    </row>
    <row r="128" spans="2:47" s="1" customFormat="1" ht="13.5">
      <c r="B128" s="47"/>
      <c r="C128" s="75"/>
      <c r="D128" s="252" t="s">
        <v>403</v>
      </c>
      <c r="E128" s="75"/>
      <c r="F128" s="253" t="s">
        <v>6463</v>
      </c>
      <c r="G128" s="75"/>
      <c r="H128" s="75"/>
      <c r="I128" s="208"/>
      <c r="J128" s="75"/>
      <c r="K128" s="75"/>
      <c r="L128" s="73"/>
      <c r="M128" s="254"/>
      <c r="N128" s="48"/>
      <c r="O128" s="48"/>
      <c r="P128" s="48"/>
      <c r="Q128" s="48"/>
      <c r="R128" s="48"/>
      <c r="S128" s="48"/>
      <c r="T128" s="96"/>
      <c r="AT128" s="25" t="s">
        <v>403</v>
      </c>
      <c r="AU128" s="25" t="s">
        <v>81</v>
      </c>
    </row>
    <row r="129" spans="2:65" s="1" customFormat="1" ht="25.5" customHeight="1">
      <c r="B129" s="47"/>
      <c r="C129" s="240" t="s">
        <v>493</v>
      </c>
      <c r="D129" s="240" t="s">
        <v>396</v>
      </c>
      <c r="E129" s="241" t="s">
        <v>6464</v>
      </c>
      <c r="F129" s="242" t="s">
        <v>6465</v>
      </c>
      <c r="G129" s="243" t="s">
        <v>409</v>
      </c>
      <c r="H129" s="244">
        <v>79</v>
      </c>
      <c r="I129" s="245"/>
      <c r="J129" s="246">
        <f>ROUND(I129*H129,2)</f>
        <v>0</v>
      </c>
      <c r="K129" s="242" t="s">
        <v>6425</v>
      </c>
      <c r="L129" s="73"/>
      <c r="M129" s="247" t="s">
        <v>22</v>
      </c>
      <c r="N129" s="248" t="s">
        <v>44</v>
      </c>
      <c r="O129" s="48"/>
      <c r="P129" s="249">
        <f>O129*H129</f>
        <v>0</v>
      </c>
      <c r="Q129" s="249">
        <v>0</v>
      </c>
      <c r="R129" s="249">
        <f>Q129*H129</f>
        <v>0</v>
      </c>
      <c r="S129" s="249">
        <v>0</v>
      </c>
      <c r="T129" s="250">
        <f>S129*H129</f>
        <v>0</v>
      </c>
      <c r="AR129" s="25" t="s">
        <v>401</v>
      </c>
      <c r="AT129" s="25" t="s">
        <v>396</v>
      </c>
      <c r="AU129" s="25" t="s">
        <v>81</v>
      </c>
      <c r="AY129" s="25" t="s">
        <v>394</v>
      </c>
      <c r="BE129" s="251">
        <f>IF(N129="základní",J129,0)</f>
        <v>0</v>
      </c>
      <c r="BF129" s="251">
        <f>IF(N129="snížená",J129,0)</f>
        <v>0</v>
      </c>
      <c r="BG129" s="251">
        <f>IF(N129="zákl. přenesená",J129,0)</f>
        <v>0</v>
      </c>
      <c r="BH129" s="251">
        <f>IF(N129="sníž. přenesená",J129,0)</f>
        <v>0</v>
      </c>
      <c r="BI129" s="251">
        <f>IF(N129="nulová",J129,0)</f>
        <v>0</v>
      </c>
      <c r="BJ129" s="25" t="s">
        <v>24</v>
      </c>
      <c r="BK129" s="251">
        <f>ROUND(I129*H129,2)</f>
        <v>0</v>
      </c>
      <c r="BL129" s="25" t="s">
        <v>401</v>
      </c>
      <c r="BM129" s="25" t="s">
        <v>6466</v>
      </c>
    </row>
    <row r="130" spans="2:47" s="1" customFormat="1" ht="13.5">
      <c r="B130" s="47"/>
      <c r="C130" s="75"/>
      <c r="D130" s="252" t="s">
        <v>403</v>
      </c>
      <c r="E130" s="75"/>
      <c r="F130" s="253" t="s">
        <v>6465</v>
      </c>
      <c r="G130" s="75"/>
      <c r="H130" s="75"/>
      <c r="I130" s="208"/>
      <c r="J130" s="75"/>
      <c r="K130" s="75"/>
      <c r="L130" s="73"/>
      <c r="M130" s="254"/>
      <c r="N130" s="48"/>
      <c r="O130" s="48"/>
      <c r="P130" s="48"/>
      <c r="Q130" s="48"/>
      <c r="R130" s="48"/>
      <c r="S130" s="48"/>
      <c r="T130" s="96"/>
      <c r="AT130" s="25" t="s">
        <v>403</v>
      </c>
      <c r="AU130" s="25" t="s">
        <v>81</v>
      </c>
    </row>
    <row r="131" spans="2:51" s="12" customFormat="1" ht="13.5">
      <c r="B131" s="255"/>
      <c r="C131" s="256"/>
      <c r="D131" s="252" t="s">
        <v>405</v>
      </c>
      <c r="E131" s="257" t="s">
        <v>22</v>
      </c>
      <c r="F131" s="258" t="s">
        <v>872</v>
      </c>
      <c r="G131" s="256"/>
      <c r="H131" s="259">
        <v>79</v>
      </c>
      <c r="I131" s="260"/>
      <c r="J131" s="256"/>
      <c r="K131" s="256"/>
      <c r="L131" s="261"/>
      <c r="M131" s="262"/>
      <c r="N131" s="263"/>
      <c r="O131" s="263"/>
      <c r="P131" s="263"/>
      <c r="Q131" s="263"/>
      <c r="R131" s="263"/>
      <c r="S131" s="263"/>
      <c r="T131" s="264"/>
      <c r="AT131" s="265" t="s">
        <v>405</v>
      </c>
      <c r="AU131" s="265" t="s">
        <v>81</v>
      </c>
      <c r="AV131" s="12" t="s">
        <v>81</v>
      </c>
      <c r="AW131" s="12" t="s">
        <v>36</v>
      </c>
      <c r="AX131" s="12" t="s">
        <v>24</v>
      </c>
      <c r="AY131" s="265" t="s">
        <v>394</v>
      </c>
    </row>
    <row r="132" spans="2:65" s="1" customFormat="1" ht="16.5" customHeight="1">
      <c r="B132" s="47"/>
      <c r="C132" s="288" t="s">
        <v>499</v>
      </c>
      <c r="D132" s="288" t="s">
        <v>506</v>
      </c>
      <c r="E132" s="289" t="s">
        <v>6467</v>
      </c>
      <c r="F132" s="290" t="s">
        <v>6468</v>
      </c>
      <c r="G132" s="291" t="s">
        <v>409</v>
      </c>
      <c r="H132" s="292">
        <v>21</v>
      </c>
      <c r="I132" s="293"/>
      <c r="J132" s="294">
        <f>ROUND(I132*H132,2)</f>
        <v>0</v>
      </c>
      <c r="K132" s="290" t="s">
        <v>22</v>
      </c>
      <c r="L132" s="295"/>
      <c r="M132" s="296" t="s">
        <v>22</v>
      </c>
      <c r="N132" s="297" t="s">
        <v>44</v>
      </c>
      <c r="O132" s="48"/>
      <c r="P132" s="249">
        <f>O132*H132</f>
        <v>0</v>
      </c>
      <c r="Q132" s="249">
        <v>0.00035</v>
      </c>
      <c r="R132" s="249">
        <f>Q132*H132</f>
        <v>0.00735</v>
      </c>
      <c r="S132" s="249">
        <v>0</v>
      </c>
      <c r="T132" s="250">
        <f>S132*H132</f>
        <v>0</v>
      </c>
      <c r="AR132" s="25" t="s">
        <v>443</v>
      </c>
      <c r="AT132" s="25" t="s">
        <v>506</v>
      </c>
      <c r="AU132" s="25" t="s">
        <v>81</v>
      </c>
      <c r="AY132" s="25" t="s">
        <v>394</v>
      </c>
      <c r="BE132" s="251">
        <f>IF(N132="základní",J132,0)</f>
        <v>0</v>
      </c>
      <c r="BF132" s="251">
        <f>IF(N132="snížená",J132,0)</f>
        <v>0</v>
      </c>
      <c r="BG132" s="251">
        <f>IF(N132="zákl. přenesená",J132,0)</f>
        <v>0</v>
      </c>
      <c r="BH132" s="251">
        <f>IF(N132="sníž. přenesená",J132,0)</f>
        <v>0</v>
      </c>
      <c r="BI132" s="251">
        <f>IF(N132="nulová",J132,0)</f>
        <v>0</v>
      </c>
      <c r="BJ132" s="25" t="s">
        <v>24</v>
      </c>
      <c r="BK132" s="251">
        <f>ROUND(I132*H132,2)</f>
        <v>0</v>
      </c>
      <c r="BL132" s="25" t="s">
        <v>401</v>
      </c>
      <c r="BM132" s="25" t="s">
        <v>6469</v>
      </c>
    </row>
    <row r="133" spans="2:65" s="1" customFormat="1" ht="16.5" customHeight="1">
      <c r="B133" s="47"/>
      <c r="C133" s="288" t="s">
        <v>505</v>
      </c>
      <c r="D133" s="288" t="s">
        <v>506</v>
      </c>
      <c r="E133" s="289" t="s">
        <v>6470</v>
      </c>
      <c r="F133" s="290" t="s">
        <v>6471</v>
      </c>
      <c r="G133" s="291" t="s">
        <v>409</v>
      </c>
      <c r="H133" s="292">
        <v>6</v>
      </c>
      <c r="I133" s="293"/>
      <c r="J133" s="294">
        <f>ROUND(I133*H133,2)</f>
        <v>0</v>
      </c>
      <c r="K133" s="290" t="s">
        <v>22</v>
      </c>
      <c r="L133" s="295"/>
      <c r="M133" s="296" t="s">
        <v>22</v>
      </c>
      <c r="N133" s="297" t="s">
        <v>44</v>
      </c>
      <c r="O133" s="48"/>
      <c r="P133" s="249">
        <f>O133*H133</f>
        <v>0</v>
      </c>
      <c r="Q133" s="249">
        <v>0.00035</v>
      </c>
      <c r="R133" s="249">
        <f>Q133*H133</f>
        <v>0.0021</v>
      </c>
      <c r="S133" s="249">
        <v>0</v>
      </c>
      <c r="T133" s="250">
        <f>S133*H133</f>
        <v>0</v>
      </c>
      <c r="AR133" s="25" t="s">
        <v>443</v>
      </c>
      <c r="AT133" s="25" t="s">
        <v>506</v>
      </c>
      <c r="AU133" s="25" t="s">
        <v>81</v>
      </c>
      <c r="AY133" s="25" t="s">
        <v>394</v>
      </c>
      <c r="BE133" s="251">
        <f>IF(N133="základní",J133,0)</f>
        <v>0</v>
      </c>
      <c r="BF133" s="251">
        <f>IF(N133="snížená",J133,0)</f>
        <v>0</v>
      </c>
      <c r="BG133" s="251">
        <f>IF(N133="zákl. přenesená",J133,0)</f>
        <v>0</v>
      </c>
      <c r="BH133" s="251">
        <f>IF(N133="sníž. přenesená",J133,0)</f>
        <v>0</v>
      </c>
      <c r="BI133" s="251">
        <f>IF(N133="nulová",J133,0)</f>
        <v>0</v>
      </c>
      <c r="BJ133" s="25" t="s">
        <v>24</v>
      </c>
      <c r="BK133" s="251">
        <f>ROUND(I133*H133,2)</f>
        <v>0</v>
      </c>
      <c r="BL133" s="25" t="s">
        <v>401</v>
      </c>
      <c r="BM133" s="25" t="s">
        <v>6472</v>
      </c>
    </row>
    <row r="134" spans="2:65" s="1" customFormat="1" ht="16.5" customHeight="1">
      <c r="B134" s="47"/>
      <c r="C134" s="288" t="s">
        <v>512</v>
      </c>
      <c r="D134" s="288" t="s">
        <v>506</v>
      </c>
      <c r="E134" s="289" t="s">
        <v>6473</v>
      </c>
      <c r="F134" s="290" t="s">
        <v>6474</v>
      </c>
      <c r="G134" s="291" t="s">
        <v>409</v>
      </c>
      <c r="H134" s="292">
        <v>19</v>
      </c>
      <c r="I134" s="293"/>
      <c r="J134" s="294">
        <f>ROUND(I134*H134,2)</f>
        <v>0</v>
      </c>
      <c r="K134" s="290" t="s">
        <v>22</v>
      </c>
      <c r="L134" s="295"/>
      <c r="M134" s="296" t="s">
        <v>22</v>
      </c>
      <c r="N134" s="297" t="s">
        <v>44</v>
      </c>
      <c r="O134" s="48"/>
      <c r="P134" s="249">
        <f>O134*H134</f>
        <v>0</v>
      </c>
      <c r="Q134" s="249">
        <v>0.00035</v>
      </c>
      <c r="R134" s="249">
        <f>Q134*H134</f>
        <v>0.00665</v>
      </c>
      <c r="S134" s="249">
        <v>0</v>
      </c>
      <c r="T134" s="250">
        <f>S134*H134</f>
        <v>0</v>
      </c>
      <c r="AR134" s="25" t="s">
        <v>443</v>
      </c>
      <c r="AT134" s="25" t="s">
        <v>506</v>
      </c>
      <c r="AU134" s="25" t="s">
        <v>81</v>
      </c>
      <c r="AY134" s="25" t="s">
        <v>394</v>
      </c>
      <c r="BE134" s="251">
        <f>IF(N134="základní",J134,0)</f>
        <v>0</v>
      </c>
      <c r="BF134" s="251">
        <f>IF(N134="snížená",J134,0)</f>
        <v>0</v>
      </c>
      <c r="BG134" s="251">
        <f>IF(N134="zákl. přenesená",J134,0)</f>
        <v>0</v>
      </c>
      <c r="BH134" s="251">
        <f>IF(N134="sníž. přenesená",J134,0)</f>
        <v>0</v>
      </c>
      <c r="BI134" s="251">
        <f>IF(N134="nulová",J134,0)</f>
        <v>0</v>
      </c>
      <c r="BJ134" s="25" t="s">
        <v>24</v>
      </c>
      <c r="BK134" s="251">
        <f>ROUND(I134*H134,2)</f>
        <v>0</v>
      </c>
      <c r="BL134" s="25" t="s">
        <v>401</v>
      </c>
      <c r="BM134" s="25" t="s">
        <v>6475</v>
      </c>
    </row>
    <row r="135" spans="2:65" s="1" customFormat="1" ht="16.5" customHeight="1">
      <c r="B135" s="47"/>
      <c r="C135" s="288" t="s">
        <v>518</v>
      </c>
      <c r="D135" s="288" t="s">
        <v>506</v>
      </c>
      <c r="E135" s="289" t="s">
        <v>6476</v>
      </c>
      <c r="F135" s="290" t="s">
        <v>6477</v>
      </c>
      <c r="G135" s="291" t="s">
        <v>409</v>
      </c>
      <c r="H135" s="292">
        <v>2</v>
      </c>
      <c r="I135" s="293"/>
      <c r="J135" s="294">
        <f>ROUND(I135*H135,2)</f>
        <v>0</v>
      </c>
      <c r="K135" s="290" t="s">
        <v>22</v>
      </c>
      <c r="L135" s="295"/>
      <c r="M135" s="296" t="s">
        <v>22</v>
      </c>
      <c r="N135" s="297" t="s">
        <v>44</v>
      </c>
      <c r="O135" s="48"/>
      <c r="P135" s="249">
        <f>O135*H135</f>
        <v>0</v>
      </c>
      <c r="Q135" s="249">
        <v>0.00035</v>
      </c>
      <c r="R135" s="249">
        <f>Q135*H135</f>
        <v>0.0007</v>
      </c>
      <c r="S135" s="249">
        <v>0</v>
      </c>
      <c r="T135" s="250">
        <f>S135*H135</f>
        <v>0</v>
      </c>
      <c r="AR135" s="25" t="s">
        <v>443</v>
      </c>
      <c r="AT135" s="25" t="s">
        <v>506</v>
      </c>
      <c r="AU135" s="25" t="s">
        <v>81</v>
      </c>
      <c r="AY135" s="25" t="s">
        <v>394</v>
      </c>
      <c r="BE135" s="251">
        <f>IF(N135="základní",J135,0)</f>
        <v>0</v>
      </c>
      <c r="BF135" s="251">
        <f>IF(N135="snížená",J135,0)</f>
        <v>0</v>
      </c>
      <c r="BG135" s="251">
        <f>IF(N135="zákl. přenesená",J135,0)</f>
        <v>0</v>
      </c>
      <c r="BH135" s="251">
        <f>IF(N135="sníž. přenesená",J135,0)</f>
        <v>0</v>
      </c>
      <c r="BI135" s="251">
        <f>IF(N135="nulová",J135,0)</f>
        <v>0</v>
      </c>
      <c r="BJ135" s="25" t="s">
        <v>24</v>
      </c>
      <c r="BK135" s="251">
        <f>ROUND(I135*H135,2)</f>
        <v>0</v>
      </c>
      <c r="BL135" s="25" t="s">
        <v>401</v>
      </c>
      <c r="BM135" s="25" t="s">
        <v>6478</v>
      </c>
    </row>
    <row r="136" spans="2:65" s="1" customFormat="1" ht="16.5" customHeight="1">
      <c r="B136" s="47"/>
      <c r="C136" s="288" t="s">
        <v>9</v>
      </c>
      <c r="D136" s="288" t="s">
        <v>506</v>
      </c>
      <c r="E136" s="289" t="s">
        <v>6479</v>
      </c>
      <c r="F136" s="290" t="s">
        <v>6480</v>
      </c>
      <c r="G136" s="291" t="s">
        <v>409</v>
      </c>
      <c r="H136" s="292">
        <v>15</v>
      </c>
      <c r="I136" s="293"/>
      <c r="J136" s="294">
        <f>ROUND(I136*H136,2)</f>
        <v>0</v>
      </c>
      <c r="K136" s="290" t="s">
        <v>22</v>
      </c>
      <c r="L136" s="295"/>
      <c r="M136" s="296" t="s">
        <v>22</v>
      </c>
      <c r="N136" s="297" t="s">
        <v>44</v>
      </c>
      <c r="O136" s="48"/>
      <c r="P136" s="249">
        <f>O136*H136</f>
        <v>0</v>
      </c>
      <c r="Q136" s="249">
        <v>0.00035</v>
      </c>
      <c r="R136" s="249">
        <f>Q136*H136</f>
        <v>0.00525</v>
      </c>
      <c r="S136" s="249">
        <v>0</v>
      </c>
      <c r="T136" s="250">
        <f>S136*H136</f>
        <v>0</v>
      </c>
      <c r="AR136" s="25" t="s">
        <v>443</v>
      </c>
      <c r="AT136" s="25" t="s">
        <v>506</v>
      </c>
      <c r="AU136" s="25" t="s">
        <v>81</v>
      </c>
      <c r="AY136" s="25" t="s">
        <v>394</v>
      </c>
      <c r="BE136" s="251">
        <f>IF(N136="základní",J136,0)</f>
        <v>0</v>
      </c>
      <c r="BF136" s="251">
        <f>IF(N136="snížená",J136,0)</f>
        <v>0</v>
      </c>
      <c r="BG136" s="251">
        <f>IF(N136="zákl. přenesená",J136,0)</f>
        <v>0</v>
      </c>
      <c r="BH136" s="251">
        <f>IF(N136="sníž. přenesená",J136,0)</f>
        <v>0</v>
      </c>
      <c r="BI136" s="251">
        <f>IF(N136="nulová",J136,0)</f>
        <v>0</v>
      </c>
      <c r="BJ136" s="25" t="s">
        <v>24</v>
      </c>
      <c r="BK136" s="251">
        <f>ROUND(I136*H136,2)</f>
        <v>0</v>
      </c>
      <c r="BL136" s="25" t="s">
        <v>401</v>
      </c>
      <c r="BM136" s="25" t="s">
        <v>6481</v>
      </c>
    </row>
    <row r="137" spans="2:65" s="1" customFormat="1" ht="16.5" customHeight="1">
      <c r="B137" s="47"/>
      <c r="C137" s="288" t="s">
        <v>528</v>
      </c>
      <c r="D137" s="288" t="s">
        <v>506</v>
      </c>
      <c r="E137" s="289" t="s">
        <v>6482</v>
      </c>
      <c r="F137" s="290" t="s">
        <v>6483</v>
      </c>
      <c r="G137" s="291" t="s">
        <v>409</v>
      </c>
      <c r="H137" s="292">
        <v>16</v>
      </c>
      <c r="I137" s="293"/>
      <c r="J137" s="294">
        <f>ROUND(I137*H137,2)</f>
        <v>0</v>
      </c>
      <c r="K137" s="290" t="s">
        <v>22</v>
      </c>
      <c r="L137" s="295"/>
      <c r="M137" s="296" t="s">
        <v>22</v>
      </c>
      <c r="N137" s="297" t="s">
        <v>44</v>
      </c>
      <c r="O137" s="48"/>
      <c r="P137" s="249">
        <f>O137*H137</f>
        <v>0</v>
      </c>
      <c r="Q137" s="249">
        <v>0.00035</v>
      </c>
      <c r="R137" s="249">
        <f>Q137*H137</f>
        <v>0.0056</v>
      </c>
      <c r="S137" s="249">
        <v>0</v>
      </c>
      <c r="T137" s="250">
        <f>S137*H137</f>
        <v>0</v>
      </c>
      <c r="AR137" s="25" t="s">
        <v>443</v>
      </c>
      <c r="AT137" s="25" t="s">
        <v>506</v>
      </c>
      <c r="AU137" s="25" t="s">
        <v>81</v>
      </c>
      <c r="AY137" s="25" t="s">
        <v>394</v>
      </c>
      <c r="BE137" s="251">
        <f>IF(N137="základní",J137,0)</f>
        <v>0</v>
      </c>
      <c r="BF137" s="251">
        <f>IF(N137="snížená",J137,0)</f>
        <v>0</v>
      </c>
      <c r="BG137" s="251">
        <f>IF(N137="zákl. přenesená",J137,0)</f>
        <v>0</v>
      </c>
      <c r="BH137" s="251">
        <f>IF(N137="sníž. přenesená",J137,0)</f>
        <v>0</v>
      </c>
      <c r="BI137" s="251">
        <f>IF(N137="nulová",J137,0)</f>
        <v>0</v>
      </c>
      <c r="BJ137" s="25" t="s">
        <v>24</v>
      </c>
      <c r="BK137" s="251">
        <f>ROUND(I137*H137,2)</f>
        <v>0</v>
      </c>
      <c r="BL137" s="25" t="s">
        <v>401</v>
      </c>
      <c r="BM137" s="25" t="s">
        <v>6484</v>
      </c>
    </row>
    <row r="138" spans="2:65" s="1" customFormat="1" ht="25.5" customHeight="1">
      <c r="B138" s="47"/>
      <c r="C138" s="240" t="s">
        <v>533</v>
      </c>
      <c r="D138" s="240" t="s">
        <v>396</v>
      </c>
      <c r="E138" s="241" t="s">
        <v>6485</v>
      </c>
      <c r="F138" s="242" t="s">
        <v>6486</v>
      </c>
      <c r="G138" s="243" t="s">
        <v>409</v>
      </c>
      <c r="H138" s="244">
        <v>15</v>
      </c>
      <c r="I138" s="245"/>
      <c r="J138" s="246">
        <f>ROUND(I138*H138,2)</f>
        <v>0</v>
      </c>
      <c r="K138" s="242" t="s">
        <v>22</v>
      </c>
      <c r="L138" s="73"/>
      <c r="M138" s="247" t="s">
        <v>22</v>
      </c>
      <c r="N138" s="248" t="s">
        <v>44</v>
      </c>
      <c r="O138" s="48"/>
      <c r="P138" s="249">
        <f>O138*H138</f>
        <v>0</v>
      </c>
      <c r="Q138" s="249">
        <v>0</v>
      </c>
      <c r="R138" s="249">
        <f>Q138*H138</f>
        <v>0</v>
      </c>
      <c r="S138" s="249">
        <v>0</v>
      </c>
      <c r="T138" s="250">
        <f>S138*H138</f>
        <v>0</v>
      </c>
      <c r="AR138" s="25" t="s">
        <v>401</v>
      </c>
      <c r="AT138" s="25" t="s">
        <v>396</v>
      </c>
      <c r="AU138" s="25" t="s">
        <v>81</v>
      </c>
      <c r="AY138" s="25" t="s">
        <v>394</v>
      </c>
      <c r="BE138" s="251">
        <f>IF(N138="základní",J138,0)</f>
        <v>0</v>
      </c>
      <c r="BF138" s="251">
        <f>IF(N138="snížená",J138,0)</f>
        <v>0</v>
      </c>
      <c r="BG138" s="251">
        <f>IF(N138="zákl. přenesená",J138,0)</f>
        <v>0</v>
      </c>
      <c r="BH138" s="251">
        <f>IF(N138="sníž. přenesená",J138,0)</f>
        <v>0</v>
      </c>
      <c r="BI138" s="251">
        <f>IF(N138="nulová",J138,0)</f>
        <v>0</v>
      </c>
      <c r="BJ138" s="25" t="s">
        <v>24</v>
      </c>
      <c r="BK138" s="251">
        <f>ROUND(I138*H138,2)</f>
        <v>0</v>
      </c>
      <c r="BL138" s="25" t="s">
        <v>401</v>
      </c>
      <c r="BM138" s="25" t="s">
        <v>6487</v>
      </c>
    </row>
    <row r="139" spans="2:47" s="1" customFormat="1" ht="13.5">
      <c r="B139" s="47"/>
      <c r="C139" s="75"/>
      <c r="D139" s="252" t="s">
        <v>403</v>
      </c>
      <c r="E139" s="75"/>
      <c r="F139" s="253" t="s">
        <v>6486</v>
      </c>
      <c r="G139" s="75"/>
      <c r="H139" s="75"/>
      <c r="I139" s="208"/>
      <c r="J139" s="75"/>
      <c r="K139" s="75"/>
      <c r="L139" s="73"/>
      <c r="M139" s="254"/>
      <c r="N139" s="48"/>
      <c r="O139" s="48"/>
      <c r="P139" s="48"/>
      <c r="Q139" s="48"/>
      <c r="R139" s="48"/>
      <c r="S139" s="48"/>
      <c r="T139" s="96"/>
      <c r="AT139" s="25" t="s">
        <v>403</v>
      </c>
      <c r="AU139" s="25" t="s">
        <v>81</v>
      </c>
    </row>
    <row r="140" spans="2:65" s="1" customFormat="1" ht="16.5" customHeight="1">
      <c r="B140" s="47"/>
      <c r="C140" s="240" t="s">
        <v>540</v>
      </c>
      <c r="D140" s="240" t="s">
        <v>396</v>
      </c>
      <c r="E140" s="241" t="s">
        <v>6488</v>
      </c>
      <c r="F140" s="242" t="s">
        <v>6489</v>
      </c>
      <c r="G140" s="243" t="s">
        <v>399</v>
      </c>
      <c r="H140" s="244">
        <v>58</v>
      </c>
      <c r="I140" s="245"/>
      <c r="J140" s="246">
        <f>ROUND(I140*H140,2)</f>
        <v>0</v>
      </c>
      <c r="K140" s="242" t="s">
        <v>410</v>
      </c>
      <c r="L140" s="73"/>
      <c r="M140" s="247" t="s">
        <v>22</v>
      </c>
      <c r="N140" s="248" t="s">
        <v>44</v>
      </c>
      <c r="O140" s="48"/>
      <c r="P140" s="249">
        <f>O140*H140</f>
        <v>0</v>
      </c>
      <c r="Q140" s="249">
        <v>0</v>
      </c>
      <c r="R140" s="249">
        <f>Q140*H140</f>
        <v>0</v>
      </c>
      <c r="S140" s="249">
        <v>0</v>
      </c>
      <c r="T140" s="250">
        <f>S140*H140</f>
        <v>0</v>
      </c>
      <c r="AR140" s="25" t="s">
        <v>401</v>
      </c>
      <c r="AT140" s="25" t="s">
        <v>396</v>
      </c>
      <c r="AU140" s="25" t="s">
        <v>81</v>
      </c>
      <c r="AY140" s="25" t="s">
        <v>394</v>
      </c>
      <c r="BE140" s="251">
        <f>IF(N140="základní",J140,0)</f>
        <v>0</v>
      </c>
      <c r="BF140" s="251">
        <f>IF(N140="snížená",J140,0)</f>
        <v>0</v>
      </c>
      <c r="BG140" s="251">
        <f>IF(N140="zákl. přenesená",J140,0)</f>
        <v>0</v>
      </c>
      <c r="BH140" s="251">
        <f>IF(N140="sníž. přenesená",J140,0)</f>
        <v>0</v>
      </c>
      <c r="BI140" s="251">
        <f>IF(N140="nulová",J140,0)</f>
        <v>0</v>
      </c>
      <c r="BJ140" s="25" t="s">
        <v>24</v>
      </c>
      <c r="BK140" s="251">
        <f>ROUND(I140*H140,2)</f>
        <v>0</v>
      </c>
      <c r="BL140" s="25" t="s">
        <v>401</v>
      </c>
      <c r="BM140" s="25" t="s">
        <v>6490</v>
      </c>
    </row>
    <row r="141" spans="2:47" s="1" customFormat="1" ht="13.5">
      <c r="B141" s="47"/>
      <c r="C141" s="75"/>
      <c r="D141" s="252" t="s">
        <v>403</v>
      </c>
      <c r="E141" s="75"/>
      <c r="F141" s="253" t="s">
        <v>6491</v>
      </c>
      <c r="G141" s="75"/>
      <c r="H141" s="75"/>
      <c r="I141" s="208"/>
      <c r="J141" s="75"/>
      <c r="K141" s="75"/>
      <c r="L141" s="73"/>
      <c r="M141" s="254"/>
      <c r="N141" s="48"/>
      <c r="O141" s="48"/>
      <c r="P141" s="48"/>
      <c r="Q141" s="48"/>
      <c r="R141" s="48"/>
      <c r="S141" s="48"/>
      <c r="T141" s="96"/>
      <c r="AT141" s="25" t="s">
        <v>403</v>
      </c>
      <c r="AU141" s="25" t="s">
        <v>81</v>
      </c>
    </row>
    <row r="142" spans="2:65" s="1" customFormat="1" ht="16.5" customHeight="1">
      <c r="B142" s="47"/>
      <c r="C142" s="288" t="s">
        <v>545</v>
      </c>
      <c r="D142" s="288" t="s">
        <v>506</v>
      </c>
      <c r="E142" s="289" t="s">
        <v>6492</v>
      </c>
      <c r="F142" s="290" t="s">
        <v>6493</v>
      </c>
      <c r="G142" s="291" t="s">
        <v>399</v>
      </c>
      <c r="H142" s="292">
        <v>58</v>
      </c>
      <c r="I142" s="293"/>
      <c r="J142" s="294">
        <f>ROUND(I142*H142,2)</f>
        <v>0</v>
      </c>
      <c r="K142" s="290" t="s">
        <v>22</v>
      </c>
      <c r="L142" s="295"/>
      <c r="M142" s="296" t="s">
        <v>22</v>
      </c>
      <c r="N142" s="297" t="s">
        <v>44</v>
      </c>
      <c r="O142" s="48"/>
      <c r="P142" s="249">
        <f>O142*H142</f>
        <v>0</v>
      </c>
      <c r="Q142" s="249">
        <v>0.0003</v>
      </c>
      <c r="R142" s="249">
        <f>Q142*H142</f>
        <v>0.0174</v>
      </c>
      <c r="S142" s="249">
        <v>0</v>
      </c>
      <c r="T142" s="250">
        <f>S142*H142</f>
        <v>0</v>
      </c>
      <c r="AR142" s="25" t="s">
        <v>443</v>
      </c>
      <c r="AT142" s="25" t="s">
        <v>506</v>
      </c>
      <c r="AU142" s="25" t="s">
        <v>81</v>
      </c>
      <c r="AY142" s="25" t="s">
        <v>394</v>
      </c>
      <c r="BE142" s="251">
        <f>IF(N142="základní",J142,0)</f>
        <v>0</v>
      </c>
      <c r="BF142" s="251">
        <f>IF(N142="snížená",J142,0)</f>
        <v>0</v>
      </c>
      <c r="BG142" s="251">
        <f>IF(N142="zákl. přenesená",J142,0)</f>
        <v>0</v>
      </c>
      <c r="BH142" s="251">
        <f>IF(N142="sníž. přenesená",J142,0)</f>
        <v>0</v>
      </c>
      <c r="BI142" s="251">
        <f>IF(N142="nulová",J142,0)</f>
        <v>0</v>
      </c>
      <c r="BJ142" s="25" t="s">
        <v>24</v>
      </c>
      <c r="BK142" s="251">
        <f>ROUND(I142*H142,2)</f>
        <v>0</v>
      </c>
      <c r="BL142" s="25" t="s">
        <v>401</v>
      </c>
      <c r="BM142" s="25" t="s">
        <v>6494</v>
      </c>
    </row>
    <row r="143" spans="2:47" s="1" customFormat="1" ht="13.5">
      <c r="B143" s="47"/>
      <c r="C143" s="75"/>
      <c r="D143" s="252" t="s">
        <v>403</v>
      </c>
      <c r="E143" s="75"/>
      <c r="F143" s="253" t="s">
        <v>6493</v>
      </c>
      <c r="G143" s="75"/>
      <c r="H143" s="75"/>
      <c r="I143" s="208"/>
      <c r="J143" s="75"/>
      <c r="K143" s="75"/>
      <c r="L143" s="73"/>
      <c r="M143" s="254"/>
      <c r="N143" s="48"/>
      <c r="O143" s="48"/>
      <c r="P143" s="48"/>
      <c r="Q143" s="48"/>
      <c r="R143" s="48"/>
      <c r="S143" s="48"/>
      <c r="T143" s="96"/>
      <c r="AT143" s="25" t="s">
        <v>403</v>
      </c>
      <c r="AU143" s="25" t="s">
        <v>81</v>
      </c>
    </row>
    <row r="144" spans="2:65" s="1" customFormat="1" ht="16.5" customHeight="1">
      <c r="B144" s="47"/>
      <c r="C144" s="240" t="s">
        <v>549</v>
      </c>
      <c r="D144" s="240" t="s">
        <v>396</v>
      </c>
      <c r="E144" s="241" t="s">
        <v>6495</v>
      </c>
      <c r="F144" s="242" t="s">
        <v>6496</v>
      </c>
      <c r="G144" s="243" t="s">
        <v>425</v>
      </c>
      <c r="H144" s="244">
        <v>4.7</v>
      </c>
      <c r="I144" s="245"/>
      <c r="J144" s="246">
        <f>ROUND(I144*H144,2)</f>
        <v>0</v>
      </c>
      <c r="K144" s="242" t="s">
        <v>6425</v>
      </c>
      <c r="L144" s="73"/>
      <c r="M144" s="247" t="s">
        <v>22</v>
      </c>
      <c r="N144" s="248" t="s">
        <v>44</v>
      </c>
      <c r="O144" s="48"/>
      <c r="P144" s="249">
        <f>O144*H144</f>
        <v>0</v>
      </c>
      <c r="Q144" s="249">
        <v>0</v>
      </c>
      <c r="R144" s="249">
        <f>Q144*H144</f>
        <v>0</v>
      </c>
      <c r="S144" s="249">
        <v>0</v>
      </c>
      <c r="T144" s="250">
        <f>S144*H144</f>
        <v>0</v>
      </c>
      <c r="AR144" s="25" t="s">
        <v>401</v>
      </c>
      <c r="AT144" s="25" t="s">
        <v>396</v>
      </c>
      <c r="AU144" s="25" t="s">
        <v>81</v>
      </c>
      <c r="AY144" s="25" t="s">
        <v>394</v>
      </c>
      <c r="BE144" s="251">
        <f>IF(N144="základní",J144,0)</f>
        <v>0</v>
      </c>
      <c r="BF144" s="251">
        <f>IF(N144="snížená",J144,0)</f>
        <v>0</v>
      </c>
      <c r="BG144" s="251">
        <f>IF(N144="zákl. přenesená",J144,0)</f>
        <v>0</v>
      </c>
      <c r="BH144" s="251">
        <f>IF(N144="sníž. přenesená",J144,0)</f>
        <v>0</v>
      </c>
      <c r="BI144" s="251">
        <f>IF(N144="nulová",J144,0)</f>
        <v>0</v>
      </c>
      <c r="BJ144" s="25" t="s">
        <v>24</v>
      </c>
      <c r="BK144" s="251">
        <f>ROUND(I144*H144,2)</f>
        <v>0</v>
      </c>
      <c r="BL144" s="25" t="s">
        <v>401</v>
      </c>
      <c r="BM144" s="25" t="s">
        <v>6497</v>
      </c>
    </row>
    <row r="145" spans="2:47" s="1" customFormat="1" ht="13.5">
      <c r="B145" s="47"/>
      <c r="C145" s="75"/>
      <c r="D145" s="252" t="s">
        <v>403</v>
      </c>
      <c r="E145" s="75"/>
      <c r="F145" s="253" t="s">
        <v>6496</v>
      </c>
      <c r="G145" s="75"/>
      <c r="H145" s="75"/>
      <c r="I145" s="208"/>
      <c r="J145" s="75"/>
      <c r="K145" s="75"/>
      <c r="L145" s="73"/>
      <c r="M145" s="254"/>
      <c r="N145" s="48"/>
      <c r="O145" s="48"/>
      <c r="P145" s="48"/>
      <c r="Q145" s="48"/>
      <c r="R145" s="48"/>
      <c r="S145" s="48"/>
      <c r="T145" s="96"/>
      <c r="AT145" s="25" t="s">
        <v>403</v>
      </c>
      <c r="AU145" s="25" t="s">
        <v>81</v>
      </c>
    </row>
    <row r="146" spans="2:51" s="12" customFormat="1" ht="13.5">
      <c r="B146" s="255"/>
      <c r="C146" s="256"/>
      <c r="D146" s="252" t="s">
        <v>405</v>
      </c>
      <c r="E146" s="257" t="s">
        <v>22</v>
      </c>
      <c r="F146" s="258" t="s">
        <v>6498</v>
      </c>
      <c r="G146" s="256"/>
      <c r="H146" s="259">
        <v>4.7</v>
      </c>
      <c r="I146" s="260"/>
      <c r="J146" s="256"/>
      <c r="K146" s="256"/>
      <c r="L146" s="261"/>
      <c r="M146" s="262"/>
      <c r="N146" s="263"/>
      <c r="O146" s="263"/>
      <c r="P146" s="263"/>
      <c r="Q146" s="263"/>
      <c r="R146" s="263"/>
      <c r="S146" s="263"/>
      <c r="T146" s="264"/>
      <c r="AT146" s="265" t="s">
        <v>405</v>
      </c>
      <c r="AU146" s="265" t="s">
        <v>81</v>
      </c>
      <c r="AV146" s="12" t="s">
        <v>81</v>
      </c>
      <c r="AW146" s="12" t="s">
        <v>36</v>
      </c>
      <c r="AX146" s="12" t="s">
        <v>24</v>
      </c>
      <c r="AY146" s="265" t="s">
        <v>394</v>
      </c>
    </row>
    <row r="147" spans="2:65" s="1" customFormat="1" ht="25.5" customHeight="1">
      <c r="B147" s="47"/>
      <c r="C147" s="240" t="s">
        <v>556</v>
      </c>
      <c r="D147" s="240" t="s">
        <v>396</v>
      </c>
      <c r="E147" s="241" t="s">
        <v>6499</v>
      </c>
      <c r="F147" s="242" t="s">
        <v>6500</v>
      </c>
      <c r="G147" s="243" t="s">
        <v>3993</v>
      </c>
      <c r="H147" s="244">
        <v>1</v>
      </c>
      <c r="I147" s="245"/>
      <c r="J147" s="246">
        <f>ROUND(I147*H147,2)</f>
        <v>0</v>
      </c>
      <c r="K147" s="242" t="s">
        <v>22</v>
      </c>
      <c r="L147" s="73"/>
      <c r="M147" s="247" t="s">
        <v>22</v>
      </c>
      <c r="N147" s="248" t="s">
        <v>44</v>
      </c>
      <c r="O147" s="48"/>
      <c r="P147" s="249">
        <f>O147*H147</f>
        <v>0</v>
      </c>
      <c r="Q147" s="249">
        <v>0</v>
      </c>
      <c r="R147" s="249">
        <f>Q147*H147</f>
        <v>0</v>
      </c>
      <c r="S147" s="249">
        <v>0</v>
      </c>
      <c r="T147" s="250">
        <f>S147*H147</f>
        <v>0</v>
      </c>
      <c r="AR147" s="25" t="s">
        <v>401</v>
      </c>
      <c r="AT147" s="25" t="s">
        <v>396</v>
      </c>
      <c r="AU147" s="25" t="s">
        <v>81</v>
      </c>
      <c r="AY147" s="25" t="s">
        <v>394</v>
      </c>
      <c r="BE147" s="251">
        <f>IF(N147="základní",J147,0)</f>
        <v>0</v>
      </c>
      <c r="BF147" s="251">
        <f>IF(N147="snížená",J147,0)</f>
        <v>0</v>
      </c>
      <c r="BG147" s="251">
        <f>IF(N147="zákl. přenesená",J147,0)</f>
        <v>0</v>
      </c>
      <c r="BH147" s="251">
        <f>IF(N147="sníž. přenesená",J147,0)</f>
        <v>0</v>
      </c>
      <c r="BI147" s="251">
        <f>IF(N147="nulová",J147,0)</f>
        <v>0</v>
      </c>
      <c r="BJ147" s="25" t="s">
        <v>24</v>
      </c>
      <c r="BK147" s="251">
        <f>ROUND(I147*H147,2)</f>
        <v>0</v>
      </c>
      <c r="BL147" s="25" t="s">
        <v>401</v>
      </c>
      <c r="BM147" s="25" t="s">
        <v>6501</v>
      </c>
    </row>
    <row r="148" spans="2:47" s="1" customFormat="1" ht="13.5">
      <c r="B148" s="47"/>
      <c r="C148" s="75"/>
      <c r="D148" s="252" t="s">
        <v>403</v>
      </c>
      <c r="E148" s="75"/>
      <c r="F148" s="253" t="s">
        <v>6500</v>
      </c>
      <c r="G148" s="75"/>
      <c r="H148" s="75"/>
      <c r="I148" s="208"/>
      <c r="J148" s="75"/>
      <c r="K148" s="75"/>
      <c r="L148" s="73"/>
      <c r="M148" s="254"/>
      <c r="N148" s="48"/>
      <c r="O148" s="48"/>
      <c r="P148" s="48"/>
      <c r="Q148" s="48"/>
      <c r="R148" s="48"/>
      <c r="S148" s="48"/>
      <c r="T148" s="96"/>
      <c r="AT148" s="25" t="s">
        <v>403</v>
      </c>
      <c r="AU148" s="25" t="s">
        <v>81</v>
      </c>
    </row>
    <row r="149" spans="2:63" s="11" customFormat="1" ht="29.85" customHeight="1">
      <c r="B149" s="224"/>
      <c r="C149" s="225"/>
      <c r="D149" s="226" t="s">
        <v>72</v>
      </c>
      <c r="E149" s="238" t="s">
        <v>401</v>
      </c>
      <c r="F149" s="238" t="s">
        <v>1002</v>
      </c>
      <c r="G149" s="225"/>
      <c r="H149" s="225"/>
      <c r="I149" s="228"/>
      <c r="J149" s="239">
        <f>BK149</f>
        <v>0</v>
      </c>
      <c r="K149" s="225"/>
      <c r="L149" s="230"/>
      <c r="M149" s="231"/>
      <c r="N149" s="232"/>
      <c r="O149" s="232"/>
      <c r="P149" s="233">
        <f>SUM(P150:P152)</f>
        <v>0</v>
      </c>
      <c r="Q149" s="232"/>
      <c r="R149" s="233">
        <f>SUM(R150:R152)</f>
        <v>0</v>
      </c>
      <c r="S149" s="232"/>
      <c r="T149" s="234">
        <f>SUM(T150:T152)</f>
        <v>0</v>
      </c>
      <c r="AR149" s="235" t="s">
        <v>24</v>
      </c>
      <c r="AT149" s="236" t="s">
        <v>72</v>
      </c>
      <c r="AU149" s="236" t="s">
        <v>24</v>
      </c>
      <c r="AY149" s="235" t="s">
        <v>394</v>
      </c>
      <c r="BK149" s="237">
        <f>SUM(BK150:BK152)</f>
        <v>0</v>
      </c>
    </row>
    <row r="150" spans="2:65" s="1" customFormat="1" ht="25.5" customHeight="1">
      <c r="B150" s="47"/>
      <c r="C150" s="240" t="s">
        <v>565</v>
      </c>
      <c r="D150" s="240" t="s">
        <v>396</v>
      </c>
      <c r="E150" s="241" t="s">
        <v>1184</v>
      </c>
      <c r="F150" s="242" t="s">
        <v>1185</v>
      </c>
      <c r="G150" s="243" t="s">
        <v>399</v>
      </c>
      <c r="H150" s="244">
        <v>71.45</v>
      </c>
      <c r="I150" s="245"/>
      <c r="J150" s="246">
        <f>ROUND(I150*H150,2)</f>
        <v>0</v>
      </c>
      <c r="K150" s="242" t="s">
        <v>410</v>
      </c>
      <c r="L150" s="73"/>
      <c r="M150" s="247" t="s">
        <v>22</v>
      </c>
      <c r="N150" s="248" t="s">
        <v>44</v>
      </c>
      <c r="O150" s="48"/>
      <c r="P150" s="249">
        <f>O150*H150</f>
        <v>0</v>
      </c>
      <c r="Q150" s="249">
        <v>0</v>
      </c>
      <c r="R150" s="249">
        <f>Q150*H150</f>
        <v>0</v>
      </c>
      <c r="S150" s="249">
        <v>0</v>
      </c>
      <c r="T150" s="250">
        <f>S150*H150</f>
        <v>0</v>
      </c>
      <c r="AR150" s="25" t="s">
        <v>401</v>
      </c>
      <c r="AT150" s="25" t="s">
        <v>396</v>
      </c>
      <c r="AU150" s="25" t="s">
        <v>81</v>
      </c>
      <c r="AY150" s="25" t="s">
        <v>394</v>
      </c>
      <c r="BE150" s="251">
        <f>IF(N150="základní",J150,0)</f>
        <v>0</v>
      </c>
      <c r="BF150" s="251">
        <f>IF(N150="snížená",J150,0)</f>
        <v>0</v>
      </c>
      <c r="BG150" s="251">
        <f>IF(N150="zákl. přenesená",J150,0)</f>
        <v>0</v>
      </c>
      <c r="BH150" s="251">
        <f>IF(N150="sníž. přenesená",J150,0)</f>
        <v>0</v>
      </c>
      <c r="BI150" s="251">
        <f>IF(N150="nulová",J150,0)</f>
        <v>0</v>
      </c>
      <c r="BJ150" s="25" t="s">
        <v>24</v>
      </c>
      <c r="BK150" s="251">
        <f>ROUND(I150*H150,2)</f>
        <v>0</v>
      </c>
      <c r="BL150" s="25" t="s">
        <v>401</v>
      </c>
      <c r="BM150" s="25" t="s">
        <v>6502</v>
      </c>
    </row>
    <row r="151" spans="2:47" s="1" customFormat="1" ht="13.5">
      <c r="B151" s="47"/>
      <c r="C151" s="75"/>
      <c r="D151" s="252" t="s">
        <v>403</v>
      </c>
      <c r="E151" s="75"/>
      <c r="F151" s="253" t="s">
        <v>1187</v>
      </c>
      <c r="G151" s="75"/>
      <c r="H151" s="75"/>
      <c r="I151" s="208"/>
      <c r="J151" s="75"/>
      <c r="K151" s="75"/>
      <c r="L151" s="73"/>
      <c r="M151" s="254"/>
      <c r="N151" s="48"/>
      <c r="O151" s="48"/>
      <c r="P151" s="48"/>
      <c r="Q151" s="48"/>
      <c r="R151" s="48"/>
      <c r="S151" s="48"/>
      <c r="T151" s="96"/>
      <c r="AT151" s="25" t="s">
        <v>403</v>
      </c>
      <c r="AU151" s="25" t="s">
        <v>81</v>
      </c>
    </row>
    <row r="152" spans="2:47" s="1" customFormat="1" ht="13.5">
      <c r="B152" s="47"/>
      <c r="C152" s="75"/>
      <c r="D152" s="252" t="s">
        <v>842</v>
      </c>
      <c r="E152" s="75"/>
      <c r="F152" s="308" t="s">
        <v>1188</v>
      </c>
      <c r="G152" s="75"/>
      <c r="H152" s="75"/>
      <c r="I152" s="208"/>
      <c r="J152" s="75"/>
      <c r="K152" s="75"/>
      <c r="L152" s="73"/>
      <c r="M152" s="254"/>
      <c r="N152" s="48"/>
      <c r="O152" s="48"/>
      <c r="P152" s="48"/>
      <c r="Q152" s="48"/>
      <c r="R152" s="48"/>
      <c r="S152" s="48"/>
      <c r="T152" s="96"/>
      <c r="AT152" s="25" t="s">
        <v>842</v>
      </c>
      <c r="AU152" s="25" t="s">
        <v>81</v>
      </c>
    </row>
    <row r="153" spans="2:63" s="11" customFormat="1" ht="29.85" customHeight="1">
      <c r="B153" s="224"/>
      <c r="C153" s="225"/>
      <c r="D153" s="226" t="s">
        <v>72</v>
      </c>
      <c r="E153" s="238" t="s">
        <v>422</v>
      </c>
      <c r="F153" s="238" t="s">
        <v>1189</v>
      </c>
      <c r="G153" s="225"/>
      <c r="H153" s="225"/>
      <c r="I153" s="228"/>
      <c r="J153" s="239">
        <f>BK153</f>
        <v>0</v>
      </c>
      <c r="K153" s="225"/>
      <c r="L153" s="230"/>
      <c r="M153" s="231"/>
      <c r="N153" s="232"/>
      <c r="O153" s="232"/>
      <c r="P153" s="233">
        <f>SUM(P154:P158)</f>
        <v>0</v>
      </c>
      <c r="Q153" s="232"/>
      <c r="R153" s="233">
        <f>SUM(R154:R158)</f>
        <v>23.663999999999998</v>
      </c>
      <c r="S153" s="232"/>
      <c r="T153" s="234">
        <f>SUM(T154:T158)</f>
        <v>0</v>
      </c>
      <c r="AR153" s="235" t="s">
        <v>24</v>
      </c>
      <c r="AT153" s="236" t="s">
        <v>72</v>
      </c>
      <c r="AU153" s="236" t="s">
        <v>24</v>
      </c>
      <c r="AY153" s="235" t="s">
        <v>394</v>
      </c>
      <c r="BK153" s="237">
        <f>SUM(BK154:BK158)</f>
        <v>0</v>
      </c>
    </row>
    <row r="154" spans="2:65" s="1" customFormat="1" ht="16.5" customHeight="1">
      <c r="B154" s="47"/>
      <c r="C154" s="240" t="s">
        <v>571</v>
      </c>
      <c r="D154" s="240" t="s">
        <v>396</v>
      </c>
      <c r="E154" s="241" t="s">
        <v>1191</v>
      </c>
      <c r="F154" s="242" t="s">
        <v>1192</v>
      </c>
      <c r="G154" s="243" t="s">
        <v>399</v>
      </c>
      <c r="H154" s="244">
        <v>71.45</v>
      </c>
      <c r="I154" s="245"/>
      <c r="J154" s="246">
        <f>ROUND(I154*H154,2)</f>
        <v>0</v>
      </c>
      <c r="K154" s="242" t="s">
        <v>410</v>
      </c>
      <c r="L154" s="73"/>
      <c r="M154" s="247" t="s">
        <v>22</v>
      </c>
      <c r="N154" s="248" t="s">
        <v>44</v>
      </c>
      <c r="O154" s="48"/>
      <c r="P154" s="249">
        <f>O154*H154</f>
        <v>0</v>
      </c>
      <c r="Q154" s="249">
        <v>0</v>
      </c>
      <c r="R154" s="249">
        <f>Q154*H154</f>
        <v>0</v>
      </c>
      <c r="S154" s="249">
        <v>0</v>
      </c>
      <c r="T154" s="250">
        <f>S154*H154</f>
        <v>0</v>
      </c>
      <c r="AR154" s="25" t="s">
        <v>401</v>
      </c>
      <c r="AT154" s="25" t="s">
        <v>396</v>
      </c>
      <c r="AU154" s="25" t="s">
        <v>81</v>
      </c>
      <c r="AY154" s="25" t="s">
        <v>394</v>
      </c>
      <c r="BE154" s="251">
        <f>IF(N154="základní",J154,0)</f>
        <v>0</v>
      </c>
      <c r="BF154" s="251">
        <f>IF(N154="snížená",J154,0)</f>
        <v>0</v>
      </c>
      <c r="BG154" s="251">
        <f>IF(N154="zákl. přenesená",J154,0)</f>
        <v>0</v>
      </c>
      <c r="BH154" s="251">
        <f>IF(N154="sníž. přenesená",J154,0)</f>
        <v>0</v>
      </c>
      <c r="BI154" s="251">
        <f>IF(N154="nulová",J154,0)</f>
        <v>0</v>
      </c>
      <c r="BJ154" s="25" t="s">
        <v>24</v>
      </c>
      <c r="BK154" s="251">
        <f>ROUND(I154*H154,2)</f>
        <v>0</v>
      </c>
      <c r="BL154" s="25" t="s">
        <v>401</v>
      </c>
      <c r="BM154" s="25" t="s">
        <v>6503</v>
      </c>
    </row>
    <row r="155" spans="2:47" s="1" customFormat="1" ht="13.5">
      <c r="B155" s="47"/>
      <c r="C155" s="75"/>
      <c r="D155" s="252" t="s">
        <v>403</v>
      </c>
      <c r="E155" s="75"/>
      <c r="F155" s="253" t="s">
        <v>1194</v>
      </c>
      <c r="G155" s="75"/>
      <c r="H155" s="75"/>
      <c r="I155" s="208"/>
      <c r="J155" s="75"/>
      <c r="K155" s="75"/>
      <c r="L155" s="73"/>
      <c r="M155" s="254"/>
      <c r="N155" s="48"/>
      <c r="O155" s="48"/>
      <c r="P155" s="48"/>
      <c r="Q155" s="48"/>
      <c r="R155" s="48"/>
      <c r="S155" s="48"/>
      <c r="T155" s="96"/>
      <c r="AT155" s="25" t="s">
        <v>403</v>
      </c>
      <c r="AU155" s="25" t="s">
        <v>81</v>
      </c>
    </row>
    <row r="156" spans="2:65" s="1" customFormat="1" ht="16.5" customHeight="1">
      <c r="B156" s="47"/>
      <c r="C156" s="240" t="s">
        <v>578</v>
      </c>
      <c r="D156" s="240" t="s">
        <v>396</v>
      </c>
      <c r="E156" s="241" t="s">
        <v>6504</v>
      </c>
      <c r="F156" s="242" t="s">
        <v>6505</v>
      </c>
      <c r="G156" s="243" t="s">
        <v>399</v>
      </c>
      <c r="H156" s="244">
        <v>58</v>
      </c>
      <c r="I156" s="245"/>
      <c r="J156" s="246">
        <f>ROUND(I156*H156,2)</f>
        <v>0</v>
      </c>
      <c r="K156" s="242" t="s">
        <v>410</v>
      </c>
      <c r="L156" s="73"/>
      <c r="M156" s="247" t="s">
        <v>22</v>
      </c>
      <c r="N156" s="248" t="s">
        <v>44</v>
      </c>
      <c r="O156" s="48"/>
      <c r="P156" s="249">
        <f>O156*H156</f>
        <v>0</v>
      </c>
      <c r="Q156" s="249">
        <v>0.408</v>
      </c>
      <c r="R156" s="249">
        <f>Q156*H156</f>
        <v>23.663999999999998</v>
      </c>
      <c r="S156" s="249">
        <v>0</v>
      </c>
      <c r="T156" s="250">
        <f>S156*H156</f>
        <v>0</v>
      </c>
      <c r="AR156" s="25" t="s">
        <v>401</v>
      </c>
      <c r="AT156" s="25" t="s">
        <v>396</v>
      </c>
      <c r="AU156" s="25" t="s">
        <v>81</v>
      </c>
      <c r="AY156" s="25" t="s">
        <v>394</v>
      </c>
      <c r="BE156" s="251">
        <f>IF(N156="základní",J156,0)</f>
        <v>0</v>
      </c>
      <c r="BF156" s="251">
        <f>IF(N156="snížená",J156,0)</f>
        <v>0</v>
      </c>
      <c r="BG156" s="251">
        <f>IF(N156="zákl. přenesená",J156,0)</f>
        <v>0</v>
      </c>
      <c r="BH156" s="251">
        <f>IF(N156="sníž. přenesená",J156,0)</f>
        <v>0</v>
      </c>
      <c r="BI156" s="251">
        <f>IF(N156="nulová",J156,0)</f>
        <v>0</v>
      </c>
      <c r="BJ156" s="25" t="s">
        <v>24</v>
      </c>
      <c r="BK156" s="251">
        <f>ROUND(I156*H156,2)</f>
        <v>0</v>
      </c>
      <c r="BL156" s="25" t="s">
        <v>401</v>
      </c>
      <c r="BM156" s="25" t="s">
        <v>6506</v>
      </c>
    </row>
    <row r="157" spans="2:47" s="1" customFormat="1" ht="13.5">
      <c r="B157" s="47"/>
      <c r="C157" s="75"/>
      <c r="D157" s="252" t="s">
        <v>403</v>
      </c>
      <c r="E157" s="75"/>
      <c r="F157" s="253" t="s">
        <v>6507</v>
      </c>
      <c r="G157" s="75"/>
      <c r="H157" s="75"/>
      <c r="I157" s="208"/>
      <c r="J157" s="75"/>
      <c r="K157" s="75"/>
      <c r="L157" s="73"/>
      <c r="M157" s="254"/>
      <c r="N157" s="48"/>
      <c r="O157" s="48"/>
      <c r="P157" s="48"/>
      <c r="Q157" s="48"/>
      <c r="R157" s="48"/>
      <c r="S157" s="48"/>
      <c r="T157" s="96"/>
      <c r="AT157" s="25" t="s">
        <v>403</v>
      </c>
      <c r="AU157" s="25" t="s">
        <v>81</v>
      </c>
    </row>
    <row r="158" spans="2:51" s="12" customFormat="1" ht="13.5">
      <c r="B158" s="255"/>
      <c r="C158" s="256"/>
      <c r="D158" s="252" t="s">
        <v>405</v>
      </c>
      <c r="E158" s="257" t="s">
        <v>22</v>
      </c>
      <c r="F158" s="258" t="s">
        <v>6508</v>
      </c>
      <c r="G158" s="256"/>
      <c r="H158" s="259">
        <v>58</v>
      </c>
      <c r="I158" s="260"/>
      <c r="J158" s="256"/>
      <c r="K158" s="256"/>
      <c r="L158" s="261"/>
      <c r="M158" s="262"/>
      <c r="N158" s="263"/>
      <c r="O158" s="263"/>
      <c r="P158" s="263"/>
      <c r="Q158" s="263"/>
      <c r="R158" s="263"/>
      <c r="S158" s="263"/>
      <c r="T158" s="264"/>
      <c r="AT158" s="265" t="s">
        <v>405</v>
      </c>
      <c r="AU158" s="265" t="s">
        <v>81</v>
      </c>
      <c r="AV158" s="12" t="s">
        <v>81</v>
      </c>
      <c r="AW158" s="12" t="s">
        <v>36</v>
      </c>
      <c r="AX158" s="12" t="s">
        <v>24</v>
      </c>
      <c r="AY158" s="265" t="s">
        <v>394</v>
      </c>
    </row>
    <row r="159" spans="2:63" s="11" customFormat="1" ht="29.85" customHeight="1">
      <c r="B159" s="224"/>
      <c r="C159" s="225"/>
      <c r="D159" s="226" t="s">
        <v>72</v>
      </c>
      <c r="E159" s="238" t="s">
        <v>448</v>
      </c>
      <c r="F159" s="238" t="s">
        <v>6509</v>
      </c>
      <c r="G159" s="225"/>
      <c r="H159" s="225"/>
      <c r="I159" s="228"/>
      <c r="J159" s="239">
        <f>BK159</f>
        <v>0</v>
      </c>
      <c r="K159" s="225"/>
      <c r="L159" s="230"/>
      <c r="M159" s="231"/>
      <c r="N159" s="232"/>
      <c r="O159" s="232"/>
      <c r="P159" s="233">
        <f>SUM(P160:P165)</f>
        <v>0</v>
      </c>
      <c r="Q159" s="232"/>
      <c r="R159" s="233">
        <f>SUM(R160:R165)</f>
        <v>1.8755</v>
      </c>
      <c r="S159" s="232"/>
      <c r="T159" s="234">
        <f>SUM(T160:T165)</f>
        <v>0</v>
      </c>
      <c r="AR159" s="235" t="s">
        <v>24</v>
      </c>
      <c r="AT159" s="236" t="s">
        <v>72</v>
      </c>
      <c r="AU159" s="236" t="s">
        <v>24</v>
      </c>
      <c r="AY159" s="235" t="s">
        <v>394</v>
      </c>
      <c r="BK159" s="237">
        <f>SUM(BK160:BK165)</f>
        <v>0</v>
      </c>
    </row>
    <row r="160" spans="2:65" s="1" customFormat="1" ht="16.5" customHeight="1">
      <c r="B160" s="47"/>
      <c r="C160" s="240" t="s">
        <v>584</v>
      </c>
      <c r="D160" s="240" t="s">
        <v>396</v>
      </c>
      <c r="E160" s="241" t="s">
        <v>6510</v>
      </c>
      <c r="F160" s="242" t="s">
        <v>6511</v>
      </c>
      <c r="G160" s="243" t="s">
        <v>409</v>
      </c>
      <c r="H160" s="244">
        <v>2</v>
      </c>
      <c r="I160" s="245"/>
      <c r="J160" s="246">
        <f>ROUND(I160*H160,2)</f>
        <v>0</v>
      </c>
      <c r="K160" s="242" t="s">
        <v>6425</v>
      </c>
      <c r="L160" s="73"/>
      <c r="M160" s="247" t="s">
        <v>22</v>
      </c>
      <c r="N160" s="248" t="s">
        <v>44</v>
      </c>
      <c r="O160" s="48"/>
      <c r="P160" s="249">
        <f>O160*H160</f>
        <v>0</v>
      </c>
      <c r="Q160" s="249">
        <v>0.07287</v>
      </c>
      <c r="R160" s="249">
        <f>Q160*H160</f>
        <v>0.14574</v>
      </c>
      <c r="S160" s="249">
        <v>0</v>
      </c>
      <c r="T160" s="250">
        <f>S160*H160</f>
        <v>0</v>
      </c>
      <c r="AR160" s="25" t="s">
        <v>401</v>
      </c>
      <c r="AT160" s="25" t="s">
        <v>396</v>
      </c>
      <c r="AU160" s="25" t="s">
        <v>81</v>
      </c>
      <c r="AY160" s="25" t="s">
        <v>394</v>
      </c>
      <c r="BE160" s="251">
        <f>IF(N160="základní",J160,0)</f>
        <v>0</v>
      </c>
      <c r="BF160" s="251">
        <f>IF(N160="snížená",J160,0)</f>
        <v>0</v>
      </c>
      <c r="BG160" s="251">
        <f>IF(N160="zákl. přenesená",J160,0)</f>
        <v>0</v>
      </c>
      <c r="BH160" s="251">
        <f>IF(N160="sníž. přenesená",J160,0)</f>
        <v>0</v>
      </c>
      <c r="BI160" s="251">
        <f>IF(N160="nulová",J160,0)</f>
        <v>0</v>
      </c>
      <c r="BJ160" s="25" t="s">
        <v>24</v>
      </c>
      <c r="BK160" s="251">
        <f>ROUND(I160*H160,2)</f>
        <v>0</v>
      </c>
      <c r="BL160" s="25" t="s">
        <v>401</v>
      </c>
      <c r="BM160" s="25" t="s">
        <v>6512</v>
      </c>
    </row>
    <row r="161" spans="2:47" s="1" customFormat="1" ht="13.5">
      <c r="B161" s="47"/>
      <c r="C161" s="75"/>
      <c r="D161" s="252" t="s">
        <v>403</v>
      </c>
      <c r="E161" s="75"/>
      <c r="F161" s="253" t="s">
        <v>6511</v>
      </c>
      <c r="G161" s="75"/>
      <c r="H161" s="75"/>
      <c r="I161" s="208"/>
      <c r="J161" s="75"/>
      <c r="K161" s="75"/>
      <c r="L161" s="73"/>
      <c r="M161" s="254"/>
      <c r="N161" s="48"/>
      <c r="O161" s="48"/>
      <c r="P161" s="48"/>
      <c r="Q161" s="48"/>
      <c r="R161" s="48"/>
      <c r="S161" s="48"/>
      <c r="T161" s="96"/>
      <c r="AT161" s="25" t="s">
        <v>403</v>
      </c>
      <c r="AU161" s="25" t="s">
        <v>81</v>
      </c>
    </row>
    <row r="162" spans="2:65" s="1" customFormat="1" ht="38.25" customHeight="1">
      <c r="B162" s="47"/>
      <c r="C162" s="288" t="s">
        <v>588</v>
      </c>
      <c r="D162" s="288" t="s">
        <v>506</v>
      </c>
      <c r="E162" s="289" t="s">
        <v>6513</v>
      </c>
      <c r="F162" s="290" t="s">
        <v>6514</v>
      </c>
      <c r="G162" s="291" t="s">
        <v>409</v>
      </c>
      <c r="H162" s="292">
        <v>2</v>
      </c>
      <c r="I162" s="293"/>
      <c r="J162" s="294">
        <f>ROUND(I162*H162,2)</f>
        <v>0</v>
      </c>
      <c r="K162" s="290" t="s">
        <v>22</v>
      </c>
      <c r="L162" s="295"/>
      <c r="M162" s="296" t="s">
        <v>22</v>
      </c>
      <c r="N162" s="297" t="s">
        <v>44</v>
      </c>
      <c r="O162" s="48"/>
      <c r="P162" s="249">
        <f>O162*H162</f>
        <v>0</v>
      </c>
      <c r="Q162" s="249">
        <v>0.01</v>
      </c>
      <c r="R162" s="249">
        <f>Q162*H162</f>
        <v>0.02</v>
      </c>
      <c r="S162" s="249">
        <v>0</v>
      </c>
      <c r="T162" s="250">
        <f>S162*H162</f>
        <v>0</v>
      </c>
      <c r="AR162" s="25" t="s">
        <v>443</v>
      </c>
      <c r="AT162" s="25" t="s">
        <v>506</v>
      </c>
      <c r="AU162" s="25" t="s">
        <v>81</v>
      </c>
      <c r="AY162" s="25" t="s">
        <v>394</v>
      </c>
      <c r="BE162" s="251">
        <f>IF(N162="základní",J162,0)</f>
        <v>0</v>
      </c>
      <c r="BF162" s="251">
        <f>IF(N162="snížená",J162,0)</f>
        <v>0</v>
      </c>
      <c r="BG162" s="251">
        <f>IF(N162="zákl. přenesená",J162,0)</f>
        <v>0</v>
      </c>
      <c r="BH162" s="251">
        <f>IF(N162="sníž. přenesená",J162,0)</f>
        <v>0</v>
      </c>
      <c r="BI162" s="251">
        <f>IF(N162="nulová",J162,0)</f>
        <v>0</v>
      </c>
      <c r="BJ162" s="25" t="s">
        <v>24</v>
      </c>
      <c r="BK162" s="251">
        <f>ROUND(I162*H162,2)</f>
        <v>0</v>
      </c>
      <c r="BL162" s="25" t="s">
        <v>401</v>
      </c>
      <c r="BM162" s="25" t="s">
        <v>6515</v>
      </c>
    </row>
    <row r="163" spans="2:65" s="1" customFormat="1" ht="16.5" customHeight="1">
      <c r="B163" s="47"/>
      <c r="C163" s="240" t="s">
        <v>593</v>
      </c>
      <c r="D163" s="240" t="s">
        <v>396</v>
      </c>
      <c r="E163" s="241" t="s">
        <v>6516</v>
      </c>
      <c r="F163" s="242" t="s">
        <v>6517</v>
      </c>
      <c r="G163" s="243" t="s">
        <v>409</v>
      </c>
      <c r="H163" s="244">
        <v>4</v>
      </c>
      <c r="I163" s="245"/>
      <c r="J163" s="246">
        <f>ROUND(I163*H163,2)</f>
        <v>0</v>
      </c>
      <c r="K163" s="242" t="s">
        <v>6425</v>
      </c>
      <c r="L163" s="73"/>
      <c r="M163" s="247" t="s">
        <v>22</v>
      </c>
      <c r="N163" s="248" t="s">
        <v>44</v>
      </c>
      <c r="O163" s="48"/>
      <c r="P163" s="249">
        <f>O163*H163</f>
        <v>0</v>
      </c>
      <c r="Q163" s="249">
        <v>0.35744</v>
      </c>
      <c r="R163" s="249">
        <f>Q163*H163</f>
        <v>1.42976</v>
      </c>
      <c r="S163" s="249">
        <v>0</v>
      </c>
      <c r="T163" s="250">
        <f>S163*H163</f>
        <v>0</v>
      </c>
      <c r="AR163" s="25" t="s">
        <v>401</v>
      </c>
      <c r="AT163" s="25" t="s">
        <v>396</v>
      </c>
      <c r="AU163" s="25" t="s">
        <v>81</v>
      </c>
      <c r="AY163" s="25" t="s">
        <v>394</v>
      </c>
      <c r="BE163" s="251">
        <f>IF(N163="základní",J163,0)</f>
        <v>0</v>
      </c>
      <c r="BF163" s="251">
        <f>IF(N163="snížená",J163,0)</f>
        <v>0</v>
      </c>
      <c r="BG163" s="251">
        <f>IF(N163="zákl. přenesená",J163,0)</f>
        <v>0</v>
      </c>
      <c r="BH163" s="251">
        <f>IF(N163="sníž. přenesená",J163,0)</f>
        <v>0</v>
      </c>
      <c r="BI163" s="251">
        <f>IF(N163="nulová",J163,0)</f>
        <v>0</v>
      </c>
      <c r="BJ163" s="25" t="s">
        <v>24</v>
      </c>
      <c r="BK163" s="251">
        <f>ROUND(I163*H163,2)</f>
        <v>0</v>
      </c>
      <c r="BL163" s="25" t="s">
        <v>401</v>
      </c>
      <c r="BM163" s="25" t="s">
        <v>6518</v>
      </c>
    </row>
    <row r="164" spans="2:47" s="1" customFormat="1" ht="13.5">
      <c r="B164" s="47"/>
      <c r="C164" s="75"/>
      <c r="D164" s="252" t="s">
        <v>403</v>
      </c>
      <c r="E164" s="75"/>
      <c r="F164" s="253" t="s">
        <v>6517</v>
      </c>
      <c r="G164" s="75"/>
      <c r="H164" s="75"/>
      <c r="I164" s="208"/>
      <c r="J164" s="75"/>
      <c r="K164" s="75"/>
      <c r="L164" s="73"/>
      <c r="M164" s="254"/>
      <c r="N164" s="48"/>
      <c r="O164" s="48"/>
      <c r="P164" s="48"/>
      <c r="Q164" s="48"/>
      <c r="R164" s="48"/>
      <c r="S164" s="48"/>
      <c r="T164" s="96"/>
      <c r="AT164" s="25" t="s">
        <v>403</v>
      </c>
      <c r="AU164" s="25" t="s">
        <v>81</v>
      </c>
    </row>
    <row r="165" spans="2:65" s="1" customFormat="1" ht="25.5" customHeight="1">
      <c r="B165" s="47"/>
      <c r="C165" s="288" t="s">
        <v>598</v>
      </c>
      <c r="D165" s="288" t="s">
        <v>506</v>
      </c>
      <c r="E165" s="289" t="s">
        <v>6519</v>
      </c>
      <c r="F165" s="290" t="s">
        <v>6520</v>
      </c>
      <c r="G165" s="291" t="s">
        <v>409</v>
      </c>
      <c r="H165" s="292">
        <v>4</v>
      </c>
      <c r="I165" s="293"/>
      <c r="J165" s="294">
        <f>ROUND(I165*H165,2)</f>
        <v>0</v>
      </c>
      <c r="K165" s="290" t="s">
        <v>6425</v>
      </c>
      <c r="L165" s="295"/>
      <c r="M165" s="296" t="s">
        <v>22</v>
      </c>
      <c r="N165" s="297" t="s">
        <v>44</v>
      </c>
      <c r="O165" s="48"/>
      <c r="P165" s="249">
        <f>O165*H165</f>
        <v>0</v>
      </c>
      <c r="Q165" s="249">
        <v>0.07</v>
      </c>
      <c r="R165" s="249">
        <f>Q165*H165</f>
        <v>0.28</v>
      </c>
      <c r="S165" s="249">
        <v>0</v>
      </c>
      <c r="T165" s="250">
        <f>S165*H165</f>
        <v>0</v>
      </c>
      <c r="AR165" s="25" t="s">
        <v>443</v>
      </c>
      <c r="AT165" s="25" t="s">
        <v>506</v>
      </c>
      <c r="AU165" s="25" t="s">
        <v>81</v>
      </c>
      <c r="AY165" s="25" t="s">
        <v>394</v>
      </c>
      <c r="BE165" s="251">
        <f>IF(N165="základní",J165,0)</f>
        <v>0</v>
      </c>
      <c r="BF165" s="251">
        <f>IF(N165="snížená",J165,0)</f>
        <v>0</v>
      </c>
      <c r="BG165" s="251">
        <f>IF(N165="zákl. přenesená",J165,0)</f>
        <v>0</v>
      </c>
      <c r="BH165" s="251">
        <f>IF(N165="sníž. přenesená",J165,0)</f>
        <v>0</v>
      </c>
      <c r="BI165" s="251">
        <f>IF(N165="nulová",J165,0)</f>
        <v>0</v>
      </c>
      <c r="BJ165" s="25" t="s">
        <v>24</v>
      </c>
      <c r="BK165" s="251">
        <f>ROUND(I165*H165,2)</f>
        <v>0</v>
      </c>
      <c r="BL165" s="25" t="s">
        <v>401</v>
      </c>
      <c r="BM165" s="25" t="s">
        <v>6521</v>
      </c>
    </row>
    <row r="166" spans="2:63" s="11" customFormat="1" ht="29.85" customHeight="1">
      <c r="B166" s="224"/>
      <c r="C166" s="225"/>
      <c r="D166" s="226" t="s">
        <v>72</v>
      </c>
      <c r="E166" s="238" t="s">
        <v>1767</v>
      </c>
      <c r="F166" s="238" t="s">
        <v>1768</v>
      </c>
      <c r="G166" s="225"/>
      <c r="H166" s="225"/>
      <c r="I166" s="228"/>
      <c r="J166" s="239">
        <f>BK166</f>
        <v>0</v>
      </c>
      <c r="K166" s="225"/>
      <c r="L166" s="230"/>
      <c r="M166" s="231"/>
      <c r="N166" s="232"/>
      <c r="O166" s="232"/>
      <c r="P166" s="233">
        <f>SUM(P167:P168)</f>
        <v>0</v>
      </c>
      <c r="Q166" s="232"/>
      <c r="R166" s="233">
        <f>SUM(R167:R168)</f>
        <v>0</v>
      </c>
      <c r="S166" s="232"/>
      <c r="T166" s="234">
        <f>SUM(T167:T168)</f>
        <v>0</v>
      </c>
      <c r="AR166" s="235" t="s">
        <v>24</v>
      </c>
      <c r="AT166" s="236" t="s">
        <v>72</v>
      </c>
      <c r="AU166" s="236" t="s">
        <v>24</v>
      </c>
      <c r="AY166" s="235" t="s">
        <v>394</v>
      </c>
      <c r="BK166" s="237">
        <f>SUM(BK167:BK168)</f>
        <v>0</v>
      </c>
    </row>
    <row r="167" spans="2:65" s="1" customFormat="1" ht="16.5" customHeight="1">
      <c r="B167" s="47"/>
      <c r="C167" s="240" t="s">
        <v>604</v>
      </c>
      <c r="D167" s="240" t="s">
        <v>396</v>
      </c>
      <c r="E167" s="241" t="s">
        <v>6522</v>
      </c>
      <c r="F167" s="242" t="s">
        <v>6523</v>
      </c>
      <c r="G167" s="243" t="s">
        <v>552</v>
      </c>
      <c r="H167" s="244">
        <v>26.059</v>
      </c>
      <c r="I167" s="245"/>
      <c r="J167" s="246">
        <f>ROUND(I167*H167,2)</f>
        <v>0</v>
      </c>
      <c r="K167" s="242" t="s">
        <v>410</v>
      </c>
      <c r="L167" s="73"/>
      <c r="M167" s="247" t="s">
        <v>22</v>
      </c>
      <c r="N167" s="248" t="s">
        <v>44</v>
      </c>
      <c r="O167" s="48"/>
      <c r="P167" s="249">
        <f>O167*H167</f>
        <v>0</v>
      </c>
      <c r="Q167" s="249">
        <v>0</v>
      </c>
      <c r="R167" s="249">
        <f>Q167*H167</f>
        <v>0</v>
      </c>
      <c r="S167" s="249">
        <v>0</v>
      </c>
      <c r="T167" s="250">
        <f>S167*H167</f>
        <v>0</v>
      </c>
      <c r="AR167" s="25" t="s">
        <v>401</v>
      </c>
      <c r="AT167" s="25" t="s">
        <v>396</v>
      </c>
      <c r="AU167" s="25" t="s">
        <v>81</v>
      </c>
      <c r="AY167" s="25" t="s">
        <v>394</v>
      </c>
      <c r="BE167" s="251">
        <f>IF(N167="základní",J167,0)</f>
        <v>0</v>
      </c>
      <c r="BF167" s="251">
        <f>IF(N167="snížená",J167,0)</f>
        <v>0</v>
      </c>
      <c r="BG167" s="251">
        <f>IF(N167="zákl. přenesená",J167,0)</f>
        <v>0</v>
      </c>
      <c r="BH167" s="251">
        <f>IF(N167="sníž. přenesená",J167,0)</f>
        <v>0</v>
      </c>
      <c r="BI167" s="251">
        <f>IF(N167="nulová",J167,0)</f>
        <v>0</v>
      </c>
      <c r="BJ167" s="25" t="s">
        <v>24</v>
      </c>
      <c r="BK167" s="251">
        <f>ROUND(I167*H167,2)</f>
        <v>0</v>
      </c>
      <c r="BL167" s="25" t="s">
        <v>401</v>
      </c>
      <c r="BM167" s="25" t="s">
        <v>6524</v>
      </c>
    </row>
    <row r="168" spans="2:47" s="1" customFormat="1" ht="13.5">
      <c r="B168" s="47"/>
      <c r="C168" s="75"/>
      <c r="D168" s="252" t="s">
        <v>403</v>
      </c>
      <c r="E168" s="75"/>
      <c r="F168" s="253" t="s">
        <v>6525</v>
      </c>
      <c r="G168" s="75"/>
      <c r="H168" s="75"/>
      <c r="I168" s="208"/>
      <c r="J168" s="75"/>
      <c r="K168" s="75"/>
      <c r="L168" s="73"/>
      <c r="M168" s="309"/>
      <c r="N168" s="310"/>
      <c r="O168" s="310"/>
      <c r="P168" s="310"/>
      <c r="Q168" s="310"/>
      <c r="R168" s="310"/>
      <c r="S168" s="310"/>
      <c r="T168" s="311"/>
      <c r="AT168" s="25" t="s">
        <v>403</v>
      </c>
      <c r="AU168" s="25" t="s">
        <v>81</v>
      </c>
    </row>
    <row r="169" spans="2:12" s="1" customFormat="1" ht="6.95" customHeight="1">
      <c r="B169" s="68"/>
      <c r="C169" s="69"/>
      <c r="D169" s="69"/>
      <c r="E169" s="69"/>
      <c r="F169" s="69"/>
      <c r="G169" s="69"/>
      <c r="H169" s="69"/>
      <c r="I169" s="181"/>
      <c r="J169" s="69"/>
      <c r="K169" s="69"/>
      <c r="L169" s="73"/>
    </row>
  </sheetData>
  <sheetProtection password="CC35" sheet="1" objects="1" scenarios="1" formatColumns="0" formatRows="0" autoFilter="0"/>
  <autoFilter ref="C87:K168"/>
  <mergeCells count="13">
    <mergeCell ref="E7:H7"/>
    <mergeCell ref="E9:H9"/>
    <mergeCell ref="E11:H11"/>
    <mergeCell ref="E26:H26"/>
    <mergeCell ref="E47:H47"/>
    <mergeCell ref="E49:H49"/>
    <mergeCell ref="E51:H51"/>
    <mergeCell ref="J55:J56"/>
    <mergeCell ref="E76:H76"/>
    <mergeCell ref="E78:H78"/>
    <mergeCell ref="E80:H80"/>
    <mergeCell ref="G1:H1"/>
    <mergeCell ref="L2:V2"/>
  </mergeCells>
  <hyperlinks>
    <hyperlink ref="F1:G1" location="C2" display="1) Krycí list soupisu"/>
    <hyperlink ref="G1:H1" location="C58"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149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0"/>
      <c r="C1" s="150"/>
      <c r="D1" s="151" t="s">
        <v>1</v>
      </c>
      <c r="E1" s="150"/>
      <c r="F1" s="152" t="s">
        <v>158</v>
      </c>
      <c r="G1" s="152" t="s">
        <v>159</v>
      </c>
      <c r="H1" s="152"/>
      <c r="I1" s="153"/>
      <c r="J1" s="152" t="s">
        <v>160</v>
      </c>
      <c r="K1" s="151" t="s">
        <v>161</v>
      </c>
      <c r="L1" s="152" t="s">
        <v>162</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56" ht="36.95" customHeight="1">
      <c r="AT2" s="25" t="s">
        <v>86</v>
      </c>
      <c r="AZ2" s="154" t="s">
        <v>163</v>
      </c>
      <c r="BA2" s="154" t="s">
        <v>22</v>
      </c>
      <c r="BB2" s="154" t="s">
        <v>22</v>
      </c>
      <c r="BC2" s="154" t="s">
        <v>164</v>
      </c>
      <c r="BD2" s="154" t="s">
        <v>81</v>
      </c>
    </row>
    <row r="3" spans="2:56" ht="6.95" customHeight="1">
      <c r="B3" s="26"/>
      <c r="C3" s="27"/>
      <c r="D3" s="27"/>
      <c r="E3" s="27"/>
      <c r="F3" s="27"/>
      <c r="G3" s="27"/>
      <c r="H3" s="27"/>
      <c r="I3" s="155"/>
      <c r="J3" s="27"/>
      <c r="K3" s="28"/>
      <c r="AT3" s="25" t="s">
        <v>81</v>
      </c>
      <c r="AZ3" s="154" t="s">
        <v>165</v>
      </c>
      <c r="BA3" s="154" t="s">
        <v>22</v>
      </c>
      <c r="BB3" s="154" t="s">
        <v>22</v>
      </c>
      <c r="BC3" s="154" t="s">
        <v>166</v>
      </c>
      <c r="BD3" s="154" t="s">
        <v>81</v>
      </c>
    </row>
    <row r="4" spans="2:56" ht="36.95" customHeight="1">
      <c r="B4" s="29"/>
      <c r="C4" s="30"/>
      <c r="D4" s="31" t="s">
        <v>167</v>
      </c>
      <c r="E4" s="30"/>
      <c r="F4" s="30"/>
      <c r="G4" s="30"/>
      <c r="H4" s="30"/>
      <c r="I4" s="156"/>
      <c r="J4" s="30"/>
      <c r="K4" s="32"/>
      <c r="M4" s="33" t="s">
        <v>12</v>
      </c>
      <c r="AT4" s="25" t="s">
        <v>6</v>
      </c>
      <c r="AZ4" s="154" t="s">
        <v>168</v>
      </c>
      <c r="BA4" s="154" t="s">
        <v>22</v>
      </c>
      <c r="BB4" s="154" t="s">
        <v>22</v>
      </c>
      <c r="BC4" s="154" t="s">
        <v>169</v>
      </c>
      <c r="BD4" s="154" t="s">
        <v>81</v>
      </c>
    </row>
    <row r="5" spans="2:56" ht="6.95" customHeight="1">
      <c r="B5" s="29"/>
      <c r="C5" s="30"/>
      <c r="D5" s="30"/>
      <c r="E5" s="30"/>
      <c r="F5" s="30"/>
      <c r="G5" s="30"/>
      <c r="H5" s="30"/>
      <c r="I5" s="156"/>
      <c r="J5" s="30"/>
      <c r="K5" s="32"/>
      <c r="AZ5" s="154" t="s">
        <v>170</v>
      </c>
      <c r="BA5" s="154" t="s">
        <v>22</v>
      </c>
      <c r="BB5" s="154" t="s">
        <v>22</v>
      </c>
      <c r="BC5" s="154" t="s">
        <v>171</v>
      </c>
      <c r="BD5" s="154" t="s">
        <v>81</v>
      </c>
    </row>
    <row r="6" spans="2:56" ht="13.5">
      <c r="B6" s="29"/>
      <c r="C6" s="30"/>
      <c r="D6" s="41" t="s">
        <v>18</v>
      </c>
      <c r="E6" s="30"/>
      <c r="F6" s="30"/>
      <c r="G6" s="30"/>
      <c r="H6" s="30"/>
      <c r="I6" s="156"/>
      <c r="J6" s="30"/>
      <c r="K6" s="32"/>
      <c r="AZ6" s="154" t="s">
        <v>172</v>
      </c>
      <c r="BA6" s="154" t="s">
        <v>22</v>
      </c>
      <c r="BB6" s="154" t="s">
        <v>22</v>
      </c>
      <c r="BC6" s="154" t="s">
        <v>173</v>
      </c>
      <c r="BD6" s="154" t="s">
        <v>81</v>
      </c>
    </row>
    <row r="7" spans="2:56" ht="16.5" customHeight="1">
      <c r="B7" s="29"/>
      <c r="C7" s="30"/>
      <c r="D7" s="30"/>
      <c r="E7" s="157" t="str">
        <f>'Rekapitulace stavby'!K6</f>
        <v>Revitalizace a zatraktivnění pevnosti - Stavební úpravy a přístavba návštěvnického centra</v>
      </c>
      <c r="F7" s="41"/>
      <c r="G7" s="41"/>
      <c r="H7" s="41"/>
      <c r="I7" s="156"/>
      <c r="J7" s="30"/>
      <c r="K7" s="32"/>
      <c r="AZ7" s="154" t="s">
        <v>174</v>
      </c>
      <c r="BA7" s="154" t="s">
        <v>22</v>
      </c>
      <c r="BB7" s="154" t="s">
        <v>22</v>
      </c>
      <c r="BC7" s="154" t="s">
        <v>175</v>
      </c>
      <c r="BD7" s="154" t="s">
        <v>81</v>
      </c>
    </row>
    <row r="8" spans="2:56" ht="13.5">
      <c r="B8" s="29"/>
      <c r="C8" s="30"/>
      <c r="D8" s="41" t="s">
        <v>176</v>
      </c>
      <c r="E8" s="30"/>
      <c r="F8" s="30"/>
      <c r="G8" s="30"/>
      <c r="H8" s="30"/>
      <c r="I8" s="156"/>
      <c r="J8" s="30"/>
      <c r="K8" s="32"/>
      <c r="AZ8" s="154" t="s">
        <v>177</v>
      </c>
      <c r="BA8" s="154" t="s">
        <v>22</v>
      </c>
      <c r="BB8" s="154" t="s">
        <v>22</v>
      </c>
      <c r="BC8" s="154" t="s">
        <v>178</v>
      </c>
      <c r="BD8" s="154" t="s">
        <v>81</v>
      </c>
    </row>
    <row r="9" spans="2:56" s="1" customFormat="1" ht="16.5" customHeight="1">
      <c r="B9" s="47"/>
      <c r="C9" s="48"/>
      <c r="D9" s="48"/>
      <c r="E9" s="157" t="s">
        <v>179</v>
      </c>
      <c r="F9" s="48"/>
      <c r="G9" s="48"/>
      <c r="H9" s="48"/>
      <c r="I9" s="158"/>
      <c r="J9" s="48"/>
      <c r="K9" s="52"/>
      <c r="AZ9" s="154" t="s">
        <v>180</v>
      </c>
      <c r="BA9" s="154" t="s">
        <v>22</v>
      </c>
      <c r="BB9" s="154" t="s">
        <v>22</v>
      </c>
      <c r="BC9" s="154" t="s">
        <v>181</v>
      </c>
      <c r="BD9" s="154" t="s">
        <v>81</v>
      </c>
    </row>
    <row r="10" spans="2:56" s="1" customFormat="1" ht="13.5">
      <c r="B10" s="47"/>
      <c r="C10" s="48"/>
      <c r="D10" s="41" t="s">
        <v>182</v>
      </c>
      <c r="E10" s="48"/>
      <c r="F10" s="48"/>
      <c r="G10" s="48"/>
      <c r="H10" s="48"/>
      <c r="I10" s="158"/>
      <c r="J10" s="48"/>
      <c r="K10" s="52"/>
      <c r="AZ10" s="154" t="s">
        <v>183</v>
      </c>
      <c r="BA10" s="154" t="s">
        <v>22</v>
      </c>
      <c r="BB10" s="154" t="s">
        <v>22</v>
      </c>
      <c r="BC10" s="154" t="s">
        <v>184</v>
      </c>
      <c r="BD10" s="154" t="s">
        <v>81</v>
      </c>
    </row>
    <row r="11" spans="2:56" s="1" customFormat="1" ht="36.95" customHeight="1">
      <c r="B11" s="47"/>
      <c r="C11" s="48"/>
      <c r="D11" s="48"/>
      <c r="E11" s="159" t="s">
        <v>185</v>
      </c>
      <c r="F11" s="48"/>
      <c r="G11" s="48"/>
      <c r="H11" s="48"/>
      <c r="I11" s="158"/>
      <c r="J11" s="48"/>
      <c r="K11" s="52"/>
      <c r="AZ11" s="154" t="s">
        <v>186</v>
      </c>
      <c r="BA11" s="154" t="s">
        <v>22</v>
      </c>
      <c r="BB11" s="154" t="s">
        <v>22</v>
      </c>
      <c r="BC11" s="154" t="s">
        <v>187</v>
      </c>
      <c r="BD11" s="154" t="s">
        <v>81</v>
      </c>
    </row>
    <row r="12" spans="2:56" s="1" customFormat="1" ht="13.5">
      <c r="B12" s="47"/>
      <c r="C12" s="48"/>
      <c r="D12" s="48"/>
      <c r="E12" s="48"/>
      <c r="F12" s="48"/>
      <c r="G12" s="48"/>
      <c r="H12" s="48"/>
      <c r="I12" s="158"/>
      <c r="J12" s="48"/>
      <c r="K12" s="52"/>
      <c r="AZ12" s="154" t="s">
        <v>188</v>
      </c>
      <c r="BA12" s="154" t="s">
        <v>22</v>
      </c>
      <c r="BB12" s="154" t="s">
        <v>22</v>
      </c>
      <c r="BC12" s="154" t="s">
        <v>189</v>
      </c>
      <c r="BD12" s="154" t="s">
        <v>81</v>
      </c>
    </row>
    <row r="13" spans="2:56" s="1" customFormat="1" ht="14.4" customHeight="1">
      <c r="B13" s="47"/>
      <c r="C13" s="48"/>
      <c r="D13" s="41" t="s">
        <v>21</v>
      </c>
      <c r="E13" s="48"/>
      <c r="F13" s="36" t="s">
        <v>22</v>
      </c>
      <c r="G13" s="48"/>
      <c r="H13" s="48"/>
      <c r="I13" s="160" t="s">
        <v>23</v>
      </c>
      <c r="J13" s="36" t="s">
        <v>22</v>
      </c>
      <c r="K13" s="52"/>
      <c r="AZ13" s="154" t="s">
        <v>190</v>
      </c>
      <c r="BA13" s="154" t="s">
        <v>22</v>
      </c>
      <c r="BB13" s="154" t="s">
        <v>22</v>
      </c>
      <c r="BC13" s="154" t="s">
        <v>191</v>
      </c>
      <c r="BD13" s="154" t="s">
        <v>81</v>
      </c>
    </row>
    <row r="14" spans="2:56" s="1" customFormat="1" ht="14.4" customHeight="1">
      <c r="B14" s="47"/>
      <c r="C14" s="48"/>
      <c r="D14" s="41" t="s">
        <v>25</v>
      </c>
      <c r="E14" s="48"/>
      <c r="F14" s="36" t="s">
        <v>26</v>
      </c>
      <c r="G14" s="48"/>
      <c r="H14" s="48"/>
      <c r="I14" s="160" t="s">
        <v>27</v>
      </c>
      <c r="J14" s="161" t="str">
        <f>'Rekapitulace stavby'!AN8</f>
        <v>3. 5. 2017</v>
      </c>
      <c r="K14" s="52"/>
      <c r="AZ14" s="154" t="s">
        <v>192</v>
      </c>
      <c r="BA14" s="154" t="s">
        <v>22</v>
      </c>
      <c r="BB14" s="154" t="s">
        <v>22</v>
      </c>
      <c r="BC14" s="154" t="s">
        <v>193</v>
      </c>
      <c r="BD14" s="154" t="s">
        <v>81</v>
      </c>
    </row>
    <row r="15" spans="2:56" s="1" customFormat="1" ht="10.8" customHeight="1">
      <c r="B15" s="47"/>
      <c r="C15" s="48"/>
      <c r="D15" s="48"/>
      <c r="E15" s="48"/>
      <c r="F15" s="48"/>
      <c r="G15" s="48"/>
      <c r="H15" s="48"/>
      <c r="I15" s="158"/>
      <c r="J15" s="48"/>
      <c r="K15" s="52"/>
      <c r="AZ15" s="154" t="s">
        <v>194</v>
      </c>
      <c r="BA15" s="154" t="s">
        <v>22</v>
      </c>
      <c r="BB15" s="154" t="s">
        <v>22</v>
      </c>
      <c r="BC15" s="154" t="s">
        <v>195</v>
      </c>
      <c r="BD15" s="154" t="s">
        <v>81</v>
      </c>
    </row>
    <row r="16" spans="2:56" s="1" customFormat="1" ht="14.4" customHeight="1">
      <c r="B16" s="47"/>
      <c r="C16" s="48"/>
      <c r="D16" s="41" t="s">
        <v>29</v>
      </c>
      <c r="E16" s="48"/>
      <c r="F16" s="48"/>
      <c r="G16" s="48"/>
      <c r="H16" s="48"/>
      <c r="I16" s="160" t="s">
        <v>30</v>
      </c>
      <c r="J16" s="36" t="str">
        <f>IF('Rekapitulace stavby'!AN10="","",'Rekapitulace stavby'!AN10)</f>
        <v/>
      </c>
      <c r="K16" s="52"/>
      <c r="AZ16" s="154" t="s">
        <v>196</v>
      </c>
      <c r="BA16" s="154" t="s">
        <v>22</v>
      </c>
      <c r="BB16" s="154" t="s">
        <v>22</v>
      </c>
      <c r="BC16" s="154" t="s">
        <v>197</v>
      </c>
      <c r="BD16" s="154" t="s">
        <v>81</v>
      </c>
    </row>
    <row r="17" spans="2:56" s="1" customFormat="1" ht="18" customHeight="1">
      <c r="B17" s="47"/>
      <c r="C17" s="48"/>
      <c r="D17" s="48"/>
      <c r="E17" s="36" t="str">
        <f>IF('Rekapitulace stavby'!E11="","",'Rekapitulace stavby'!E11)</f>
        <v xml:space="preserve"> </v>
      </c>
      <c r="F17" s="48"/>
      <c r="G17" s="48"/>
      <c r="H17" s="48"/>
      <c r="I17" s="160" t="s">
        <v>32</v>
      </c>
      <c r="J17" s="36" t="str">
        <f>IF('Rekapitulace stavby'!AN11="","",'Rekapitulace stavby'!AN11)</f>
        <v/>
      </c>
      <c r="K17" s="52"/>
      <c r="AZ17" s="154" t="s">
        <v>198</v>
      </c>
      <c r="BA17" s="154" t="s">
        <v>22</v>
      </c>
      <c r="BB17" s="154" t="s">
        <v>22</v>
      </c>
      <c r="BC17" s="154" t="s">
        <v>199</v>
      </c>
      <c r="BD17" s="154" t="s">
        <v>81</v>
      </c>
    </row>
    <row r="18" spans="2:56" s="1" customFormat="1" ht="6.95" customHeight="1">
      <c r="B18" s="47"/>
      <c r="C18" s="48"/>
      <c r="D18" s="48"/>
      <c r="E18" s="48"/>
      <c r="F18" s="48"/>
      <c r="G18" s="48"/>
      <c r="H18" s="48"/>
      <c r="I18" s="158"/>
      <c r="J18" s="48"/>
      <c r="K18" s="52"/>
      <c r="AZ18" s="154" t="s">
        <v>200</v>
      </c>
      <c r="BA18" s="154" t="s">
        <v>22</v>
      </c>
      <c r="BB18" s="154" t="s">
        <v>22</v>
      </c>
      <c r="BC18" s="154" t="s">
        <v>201</v>
      </c>
      <c r="BD18" s="154" t="s">
        <v>81</v>
      </c>
    </row>
    <row r="19" spans="2:56" s="1" customFormat="1" ht="14.4" customHeight="1">
      <c r="B19" s="47"/>
      <c r="C19" s="48"/>
      <c r="D19" s="41" t="s">
        <v>33</v>
      </c>
      <c r="E19" s="48"/>
      <c r="F19" s="48"/>
      <c r="G19" s="48"/>
      <c r="H19" s="48"/>
      <c r="I19" s="160" t="s">
        <v>30</v>
      </c>
      <c r="J19" s="36" t="str">
        <f>IF('Rekapitulace stavby'!AN13="Vyplň údaj","",IF('Rekapitulace stavby'!AN13="","",'Rekapitulace stavby'!AN13))</f>
        <v/>
      </c>
      <c r="K19" s="52"/>
      <c r="AZ19" s="154" t="s">
        <v>202</v>
      </c>
      <c r="BA19" s="154" t="s">
        <v>22</v>
      </c>
      <c r="BB19" s="154" t="s">
        <v>22</v>
      </c>
      <c r="BC19" s="154" t="s">
        <v>203</v>
      </c>
      <c r="BD19" s="154" t="s">
        <v>81</v>
      </c>
    </row>
    <row r="20" spans="2:56" s="1" customFormat="1" ht="18" customHeight="1">
      <c r="B20" s="47"/>
      <c r="C20" s="48"/>
      <c r="D20" s="48"/>
      <c r="E20" s="36" t="str">
        <f>IF('Rekapitulace stavby'!E14="Vyplň údaj","",IF('Rekapitulace stavby'!E14="","",'Rekapitulace stavby'!E14))</f>
        <v/>
      </c>
      <c r="F20" s="48"/>
      <c r="G20" s="48"/>
      <c r="H20" s="48"/>
      <c r="I20" s="160" t="s">
        <v>32</v>
      </c>
      <c r="J20" s="36" t="str">
        <f>IF('Rekapitulace stavby'!AN14="Vyplň údaj","",IF('Rekapitulace stavby'!AN14="","",'Rekapitulace stavby'!AN14))</f>
        <v/>
      </c>
      <c r="K20" s="52"/>
      <c r="AZ20" s="154" t="s">
        <v>204</v>
      </c>
      <c r="BA20" s="154" t="s">
        <v>22</v>
      </c>
      <c r="BB20" s="154" t="s">
        <v>22</v>
      </c>
      <c r="BC20" s="154" t="s">
        <v>205</v>
      </c>
      <c r="BD20" s="154" t="s">
        <v>81</v>
      </c>
    </row>
    <row r="21" spans="2:56" s="1" customFormat="1" ht="6.95" customHeight="1">
      <c r="B21" s="47"/>
      <c r="C21" s="48"/>
      <c r="D21" s="48"/>
      <c r="E21" s="48"/>
      <c r="F21" s="48"/>
      <c r="G21" s="48"/>
      <c r="H21" s="48"/>
      <c r="I21" s="158"/>
      <c r="J21" s="48"/>
      <c r="K21" s="52"/>
      <c r="AZ21" s="154" t="s">
        <v>206</v>
      </c>
      <c r="BA21" s="154" t="s">
        <v>22</v>
      </c>
      <c r="BB21" s="154" t="s">
        <v>22</v>
      </c>
      <c r="BC21" s="154" t="s">
        <v>207</v>
      </c>
      <c r="BD21" s="154" t="s">
        <v>81</v>
      </c>
    </row>
    <row r="22" spans="2:56" s="1" customFormat="1" ht="14.4" customHeight="1">
      <c r="B22" s="47"/>
      <c r="C22" s="48"/>
      <c r="D22" s="41" t="s">
        <v>35</v>
      </c>
      <c r="E22" s="48"/>
      <c r="F22" s="48"/>
      <c r="G22" s="48"/>
      <c r="H22" s="48"/>
      <c r="I22" s="160" t="s">
        <v>30</v>
      </c>
      <c r="J22" s="36" t="str">
        <f>IF('Rekapitulace stavby'!AN16="","",'Rekapitulace stavby'!AN16)</f>
        <v/>
      </c>
      <c r="K22" s="52"/>
      <c r="AZ22" s="154" t="s">
        <v>208</v>
      </c>
      <c r="BA22" s="154" t="s">
        <v>22</v>
      </c>
      <c r="BB22" s="154" t="s">
        <v>22</v>
      </c>
      <c r="BC22" s="154" t="s">
        <v>209</v>
      </c>
      <c r="BD22" s="154" t="s">
        <v>81</v>
      </c>
    </row>
    <row r="23" spans="2:56" s="1" customFormat="1" ht="18" customHeight="1">
      <c r="B23" s="47"/>
      <c r="C23" s="48"/>
      <c r="D23" s="48"/>
      <c r="E23" s="36" t="str">
        <f>IF('Rekapitulace stavby'!E17="","",'Rekapitulace stavby'!E17)</f>
        <v xml:space="preserve"> </v>
      </c>
      <c r="F23" s="48"/>
      <c r="G23" s="48"/>
      <c r="H23" s="48"/>
      <c r="I23" s="160" t="s">
        <v>32</v>
      </c>
      <c r="J23" s="36" t="str">
        <f>IF('Rekapitulace stavby'!AN17="","",'Rekapitulace stavby'!AN17)</f>
        <v/>
      </c>
      <c r="K23" s="52"/>
      <c r="AZ23" s="154" t="s">
        <v>210</v>
      </c>
      <c r="BA23" s="154" t="s">
        <v>22</v>
      </c>
      <c r="BB23" s="154" t="s">
        <v>22</v>
      </c>
      <c r="BC23" s="154" t="s">
        <v>211</v>
      </c>
      <c r="BD23" s="154" t="s">
        <v>81</v>
      </c>
    </row>
    <row r="24" spans="2:56" s="1" customFormat="1" ht="6.95" customHeight="1">
      <c r="B24" s="47"/>
      <c r="C24" s="48"/>
      <c r="D24" s="48"/>
      <c r="E24" s="48"/>
      <c r="F24" s="48"/>
      <c r="G24" s="48"/>
      <c r="H24" s="48"/>
      <c r="I24" s="158"/>
      <c r="J24" s="48"/>
      <c r="K24" s="52"/>
      <c r="AZ24" s="154" t="s">
        <v>212</v>
      </c>
      <c r="BA24" s="154" t="s">
        <v>22</v>
      </c>
      <c r="BB24" s="154" t="s">
        <v>22</v>
      </c>
      <c r="BC24" s="154" t="s">
        <v>213</v>
      </c>
      <c r="BD24" s="154" t="s">
        <v>81</v>
      </c>
    </row>
    <row r="25" spans="2:56" s="1" customFormat="1" ht="14.4" customHeight="1">
      <c r="B25" s="47"/>
      <c r="C25" s="48"/>
      <c r="D25" s="41" t="s">
        <v>37</v>
      </c>
      <c r="E25" s="48"/>
      <c r="F25" s="48"/>
      <c r="G25" s="48"/>
      <c r="H25" s="48"/>
      <c r="I25" s="158"/>
      <c r="J25" s="48"/>
      <c r="K25" s="52"/>
      <c r="AZ25" s="154" t="s">
        <v>214</v>
      </c>
      <c r="BA25" s="154" t="s">
        <v>22</v>
      </c>
      <c r="BB25" s="154" t="s">
        <v>22</v>
      </c>
      <c r="BC25" s="154" t="s">
        <v>215</v>
      </c>
      <c r="BD25" s="154" t="s">
        <v>81</v>
      </c>
    </row>
    <row r="26" spans="2:56" s="7" customFormat="1" ht="16.5" customHeight="1">
      <c r="B26" s="162"/>
      <c r="C26" s="163"/>
      <c r="D26" s="163"/>
      <c r="E26" s="45" t="s">
        <v>22</v>
      </c>
      <c r="F26" s="45"/>
      <c r="G26" s="45"/>
      <c r="H26" s="45"/>
      <c r="I26" s="164"/>
      <c r="J26" s="163"/>
      <c r="K26" s="165"/>
      <c r="AZ26" s="166" t="s">
        <v>216</v>
      </c>
      <c r="BA26" s="166" t="s">
        <v>22</v>
      </c>
      <c r="BB26" s="166" t="s">
        <v>22</v>
      </c>
      <c r="BC26" s="166" t="s">
        <v>217</v>
      </c>
      <c r="BD26" s="166" t="s">
        <v>81</v>
      </c>
    </row>
    <row r="27" spans="2:56" s="1" customFormat="1" ht="6.95" customHeight="1">
      <c r="B27" s="47"/>
      <c r="C27" s="48"/>
      <c r="D27" s="48"/>
      <c r="E27" s="48"/>
      <c r="F27" s="48"/>
      <c r="G27" s="48"/>
      <c r="H27" s="48"/>
      <c r="I27" s="158"/>
      <c r="J27" s="48"/>
      <c r="K27" s="52"/>
      <c r="AZ27" s="154" t="s">
        <v>218</v>
      </c>
      <c r="BA27" s="154" t="s">
        <v>22</v>
      </c>
      <c r="BB27" s="154" t="s">
        <v>22</v>
      </c>
      <c r="BC27" s="154" t="s">
        <v>219</v>
      </c>
      <c r="BD27" s="154" t="s">
        <v>81</v>
      </c>
    </row>
    <row r="28" spans="2:56" s="1" customFormat="1" ht="6.95" customHeight="1">
      <c r="B28" s="47"/>
      <c r="C28" s="48"/>
      <c r="D28" s="107"/>
      <c r="E28" s="107"/>
      <c r="F28" s="107"/>
      <c r="G28" s="107"/>
      <c r="H28" s="107"/>
      <c r="I28" s="167"/>
      <c r="J28" s="107"/>
      <c r="K28" s="168"/>
      <c r="AZ28" s="154" t="s">
        <v>220</v>
      </c>
      <c r="BA28" s="154" t="s">
        <v>22</v>
      </c>
      <c r="BB28" s="154" t="s">
        <v>22</v>
      </c>
      <c r="BC28" s="154" t="s">
        <v>221</v>
      </c>
      <c r="BD28" s="154" t="s">
        <v>81</v>
      </c>
    </row>
    <row r="29" spans="2:56" s="1" customFormat="1" ht="25.4" customHeight="1">
      <c r="B29" s="47"/>
      <c r="C29" s="48"/>
      <c r="D29" s="169" t="s">
        <v>39</v>
      </c>
      <c r="E29" s="48"/>
      <c r="F29" s="48"/>
      <c r="G29" s="48"/>
      <c r="H29" s="48"/>
      <c r="I29" s="158"/>
      <c r="J29" s="170">
        <f>ROUND(J115,2)</f>
        <v>0</v>
      </c>
      <c r="K29" s="52"/>
      <c r="AZ29" s="154" t="s">
        <v>222</v>
      </c>
      <c r="BA29" s="154" t="s">
        <v>22</v>
      </c>
      <c r="BB29" s="154" t="s">
        <v>22</v>
      </c>
      <c r="BC29" s="154" t="s">
        <v>223</v>
      </c>
      <c r="BD29" s="154" t="s">
        <v>81</v>
      </c>
    </row>
    <row r="30" spans="2:56" s="1" customFormat="1" ht="6.95" customHeight="1">
      <c r="B30" s="47"/>
      <c r="C30" s="48"/>
      <c r="D30" s="107"/>
      <c r="E30" s="107"/>
      <c r="F30" s="107"/>
      <c r="G30" s="107"/>
      <c r="H30" s="107"/>
      <c r="I30" s="167"/>
      <c r="J30" s="107"/>
      <c r="K30" s="168"/>
      <c r="AZ30" s="154" t="s">
        <v>224</v>
      </c>
      <c r="BA30" s="154" t="s">
        <v>22</v>
      </c>
      <c r="BB30" s="154" t="s">
        <v>22</v>
      </c>
      <c r="BC30" s="154" t="s">
        <v>225</v>
      </c>
      <c r="BD30" s="154" t="s">
        <v>81</v>
      </c>
    </row>
    <row r="31" spans="2:56" s="1" customFormat="1" ht="14.4" customHeight="1">
      <c r="B31" s="47"/>
      <c r="C31" s="48"/>
      <c r="D31" s="48"/>
      <c r="E31" s="48"/>
      <c r="F31" s="53" t="s">
        <v>41</v>
      </c>
      <c r="G31" s="48"/>
      <c r="H31" s="48"/>
      <c r="I31" s="171" t="s">
        <v>40</v>
      </c>
      <c r="J31" s="53" t="s">
        <v>42</v>
      </c>
      <c r="K31" s="52"/>
      <c r="AZ31" s="154" t="s">
        <v>226</v>
      </c>
      <c r="BA31" s="154" t="s">
        <v>22</v>
      </c>
      <c r="BB31" s="154" t="s">
        <v>22</v>
      </c>
      <c r="BC31" s="154" t="s">
        <v>227</v>
      </c>
      <c r="BD31" s="154" t="s">
        <v>81</v>
      </c>
    </row>
    <row r="32" spans="2:56" s="1" customFormat="1" ht="14.4" customHeight="1">
      <c r="B32" s="47"/>
      <c r="C32" s="48"/>
      <c r="D32" s="56" t="s">
        <v>43</v>
      </c>
      <c r="E32" s="56" t="s">
        <v>44</v>
      </c>
      <c r="F32" s="172">
        <f>ROUND(SUM(BE115:BE1497),2)</f>
        <v>0</v>
      </c>
      <c r="G32" s="48"/>
      <c r="H32" s="48"/>
      <c r="I32" s="173">
        <v>0.21</v>
      </c>
      <c r="J32" s="172">
        <f>ROUND(ROUND((SUM(BE115:BE1497)),2)*I32,2)</f>
        <v>0</v>
      </c>
      <c r="K32" s="52"/>
      <c r="AZ32" s="154" t="s">
        <v>228</v>
      </c>
      <c r="BA32" s="154" t="s">
        <v>22</v>
      </c>
      <c r="BB32" s="154" t="s">
        <v>22</v>
      </c>
      <c r="BC32" s="154" t="s">
        <v>229</v>
      </c>
      <c r="BD32" s="154" t="s">
        <v>81</v>
      </c>
    </row>
    <row r="33" spans="2:56" s="1" customFormat="1" ht="14.4" customHeight="1">
      <c r="B33" s="47"/>
      <c r="C33" s="48"/>
      <c r="D33" s="48"/>
      <c r="E33" s="56" t="s">
        <v>45</v>
      </c>
      <c r="F33" s="172">
        <f>ROUND(SUM(BF115:BF1497),2)</f>
        <v>0</v>
      </c>
      <c r="G33" s="48"/>
      <c r="H33" s="48"/>
      <c r="I33" s="173">
        <v>0.15</v>
      </c>
      <c r="J33" s="172">
        <f>ROUND(ROUND((SUM(BF115:BF1497)),2)*I33,2)</f>
        <v>0</v>
      </c>
      <c r="K33" s="52"/>
      <c r="AZ33" s="154" t="s">
        <v>230</v>
      </c>
      <c r="BA33" s="154" t="s">
        <v>22</v>
      </c>
      <c r="BB33" s="154" t="s">
        <v>22</v>
      </c>
      <c r="BC33" s="154" t="s">
        <v>231</v>
      </c>
      <c r="BD33" s="154" t="s">
        <v>81</v>
      </c>
    </row>
    <row r="34" spans="2:56" s="1" customFormat="1" ht="14.4" customHeight="1" hidden="1">
      <c r="B34" s="47"/>
      <c r="C34" s="48"/>
      <c r="D34" s="48"/>
      <c r="E34" s="56" t="s">
        <v>46</v>
      </c>
      <c r="F34" s="172">
        <f>ROUND(SUM(BG115:BG1497),2)</f>
        <v>0</v>
      </c>
      <c r="G34" s="48"/>
      <c r="H34" s="48"/>
      <c r="I34" s="173">
        <v>0.21</v>
      </c>
      <c r="J34" s="172">
        <v>0</v>
      </c>
      <c r="K34" s="52"/>
      <c r="AZ34" s="154" t="s">
        <v>232</v>
      </c>
      <c r="BA34" s="154" t="s">
        <v>22</v>
      </c>
      <c r="BB34" s="154" t="s">
        <v>22</v>
      </c>
      <c r="BC34" s="154" t="s">
        <v>233</v>
      </c>
      <c r="BD34" s="154" t="s">
        <v>81</v>
      </c>
    </row>
    <row r="35" spans="2:56" s="1" customFormat="1" ht="14.4" customHeight="1" hidden="1">
      <c r="B35" s="47"/>
      <c r="C35" s="48"/>
      <c r="D35" s="48"/>
      <c r="E35" s="56" t="s">
        <v>47</v>
      </c>
      <c r="F35" s="172">
        <f>ROUND(SUM(BH115:BH1497),2)</f>
        <v>0</v>
      </c>
      <c r="G35" s="48"/>
      <c r="H35" s="48"/>
      <c r="I35" s="173">
        <v>0.15</v>
      </c>
      <c r="J35" s="172">
        <v>0</v>
      </c>
      <c r="K35" s="52"/>
      <c r="AZ35" s="154" t="s">
        <v>234</v>
      </c>
      <c r="BA35" s="154" t="s">
        <v>22</v>
      </c>
      <c r="BB35" s="154" t="s">
        <v>22</v>
      </c>
      <c r="BC35" s="154" t="s">
        <v>235</v>
      </c>
      <c r="BD35" s="154" t="s">
        <v>81</v>
      </c>
    </row>
    <row r="36" spans="2:56" s="1" customFormat="1" ht="14.4" customHeight="1" hidden="1">
      <c r="B36" s="47"/>
      <c r="C36" s="48"/>
      <c r="D36" s="48"/>
      <c r="E36" s="56" t="s">
        <v>48</v>
      </c>
      <c r="F36" s="172">
        <f>ROUND(SUM(BI115:BI1497),2)</f>
        <v>0</v>
      </c>
      <c r="G36" s="48"/>
      <c r="H36" s="48"/>
      <c r="I36" s="173">
        <v>0</v>
      </c>
      <c r="J36" s="172">
        <v>0</v>
      </c>
      <c r="K36" s="52"/>
      <c r="AZ36" s="154" t="s">
        <v>236</v>
      </c>
      <c r="BA36" s="154" t="s">
        <v>22</v>
      </c>
      <c r="BB36" s="154" t="s">
        <v>22</v>
      </c>
      <c r="BC36" s="154" t="s">
        <v>237</v>
      </c>
      <c r="BD36" s="154" t="s">
        <v>81</v>
      </c>
    </row>
    <row r="37" spans="2:56" s="1" customFormat="1" ht="6.95" customHeight="1">
      <c r="B37" s="47"/>
      <c r="C37" s="48"/>
      <c r="D37" s="48"/>
      <c r="E37" s="48"/>
      <c r="F37" s="48"/>
      <c r="G37" s="48"/>
      <c r="H37" s="48"/>
      <c r="I37" s="158"/>
      <c r="J37" s="48"/>
      <c r="K37" s="52"/>
      <c r="AZ37" s="154" t="s">
        <v>238</v>
      </c>
      <c r="BA37" s="154" t="s">
        <v>22</v>
      </c>
      <c r="BB37" s="154" t="s">
        <v>22</v>
      </c>
      <c r="BC37" s="154" t="s">
        <v>239</v>
      </c>
      <c r="BD37" s="154" t="s">
        <v>81</v>
      </c>
    </row>
    <row r="38" spans="2:56" s="1" customFormat="1" ht="25.4" customHeight="1">
      <c r="B38" s="47"/>
      <c r="C38" s="174"/>
      <c r="D38" s="175" t="s">
        <v>49</v>
      </c>
      <c r="E38" s="99"/>
      <c r="F38" s="99"/>
      <c r="G38" s="176" t="s">
        <v>50</v>
      </c>
      <c r="H38" s="177" t="s">
        <v>51</v>
      </c>
      <c r="I38" s="178"/>
      <c r="J38" s="179">
        <f>SUM(J29:J36)</f>
        <v>0</v>
      </c>
      <c r="K38" s="180"/>
      <c r="AZ38" s="154" t="s">
        <v>240</v>
      </c>
      <c r="BA38" s="154" t="s">
        <v>22</v>
      </c>
      <c r="BB38" s="154" t="s">
        <v>22</v>
      </c>
      <c r="BC38" s="154" t="s">
        <v>241</v>
      </c>
      <c r="BD38" s="154" t="s">
        <v>81</v>
      </c>
    </row>
    <row r="39" spans="2:56" s="1" customFormat="1" ht="14.4" customHeight="1">
      <c r="B39" s="68"/>
      <c r="C39" s="69"/>
      <c r="D39" s="69"/>
      <c r="E39" s="69"/>
      <c r="F39" s="69"/>
      <c r="G39" s="69"/>
      <c r="H39" s="69"/>
      <c r="I39" s="181"/>
      <c r="J39" s="69"/>
      <c r="K39" s="70"/>
      <c r="AZ39" s="154" t="s">
        <v>242</v>
      </c>
      <c r="BA39" s="154" t="s">
        <v>22</v>
      </c>
      <c r="BB39" s="154" t="s">
        <v>22</v>
      </c>
      <c r="BC39" s="154" t="s">
        <v>243</v>
      </c>
      <c r="BD39" s="154" t="s">
        <v>81</v>
      </c>
    </row>
    <row r="40" spans="52:56" ht="13.5">
      <c r="AZ40" s="154" t="s">
        <v>244</v>
      </c>
      <c r="BA40" s="154" t="s">
        <v>22</v>
      </c>
      <c r="BB40" s="154" t="s">
        <v>22</v>
      </c>
      <c r="BC40" s="154" t="s">
        <v>245</v>
      </c>
      <c r="BD40" s="154" t="s">
        <v>81</v>
      </c>
    </row>
    <row r="41" spans="52:56" ht="13.5">
      <c r="AZ41" s="154" t="s">
        <v>246</v>
      </c>
      <c r="BA41" s="154" t="s">
        <v>22</v>
      </c>
      <c r="BB41" s="154" t="s">
        <v>22</v>
      </c>
      <c r="BC41" s="154" t="s">
        <v>247</v>
      </c>
      <c r="BD41" s="154" t="s">
        <v>81</v>
      </c>
    </row>
    <row r="42" spans="52:56" ht="13.5">
      <c r="AZ42" s="154" t="s">
        <v>248</v>
      </c>
      <c r="BA42" s="154" t="s">
        <v>22</v>
      </c>
      <c r="BB42" s="154" t="s">
        <v>22</v>
      </c>
      <c r="BC42" s="154" t="s">
        <v>249</v>
      </c>
      <c r="BD42" s="154" t="s">
        <v>81</v>
      </c>
    </row>
    <row r="43" spans="2:56" s="1" customFormat="1" ht="6.95" customHeight="1">
      <c r="B43" s="182"/>
      <c r="C43" s="183"/>
      <c r="D43" s="183"/>
      <c r="E43" s="183"/>
      <c r="F43" s="183"/>
      <c r="G43" s="183"/>
      <c r="H43" s="183"/>
      <c r="I43" s="184"/>
      <c r="J43" s="183"/>
      <c r="K43" s="185"/>
      <c r="AZ43" s="154" t="s">
        <v>250</v>
      </c>
      <c r="BA43" s="154" t="s">
        <v>22</v>
      </c>
      <c r="BB43" s="154" t="s">
        <v>22</v>
      </c>
      <c r="BC43" s="154" t="s">
        <v>251</v>
      </c>
      <c r="BD43" s="154" t="s">
        <v>81</v>
      </c>
    </row>
    <row r="44" spans="2:56" s="1" customFormat="1" ht="36.95" customHeight="1">
      <c r="B44" s="47"/>
      <c r="C44" s="31" t="s">
        <v>252</v>
      </c>
      <c r="D44" s="48"/>
      <c r="E44" s="48"/>
      <c r="F44" s="48"/>
      <c r="G44" s="48"/>
      <c r="H44" s="48"/>
      <c r="I44" s="158"/>
      <c r="J44" s="48"/>
      <c r="K44" s="52"/>
      <c r="AZ44" s="154" t="s">
        <v>253</v>
      </c>
      <c r="BA44" s="154" t="s">
        <v>22</v>
      </c>
      <c r="BB44" s="154" t="s">
        <v>22</v>
      </c>
      <c r="BC44" s="154" t="s">
        <v>254</v>
      </c>
      <c r="BD44" s="154" t="s">
        <v>81</v>
      </c>
    </row>
    <row r="45" spans="2:56" s="1" customFormat="1" ht="6.95" customHeight="1">
      <c r="B45" s="47"/>
      <c r="C45" s="48"/>
      <c r="D45" s="48"/>
      <c r="E45" s="48"/>
      <c r="F45" s="48"/>
      <c r="G45" s="48"/>
      <c r="H45" s="48"/>
      <c r="I45" s="158"/>
      <c r="J45" s="48"/>
      <c r="K45" s="52"/>
      <c r="AZ45" s="154" t="s">
        <v>255</v>
      </c>
      <c r="BA45" s="154" t="s">
        <v>22</v>
      </c>
      <c r="BB45" s="154" t="s">
        <v>22</v>
      </c>
      <c r="BC45" s="154" t="s">
        <v>256</v>
      </c>
      <c r="BD45" s="154" t="s">
        <v>81</v>
      </c>
    </row>
    <row r="46" spans="2:56" s="1" customFormat="1" ht="14.4" customHeight="1">
      <c r="B46" s="47"/>
      <c r="C46" s="41" t="s">
        <v>18</v>
      </c>
      <c r="D46" s="48"/>
      <c r="E46" s="48"/>
      <c r="F46" s="48"/>
      <c r="G46" s="48"/>
      <c r="H46" s="48"/>
      <c r="I46" s="158"/>
      <c r="J46" s="48"/>
      <c r="K46" s="52"/>
      <c r="AZ46" s="154" t="s">
        <v>257</v>
      </c>
      <c r="BA46" s="154" t="s">
        <v>22</v>
      </c>
      <c r="BB46" s="154" t="s">
        <v>22</v>
      </c>
      <c r="BC46" s="154" t="s">
        <v>258</v>
      </c>
      <c r="BD46" s="154" t="s">
        <v>81</v>
      </c>
    </row>
    <row r="47" spans="2:56" s="1" customFormat="1" ht="16.5" customHeight="1">
      <c r="B47" s="47"/>
      <c r="C47" s="48"/>
      <c r="D47" s="48"/>
      <c r="E47" s="157" t="str">
        <f>E7</f>
        <v>Revitalizace a zatraktivnění pevnosti - Stavební úpravy a přístavba návštěvnického centra</v>
      </c>
      <c r="F47" s="41"/>
      <c r="G47" s="41"/>
      <c r="H47" s="41"/>
      <c r="I47" s="158"/>
      <c r="J47" s="48"/>
      <c r="K47" s="52"/>
      <c r="AZ47" s="154" t="s">
        <v>259</v>
      </c>
      <c r="BA47" s="154" t="s">
        <v>22</v>
      </c>
      <c r="BB47" s="154" t="s">
        <v>22</v>
      </c>
      <c r="BC47" s="154" t="s">
        <v>260</v>
      </c>
      <c r="BD47" s="154" t="s">
        <v>81</v>
      </c>
    </row>
    <row r="48" spans="2:56" ht="13.5">
      <c r="B48" s="29"/>
      <c r="C48" s="41" t="s">
        <v>176</v>
      </c>
      <c r="D48" s="30"/>
      <c r="E48" s="30"/>
      <c r="F48" s="30"/>
      <c r="G48" s="30"/>
      <c r="H48" s="30"/>
      <c r="I48" s="156"/>
      <c r="J48" s="30"/>
      <c r="K48" s="32"/>
      <c r="AZ48" s="154" t="s">
        <v>261</v>
      </c>
      <c r="BA48" s="154" t="s">
        <v>22</v>
      </c>
      <c r="BB48" s="154" t="s">
        <v>22</v>
      </c>
      <c r="BC48" s="154" t="s">
        <v>262</v>
      </c>
      <c r="BD48" s="154" t="s">
        <v>81</v>
      </c>
    </row>
    <row r="49" spans="2:56" s="1" customFormat="1" ht="16.5" customHeight="1">
      <c r="B49" s="47"/>
      <c r="C49" s="48"/>
      <c r="D49" s="48"/>
      <c r="E49" s="157" t="s">
        <v>179</v>
      </c>
      <c r="F49" s="48"/>
      <c r="G49" s="48"/>
      <c r="H49" s="48"/>
      <c r="I49" s="158"/>
      <c r="J49" s="48"/>
      <c r="K49" s="52"/>
      <c r="AZ49" s="154" t="s">
        <v>263</v>
      </c>
      <c r="BA49" s="154" t="s">
        <v>22</v>
      </c>
      <c r="BB49" s="154" t="s">
        <v>22</v>
      </c>
      <c r="BC49" s="154" t="s">
        <v>264</v>
      </c>
      <c r="BD49" s="154" t="s">
        <v>81</v>
      </c>
    </row>
    <row r="50" spans="2:56" s="1" customFormat="1" ht="14.4" customHeight="1">
      <c r="B50" s="47"/>
      <c r="C50" s="41" t="s">
        <v>182</v>
      </c>
      <c r="D50" s="48"/>
      <c r="E50" s="48"/>
      <c r="F50" s="48"/>
      <c r="G50" s="48"/>
      <c r="H50" s="48"/>
      <c r="I50" s="158"/>
      <c r="J50" s="48"/>
      <c r="K50" s="52"/>
      <c r="AZ50" s="154" t="s">
        <v>265</v>
      </c>
      <c r="BA50" s="154" t="s">
        <v>22</v>
      </c>
      <c r="BB50" s="154" t="s">
        <v>22</v>
      </c>
      <c r="BC50" s="154" t="s">
        <v>266</v>
      </c>
      <c r="BD50" s="154" t="s">
        <v>81</v>
      </c>
    </row>
    <row r="51" spans="2:56" s="1" customFormat="1" ht="17.25" customHeight="1">
      <c r="B51" s="47"/>
      <c r="C51" s="48"/>
      <c r="D51" s="48"/>
      <c r="E51" s="159" t="str">
        <f>E11</f>
        <v>stav - Stavební část</v>
      </c>
      <c r="F51" s="48"/>
      <c r="G51" s="48"/>
      <c r="H51" s="48"/>
      <c r="I51" s="158"/>
      <c r="J51" s="48"/>
      <c r="K51" s="52"/>
      <c r="AZ51" s="154" t="s">
        <v>267</v>
      </c>
      <c r="BA51" s="154" t="s">
        <v>22</v>
      </c>
      <c r="BB51" s="154" t="s">
        <v>22</v>
      </c>
      <c r="BC51" s="154" t="s">
        <v>268</v>
      </c>
      <c r="BD51" s="154" t="s">
        <v>81</v>
      </c>
    </row>
    <row r="52" spans="2:56" s="1" customFormat="1" ht="6.95" customHeight="1">
      <c r="B52" s="47"/>
      <c r="C52" s="48"/>
      <c r="D52" s="48"/>
      <c r="E52" s="48"/>
      <c r="F52" s="48"/>
      <c r="G52" s="48"/>
      <c r="H52" s="48"/>
      <c r="I52" s="158"/>
      <c r="J52" s="48"/>
      <c r="K52" s="52"/>
      <c r="AZ52" s="154" t="s">
        <v>269</v>
      </c>
      <c r="BA52" s="154" t="s">
        <v>22</v>
      </c>
      <c r="BB52" s="154" t="s">
        <v>22</v>
      </c>
      <c r="BC52" s="154" t="s">
        <v>270</v>
      </c>
      <c r="BD52" s="154" t="s">
        <v>81</v>
      </c>
    </row>
    <row r="53" spans="2:56" s="1" customFormat="1" ht="18" customHeight="1">
      <c r="B53" s="47"/>
      <c r="C53" s="41" t="s">
        <v>25</v>
      </c>
      <c r="D53" s="48"/>
      <c r="E53" s="48"/>
      <c r="F53" s="36" t="str">
        <f>F14</f>
        <v>Dobrošov</v>
      </c>
      <c r="G53" s="48"/>
      <c r="H53" s="48"/>
      <c r="I53" s="160" t="s">
        <v>27</v>
      </c>
      <c r="J53" s="161" t="str">
        <f>IF(J14="","",J14)</f>
        <v>3. 5. 2017</v>
      </c>
      <c r="K53" s="52"/>
      <c r="AZ53" s="154" t="s">
        <v>271</v>
      </c>
      <c r="BA53" s="154" t="s">
        <v>22</v>
      </c>
      <c r="BB53" s="154" t="s">
        <v>22</v>
      </c>
      <c r="BC53" s="154" t="s">
        <v>272</v>
      </c>
      <c r="BD53" s="154" t="s">
        <v>81</v>
      </c>
    </row>
    <row r="54" spans="2:56" s="1" customFormat="1" ht="6.95" customHeight="1">
      <c r="B54" s="47"/>
      <c r="C54" s="48"/>
      <c r="D54" s="48"/>
      <c r="E54" s="48"/>
      <c r="F54" s="48"/>
      <c r="G54" s="48"/>
      <c r="H54" s="48"/>
      <c r="I54" s="158"/>
      <c r="J54" s="48"/>
      <c r="K54" s="52"/>
      <c r="AZ54" s="154" t="s">
        <v>273</v>
      </c>
      <c r="BA54" s="154" t="s">
        <v>22</v>
      </c>
      <c r="BB54" s="154" t="s">
        <v>22</v>
      </c>
      <c r="BC54" s="154" t="s">
        <v>274</v>
      </c>
      <c r="BD54" s="154" t="s">
        <v>81</v>
      </c>
    </row>
    <row r="55" spans="2:56" s="1" customFormat="1" ht="13.5">
      <c r="B55" s="47"/>
      <c r="C55" s="41" t="s">
        <v>29</v>
      </c>
      <c r="D55" s="48"/>
      <c r="E55" s="48"/>
      <c r="F55" s="36" t="str">
        <f>E17</f>
        <v xml:space="preserve"> </v>
      </c>
      <c r="G55" s="48"/>
      <c r="H55" s="48"/>
      <c r="I55" s="160" t="s">
        <v>35</v>
      </c>
      <c r="J55" s="45" t="str">
        <f>E23</f>
        <v xml:space="preserve"> </v>
      </c>
      <c r="K55" s="52"/>
      <c r="AZ55" s="154" t="s">
        <v>275</v>
      </c>
      <c r="BA55" s="154" t="s">
        <v>22</v>
      </c>
      <c r="BB55" s="154" t="s">
        <v>22</v>
      </c>
      <c r="BC55" s="154" t="s">
        <v>276</v>
      </c>
      <c r="BD55" s="154" t="s">
        <v>81</v>
      </c>
    </row>
    <row r="56" spans="2:56" s="1" customFormat="1" ht="14.4" customHeight="1">
      <c r="B56" s="47"/>
      <c r="C56" s="41" t="s">
        <v>33</v>
      </c>
      <c r="D56" s="48"/>
      <c r="E56" s="48"/>
      <c r="F56" s="36" t="str">
        <f>IF(E20="","",E20)</f>
        <v/>
      </c>
      <c r="G56" s="48"/>
      <c r="H56" s="48"/>
      <c r="I56" s="158"/>
      <c r="J56" s="186"/>
      <c r="K56" s="52"/>
      <c r="AZ56" s="154" t="s">
        <v>277</v>
      </c>
      <c r="BA56" s="154" t="s">
        <v>22</v>
      </c>
      <c r="BB56" s="154" t="s">
        <v>22</v>
      </c>
      <c r="BC56" s="154" t="s">
        <v>278</v>
      </c>
      <c r="BD56" s="154" t="s">
        <v>81</v>
      </c>
    </row>
    <row r="57" spans="2:56" s="1" customFormat="1" ht="10.3" customHeight="1">
      <c r="B57" s="47"/>
      <c r="C57" s="48"/>
      <c r="D57" s="48"/>
      <c r="E57" s="48"/>
      <c r="F57" s="48"/>
      <c r="G57" s="48"/>
      <c r="H57" s="48"/>
      <c r="I57" s="158"/>
      <c r="J57" s="48"/>
      <c r="K57" s="52"/>
      <c r="AZ57" s="154" t="s">
        <v>279</v>
      </c>
      <c r="BA57" s="154" t="s">
        <v>22</v>
      </c>
      <c r="BB57" s="154" t="s">
        <v>22</v>
      </c>
      <c r="BC57" s="154" t="s">
        <v>280</v>
      </c>
      <c r="BD57" s="154" t="s">
        <v>81</v>
      </c>
    </row>
    <row r="58" spans="2:56" s="1" customFormat="1" ht="29.25" customHeight="1">
      <c r="B58" s="47"/>
      <c r="C58" s="187" t="s">
        <v>281</v>
      </c>
      <c r="D58" s="174"/>
      <c r="E58" s="174"/>
      <c r="F58" s="174"/>
      <c r="G58" s="174"/>
      <c r="H58" s="174"/>
      <c r="I58" s="188"/>
      <c r="J58" s="189" t="s">
        <v>282</v>
      </c>
      <c r="K58" s="190"/>
      <c r="AZ58" s="154" t="s">
        <v>283</v>
      </c>
      <c r="BA58" s="154" t="s">
        <v>22</v>
      </c>
      <c r="BB58" s="154" t="s">
        <v>22</v>
      </c>
      <c r="BC58" s="154" t="s">
        <v>284</v>
      </c>
      <c r="BD58" s="154" t="s">
        <v>81</v>
      </c>
    </row>
    <row r="59" spans="2:56" s="1" customFormat="1" ht="10.3" customHeight="1">
      <c r="B59" s="47"/>
      <c r="C59" s="48"/>
      <c r="D59" s="48"/>
      <c r="E59" s="48"/>
      <c r="F59" s="48"/>
      <c r="G59" s="48"/>
      <c r="H59" s="48"/>
      <c r="I59" s="158"/>
      <c r="J59" s="48"/>
      <c r="K59" s="52"/>
      <c r="AZ59" s="154" t="s">
        <v>285</v>
      </c>
      <c r="BA59" s="154" t="s">
        <v>22</v>
      </c>
      <c r="BB59" s="154" t="s">
        <v>22</v>
      </c>
      <c r="BC59" s="154" t="s">
        <v>286</v>
      </c>
      <c r="BD59" s="154" t="s">
        <v>81</v>
      </c>
    </row>
    <row r="60" spans="2:56" s="1" customFormat="1" ht="29.25" customHeight="1">
      <c r="B60" s="47"/>
      <c r="C60" s="191" t="s">
        <v>287</v>
      </c>
      <c r="D60" s="48"/>
      <c r="E60" s="48"/>
      <c r="F60" s="48"/>
      <c r="G60" s="48"/>
      <c r="H60" s="48"/>
      <c r="I60" s="158"/>
      <c r="J60" s="170">
        <f>J115</f>
        <v>0</v>
      </c>
      <c r="K60" s="52"/>
      <c r="AU60" s="25" t="s">
        <v>288</v>
      </c>
      <c r="AZ60" s="154" t="s">
        <v>289</v>
      </c>
      <c r="BA60" s="154" t="s">
        <v>22</v>
      </c>
      <c r="BB60" s="154" t="s">
        <v>22</v>
      </c>
      <c r="BC60" s="154" t="s">
        <v>290</v>
      </c>
      <c r="BD60" s="154" t="s">
        <v>81</v>
      </c>
    </row>
    <row r="61" spans="2:56" s="8" customFormat="1" ht="24.95" customHeight="1">
      <c r="B61" s="192"/>
      <c r="C61" s="193"/>
      <c r="D61" s="194" t="s">
        <v>291</v>
      </c>
      <c r="E61" s="195"/>
      <c r="F61" s="195"/>
      <c r="G61" s="195"/>
      <c r="H61" s="195"/>
      <c r="I61" s="196"/>
      <c r="J61" s="197">
        <f>J116</f>
        <v>0</v>
      </c>
      <c r="K61" s="198"/>
      <c r="AZ61" s="199" t="s">
        <v>292</v>
      </c>
      <c r="BA61" s="199" t="s">
        <v>22</v>
      </c>
      <c r="BB61" s="199" t="s">
        <v>22</v>
      </c>
      <c r="BC61" s="199" t="s">
        <v>293</v>
      </c>
      <c r="BD61" s="199" t="s">
        <v>81</v>
      </c>
    </row>
    <row r="62" spans="2:56" s="9" customFormat="1" ht="19.9" customHeight="1">
      <c r="B62" s="200"/>
      <c r="C62" s="201"/>
      <c r="D62" s="202" t="s">
        <v>294</v>
      </c>
      <c r="E62" s="203"/>
      <c r="F62" s="203"/>
      <c r="G62" s="203"/>
      <c r="H62" s="203"/>
      <c r="I62" s="204"/>
      <c r="J62" s="205">
        <f>J117</f>
        <v>0</v>
      </c>
      <c r="K62" s="206"/>
      <c r="AZ62" s="207" t="s">
        <v>295</v>
      </c>
      <c r="BA62" s="207" t="s">
        <v>22</v>
      </c>
      <c r="BB62" s="207" t="s">
        <v>22</v>
      </c>
      <c r="BC62" s="207" t="s">
        <v>296</v>
      </c>
      <c r="BD62" s="207" t="s">
        <v>81</v>
      </c>
    </row>
    <row r="63" spans="2:56" s="9" customFormat="1" ht="19.9" customHeight="1">
      <c r="B63" s="200"/>
      <c r="C63" s="201"/>
      <c r="D63" s="202" t="s">
        <v>297</v>
      </c>
      <c r="E63" s="203"/>
      <c r="F63" s="203"/>
      <c r="G63" s="203"/>
      <c r="H63" s="203"/>
      <c r="I63" s="204"/>
      <c r="J63" s="205">
        <f>J230</f>
        <v>0</v>
      </c>
      <c r="K63" s="206"/>
      <c r="AZ63" s="207" t="s">
        <v>298</v>
      </c>
      <c r="BA63" s="207" t="s">
        <v>22</v>
      </c>
      <c r="BB63" s="207" t="s">
        <v>22</v>
      </c>
      <c r="BC63" s="207" t="s">
        <v>299</v>
      </c>
      <c r="BD63" s="207" t="s">
        <v>81</v>
      </c>
    </row>
    <row r="64" spans="2:56" s="9" customFormat="1" ht="19.9" customHeight="1">
      <c r="B64" s="200"/>
      <c r="C64" s="201"/>
      <c r="D64" s="202" t="s">
        <v>300</v>
      </c>
      <c r="E64" s="203"/>
      <c r="F64" s="203"/>
      <c r="G64" s="203"/>
      <c r="H64" s="203"/>
      <c r="I64" s="204"/>
      <c r="J64" s="205">
        <f>J305</f>
        <v>0</v>
      </c>
      <c r="K64" s="206"/>
      <c r="AZ64" s="207" t="s">
        <v>301</v>
      </c>
      <c r="BA64" s="207" t="s">
        <v>22</v>
      </c>
      <c r="BB64" s="207" t="s">
        <v>22</v>
      </c>
      <c r="BC64" s="207" t="s">
        <v>302</v>
      </c>
      <c r="BD64" s="207" t="s">
        <v>81</v>
      </c>
    </row>
    <row r="65" spans="2:56" s="9" customFormat="1" ht="19.9" customHeight="1">
      <c r="B65" s="200"/>
      <c r="C65" s="201"/>
      <c r="D65" s="202" t="s">
        <v>303</v>
      </c>
      <c r="E65" s="203"/>
      <c r="F65" s="203"/>
      <c r="G65" s="203"/>
      <c r="H65" s="203"/>
      <c r="I65" s="204"/>
      <c r="J65" s="205">
        <f>J453</f>
        <v>0</v>
      </c>
      <c r="K65" s="206"/>
      <c r="AZ65" s="207" t="s">
        <v>304</v>
      </c>
      <c r="BA65" s="207" t="s">
        <v>22</v>
      </c>
      <c r="BB65" s="207" t="s">
        <v>22</v>
      </c>
      <c r="BC65" s="207" t="s">
        <v>305</v>
      </c>
      <c r="BD65" s="207" t="s">
        <v>81</v>
      </c>
    </row>
    <row r="66" spans="2:56" s="9" customFormat="1" ht="19.9" customHeight="1">
      <c r="B66" s="200"/>
      <c r="C66" s="201"/>
      <c r="D66" s="202" t="s">
        <v>306</v>
      </c>
      <c r="E66" s="203"/>
      <c r="F66" s="203"/>
      <c r="G66" s="203"/>
      <c r="H66" s="203"/>
      <c r="I66" s="204"/>
      <c r="J66" s="205">
        <f>J558</f>
        <v>0</v>
      </c>
      <c r="K66" s="206"/>
      <c r="AZ66" s="207" t="s">
        <v>307</v>
      </c>
      <c r="BA66" s="207" t="s">
        <v>22</v>
      </c>
      <c r="BB66" s="207" t="s">
        <v>22</v>
      </c>
      <c r="BC66" s="207" t="s">
        <v>308</v>
      </c>
      <c r="BD66" s="207" t="s">
        <v>81</v>
      </c>
    </row>
    <row r="67" spans="2:56" s="9" customFormat="1" ht="19.9" customHeight="1">
      <c r="B67" s="200"/>
      <c r="C67" s="201"/>
      <c r="D67" s="202" t="s">
        <v>309</v>
      </c>
      <c r="E67" s="203"/>
      <c r="F67" s="203"/>
      <c r="G67" s="203"/>
      <c r="H67" s="203"/>
      <c r="I67" s="204"/>
      <c r="J67" s="205">
        <f>J565</f>
        <v>0</v>
      </c>
      <c r="K67" s="206"/>
      <c r="AZ67" s="207" t="s">
        <v>310</v>
      </c>
      <c r="BA67" s="207" t="s">
        <v>22</v>
      </c>
      <c r="BB67" s="207" t="s">
        <v>22</v>
      </c>
      <c r="BC67" s="207" t="s">
        <v>311</v>
      </c>
      <c r="BD67" s="207" t="s">
        <v>81</v>
      </c>
    </row>
    <row r="68" spans="2:56" s="9" customFormat="1" ht="19.9" customHeight="1">
      <c r="B68" s="200"/>
      <c r="C68" s="201"/>
      <c r="D68" s="202" t="s">
        <v>312</v>
      </c>
      <c r="E68" s="203"/>
      <c r="F68" s="203"/>
      <c r="G68" s="203"/>
      <c r="H68" s="203"/>
      <c r="I68" s="204"/>
      <c r="J68" s="205">
        <f>J788</f>
        <v>0</v>
      </c>
      <c r="K68" s="206"/>
      <c r="AZ68" s="207" t="s">
        <v>313</v>
      </c>
      <c r="BA68" s="207" t="s">
        <v>22</v>
      </c>
      <c r="BB68" s="207" t="s">
        <v>22</v>
      </c>
      <c r="BC68" s="207" t="s">
        <v>314</v>
      </c>
      <c r="BD68" s="207" t="s">
        <v>81</v>
      </c>
    </row>
    <row r="69" spans="2:56" s="9" customFormat="1" ht="19.9" customHeight="1">
      <c r="B69" s="200"/>
      <c r="C69" s="201"/>
      <c r="D69" s="202" t="s">
        <v>315</v>
      </c>
      <c r="E69" s="203"/>
      <c r="F69" s="203"/>
      <c r="G69" s="203"/>
      <c r="H69" s="203"/>
      <c r="I69" s="204"/>
      <c r="J69" s="205">
        <f>J800</f>
        <v>0</v>
      </c>
      <c r="K69" s="206"/>
      <c r="AZ69" s="207" t="s">
        <v>316</v>
      </c>
      <c r="BA69" s="207" t="s">
        <v>22</v>
      </c>
      <c r="BB69" s="207" t="s">
        <v>22</v>
      </c>
      <c r="BC69" s="207" t="s">
        <v>317</v>
      </c>
      <c r="BD69" s="207" t="s">
        <v>81</v>
      </c>
    </row>
    <row r="70" spans="2:56" s="9" customFormat="1" ht="19.9" customHeight="1">
      <c r="B70" s="200"/>
      <c r="C70" s="201"/>
      <c r="D70" s="202" t="s">
        <v>318</v>
      </c>
      <c r="E70" s="203"/>
      <c r="F70" s="203"/>
      <c r="G70" s="203"/>
      <c r="H70" s="203"/>
      <c r="I70" s="204"/>
      <c r="J70" s="205">
        <f>J902</f>
        <v>0</v>
      </c>
      <c r="K70" s="206"/>
      <c r="AZ70" s="207" t="s">
        <v>319</v>
      </c>
      <c r="BA70" s="207" t="s">
        <v>22</v>
      </c>
      <c r="BB70" s="207" t="s">
        <v>22</v>
      </c>
      <c r="BC70" s="207" t="s">
        <v>320</v>
      </c>
      <c r="BD70" s="207" t="s">
        <v>81</v>
      </c>
    </row>
    <row r="71" spans="2:56" s="9" customFormat="1" ht="19.9" customHeight="1">
      <c r="B71" s="200"/>
      <c r="C71" s="201"/>
      <c r="D71" s="202" t="s">
        <v>321</v>
      </c>
      <c r="E71" s="203"/>
      <c r="F71" s="203"/>
      <c r="G71" s="203"/>
      <c r="H71" s="203"/>
      <c r="I71" s="204"/>
      <c r="J71" s="205">
        <f>J914</f>
        <v>0</v>
      </c>
      <c r="K71" s="206"/>
      <c r="AZ71" s="207" t="s">
        <v>322</v>
      </c>
      <c r="BA71" s="207" t="s">
        <v>22</v>
      </c>
      <c r="BB71" s="207" t="s">
        <v>22</v>
      </c>
      <c r="BC71" s="207" t="s">
        <v>323</v>
      </c>
      <c r="BD71" s="207" t="s">
        <v>81</v>
      </c>
    </row>
    <row r="72" spans="2:56" s="8" customFormat="1" ht="24.95" customHeight="1">
      <c r="B72" s="192"/>
      <c r="C72" s="193"/>
      <c r="D72" s="194" t="s">
        <v>324</v>
      </c>
      <c r="E72" s="195"/>
      <c r="F72" s="195"/>
      <c r="G72" s="195"/>
      <c r="H72" s="195"/>
      <c r="I72" s="196"/>
      <c r="J72" s="197">
        <f>J916</f>
        <v>0</v>
      </c>
      <c r="K72" s="198"/>
      <c r="AZ72" s="199" t="s">
        <v>325</v>
      </c>
      <c r="BA72" s="199" t="s">
        <v>22</v>
      </c>
      <c r="BB72" s="199" t="s">
        <v>22</v>
      </c>
      <c r="BC72" s="199" t="s">
        <v>326</v>
      </c>
      <c r="BD72" s="199" t="s">
        <v>81</v>
      </c>
    </row>
    <row r="73" spans="2:56" s="9" customFormat="1" ht="19.9" customHeight="1">
      <c r="B73" s="200"/>
      <c r="C73" s="201"/>
      <c r="D73" s="202" t="s">
        <v>327</v>
      </c>
      <c r="E73" s="203"/>
      <c r="F73" s="203"/>
      <c r="G73" s="203"/>
      <c r="H73" s="203"/>
      <c r="I73" s="204"/>
      <c r="J73" s="205">
        <f>J917</f>
        <v>0</v>
      </c>
      <c r="K73" s="206"/>
      <c r="AZ73" s="207" t="s">
        <v>328</v>
      </c>
      <c r="BA73" s="207" t="s">
        <v>22</v>
      </c>
      <c r="BB73" s="207" t="s">
        <v>22</v>
      </c>
      <c r="BC73" s="207" t="s">
        <v>274</v>
      </c>
      <c r="BD73" s="207" t="s">
        <v>81</v>
      </c>
    </row>
    <row r="74" spans="2:56" s="9" customFormat="1" ht="19.9" customHeight="1">
      <c r="B74" s="200"/>
      <c r="C74" s="201"/>
      <c r="D74" s="202" t="s">
        <v>329</v>
      </c>
      <c r="E74" s="203"/>
      <c r="F74" s="203"/>
      <c r="G74" s="203"/>
      <c r="H74" s="203"/>
      <c r="I74" s="204"/>
      <c r="J74" s="205">
        <f>J951</f>
        <v>0</v>
      </c>
      <c r="K74" s="206"/>
      <c r="AZ74" s="207" t="s">
        <v>330</v>
      </c>
      <c r="BA74" s="207" t="s">
        <v>22</v>
      </c>
      <c r="BB74" s="207" t="s">
        <v>22</v>
      </c>
      <c r="BC74" s="207" t="s">
        <v>331</v>
      </c>
      <c r="BD74" s="207" t="s">
        <v>81</v>
      </c>
    </row>
    <row r="75" spans="2:56" s="9" customFormat="1" ht="19.9" customHeight="1">
      <c r="B75" s="200"/>
      <c r="C75" s="201"/>
      <c r="D75" s="202" t="s">
        <v>332</v>
      </c>
      <c r="E75" s="203"/>
      <c r="F75" s="203"/>
      <c r="G75" s="203"/>
      <c r="H75" s="203"/>
      <c r="I75" s="204"/>
      <c r="J75" s="205">
        <f>J995</f>
        <v>0</v>
      </c>
      <c r="K75" s="206"/>
      <c r="AZ75" s="207" t="s">
        <v>333</v>
      </c>
      <c r="BA75" s="207" t="s">
        <v>22</v>
      </c>
      <c r="BB75" s="207" t="s">
        <v>22</v>
      </c>
      <c r="BC75" s="207" t="s">
        <v>334</v>
      </c>
      <c r="BD75" s="207" t="s">
        <v>81</v>
      </c>
    </row>
    <row r="76" spans="2:56" s="9" customFormat="1" ht="19.9" customHeight="1">
      <c r="B76" s="200"/>
      <c r="C76" s="201"/>
      <c r="D76" s="202" t="s">
        <v>335</v>
      </c>
      <c r="E76" s="203"/>
      <c r="F76" s="203"/>
      <c r="G76" s="203"/>
      <c r="H76" s="203"/>
      <c r="I76" s="204"/>
      <c r="J76" s="205">
        <f>J1046</f>
        <v>0</v>
      </c>
      <c r="K76" s="206"/>
      <c r="AZ76" s="207" t="s">
        <v>336</v>
      </c>
      <c r="BA76" s="207" t="s">
        <v>22</v>
      </c>
      <c r="BB76" s="207" t="s">
        <v>22</v>
      </c>
      <c r="BC76" s="207" t="s">
        <v>337</v>
      </c>
      <c r="BD76" s="207" t="s">
        <v>81</v>
      </c>
    </row>
    <row r="77" spans="2:56" s="9" customFormat="1" ht="19.9" customHeight="1">
      <c r="B77" s="200"/>
      <c r="C77" s="201"/>
      <c r="D77" s="202" t="s">
        <v>338</v>
      </c>
      <c r="E77" s="203"/>
      <c r="F77" s="203"/>
      <c r="G77" s="203"/>
      <c r="H77" s="203"/>
      <c r="I77" s="204"/>
      <c r="J77" s="205">
        <f>J1057</f>
        <v>0</v>
      </c>
      <c r="K77" s="206"/>
      <c r="AZ77" s="207" t="s">
        <v>339</v>
      </c>
      <c r="BA77" s="207" t="s">
        <v>22</v>
      </c>
      <c r="BB77" s="207" t="s">
        <v>22</v>
      </c>
      <c r="BC77" s="207" t="s">
        <v>340</v>
      </c>
      <c r="BD77" s="207" t="s">
        <v>81</v>
      </c>
    </row>
    <row r="78" spans="2:56" s="9" customFormat="1" ht="19.9" customHeight="1">
      <c r="B78" s="200"/>
      <c r="C78" s="201"/>
      <c r="D78" s="202" t="s">
        <v>341</v>
      </c>
      <c r="E78" s="203"/>
      <c r="F78" s="203"/>
      <c r="G78" s="203"/>
      <c r="H78" s="203"/>
      <c r="I78" s="204"/>
      <c r="J78" s="205">
        <f>J1061</f>
        <v>0</v>
      </c>
      <c r="K78" s="206"/>
      <c r="AZ78" s="207" t="s">
        <v>342</v>
      </c>
      <c r="BA78" s="207" t="s">
        <v>22</v>
      </c>
      <c r="BB78" s="207" t="s">
        <v>22</v>
      </c>
      <c r="BC78" s="207" t="s">
        <v>343</v>
      </c>
      <c r="BD78" s="207" t="s">
        <v>81</v>
      </c>
    </row>
    <row r="79" spans="2:56" s="9" customFormat="1" ht="19.9" customHeight="1">
      <c r="B79" s="200"/>
      <c r="C79" s="201"/>
      <c r="D79" s="202" t="s">
        <v>344</v>
      </c>
      <c r="E79" s="203"/>
      <c r="F79" s="203"/>
      <c r="G79" s="203"/>
      <c r="H79" s="203"/>
      <c r="I79" s="204"/>
      <c r="J79" s="205">
        <f>J1081</f>
        <v>0</v>
      </c>
      <c r="K79" s="206"/>
      <c r="AZ79" s="207" t="s">
        <v>345</v>
      </c>
      <c r="BA79" s="207" t="s">
        <v>22</v>
      </c>
      <c r="BB79" s="207" t="s">
        <v>22</v>
      </c>
      <c r="BC79" s="207" t="s">
        <v>346</v>
      </c>
      <c r="BD79" s="207" t="s">
        <v>81</v>
      </c>
    </row>
    <row r="80" spans="2:56" s="9" customFormat="1" ht="19.9" customHeight="1">
      <c r="B80" s="200"/>
      <c r="C80" s="201"/>
      <c r="D80" s="202" t="s">
        <v>347</v>
      </c>
      <c r="E80" s="203"/>
      <c r="F80" s="203"/>
      <c r="G80" s="203"/>
      <c r="H80" s="203"/>
      <c r="I80" s="204"/>
      <c r="J80" s="205">
        <f>J1090</f>
        <v>0</v>
      </c>
      <c r="K80" s="206"/>
      <c r="AZ80" s="207" t="s">
        <v>348</v>
      </c>
      <c r="BA80" s="207" t="s">
        <v>22</v>
      </c>
      <c r="BB80" s="207" t="s">
        <v>22</v>
      </c>
      <c r="BC80" s="207" t="s">
        <v>349</v>
      </c>
      <c r="BD80" s="207" t="s">
        <v>81</v>
      </c>
    </row>
    <row r="81" spans="2:56" s="9" customFormat="1" ht="19.9" customHeight="1">
      <c r="B81" s="200"/>
      <c r="C81" s="201"/>
      <c r="D81" s="202" t="s">
        <v>350</v>
      </c>
      <c r="E81" s="203"/>
      <c r="F81" s="203"/>
      <c r="G81" s="203"/>
      <c r="H81" s="203"/>
      <c r="I81" s="204"/>
      <c r="J81" s="205">
        <f>J1135</f>
        <v>0</v>
      </c>
      <c r="K81" s="206"/>
      <c r="AZ81" s="207" t="s">
        <v>351</v>
      </c>
      <c r="BA81" s="207" t="s">
        <v>22</v>
      </c>
      <c r="BB81" s="207" t="s">
        <v>22</v>
      </c>
      <c r="BC81" s="207" t="s">
        <v>352</v>
      </c>
      <c r="BD81" s="207" t="s">
        <v>81</v>
      </c>
    </row>
    <row r="82" spans="2:56" s="9" customFormat="1" ht="19.9" customHeight="1">
      <c r="B82" s="200"/>
      <c r="C82" s="201"/>
      <c r="D82" s="202" t="s">
        <v>353</v>
      </c>
      <c r="E82" s="203"/>
      <c r="F82" s="203"/>
      <c r="G82" s="203"/>
      <c r="H82" s="203"/>
      <c r="I82" s="204"/>
      <c r="J82" s="205">
        <f>J1154</f>
        <v>0</v>
      </c>
      <c r="K82" s="206"/>
      <c r="AZ82" s="207" t="s">
        <v>354</v>
      </c>
      <c r="BA82" s="207" t="s">
        <v>22</v>
      </c>
      <c r="BB82" s="207" t="s">
        <v>22</v>
      </c>
      <c r="BC82" s="207" t="s">
        <v>355</v>
      </c>
      <c r="BD82" s="207" t="s">
        <v>81</v>
      </c>
    </row>
    <row r="83" spans="2:56" s="9" customFormat="1" ht="19.9" customHeight="1">
      <c r="B83" s="200"/>
      <c r="C83" s="201"/>
      <c r="D83" s="202" t="s">
        <v>356</v>
      </c>
      <c r="E83" s="203"/>
      <c r="F83" s="203"/>
      <c r="G83" s="203"/>
      <c r="H83" s="203"/>
      <c r="I83" s="204"/>
      <c r="J83" s="205">
        <f>J1224</f>
        <v>0</v>
      </c>
      <c r="K83" s="206"/>
      <c r="AZ83" s="207" t="s">
        <v>357</v>
      </c>
      <c r="BA83" s="207" t="s">
        <v>22</v>
      </c>
      <c r="BB83" s="207" t="s">
        <v>22</v>
      </c>
      <c r="BC83" s="207" t="s">
        <v>358</v>
      </c>
      <c r="BD83" s="207" t="s">
        <v>81</v>
      </c>
    </row>
    <row r="84" spans="2:56" s="9" customFormat="1" ht="19.9" customHeight="1">
      <c r="B84" s="200"/>
      <c r="C84" s="201"/>
      <c r="D84" s="202" t="s">
        <v>359</v>
      </c>
      <c r="E84" s="203"/>
      <c r="F84" s="203"/>
      <c r="G84" s="203"/>
      <c r="H84" s="203"/>
      <c r="I84" s="204"/>
      <c r="J84" s="205">
        <f>J1294</f>
        <v>0</v>
      </c>
      <c r="K84" s="206"/>
      <c r="AZ84" s="207" t="s">
        <v>360</v>
      </c>
      <c r="BA84" s="207" t="s">
        <v>22</v>
      </c>
      <c r="BB84" s="207" t="s">
        <v>22</v>
      </c>
      <c r="BC84" s="207" t="s">
        <v>361</v>
      </c>
      <c r="BD84" s="207" t="s">
        <v>81</v>
      </c>
    </row>
    <row r="85" spans="2:56" s="9" customFormat="1" ht="19.9" customHeight="1">
      <c r="B85" s="200"/>
      <c r="C85" s="201"/>
      <c r="D85" s="202" t="s">
        <v>362</v>
      </c>
      <c r="E85" s="203"/>
      <c r="F85" s="203"/>
      <c r="G85" s="203"/>
      <c r="H85" s="203"/>
      <c r="I85" s="204"/>
      <c r="J85" s="205">
        <f>J1338</f>
        <v>0</v>
      </c>
      <c r="K85" s="206"/>
      <c r="AZ85" s="207" t="s">
        <v>363</v>
      </c>
      <c r="BA85" s="207" t="s">
        <v>22</v>
      </c>
      <c r="BB85" s="207" t="s">
        <v>22</v>
      </c>
      <c r="BC85" s="207" t="s">
        <v>364</v>
      </c>
      <c r="BD85" s="207" t="s">
        <v>81</v>
      </c>
    </row>
    <row r="86" spans="2:56" s="9" customFormat="1" ht="19.9" customHeight="1">
      <c r="B86" s="200"/>
      <c r="C86" s="201"/>
      <c r="D86" s="202" t="s">
        <v>365</v>
      </c>
      <c r="E86" s="203"/>
      <c r="F86" s="203"/>
      <c r="G86" s="203"/>
      <c r="H86" s="203"/>
      <c r="I86" s="204"/>
      <c r="J86" s="205">
        <f>J1358</f>
        <v>0</v>
      </c>
      <c r="K86" s="206"/>
      <c r="AZ86" s="207" t="s">
        <v>366</v>
      </c>
      <c r="BA86" s="207" t="s">
        <v>22</v>
      </c>
      <c r="BB86" s="207" t="s">
        <v>22</v>
      </c>
      <c r="BC86" s="207" t="s">
        <v>308</v>
      </c>
      <c r="BD86" s="207" t="s">
        <v>81</v>
      </c>
    </row>
    <row r="87" spans="2:56" s="9" customFormat="1" ht="19.9" customHeight="1">
      <c r="B87" s="200"/>
      <c r="C87" s="201"/>
      <c r="D87" s="202" t="s">
        <v>367</v>
      </c>
      <c r="E87" s="203"/>
      <c r="F87" s="203"/>
      <c r="G87" s="203"/>
      <c r="H87" s="203"/>
      <c r="I87" s="204"/>
      <c r="J87" s="205">
        <f>J1367</f>
        <v>0</v>
      </c>
      <c r="K87" s="206"/>
      <c r="AZ87" s="207" t="s">
        <v>368</v>
      </c>
      <c r="BA87" s="207" t="s">
        <v>22</v>
      </c>
      <c r="BB87" s="207" t="s">
        <v>22</v>
      </c>
      <c r="BC87" s="207" t="s">
        <v>369</v>
      </c>
      <c r="BD87" s="207" t="s">
        <v>81</v>
      </c>
    </row>
    <row r="88" spans="2:56" s="9" customFormat="1" ht="19.9" customHeight="1">
      <c r="B88" s="200"/>
      <c r="C88" s="201"/>
      <c r="D88" s="202" t="s">
        <v>370</v>
      </c>
      <c r="E88" s="203"/>
      <c r="F88" s="203"/>
      <c r="G88" s="203"/>
      <c r="H88" s="203"/>
      <c r="I88" s="204"/>
      <c r="J88" s="205">
        <f>J1385</f>
        <v>0</v>
      </c>
      <c r="K88" s="206"/>
      <c r="AZ88" s="207" t="s">
        <v>371</v>
      </c>
      <c r="BA88" s="207" t="s">
        <v>22</v>
      </c>
      <c r="BB88" s="207" t="s">
        <v>22</v>
      </c>
      <c r="BC88" s="207" t="s">
        <v>372</v>
      </c>
      <c r="BD88" s="207" t="s">
        <v>81</v>
      </c>
    </row>
    <row r="89" spans="2:11" s="9" customFormat="1" ht="19.9" customHeight="1">
      <c r="B89" s="200"/>
      <c r="C89" s="201"/>
      <c r="D89" s="202" t="s">
        <v>373</v>
      </c>
      <c r="E89" s="203"/>
      <c r="F89" s="203"/>
      <c r="G89" s="203"/>
      <c r="H89" s="203"/>
      <c r="I89" s="204"/>
      <c r="J89" s="205">
        <f>J1424</f>
        <v>0</v>
      </c>
      <c r="K89" s="206"/>
    </row>
    <row r="90" spans="2:11" s="9" customFormat="1" ht="19.9" customHeight="1">
      <c r="B90" s="200"/>
      <c r="C90" s="201"/>
      <c r="D90" s="202" t="s">
        <v>374</v>
      </c>
      <c r="E90" s="203"/>
      <c r="F90" s="203"/>
      <c r="G90" s="203"/>
      <c r="H90" s="203"/>
      <c r="I90" s="204"/>
      <c r="J90" s="205">
        <f>J1438</f>
        <v>0</v>
      </c>
      <c r="K90" s="206"/>
    </row>
    <row r="91" spans="2:11" s="9" customFormat="1" ht="19.9" customHeight="1">
      <c r="B91" s="200"/>
      <c r="C91" s="201"/>
      <c r="D91" s="202" t="s">
        <v>375</v>
      </c>
      <c r="E91" s="203"/>
      <c r="F91" s="203"/>
      <c r="G91" s="203"/>
      <c r="H91" s="203"/>
      <c r="I91" s="204"/>
      <c r="J91" s="205">
        <f>J1467</f>
        <v>0</v>
      </c>
      <c r="K91" s="206"/>
    </row>
    <row r="92" spans="2:11" s="9" customFormat="1" ht="19.9" customHeight="1">
      <c r="B92" s="200"/>
      <c r="C92" s="201"/>
      <c r="D92" s="202" t="s">
        <v>376</v>
      </c>
      <c r="E92" s="203"/>
      <c r="F92" s="203"/>
      <c r="G92" s="203"/>
      <c r="H92" s="203"/>
      <c r="I92" s="204"/>
      <c r="J92" s="205">
        <f>J1477</f>
        <v>0</v>
      </c>
      <c r="K92" s="206"/>
    </row>
    <row r="93" spans="2:11" s="9" customFormat="1" ht="19.9" customHeight="1">
      <c r="B93" s="200"/>
      <c r="C93" s="201"/>
      <c r="D93" s="202" t="s">
        <v>377</v>
      </c>
      <c r="E93" s="203"/>
      <c r="F93" s="203"/>
      <c r="G93" s="203"/>
      <c r="H93" s="203"/>
      <c r="I93" s="204"/>
      <c r="J93" s="205">
        <f>J1487</f>
        <v>0</v>
      </c>
      <c r="K93" s="206"/>
    </row>
    <row r="94" spans="2:11" s="1" customFormat="1" ht="21.8" customHeight="1">
      <c r="B94" s="47"/>
      <c r="C94" s="48"/>
      <c r="D94" s="48"/>
      <c r="E94" s="48"/>
      <c r="F94" s="48"/>
      <c r="G94" s="48"/>
      <c r="H94" s="48"/>
      <c r="I94" s="158"/>
      <c r="J94" s="48"/>
      <c r="K94" s="52"/>
    </row>
    <row r="95" spans="2:11" s="1" customFormat="1" ht="6.95" customHeight="1">
      <c r="B95" s="68"/>
      <c r="C95" s="69"/>
      <c r="D95" s="69"/>
      <c r="E95" s="69"/>
      <c r="F95" s="69"/>
      <c r="G95" s="69"/>
      <c r="H95" s="69"/>
      <c r="I95" s="181"/>
      <c r="J95" s="69"/>
      <c r="K95" s="70"/>
    </row>
    <row r="99" spans="2:12" s="1" customFormat="1" ht="6.95" customHeight="1">
      <c r="B99" s="71"/>
      <c r="C99" s="72"/>
      <c r="D99" s="72"/>
      <c r="E99" s="72"/>
      <c r="F99" s="72"/>
      <c r="G99" s="72"/>
      <c r="H99" s="72"/>
      <c r="I99" s="184"/>
      <c r="J99" s="72"/>
      <c r="K99" s="72"/>
      <c r="L99" s="73"/>
    </row>
    <row r="100" spans="2:12" s="1" customFormat="1" ht="36.95" customHeight="1">
      <c r="B100" s="47"/>
      <c r="C100" s="74" t="s">
        <v>378</v>
      </c>
      <c r="D100" s="75"/>
      <c r="E100" s="75"/>
      <c r="F100" s="75"/>
      <c r="G100" s="75"/>
      <c r="H100" s="75"/>
      <c r="I100" s="208"/>
      <c r="J100" s="75"/>
      <c r="K100" s="75"/>
      <c r="L100" s="73"/>
    </row>
    <row r="101" spans="2:12" s="1" customFormat="1" ht="6.95" customHeight="1">
      <c r="B101" s="47"/>
      <c r="C101" s="75"/>
      <c r="D101" s="75"/>
      <c r="E101" s="75"/>
      <c r="F101" s="75"/>
      <c r="G101" s="75"/>
      <c r="H101" s="75"/>
      <c r="I101" s="208"/>
      <c r="J101" s="75"/>
      <c r="K101" s="75"/>
      <c r="L101" s="73"/>
    </row>
    <row r="102" spans="2:12" s="1" customFormat="1" ht="14.4" customHeight="1">
      <c r="B102" s="47"/>
      <c r="C102" s="77" t="s">
        <v>18</v>
      </c>
      <c r="D102" s="75"/>
      <c r="E102" s="75"/>
      <c r="F102" s="75"/>
      <c r="G102" s="75"/>
      <c r="H102" s="75"/>
      <c r="I102" s="208"/>
      <c r="J102" s="75"/>
      <c r="K102" s="75"/>
      <c r="L102" s="73"/>
    </row>
    <row r="103" spans="2:12" s="1" customFormat="1" ht="16.5" customHeight="1">
      <c r="B103" s="47"/>
      <c r="C103" s="75"/>
      <c r="D103" s="75"/>
      <c r="E103" s="209" t="str">
        <f>E7</f>
        <v>Revitalizace a zatraktivnění pevnosti - Stavební úpravy a přístavba návštěvnického centra</v>
      </c>
      <c r="F103" s="77"/>
      <c r="G103" s="77"/>
      <c r="H103" s="77"/>
      <c r="I103" s="208"/>
      <c r="J103" s="75"/>
      <c r="K103" s="75"/>
      <c r="L103" s="73"/>
    </row>
    <row r="104" spans="2:12" ht="13.5">
      <c r="B104" s="29"/>
      <c r="C104" s="77" t="s">
        <v>176</v>
      </c>
      <c r="D104" s="210"/>
      <c r="E104" s="210"/>
      <c r="F104" s="210"/>
      <c r="G104" s="210"/>
      <c r="H104" s="210"/>
      <c r="I104" s="149"/>
      <c r="J104" s="210"/>
      <c r="K104" s="210"/>
      <c r="L104" s="211"/>
    </row>
    <row r="105" spans="2:12" s="1" customFormat="1" ht="16.5" customHeight="1">
      <c r="B105" s="47"/>
      <c r="C105" s="75"/>
      <c r="D105" s="75"/>
      <c r="E105" s="209" t="s">
        <v>179</v>
      </c>
      <c r="F105" s="75"/>
      <c r="G105" s="75"/>
      <c r="H105" s="75"/>
      <c r="I105" s="208"/>
      <c r="J105" s="75"/>
      <c r="K105" s="75"/>
      <c r="L105" s="73"/>
    </row>
    <row r="106" spans="2:12" s="1" customFormat="1" ht="14.4" customHeight="1">
      <c r="B106" s="47"/>
      <c r="C106" s="77" t="s">
        <v>182</v>
      </c>
      <c r="D106" s="75"/>
      <c r="E106" s="75"/>
      <c r="F106" s="75"/>
      <c r="G106" s="75"/>
      <c r="H106" s="75"/>
      <c r="I106" s="208"/>
      <c r="J106" s="75"/>
      <c r="K106" s="75"/>
      <c r="L106" s="73"/>
    </row>
    <row r="107" spans="2:12" s="1" customFormat="1" ht="17.25" customHeight="1">
      <c r="B107" s="47"/>
      <c r="C107" s="75"/>
      <c r="D107" s="75"/>
      <c r="E107" s="83" t="str">
        <f>E11</f>
        <v>stav - Stavební část</v>
      </c>
      <c r="F107" s="75"/>
      <c r="G107" s="75"/>
      <c r="H107" s="75"/>
      <c r="I107" s="208"/>
      <c r="J107" s="75"/>
      <c r="K107" s="75"/>
      <c r="L107" s="73"/>
    </row>
    <row r="108" spans="2:12" s="1" customFormat="1" ht="6.95" customHeight="1">
      <c r="B108" s="47"/>
      <c r="C108" s="75"/>
      <c r="D108" s="75"/>
      <c r="E108" s="75"/>
      <c r="F108" s="75"/>
      <c r="G108" s="75"/>
      <c r="H108" s="75"/>
      <c r="I108" s="208"/>
      <c r="J108" s="75"/>
      <c r="K108" s="75"/>
      <c r="L108" s="73"/>
    </row>
    <row r="109" spans="2:12" s="1" customFormat="1" ht="18" customHeight="1">
      <c r="B109" s="47"/>
      <c r="C109" s="77" t="s">
        <v>25</v>
      </c>
      <c r="D109" s="75"/>
      <c r="E109" s="75"/>
      <c r="F109" s="212" t="str">
        <f>F14</f>
        <v>Dobrošov</v>
      </c>
      <c r="G109" s="75"/>
      <c r="H109" s="75"/>
      <c r="I109" s="213" t="s">
        <v>27</v>
      </c>
      <c r="J109" s="86" t="str">
        <f>IF(J14="","",J14)</f>
        <v>3. 5. 2017</v>
      </c>
      <c r="K109" s="75"/>
      <c r="L109" s="73"/>
    </row>
    <row r="110" spans="2:12" s="1" customFormat="1" ht="6.95" customHeight="1">
      <c r="B110" s="47"/>
      <c r="C110" s="75"/>
      <c r="D110" s="75"/>
      <c r="E110" s="75"/>
      <c r="F110" s="75"/>
      <c r="G110" s="75"/>
      <c r="H110" s="75"/>
      <c r="I110" s="208"/>
      <c r="J110" s="75"/>
      <c r="K110" s="75"/>
      <c r="L110" s="73"/>
    </row>
    <row r="111" spans="2:12" s="1" customFormat="1" ht="13.5">
      <c r="B111" s="47"/>
      <c r="C111" s="77" t="s">
        <v>29</v>
      </c>
      <c r="D111" s="75"/>
      <c r="E111" s="75"/>
      <c r="F111" s="212" t="str">
        <f>E17</f>
        <v xml:space="preserve"> </v>
      </c>
      <c r="G111" s="75"/>
      <c r="H111" s="75"/>
      <c r="I111" s="213" t="s">
        <v>35</v>
      </c>
      <c r="J111" s="212" t="str">
        <f>E23</f>
        <v xml:space="preserve"> </v>
      </c>
      <c r="K111" s="75"/>
      <c r="L111" s="73"/>
    </row>
    <row r="112" spans="2:12" s="1" customFormat="1" ht="14.4" customHeight="1">
      <c r="B112" s="47"/>
      <c r="C112" s="77" t="s">
        <v>33</v>
      </c>
      <c r="D112" s="75"/>
      <c r="E112" s="75"/>
      <c r="F112" s="212" t="str">
        <f>IF(E20="","",E20)</f>
        <v/>
      </c>
      <c r="G112" s="75"/>
      <c r="H112" s="75"/>
      <c r="I112" s="208"/>
      <c r="J112" s="75"/>
      <c r="K112" s="75"/>
      <c r="L112" s="73"/>
    </row>
    <row r="113" spans="2:12" s="1" customFormat="1" ht="10.3" customHeight="1">
      <c r="B113" s="47"/>
      <c r="C113" s="75"/>
      <c r="D113" s="75"/>
      <c r="E113" s="75"/>
      <c r="F113" s="75"/>
      <c r="G113" s="75"/>
      <c r="H113" s="75"/>
      <c r="I113" s="208"/>
      <c r="J113" s="75"/>
      <c r="K113" s="75"/>
      <c r="L113" s="73"/>
    </row>
    <row r="114" spans="2:20" s="10" customFormat="1" ht="29.25" customHeight="1">
      <c r="B114" s="214"/>
      <c r="C114" s="215" t="s">
        <v>379</v>
      </c>
      <c r="D114" s="216" t="s">
        <v>58</v>
      </c>
      <c r="E114" s="216" t="s">
        <v>54</v>
      </c>
      <c r="F114" s="216" t="s">
        <v>380</v>
      </c>
      <c r="G114" s="216" t="s">
        <v>381</v>
      </c>
      <c r="H114" s="216" t="s">
        <v>382</v>
      </c>
      <c r="I114" s="217" t="s">
        <v>383</v>
      </c>
      <c r="J114" s="216" t="s">
        <v>282</v>
      </c>
      <c r="K114" s="218" t="s">
        <v>384</v>
      </c>
      <c r="L114" s="219"/>
      <c r="M114" s="103" t="s">
        <v>385</v>
      </c>
      <c r="N114" s="104" t="s">
        <v>43</v>
      </c>
      <c r="O114" s="104" t="s">
        <v>386</v>
      </c>
      <c r="P114" s="104" t="s">
        <v>387</v>
      </c>
      <c r="Q114" s="104" t="s">
        <v>388</v>
      </c>
      <c r="R114" s="104" t="s">
        <v>389</v>
      </c>
      <c r="S114" s="104" t="s">
        <v>390</v>
      </c>
      <c r="T114" s="105" t="s">
        <v>391</v>
      </c>
    </row>
    <row r="115" spans="2:63" s="1" customFormat="1" ht="29.25" customHeight="1">
      <c r="B115" s="47"/>
      <c r="C115" s="109" t="s">
        <v>287</v>
      </c>
      <c r="D115" s="75"/>
      <c r="E115" s="75"/>
      <c r="F115" s="75"/>
      <c r="G115" s="75"/>
      <c r="H115" s="75"/>
      <c r="I115" s="208"/>
      <c r="J115" s="220">
        <f>BK115</f>
        <v>0</v>
      </c>
      <c r="K115" s="75"/>
      <c r="L115" s="73"/>
      <c r="M115" s="106"/>
      <c r="N115" s="107"/>
      <c r="O115" s="107"/>
      <c r="P115" s="221">
        <f>P116+P916</f>
        <v>0</v>
      </c>
      <c r="Q115" s="107"/>
      <c r="R115" s="221">
        <f>R116+R916</f>
        <v>1957.06619686</v>
      </c>
      <c r="S115" s="107"/>
      <c r="T115" s="222">
        <f>T116+T916</f>
        <v>489.64049000000006</v>
      </c>
      <c r="AT115" s="25" t="s">
        <v>72</v>
      </c>
      <c r="AU115" s="25" t="s">
        <v>288</v>
      </c>
      <c r="BK115" s="223">
        <f>BK116+BK916</f>
        <v>0</v>
      </c>
    </row>
    <row r="116" spans="2:63" s="11" customFormat="1" ht="37.4" customHeight="1">
      <c r="B116" s="224"/>
      <c r="C116" s="225"/>
      <c r="D116" s="226" t="s">
        <v>72</v>
      </c>
      <c r="E116" s="227" t="s">
        <v>392</v>
      </c>
      <c r="F116" s="227" t="s">
        <v>393</v>
      </c>
      <c r="G116" s="225"/>
      <c r="H116" s="225"/>
      <c r="I116" s="228"/>
      <c r="J116" s="229">
        <f>BK116</f>
        <v>0</v>
      </c>
      <c r="K116" s="225"/>
      <c r="L116" s="230"/>
      <c r="M116" s="231"/>
      <c r="N116" s="232"/>
      <c r="O116" s="232"/>
      <c r="P116" s="233">
        <f>P117+P230+P305+P453+P558+P565+P788+P800+P902+P914</f>
        <v>0</v>
      </c>
      <c r="Q116" s="232"/>
      <c r="R116" s="233">
        <f>R117+R230+R305+R453+R558+R565+R788+R800+R902+R914</f>
        <v>1877.14493847</v>
      </c>
      <c r="S116" s="232"/>
      <c r="T116" s="234">
        <f>T117+T230+T305+T453+T558+T565+T788+T800+T902+T914</f>
        <v>489.63809000000003</v>
      </c>
      <c r="AR116" s="235" t="s">
        <v>24</v>
      </c>
      <c r="AT116" s="236" t="s">
        <v>72</v>
      </c>
      <c r="AU116" s="236" t="s">
        <v>73</v>
      </c>
      <c r="AY116" s="235" t="s">
        <v>394</v>
      </c>
      <c r="BK116" s="237">
        <f>BK117+BK230+BK305+BK453+BK558+BK565+BK788+BK800+BK902+BK914</f>
        <v>0</v>
      </c>
    </row>
    <row r="117" spans="2:63" s="11" customFormat="1" ht="19.9" customHeight="1">
      <c r="B117" s="224"/>
      <c r="C117" s="225"/>
      <c r="D117" s="226" t="s">
        <v>72</v>
      </c>
      <c r="E117" s="238" t="s">
        <v>24</v>
      </c>
      <c r="F117" s="238" t="s">
        <v>395</v>
      </c>
      <c r="G117" s="225"/>
      <c r="H117" s="225"/>
      <c r="I117" s="228"/>
      <c r="J117" s="239">
        <f>BK117</f>
        <v>0</v>
      </c>
      <c r="K117" s="225"/>
      <c r="L117" s="230"/>
      <c r="M117" s="231"/>
      <c r="N117" s="232"/>
      <c r="O117" s="232"/>
      <c r="P117" s="233">
        <f>SUM(P118:P229)</f>
        <v>0</v>
      </c>
      <c r="Q117" s="232"/>
      <c r="R117" s="233">
        <f>SUM(R118:R229)</f>
        <v>0.88681094</v>
      </c>
      <c r="S117" s="232"/>
      <c r="T117" s="234">
        <f>SUM(T118:T229)</f>
        <v>0</v>
      </c>
      <c r="AR117" s="235" t="s">
        <v>24</v>
      </c>
      <c r="AT117" s="236" t="s">
        <v>72</v>
      </c>
      <c r="AU117" s="236" t="s">
        <v>24</v>
      </c>
      <c r="AY117" s="235" t="s">
        <v>394</v>
      </c>
      <c r="BK117" s="237">
        <f>SUM(BK118:BK229)</f>
        <v>0</v>
      </c>
    </row>
    <row r="118" spans="2:65" s="1" customFormat="1" ht="25.5" customHeight="1">
      <c r="B118" s="47"/>
      <c r="C118" s="240" t="s">
        <v>24</v>
      </c>
      <c r="D118" s="240" t="s">
        <v>396</v>
      </c>
      <c r="E118" s="241" t="s">
        <v>397</v>
      </c>
      <c r="F118" s="242" t="s">
        <v>398</v>
      </c>
      <c r="G118" s="243" t="s">
        <v>399</v>
      </c>
      <c r="H118" s="244">
        <v>50</v>
      </c>
      <c r="I118" s="245"/>
      <c r="J118" s="246">
        <f>ROUND(I118*H118,2)</f>
        <v>0</v>
      </c>
      <c r="K118" s="242" t="s">
        <v>400</v>
      </c>
      <c r="L118" s="73"/>
      <c r="M118" s="247" t="s">
        <v>22</v>
      </c>
      <c r="N118" s="248" t="s">
        <v>44</v>
      </c>
      <c r="O118" s="48"/>
      <c r="P118" s="249">
        <f>O118*H118</f>
        <v>0</v>
      </c>
      <c r="Q118" s="249">
        <v>0</v>
      </c>
      <c r="R118" s="249">
        <f>Q118*H118</f>
        <v>0</v>
      </c>
      <c r="S118" s="249">
        <v>0</v>
      </c>
      <c r="T118" s="250">
        <f>S118*H118</f>
        <v>0</v>
      </c>
      <c r="AR118" s="25" t="s">
        <v>401</v>
      </c>
      <c r="AT118" s="25" t="s">
        <v>396</v>
      </c>
      <c r="AU118" s="25" t="s">
        <v>81</v>
      </c>
      <c r="AY118" s="25" t="s">
        <v>394</v>
      </c>
      <c r="BE118" s="251">
        <f>IF(N118="základní",J118,0)</f>
        <v>0</v>
      </c>
      <c r="BF118" s="251">
        <f>IF(N118="snížená",J118,0)</f>
        <v>0</v>
      </c>
      <c r="BG118" s="251">
        <f>IF(N118="zákl. přenesená",J118,0)</f>
        <v>0</v>
      </c>
      <c r="BH118" s="251">
        <f>IF(N118="sníž. přenesená",J118,0)</f>
        <v>0</v>
      </c>
      <c r="BI118" s="251">
        <f>IF(N118="nulová",J118,0)</f>
        <v>0</v>
      </c>
      <c r="BJ118" s="25" t="s">
        <v>24</v>
      </c>
      <c r="BK118" s="251">
        <f>ROUND(I118*H118,2)</f>
        <v>0</v>
      </c>
      <c r="BL118" s="25" t="s">
        <v>401</v>
      </c>
      <c r="BM118" s="25" t="s">
        <v>402</v>
      </c>
    </row>
    <row r="119" spans="2:47" s="1" customFormat="1" ht="13.5">
      <c r="B119" s="47"/>
      <c r="C119" s="75"/>
      <c r="D119" s="252" t="s">
        <v>403</v>
      </c>
      <c r="E119" s="75"/>
      <c r="F119" s="253" t="s">
        <v>404</v>
      </c>
      <c r="G119" s="75"/>
      <c r="H119" s="75"/>
      <c r="I119" s="208"/>
      <c r="J119" s="75"/>
      <c r="K119" s="75"/>
      <c r="L119" s="73"/>
      <c r="M119" s="254"/>
      <c r="N119" s="48"/>
      <c r="O119" s="48"/>
      <c r="P119" s="48"/>
      <c r="Q119" s="48"/>
      <c r="R119" s="48"/>
      <c r="S119" s="48"/>
      <c r="T119" s="96"/>
      <c r="AT119" s="25" t="s">
        <v>403</v>
      </c>
      <c r="AU119" s="25" t="s">
        <v>81</v>
      </c>
    </row>
    <row r="120" spans="2:51" s="12" customFormat="1" ht="13.5">
      <c r="B120" s="255"/>
      <c r="C120" s="256"/>
      <c r="D120" s="252" t="s">
        <v>405</v>
      </c>
      <c r="E120" s="257" t="s">
        <v>22</v>
      </c>
      <c r="F120" s="258" t="s">
        <v>406</v>
      </c>
      <c r="G120" s="256"/>
      <c r="H120" s="259">
        <v>50</v>
      </c>
      <c r="I120" s="260"/>
      <c r="J120" s="256"/>
      <c r="K120" s="256"/>
      <c r="L120" s="261"/>
      <c r="M120" s="262"/>
      <c r="N120" s="263"/>
      <c r="O120" s="263"/>
      <c r="P120" s="263"/>
      <c r="Q120" s="263"/>
      <c r="R120" s="263"/>
      <c r="S120" s="263"/>
      <c r="T120" s="264"/>
      <c r="AT120" s="265" t="s">
        <v>405</v>
      </c>
      <c r="AU120" s="265" t="s">
        <v>81</v>
      </c>
      <c r="AV120" s="12" t="s">
        <v>81</v>
      </c>
      <c r="AW120" s="12" t="s">
        <v>36</v>
      </c>
      <c r="AX120" s="12" t="s">
        <v>24</v>
      </c>
      <c r="AY120" s="265" t="s">
        <v>394</v>
      </c>
    </row>
    <row r="121" spans="2:65" s="1" customFormat="1" ht="16.5" customHeight="1">
      <c r="B121" s="47"/>
      <c r="C121" s="240" t="s">
        <v>81</v>
      </c>
      <c r="D121" s="240" t="s">
        <v>396</v>
      </c>
      <c r="E121" s="241" t="s">
        <v>407</v>
      </c>
      <c r="F121" s="242" t="s">
        <v>408</v>
      </c>
      <c r="G121" s="243" t="s">
        <v>409</v>
      </c>
      <c r="H121" s="244">
        <v>2</v>
      </c>
      <c r="I121" s="245"/>
      <c r="J121" s="246">
        <f>ROUND(I121*H121,2)</f>
        <v>0</v>
      </c>
      <c r="K121" s="242" t="s">
        <v>410</v>
      </c>
      <c r="L121" s="73"/>
      <c r="M121" s="247" t="s">
        <v>22</v>
      </c>
      <c r="N121" s="248" t="s">
        <v>44</v>
      </c>
      <c r="O121" s="48"/>
      <c r="P121" s="249">
        <f>O121*H121</f>
        <v>0</v>
      </c>
      <c r="Q121" s="249">
        <v>0.00018</v>
      </c>
      <c r="R121" s="249">
        <f>Q121*H121</f>
        <v>0.00036</v>
      </c>
      <c r="S121" s="249">
        <v>0</v>
      </c>
      <c r="T121" s="250">
        <f>S121*H121</f>
        <v>0</v>
      </c>
      <c r="AR121" s="25" t="s">
        <v>401</v>
      </c>
      <c r="AT121" s="25" t="s">
        <v>396</v>
      </c>
      <c r="AU121" s="25" t="s">
        <v>81</v>
      </c>
      <c r="AY121" s="25" t="s">
        <v>394</v>
      </c>
      <c r="BE121" s="251">
        <f>IF(N121="základní",J121,0)</f>
        <v>0</v>
      </c>
      <c r="BF121" s="251">
        <f>IF(N121="snížená",J121,0)</f>
        <v>0</v>
      </c>
      <c r="BG121" s="251">
        <f>IF(N121="zákl. přenesená",J121,0)</f>
        <v>0</v>
      </c>
      <c r="BH121" s="251">
        <f>IF(N121="sníž. přenesená",J121,0)</f>
        <v>0</v>
      </c>
      <c r="BI121" s="251">
        <f>IF(N121="nulová",J121,0)</f>
        <v>0</v>
      </c>
      <c r="BJ121" s="25" t="s">
        <v>24</v>
      </c>
      <c r="BK121" s="251">
        <f>ROUND(I121*H121,2)</f>
        <v>0</v>
      </c>
      <c r="BL121" s="25" t="s">
        <v>401</v>
      </c>
      <c r="BM121" s="25" t="s">
        <v>411</v>
      </c>
    </row>
    <row r="122" spans="2:47" s="1" customFormat="1" ht="13.5">
      <c r="B122" s="47"/>
      <c r="C122" s="75"/>
      <c r="D122" s="252" t="s">
        <v>403</v>
      </c>
      <c r="E122" s="75"/>
      <c r="F122" s="253" t="s">
        <v>412</v>
      </c>
      <c r="G122" s="75"/>
      <c r="H122" s="75"/>
      <c r="I122" s="208"/>
      <c r="J122" s="75"/>
      <c r="K122" s="75"/>
      <c r="L122" s="73"/>
      <c r="M122" s="254"/>
      <c r="N122" s="48"/>
      <c r="O122" s="48"/>
      <c r="P122" s="48"/>
      <c r="Q122" s="48"/>
      <c r="R122" s="48"/>
      <c r="S122" s="48"/>
      <c r="T122" s="96"/>
      <c r="AT122" s="25" t="s">
        <v>403</v>
      </c>
      <c r="AU122" s="25" t="s">
        <v>81</v>
      </c>
    </row>
    <row r="123" spans="2:65" s="1" customFormat="1" ht="16.5" customHeight="1">
      <c r="B123" s="47"/>
      <c r="C123" s="240" t="s">
        <v>413</v>
      </c>
      <c r="D123" s="240" t="s">
        <v>396</v>
      </c>
      <c r="E123" s="241" t="s">
        <v>414</v>
      </c>
      <c r="F123" s="242" t="s">
        <v>415</v>
      </c>
      <c r="G123" s="243" t="s">
        <v>409</v>
      </c>
      <c r="H123" s="244">
        <v>2</v>
      </c>
      <c r="I123" s="245"/>
      <c r="J123" s="246">
        <f>ROUND(I123*H123,2)</f>
        <v>0</v>
      </c>
      <c r="K123" s="242" t="s">
        <v>410</v>
      </c>
      <c r="L123" s="73"/>
      <c r="M123" s="247" t="s">
        <v>22</v>
      </c>
      <c r="N123" s="248" t="s">
        <v>44</v>
      </c>
      <c r="O123" s="48"/>
      <c r="P123" s="249">
        <f>O123*H123</f>
        <v>0</v>
      </c>
      <c r="Q123" s="249">
        <v>0</v>
      </c>
      <c r="R123" s="249">
        <f>Q123*H123</f>
        <v>0</v>
      </c>
      <c r="S123" s="249">
        <v>0</v>
      </c>
      <c r="T123" s="250">
        <f>S123*H123</f>
        <v>0</v>
      </c>
      <c r="AR123" s="25" t="s">
        <v>401</v>
      </c>
      <c r="AT123" s="25" t="s">
        <v>396</v>
      </c>
      <c r="AU123" s="25" t="s">
        <v>81</v>
      </c>
      <c r="AY123" s="25" t="s">
        <v>394</v>
      </c>
      <c r="BE123" s="251">
        <f>IF(N123="základní",J123,0)</f>
        <v>0</v>
      </c>
      <c r="BF123" s="251">
        <f>IF(N123="snížená",J123,0)</f>
        <v>0</v>
      </c>
      <c r="BG123" s="251">
        <f>IF(N123="zákl. přenesená",J123,0)</f>
        <v>0</v>
      </c>
      <c r="BH123" s="251">
        <f>IF(N123="sníž. přenesená",J123,0)</f>
        <v>0</v>
      </c>
      <c r="BI123" s="251">
        <f>IF(N123="nulová",J123,0)</f>
        <v>0</v>
      </c>
      <c r="BJ123" s="25" t="s">
        <v>24</v>
      </c>
      <c r="BK123" s="251">
        <f>ROUND(I123*H123,2)</f>
        <v>0</v>
      </c>
      <c r="BL123" s="25" t="s">
        <v>401</v>
      </c>
      <c r="BM123" s="25" t="s">
        <v>416</v>
      </c>
    </row>
    <row r="124" spans="2:47" s="1" customFormat="1" ht="13.5">
      <c r="B124" s="47"/>
      <c r="C124" s="75"/>
      <c r="D124" s="252" t="s">
        <v>403</v>
      </c>
      <c r="E124" s="75"/>
      <c r="F124" s="253" t="s">
        <v>417</v>
      </c>
      <c r="G124" s="75"/>
      <c r="H124" s="75"/>
      <c r="I124" s="208"/>
      <c r="J124" s="75"/>
      <c r="K124" s="75"/>
      <c r="L124" s="73"/>
      <c r="M124" s="254"/>
      <c r="N124" s="48"/>
      <c r="O124" s="48"/>
      <c r="P124" s="48"/>
      <c r="Q124" s="48"/>
      <c r="R124" s="48"/>
      <c r="S124" s="48"/>
      <c r="T124" s="96"/>
      <c r="AT124" s="25" t="s">
        <v>403</v>
      </c>
      <c r="AU124" s="25" t="s">
        <v>81</v>
      </c>
    </row>
    <row r="125" spans="2:65" s="1" customFormat="1" ht="16.5" customHeight="1">
      <c r="B125" s="47"/>
      <c r="C125" s="240" t="s">
        <v>401</v>
      </c>
      <c r="D125" s="240" t="s">
        <v>396</v>
      </c>
      <c r="E125" s="241" t="s">
        <v>418</v>
      </c>
      <c r="F125" s="242" t="s">
        <v>419</v>
      </c>
      <c r="G125" s="243" t="s">
        <v>409</v>
      </c>
      <c r="H125" s="244">
        <v>2</v>
      </c>
      <c r="I125" s="245"/>
      <c r="J125" s="246">
        <f>ROUND(I125*H125,2)</f>
        <v>0</v>
      </c>
      <c r="K125" s="242" t="s">
        <v>410</v>
      </c>
      <c r="L125" s="73"/>
      <c r="M125" s="247" t="s">
        <v>22</v>
      </c>
      <c r="N125" s="248" t="s">
        <v>44</v>
      </c>
      <c r="O125" s="48"/>
      <c r="P125" s="249">
        <f>O125*H125</f>
        <v>0</v>
      </c>
      <c r="Q125" s="249">
        <v>8E-05</v>
      </c>
      <c r="R125" s="249">
        <f>Q125*H125</f>
        <v>0.00016</v>
      </c>
      <c r="S125" s="249">
        <v>0</v>
      </c>
      <c r="T125" s="250">
        <f>S125*H125</f>
        <v>0</v>
      </c>
      <c r="AR125" s="25" t="s">
        <v>401</v>
      </c>
      <c r="AT125" s="25" t="s">
        <v>396</v>
      </c>
      <c r="AU125" s="25" t="s">
        <v>81</v>
      </c>
      <c r="AY125" s="25" t="s">
        <v>394</v>
      </c>
      <c r="BE125" s="251">
        <f>IF(N125="základní",J125,0)</f>
        <v>0</v>
      </c>
      <c r="BF125" s="251">
        <f>IF(N125="snížená",J125,0)</f>
        <v>0</v>
      </c>
      <c r="BG125" s="251">
        <f>IF(N125="zákl. přenesená",J125,0)</f>
        <v>0</v>
      </c>
      <c r="BH125" s="251">
        <f>IF(N125="sníž. přenesená",J125,0)</f>
        <v>0</v>
      </c>
      <c r="BI125" s="251">
        <f>IF(N125="nulová",J125,0)</f>
        <v>0</v>
      </c>
      <c r="BJ125" s="25" t="s">
        <v>24</v>
      </c>
      <c r="BK125" s="251">
        <f>ROUND(I125*H125,2)</f>
        <v>0</v>
      </c>
      <c r="BL125" s="25" t="s">
        <v>401</v>
      </c>
      <c r="BM125" s="25" t="s">
        <v>420</v>
      </c>
    </row>
    <row r="126" spans="2:47" s="1" customFormat="1" ht="13.5">
      <c r="B126" s="47"/>
      <c r="C126" s="75"/>
      <c r="D126" s="252" t="s">
        <v>403</v>
      </c>
      <c r="E126" s="75"/>
      <c r="F126" s="253" t="s">
        <v>421</v>
      </c>
      <c r="G126" s="75"/>
      <c r="H126" s="75"/>
      <c r="I126" s="208"/>
      <c r="J126" s="75"/>
      <c r="K126" s="75"/>
      <c r="L126" s="73"/>
      <c r="M126" s="254"/>
      <c r="N126" s="48"/>
      <c r="O126" s="48"/>
      <c r="P126" s="48"/>
      <c r="Q126" s="48"/>
      <c r="R126" s="48"/>
      <c r="S126" s="48"/>
      <c r="T126" s="96"/>
      <c r="AT126" s="25" t="s">
        <v>403</v>
      </c>
      <c r="AU126" s="25" t="s">
        <v>81</v>
      </c>
    </row>
    <row r="127" spans="2:65" s="1" customFormat="1" ht="16.5" customHeight="1">
      <c r="B127" s="47"/>
      <c r="C127" s="240" t="s">
        <v>422</v>
      </c>
      <c r="D127" s="240" t="s">
        <v>396</v>
      </c>
      <c r="E127" s="241" t="s">
        <v>423</v>
      </c>
      <c r="F127" s="242" t="s">
        <v>424</v>
      </c>
      <c r="G127" s="243" t="s">
        <v>425</v>
      </c>
      <c r="H127" s="244">
        <v>1210.895</v>
      </c>
      <c r="I127" s="245"/>
      <c r="J127" s="246">
        <f>ROUND(I127*H127,2)</f>
        <v>0</v>
      </c>
      <c r="K127" s="242" t="s">
        <v>410</v>
      </c>
      <c r="L127" s="73"/>
      <c r="M127" s="247" t="s">
        <v>22</v>
      </c>
      <c r="N127" s="248" t="s">
        <v>44</v>
      </c>
      <c r="O127" s="48"/>
      <c r="P127" s="249">
        <f>O127*H127</f>
        <v>0</v>
      </c>
      <c r="Q127" s="249">
        <v>0</v>
      </c>
      <c r="R127" s="249">
        <f>Q127*H127</f>
        <v>0</v>
      </c>
      <c r="S127" s="249">
        <v>0</v>
      </c>
      <c r="T127" s="250">
        <f>S127*H127</f>
        <v>0</v>
      </c>
      <c r="AR127" s="25" t="s">
        <v>401</v>
      </c>
      <c r="AT127" s="25" t="s">
        <v>396</v>
      </c>
      <c r="AU127" s="25" t="s">
        <v>81</v>
      </c>
      <c r="AY127" s="25" t="s">
        <v>394</v>
      </c>
      <c r="BE127" s="251">
        <f>IF(N127="základní",J127,0)</f>
        <v>0</v>
      </c>
      <c r="BF127" s="251">
        <f>IF(N127="snížená",J127,0)</f>
        <v>0</v>
      </c>
      <c r="BG127" s="251">
        <f>IF(N127="zákl. přenesená",J127,0)</f>
        <v>0</v>
      </c>
      <c r="BH127" s="251">
        <f>IF(N127="sníž. přenesená",J127,0)</f>
        <v>0</v>
      </c>
      <c r="BI127" s="251">
        <f>IF(N127="nulová",J127,0)</f>
        <v>0</v>
      </c>
      <c r="BJ127" s="25" t="s">
        <v>24</v>
      </c>
      <c r="BK127" s="251">
        <f>ROUND(I127*H127,2)</f>
        <v>0</v>
      </c>
      <c r="BL127" s="25" t="s">
        <v>401</v>
      </c>
      <c r="BM127" s="25" t="s">
        <v>426</v>
      </c>
    </row>
    <row r="128" spans="2:47" s="1" customFormat="1" ht="13.5">
      <c r="B128" s="47"/>
      <c r="C128" s="75"/>
      <c r="D128" s="252" t="s">
        <v>403</v>
      </c>
      <c r="E128" s="75"/>
      <c r="F128" s="253" t="s">
        <v>427</v>
      </c>
      <c r="G128" s="75"/>
      <c r="H128" s="75"/>
      <c r="I128" s="208"/>
      <c r="J128" s="75"/>
      <c r="K128" s="75"/>
      <c r="L128" s="73"/>
      <c r="M128" s="254"/>
      <c r="N128" s="48"/>
      <c r="O128" s="48"/>
      <c r="P128" s="48"/>
      <c r="Q128" s="48"/>
      <c r="R128" s="48"/>
      <c r="S128" s="48"/>
      <c r="T128" s="96"/>
      <c r="AT128" s="25" t="s">
        <v>403</v>
      </c>
      <c r="AU128" s="25" t="s">
        <v>81</v>
      </c>
    </row>
    <row r="129" spans="2:51" s="12" customFormat="1" ht="13.5">
      <c r="B129" s="255"/>
      <c r="C129" s="256"/>
      <c r="D129" s="252" t="s">
        <v>405</v>
      </c>
      <c r="E129" s="257" t="s">
        <v>22</v>
      </c>
      <c r="F129" s="258" t="s">
        <v>428</v>
      </c>
      <c r="G129" s="256"/>
      <c r="H129" s="259">
        <v>1219.68</v>
      </c>
      <c r="I129" s="260"/>
      <c r="J129" s="256"/>
      <c r="K129" s="256"/>
      <c r="L129" s="261"/>
      <c r="M129" s="262"/>
      <c r="N129" s="263"/>
      <c r="O129" s="263"/>
      <c r="P129" s="263"/>
      <c r="Q129" s="263"/>
      <c r="R129" s="263"/>
      <c r="S129" s="263"/>
      <c r="T129" s="264"/>
      <c r="AT129" s="265" t="s">
        <v>405</v>
      </c>
      <c r="AU129" s="265" t="s">
        <v>81</v>
      </c>
      <c r="AV129" s="12" t="s">
        <v>81</v>
      </c>
      <c r="AW129" s="12" t="s">
        <v>36</v>
      </c>
      <c r="AX129" s="12" t="s">
        <v>73</v>
      </c>
      <c r="AY129" s="265" t="s">
        <v>394</v>
      </c>
    </row>
    <row r="130" spans="2:51" s="12" customFormat="1" ht="13.5">
      <c r="B130" s="255"/>
      <c r="C130" s="256"/>
      <c r="D130" s="252" t="s">
        <v>405</v>
      </c>
      <c r="E130" s="257" t="s">
        <v>22</v>
      </c>
      <c r="F130" s="258" t="s">
        <v>429</v>
      </c>
      <c r="G130" s="256"/>
      <c r="H130" s="259">
        <v>510.17</v>
      </c>
      <c r="I130" s="260"/>
      <c r="J130" s="256"/>
      <c r="K130" s="256"/>
      <c r="L130" s="261"/>
      <c r="M130" s="262"/>
      <c r="N130" s="263"/>
      <c r="O130" s="263"/>
      <c r="P130" s="263"/>
      <c r="Q130" s="263"/>
      <c r="R130" s="263"/>
      <c r="S130" s="263"/>
      <c r="T130" s="264"/>
      <c r="AT130" s="265" t="s">
        <v>405</v>
      </c>
      <c r="AU130" s="265" t="s">
        <v>81</v>
      </c>
      <c r="AV130" s="12" t="s">
        <v>81</v>
      </c>
      <c r="AW130" s="12" t="s">
        <v>36</v>
      </c>
      <c r="AX130" s="12" t="s">
        <v>73</v>
      </c>
      <c r="AY130" s="265" t="s">
        <v>394</v>
      </c>
    </row>
    <row r="131" spans="2:51" s="13" customFormat="1" ht="13.5">
      <c r="B131" s="266"/>
      <c r="C131" s="267"/>
      <c r="D131" s="252" t="s">
        <v>405</v>
      </c>
      <c r="E131" s="268" t="s">
        <v>163</v>
      </c>
      <c r="F131" s="269" t="s">
        <v>430</v>
      </c>
      <c r="G131" s="267"/>
      <c r="H131" s="270">
        <v>1729.85</v>
      </c>
      <c r="I131" s="271"/>
      <c r="J131" s="267"/>
      <c r="K131" s="267"/>
      <c r="L131" s="272"/>
      <c r="M131" s="273"/>
      <c r="N131" s="274"/>
      <c r="O131" s="274"/>
      <c r="P131" s="274"/>
      <c r="Q131" s="274"/>
      <c r="R131" s="274"/>
      <c r="S131" s="274"/>
      <c r="T131" s="275"/>
      <c r="AT131" s="276" t="s">
        <v>405</v>
      </c>
      <c r="AU131" s="276" t="s">
        <v>81</v>
      </c>
      <c r="AV131" s="13" t="s">
        <v>413</v>
      </c>
      <c r="AW131" s="13" t="s">
        <v>36</v>
      </c>
      <c r="AX131" s="13" t="s">
        <v>73</v>
      </c>
      <c r="AY131" s="276" t="s">
        <v>394</v>
      </c>
    </row>
    <row r="132" spans="2:51" s="12" customFormat="1" ht="13.5">
      <c r="B132" s="255"/>
      <c r="C132" s="256"/>
      <c r="D132" s="252" t="s">
        <v>405</v>
      </c>
      <c r="E132" s="257" t="s">
        <v>22</v>
      </c>
      <c r="F132" s="258" t="s">
        <v>431</v>
      </c>
      <c r="G132" s="256"/>
      <c r="H132" s="259">
        <v>1210.895</v>
      </c>
      <c r="I132" s="260"/>
      <c r="J132" s="256"/>
      <c r="K132" s="256"/>
      <c r="L132" s="261"/>
      <c r="M132" s="262"/>
      <c r="N132" s="263"/>
      <c r="O132" s="263"/>
      <c r="P132" s="263"/>
      <c r="Q132" s="263"/>
      <c r="R132" s="263"/>
      <c r="S132" s="263"/>
      <c r="T132" s="264"/>
      <c r="AT132" s="265" t="s">
        <v>405</v>
      </c>
      <c r="AU132" s="265" t="s">
        <v>81</v>
      </c>
      <c r="AV132" s="12" t="s">
        <v>81</v>
      </c>
      <c r="AW132" s="12" t="s">
        <v>36</v>
      </c>
      <c r="AX132" s="12" t="s">
        <v>24</v>
      </c>
      <c r="AY132" s="265" t="s">
        <v>394</v>
      </c>
    </row>
    <row r="133" spans="2:65" s="1" customFormat="1" ht="16.5" customHeight="1">
      <c r="B133" s="47"/>
      <c r="C133" s="240" t="s">
        <v>432</v>
      </c>
      <c r="D133" s="240" t="s">
        <v>396</v>
      </c>
      <c r="E133" s="241" t="s">
        <v>433</v>
      </c>
      <c r="F133" s="242" t="s">
        <v>434</v>
      </c>
      <c r="G133" s="243" t="s">
        <v>425</v>
      </c>
      <c r="H133" s="244">
        <v>1210.895</v>
      </c>
      <c r="I133" s="245"/>
      <c r="J133" s="246">
        <f>ROUND(I133*H133,2)</f>
        <v>0</v>
      </c>
      <c r="K133" s="242" t="s">
        <v>410</v>
      </c>
      <c r="L133" s="73"/>
      <c r="M133" s="247" t="s">
        <v>22</v>
      </c>
      <c r="N133" s="248" t="s">
        <v>44</v>
      </c>
      <c r="O133" s="48"/>
      <c r="P133" s="249">
        <f>O133*H133</f>
        <v>0</v>
      </c>
      <c r="Q133" s="249">
        <v>0</v>
      </c>
      <c r="R133" s="249">
        <f>Q133*H133</f>
        <v>0</v>
      </c>
      <c r="S133" s="249">
        <v>0</v>
      </c>
      <c r="T133" s="250">
        <f>S133*H133</f>
        <v>0</v>
      </c>
      <c r="AR133" s="25" t="s">
        <v>401</v>
      </c>
      <c r="AT133" s="25" t="s">
        <v>396</v>
      </c>
      <c r="AU133" s="25" t="s">
        <v>81</v>
      </c>
      <c r="AY133" s="25" t="s">
        <v>394</v>
      </c>
      <c r="BE133" s="251">
        <f>IF(N133="základní",J133,0)</f>
        <v>0</v>
      </c>
      <c r="BF133" s="251">
        <f>IF(N133="snížená",J133,0)</f>
        <v>0</v>
      </c>
      <c r="BG133" s="251">
        <f>IF(N133="zákl. přenesená",J133,0)</f>
        <v>0</v>
      </c>
      <c r="BH133" s="251">
        <f>IF(N133="sníž. přenesená",J133,0)</f>
        <v>0</v>
      </c>
      <c r="BI133" s="251">
        <f>IF(N133="nulová",J133,0)</f>
        <v>0</v>
      </c>
      <c r="BJ133" s="25" t="s">
        <v>24</v>
      </c>
      <c r="BK133" s="251">
        <f>ROUND(I133*H133,2)</f>
        <v>0</v>
      </c>
      <c r="BL133" s="25" t="s">
        <v>401</v>
      </c>
      <c r="BM133" s="25" t="s">
        <v>435</v>
      </c>
    </row>
    <row r="134" spans="2:47" s="1" customFormat="1" ht="13.5">
      <c r="B134" s="47"/>
      <c r="C134" s="75"/>
      <c r="D134" s="252" t="s">
        <v>403</v>
      </c>
      <c r="E134" s="75"/>
      <c r="F134" s="253" t="s">
        <v>436</v>
      </c>
      <c r="G134" s="75"/>
      <c r="H134" s="75"/>
      <c r="I134" s="208"/>
      <c r="J134" s="75"/>
      <c r="K134" s="75"/>
      <c r="L134" s="73"/>
      <c r="M134" s="254"/>
      <c r="N134" s="48"/>
      <c r="O134" s="48"/>
      <c r="P134" s="48"/>
      <c r="Q134" s="48"/>
      <c r="R134" s="48"/>
      <c r="S134" s="48"/>
      <c r="T134" s="96"/>
      <c r="AT134" s="25" t="s">
        <v>403</v>
      </c>
      <c r="AU134" s="25" t="s">
        <v>81</v>
      </c>
    </row>
    <row r="135" spans="2:51" s="12" customFormat="1" ht="13.5">
      <c r="B135" s="255"/>
      <c r="C135" s="256"/>
      <c r="D135" s="252" t="s">
        <v>405</v>
      </c>
      <c r="E135" s="257" t="s">
        <v>22</v>
      </c>
      <c r="F135" s="258" t="s">
        <v>431</v>
      </c>
      <c r="G135" s="256"/>
      <c r="H135" s="259">
        <v>1210.895</v>
      </c>
      <c r="I135" s="260"/>
      <c r="J135" s="256"/>
      <c r="K135" s="256"/>
      <c r="L135" s="261"/>
      <c r="M135" s="262"/>
      <c r="N135" s="263"/>
      <c r="O135" s="263"/>
      <c r="P135" s="263"/>
      <c r="Q135" s="263"/>
      <c r="R135" s="263"/>
      <c r="S135" s="263"/>
      <c r="T135" s="264"/>
      <c r="AT135" s="265" t="s">
        <v>405</v>
      </c>
      <c r="AU135" s="265" t="s">
        <v>81</v>
      </c>
      <c r="AV135" s="12" t="s">
        <v>81</v>
      </c>
      <c r="AW135" s="12" t="s">
        <v>36</v>
      </c>
      <c r="AX135" s="12" t="s">
        <v>24</v>
      </c>
      <c r="AY135" s="265" t="s">
        <v>394</v>
      </c>
    </row>
    <row r="136" spans="2:65" s="1" customFormat="1" ht="16.5" customHeight="1">
      <c r="B136" s="47"/>
      <c r="C136" s="240" t="s">
        <v>437</v>
      </c>
      <c r="D136" s="240" t="s">
        <v>396</v>
      </c>
      <c r="E136" s="241" t="s">
        <v>438</v>
      </c>
      <c r="F136" s="242" t="s">
        <v>439</v>
      </c>
      <c r="G136" s="243" t="s">
        <v>425</v>
      </c>
      <c r="H136" s="244">
        <v>518.955</v>
      </c>
      <c r="I136" s="245"/>
      <c r="J136" s="246">
        <f>ROUND(I136*H136,2)</f>
        <v>0</v>
      </c>
      <c r="K136" s="242" t="s">
        <v>410</v>
      </c>
      <c r="L136" s="73"/>
      <c r="M136" s="247" t="s">
        <v>22</v>
      </c>
      <c r="N136" s="248" t="s">
        <v>44</v>
      </c>
      <c r="O136" s="48"/>
      <c r="P136" s="249">
        <f>O136*H136</f>
        <v>0</v>
      </c>
      <c r="Q136" s="249">
        <v>0</v>
      </c>
      <c r="R136" s="249">
        <f>Q136*H136</f>
        <v>0</v>
      </c>
      <c r="S136" s="249">
        <v>0</v>
      </c>
      <c r="T136" s="250">
        <f>S136*H136</f>
        <v>0</v>
      </c>
      <c r="AR136" s="25" t="s">
        <v>401</v>
      </c>
      <c r="AT136" s="25" t="s">
        <v>396</v>
      </c>
      <c r="AU136" s="25" t="s">
        <v>81</v>
      </c>
      <c r="AY136" s="25" t="s">
        <v>394</v>
      </c>
      <c r="BE136" s="251">
        <f>IF(N136="základní",J136,0)</f>
        <v>0</v>
      </c>
      <c r="BF136" s="251">
        <f>IF(N136="snížená",J136,0)</f>
        <v>0</v>
      </c>
      <c r="BG136" s="251">
        <f>IF(N136="zákl. přenesená",J136,0)</f>
        <v>0</v>
      </c>
      <c r="BH136" s="251">
        <f>IF(N136="sníž. přenesená",J136,0)</f>
        <v>0</v>
      </c>
      <c r="BI136" s="251">
        <f>IF(N136="nulová",J136,0)</f>
        <v>0</v>
      </c>
      <c r="BJ136" s="25" t="s">
        <v>24</v>
      </c>
      <c r="BK136" s="251">
        <f>ROUND(I136*H136,2)</f>
        <v>0</v>
      </c>
      <c r="BL136" s="25" t="s">
        <v>401</v>
      </c>
      <c r="BM136" s="25" t="s">
        <v>440</v>
      </c>
    </row>
    <row r="137" spans="2:47" s="1" customFormat="1" ht="13.5">
      <c r="B137" s="47"/>
      <c r="C137" s="75"/>
      <c r="D137" s="252" t="s">
        <v>403</v>
      </c>
      <c r="E137" s="75"/>
      <c r="F137" s="253" t="s">
        <v>441</v>
      </c>
      <c r="G137" s="75"/>
      <c r="H137" s="75"/>
      <c r="I137" s="208"/>
      <c r="J137" s="75"/>
      <c r="K137" s="75"/>
      <c r="L137" s="73"/>
      <c r="M137" s="254"/>
      <c r="N137" s="48"/>
      <c r="O137" s="48"/>
      <c r="P137" s="48"/>
      <c r="Q137" s="48"/>
      <c r="R137" s="48"/>
      <c r="S137" s="48"/>
      <c r="T137" s="96"/>
      <c r="AT137" s="25" t="s">
        <v>403</v>
      </c>
      <c r="AU137" s="25" t="s">
        <v>81</v>
      </c>
    </row>
    <row r="138" spans="2:51" s="12" customFormat="1" ht="13.5">
      <c r="B138" s="255"/>
      <c r="C138" s="256"/>
      <c r="D138" s="252" t="s">
        <v>405</v>
      </c>
      <c r="E138" s="257" t="s">
        <v>22</v>
      </c>
      <c r="F138" s="258" t="s">
        <v>442</v>
      </c>
      <c r="G138" s="256"/>
      <c r="H138" s="259">
        <v>518.955</v>
      </c>
      <c r="I138" s="260"/>
      <c r="J138" s="256"/>
      <c r="K138" s="256"/>
      <c r="L138" s="261"/>
      <c r="M138" s="262"/>
      <c r="N138" s="263"/>
      <c r="O138" s="263"/>
      <c r="P138" s="263"/>
      <c r="Q138" s="263"/>
      <c r="R138" s="263"/>
      <c r="S138" s="263"/>
      <c r="T138" s="264"/>
      <c r="AT138" s="265" t="s">
        <v>405</v>
      </c>
      <c r="AU138" s="265" t="s">
        <v>81</v>
      </c>
      <c r="AV138" s="12" t="s">
        <v>81</v>
      </c>
      <c r="AW138" s="12" t="s">
        <v>36</v>
      </c>
      <c r="AX138" s="12" t="s">
        <v>24</v>
      </c>
      <c r="AY138" s="265" t="s">
        <v>394</v>
      </c>
    </row>
    <row r="139" spans="2:65" s="1" customFormat="1" ht="16.5" customHeight="1">
      <c r="B139" s="47"/>
      <c r="C139" s="240" t="s">
        <v>443</v>
      </c>
      <c r="D139" s="240" t="s">
        <v>396</v>
      </c>
      <c r="E139" s="241" t="s">
        <v>444</v>
      </c>
      <c r="F139" s="242" t="s">
        <v>445</v>
      </c>
      <c r="G139" s="243" t="s">
        <v>425</v>
      </c>
      <c r="H139" s="244">
        <v>518.955</v>
      </c>
      <c r="I139" s="245"/>
      <c r="J139" s="246">
        <f>ROUND(I139*H139,2)</f>
        <v>0</v>
      </c>
      <c r="K139" s="242" t="s">
        <v>410</v>
      </c>
      <c r="L139" s="73"/>
      <c r="M139" s="247" t="s">
        <v>22</v>
      </c>
      <c r="N139" s="248" t="s">
        <v>44</v>
      </c>
      <c r="O139" s="48"/>
      <c r="P139" s="249">
        <f>O139*H139</f>
        <v>0</v>
      </c>
      <c r="Q139" s="249">
        <v>0</v>
      </c>
      <c r="R139" s="249">
        <f>Q139*H139</f>
        <v>0</v>
      </c>
      <c r="S139" s="249">
        <v>0</v>
      </c>
      <c r="T139" s="250">
        <f>S139*H139</f>
        <v>0</v>
      </c>
      <c r="AR139" s="25" t="s">
        <v>401</v>
      </c>
      <c r="AT139" s="25" t="s">
        <v>396</v>
      </c>
      <c r="AU139" s="25" t="s">
        <v>81</v>
      </c>
      <c r="AY139" s="25" t="s">
        <v>394</v>
      </c>
      <c r="BE139" s="251">
        <f>IF(N139="základní",J139,0)</f>
        <v>0</v>
      </c>
      <c r="BF139" s="251">
        <f>IF(N139="snížená",J139,0)</f>
        <v>0</v>
      </c>
      <c r="BG139" s="251">
        <f>IF(N139="zákl. přenesená",J139,0)</f>
        <v>0</v>
      </c>
      <c r="BH139" s="251">
        <f>IF(N139="sníž. přenesená",J139,0)</f>
        <v>0</v>
      </c>
      <c r="BI139" s="251">
        <f>IF(N139="nulová",J139,0)</f>
        <v>0</v>
      </c>
      <c r="BJ139" s="25" t="s">
        <v>24</v>
      </c>
      <c r="BK139" s="251">
        <f>ROUND(I139*H139,2)</f>
        <v>0</v>
      </c>
      <c r="BL139" s="25" t="s">
        <v>401</v>
      </c>
      <c r="BM139" s="25" t="s">
        <v>446</v>
      </c>
    </row>
    <row r="140" spans="2:47" s="1" customFormat="1" ht="13.5">
      <c r="B140" s="47"/>
      <c r="C140" s="75"/>
      <c r="D140" s="252" t="s">
        <v>403</v>
      </c>
      <c r="E140" s="75"/>
      <c r="F140" s="253" t="s">
        <v>447</v>
      </c>
      <c r="G140" s="75"/>
      <c r="H140" s="75"/>
      <c r="I140" s="208"/>
      <c r="J140" s="75"/>
      <c r="K140" s="75"/>
      <c r="L140" s="73"/>
      <c r="M140" s="254"/>
      <c r="N140" s="48"/>
      <c r="O140" s="48"/>
      <c r="P140" s="48"/>
      <c r="Q140" s="48"/>
      <c r="R140" s="48"/>
      <c r="S140" s="48"/>
      <c r="T140" s="96"/>
      <c r="AT140" s="25" t="s">
        <v>403</v>
      </c>
      <c r="AU140" s="25" t="s">
        <v>81</v>
      </c>
    </row>
    <row r="141" spans="2:51" s="12" customFormat="1" ht="13.5">
      <c r="B141" s="255"/>
      <c r="C141" s="256"/>
      <c r="D141" s="252" t="s">
        <v>405</v>
      </c>
      <c r="E141" s="257" t="s">
        <v>22</v>
      </c>
      <c r="F141" s="258" t="s">
        <v>442</v>
      </c>
      <c r="G141" s="256"/>
      <c r="H141" s="259">
        <v>518.955</v>
      </c>
      <c r="I141" s="260"/>
      <c r="J141" s="256"/>
      <c r="K141" s="256"/>
      <c r="L141" s="261"/>
      <c r="M141" s="262"/>
      <c r="N141" s="263"/>
      <c r="O141" s="263"/>
      <c r="P141" s="263"/>
      <c r="Q141" s="263"/>
      <c r="R141" s="263"/>
      <c r="S141" s="263"/>
      <c r="T141" s="264"/>
      <c r="AT141" s="265" t="s">
        <v>405</v>
      </c>
      <c r="AU141" s="265" t="s">
        <v>81</v>
      </c>
      <c r="AV141" s="12" t="s">
        <v>81</v>
      </c>
      <c r="AW141" s="12" t="s">
        <v>36</v>
      </c>
      <c r="AX141" s="12" t="s">
        <v>24</v>
      </c>
      <c r="AY141" s="265" t="s">
        <v>394</v>
      </c>
    </row>
    <row r="142" spans="2:65" s="1" customFormat="1" ht="16.5" customHeight="1">
      <c r="B142" s="47"/>
      <c r="C142" s="240" t="s">
        <v>448</v>
      </c>
      <c r="D142" s="240" t="s">
        <v>396</v>
      </c>
      <c r="E142" s="241" t="s">
        <v>449</v>
      </c>
      <c r="F142" s="242" t="s">
        <v>450</v>
      </c>
      <c r="G142" s="243" t="s">
        <v>425</v>
      </c>
      <c r="H142" s="244">
        <v>26.404</v>
      </c>
      <c r="I142" s="245"/>
      <c r="J142" s="246">
        <f>ROUND(I142*H142,2)</f>
        <v>0</v>
      </c>
      <c r="K142" s="242" t="s">
        <v>410</v>
      </c>
      <c r="L142" s="73"/>
      <c r="M142" s="247" t="s">
        <v>22</v>
      </c>
      <c r="N142" s="248" t="s">
        <v>44</v>
      </c>
      <c r="O142" s="48"/>
      <c r="P142" s="249">
        <f>O142*H142</f>
        <v>0</v>
      </c>
      <c r="Q142" s="249">
        <v>0</v>
      </c>
      <c r="R142" s="249">
        <f>Q142*H142</f>
        <v>0</v>
      </c>
      <c r="S142" s="249">
        <v>0</v>
      </c>
      <c r="T142" s="250">
        <f>S142*H142</f>
        <v>0</v>
      </c>
      <c r="AR142" s="25" t="s">
        <v>401</v>
      </c>
      <c r="AT142" s="25" t="s">
        <v>396</v>
      </c>
      <c r="AU142" s="25" t="s">
        <v>81</v>
      </c>
      <c r="AY142" s="25" t="s">
        <v>394</v>
      </c>
      <c r="BE142" s="251">
        <f>IF(N142="základní",J142,0)</f>
        <v>0</v>
      </c>
      <c r="BF142" s="251">
        <f>IF(N142="snížená",J142,0)</f>
        <v>0</v>
      </c>
      <c r="BG142" s="251">
        <f>IF(N142="zákl. přenesená",J142,0)</f>
        <v>0</v>
      </c>
      <c r="BH142" s="251">
        <f>IF(N142="sníž. přenesená",J142,0)</f>
        <v>0</v>
      </c>
      <c r="BI142" s="251">
        <f>IF(N142="nulová",J142,0)</f>
        <v>0</v>
      </c>
      <c r="BJ142" s="25" t="s">
        <v>24</v>
      </c>
      <c r="BK142" s="251">
        <f>ROUND(I142*H142,2)</f>
        <v>0</v>
      </c>
      <c r="BL142" s="25" t="s">
        <v>401</v>
      </c>
      <c r="BM142" s="25" t="s">
        <v>451</v>
      </c>
    </row>
    <row r="143" spans="2:47" s="1" customFormat="1" ht="13.5">
      <c r="B143" s="47"/>
      <c r="C143" s="75"/>
      <c r="D143" s="252" t="s">
        <v>403</v>
      </c>
      <c r="E143" s="75"/>
      <c r="F143" s="253" t="s">
        <v>452</v>
      </c>
      <c r="G143" s="75"/>
      <c r="H143" s="75"/>
      <c r="I143" s="208"/>
      <c r="J143" s="75"/>
      <c r="K143" s="75"/>
      <c r="L143" s="73"/>
      <c r="M143" s="254"/>
      <c r="N143" s="48"/>
      <c r="O143" s="48"/>
      <c r="P143" s="48"/>
      <c r="Q143" s="48"/>
      <c r="R143" s="48"/>
      <c r="S143" s="48"/>
      <c r="T143" s="96"/>
      <c r="AT143" s="25" t="s">
        <v>403</v>
      </c>
      <c r="AU143" s="25" t="s">
        <v>81</v>
      </c>
    </row>
    <row r="144" spans="2:51" s="12" customFormat="1" ht="13.5">
      <c r="B144" s="255"/>
      <c r="C144" s="256"/>
      <c r="D144" s="252" t="s">
        <v>405</v>
      </c>
      <c r="E144" s="257" t="s">
        <v>190</v>
      </c>
      <c r="F144" s="258" t="s">
        <v>453</v>
      </c>
      <c r="G144" s="256"/>
      <c r="H144" s="259">
        <v>52.808</v>
      </c>
      <c r="I144" s="260"/>
      <c r="J144" s="256"/>
      <c r="K144" s="256"/>
      <c r="L144" s="261"/>
      <c r="M144" s="262"/>
      <c r="N144" s="263"/>
      <c r="O144" s="263"/>
      <c r="P144" s="263"/>
      <c r="Q144" s="263"/>
      <c r="R144" s="263"/>
      <c r="S144" s="263"/>
      <c r="T144" s="264"/>
      <c r="AT144" s="265" t="s">
        <v>405</v>
      </c>
      <c r="AU144" s="265" t="s">
        <v>81</v>
      </c>
      <c r="AV144" s="12" t="s">
        <v>81</v>
      </c>
      <c r="AW144" s="12" t="s">
        <v>36</v>
      </c>
      <c r="AX144" s="12" t="s">
        <v>73</v>
      </c>
      <c r="AY144" s="265" t="s">
        <v>394</v>
      </c>
    </row>
    <row r="145" spans="2:51" s="12" customFormat="1" ht="13.5">
      <c r="B145" s="255"/>
      <c r="C145" s="256"/>
      <c r="D145" s="252" t="s">
        <v>405</v>
      </c>
      <c r="E145" s="257" t="s">
        <v>22</v>
      </c>
      <c r="F145" s="258" t="s">
        <v>454</v>
      </c>
      <c r="G145" s="256"/>
      <c r="H145" s="259">
        <v>26.404</v>
      </c>
      <c r="I145" s="260"/>
      <c r="J145" s="256"/>
      <c r="K145" s="256"/>
      <c r="L145" s="261"/>
      <c r="M145" s="262"/>
      <c r="N145" s="263"/>
      <c r="O145" s="263"/>
      <c r="P145" s="263"/>
      <c r="Q145" s="263"/>
      <c r="R145" s="263"/>
      <c r="S145" s="263"/>
      <c r="T145" s="264"/>
      <c r="AT145" s="265" t="s">
        <v>405</v>
      </c>
      <c r="AU145" s="265" t="s">
        <v>81</v>
      </c>
      <c r="AV145" s="12" t="s">
        <v>81</v>
      </c>
      <c r="AW145" s="12" t="s">
        <v>36</v>
      </c>
      <c r="AX145" s="12" t="s">
        <v>24</v>
      </c>
      <c r="AY145" s="265" t="s">
        <v>394</v>
      </c>
    </row>
    <row r="146" spans="2:65" s="1" customFormat="1" ht="16.5" customHeight="1">
      <c r="B146" s="47"/>
      <c r="C146" s="240" t="s">
        <v>455</v>
      </c>
      <c r="D146" s="240" t="s">
        <v>396</v>
      </c>
      <c r="E146" s="241" t="s">
        <v>456</v>
      </c>
      <c r="F146" s="242" t="s">
        <v>457</v>
      </c>
      <c r="G146" s="243" t="s">
        <v>425</v>
      </c>
      <c r="H146" s="244">
        <v>26.404</v>
      </c>
      <c r="I146" s="245"/>
      <c r="J146" s="246">
        <f>ROUND(I146*H146,2)</f>
        <v>0</v>
      </c>
      <c r="K146" s="242" t="s">
        <v>410</v>
      </c>
      <c r="L146" s="73"/>
      <c r="M146" s="247" t="s">
        <v>22</v>
      </c>
      <c r="N146" s="248" t="s">
        <v>44</v>
      </c>
      <c r="O146" s="48"/>
      <c r="P146" s="249">
        <f>O146*H146</f>
        <v>0</v>
      </c>
      <c r="Q146" s="249">
        <v>0</v>
      </c>
      <c r="R146" s="249">
        <f>Q146*H146</f>
        <v>0</v>
      </c>
      <c r="S146" s="249">
        <v>0</v>
      </c>
      <c r="T146" s="250">
        <f>S146*H146</f>
        <v>0</v>
      </c>
      <c r="AR146" s="25" t="s">
        <v>401</v>
      </c>
      <c r="AT146" s="25" t="s">
        <v>396</v>
      </c>
      <c r="AU146" s="25" t="s">
        <v>81</v>
      </c>
      <c r="AY146" s="25" t="s">
        <v>394</v>
      </c>
      <c r="BE146" s="251">
        <f>IF(N146="základní",J146,0)</f>
        <v>0</v>
      </c>
      <c r="BF146" s="251">
        <f>IF(N146="snížená",J146,0)</f>
        <v>0</v>
      </c>
      <c r="BG146" s="251">
        <f>IF(N146="zákl. přenesená",J146,0)</f>
        <v>0</v>
      </c>
      <c r="BH146" s="251">
        <f>IF(N146="sníž. přenesená",J146,0)</f>
        <v>0</v>
      </c>
      <c r="BI146" s="251">
        <f>IF(N146="nulová",J146,0)</f>
        <v>0</v>
      </c>
      <c r="BJ146" s="25" t="s">
        <v>24</v>
      </c>
      <c r="BK146" s="251">
        <f>ROUND(I146*H146,2)</f>
        <v>0</v>
      </c>
      <c r="BL146" s="25" t="s">
        <v>401</v>
      </c>
      <c r="BM146" s="25" t="s">
        <v>458</v>
      </c>
    </row>
    <row r="147" spans="2:47" s="1" customFormat="1" ht="13.5">
      <c r="B147" s="47"/>
      <c r="C147" s="75"/>
      <c r="D147" s="252" t="s">
        <v>403</v>
      </c>
      <c r="E147" s="75"/>
      <c r="F147" s="253" t="s">
        <v>459</v>
      </c>
      <c r="G147" s="75"/>
      <c r="H147" s="75"/>
      <c r="I147" s="208"/>
      <c r="J147" s="75"/>
      <c r="K147" s="75"/>
      <c r="L147" s="73"/>
      <c r="M147" s="254"/>
      <c r="N147" s="48"/>
      <c r="O147" s="48"/>
      <c r="P147" s="48"/>
      <c r="Q147" s="48"/>
      <c r="R147" s="48"/>
      <c r="S147" s="48"/>
      <c r="T147" s="96"/>
      <c r="AT147" s="25" t="s">
        <v>403</v>
      </c>
      <c r="AU147" s="25" t="s">
        <v>81</v>
      </c>
    </row>
    <row r="148" spans="2:51" s="12" customFormat="1" ht="13.5">
      <c r="B148" s="255"/>
      <c r="C148" s="256"/>
      <c r="D148" s="252" t="s">
        <v>405</v>
      </c>
      <c r="E148" s="257" t="s">
        <v>22</v>
      </c>
      <c r="F148" s="258" t="s">
        <v>454</v>
      </c>
      <c r="G148" s="256"/>
      <c r="H148" s="259">
        <v>26.404</v>
      </c>
      <c r="I148" s="260"/>
      <c r="J148" s="256"/>
      <c r="K148" s="256"/>
      <c r="L148" s="261"/>
      <c r="M148" s="262"/>
      <c r="N148" s="263"/>
      <c r="O148" s="263"/>
      <c r="P148" s="263"/>
      <c r="Q148" s="263"/>
      <c r="R148" s="263"/>
      <c r="S148" s="263"/>
      <c r="T148" s="264"/>
      <c r="AT148" s="265" t="s">
        <v>405</v>
      </c>
      <c r="AU148" s="265" t="s">
        <v>81</v>
      </c>
      <c r="AV148" s="12" t="s">
        <v>81</v>
      </c>
      <c r="AW148" s="12" t="s">
        <v>36</v>
      </c>
      <c r="AX148" s="12" t="s">
        <v>24</v>
      </c>
      <c r="AY148" s="265" t="s">
        <v>394</v>
      </c>
    </row>
    <row r="149" spans="2:65" s="1" customFormat="1" ht="16.5" customHeight="1">
      <c r="B149" s="47"/>
      <c r="C149" s="240" t="s">
        <v>460</v>
      </c>
      <c r="D149" s="240" t="s">
        <v>396</v>
      </c>
      <c r="E149" s="241" t="s">
        <v>461</v>
      </c>
      <c r="F149" s="242" t="s">
        <v>462</v>
      </c>
      <c r="G149" s="243" t="s">
        <v>425</v>
      </c>
      <c r="H149" s="244">
        <v>26.404</v>
      </c>
      <c r="I149" s="245"/>
      <c r="J149" s="246">
        <f>ROUND(I149*H149,2)</f>
        <v>0</v>
      </c>
      <c r="K149" s="242" t="s">
        <v>400</v>
      </c>
      <c r="L149" s="73"/>
      <c r="M149" s="247" t="s">
        <v>22</v>
      </c>
      <c r="N149" s="248" t="s">
        <v>44</v>
      </c>
      <c r="O149" s="48"/>
      <c r="P149" s="249">
        <f>O149*H149</f>
        <v>0</v>
      </c>
      <c r="Q149" s="249">
        <v>0.0035</v>
      </c>
      <c r="R149" s="249">
        <f>Q149*H149</f>
        <v>0.092414</v>
      </c>
      <c r="S149" s="249">
        <v>0</v>
      </c>
      <c r="T149" s="250">
        <f>S149*H149</f>
        <v>0</v>
      </c>
      <c r="AR149" s="25" t="s">
        <v>401</v>
      </c>
      <c r="AT149" s="25" t="s">
        <v>396</v>
      </c>
      <c r="AU149" s="25" t="s">
        <v>81</v>
      </c>
      <c r="AY149" s="25" t="s">
        <v>394</v>
      </c>
      <c r="BE149" s="251">
        <f>IF(N149="základní",J149,0)</f>
        <v>0</v>
      </c>
      <c r="BF149" s="251">
        <f>IF(N149="snížená",J149,0)</f>
        <v>0</v>
      </c>
      <c r="BG149" s="251">
        <f>IF(N149="zákl. přenesená",J149,0)</f>
        <v>0</v>
      </c>
      <c r="BH149" s="251">
        <f>IF(N149="sníž. přenesená",J149,0)</f>
        <v>0</v>
      </c>
      <c r="BI149" s="251">
        <f>IF(N149="nulová",J149,0)</f>
        <v>0</v>
      </c>
      <c r="BJ149" s="25" t="s">
        <v>24</v>
      </c>
      <c r="BK149" s="251">
        <f>ROUND(I149*H149,2)</f>
        <v>0</v>
      </c>
      <c r="BL149" s="25" t="s">
        <v>401</v>
      </c>
      <c r="BM149" s="25" t="s">
        <v>463</v>
      </c>
    </row>
    <row r="150" spans="2:47" s="1" customFormat="1" ht="13.5">
      <c r="B150" s="47"/>
      <c r="C150" s="75"/>
      <c r="D150" s="252" t="s">
        <v>403</v>
      </c>
      <c r="E150" s="75"/>
      <c r="F150" s="253" t="s">
        <v>464</v>
      </c>
      <c r="G150" s="75"/>
      <c r="H150" s="75"/>
      <c r="I150" s="208"/>
      <c r="J150" s="75"/>
      <c r="K150" s="75"/>
      <c r="L150" s="73"/>
      <c r="M150" s="254"/>
      <c r="N150" s="48"/>
      <c r="O150" s="48"/>
      <c r="P150" s="48"/>
      <c r="Q150" s="48"/>
      <c r="R150" s="48"/>
      <c r="S150" s="48"/>
      <c r="T150" s="96"/>
      <c r="AT150" s="25" t="s">
        <v>403</v>
      </c>
      <c r="AU150" s="25" t="s">
        <v>81</v>
      </c>
    </row>
    <row r="151" spans="2:51" s="12" customFormat="1" ht="13.5">
      <c r="B151" s="255"/>
      <c r="C151" s="256"/>
      <c r="D151" s="252" t="s">
        <v>405</v>
      </c>
      <c r="E151" s="257" t="s">
        <v>22</v>
      </c>
      <c r="F151" s="258" t="s">
        <v>454</v>
      </c>
      <c r="G151" s="256"/>
      <c r="H151" s="259">
        <v>26.404</v>
      </c>
      <c r="I151" s="260"/>
      <c r="J151" s="256"/>
      <c r="K151" s="256"/>
      <c r="L151" s="261"/>
      <c r="M151" s="262"/>
      <c r="N151" s="263"/>
      <c r="O151" s="263"/>
      <c r="P151" s="263"/>
      <c r="Q151" s="263"/>
      <c r="R151" s="263"/>
      <c r="S151" s="263"/>
      <c r="T151" s="264"/>
      <c r="AT151" s="265" t="s">
        <v>405</v>
      </c>
      <c r="AU151" s="265" t="s">
        <v>81</v>
      </c>
      <c r="AV151" s="12" t="s">
        <v>81</v>
      </c>
      <c r="AW151" s="12" t="s">
        <v>36</v>
      </c>
      <c r="AX151" s="12" t="s">
        <v>24</v>
      </c>
      <c r="AY151" s="265" t="s">
        <v>394</v>
      </c>
    </row>
    <row r="152" spans="2:65" s="1" customFormat="1" ht="16.5" customHeight="1">
      <c r="B152" s="47"/>
      <c r="C152" s="240" t="s">
        <v>305</v>
      </c>
      <c r="D152" s="240" t="s">
        <v>396</v>
      </c>
      <c r="E152" s="241" t="s">
        <v>465</v>
      </c>
      <c r="F152" s="242" t="s">
        <v>466</v>
      </c>
      <c r="G152" s="243" t="s">
        <v>425</v>
      </c>
      <c r="H152" s="244">
        <v>28.101</v>
      </c>
      <c r="I152" s="245"/>
      <c r="J152" s="246">
        <f>ROUND(I152*H152,2)</f>
        <v>0</v>
      </c>
      <c r="K152" s="242" t="s">
        <v>410</v>
      </c>
      <c r="L152" s="73"/>
      <c r="M152" s="247" t="s">
        <v>22</v>
      </c>
      <c r="N152" s="248" t="s">
        <v>44</v>
      </c>
      <c r="O152" s="48"/>
      <c r="P152" s="249">
        <f>O152*H152</f>
        <v>0</v>
      </c>
      <c r="Q152" s="249">
        <v>0</v>
      </c>
      <c r="R152" s="249">
        <f>Q152*H152</f>
        <v>0</v>
      </c>
      <c r="S152" s="249">
        <v>0</v>
      </c>
      <c r="T152" s="250">
        <f>S152*H152</f>
        <v>0</v>
      </c>
      <c r="AR152" s="25" t="s">
        <v>401</v>
      </c>
      <c r="AT152" s="25" t="s">
        <v>396</v>
      </c>
      <c r="AU152" s="25" t="s">
        <v>81</v>
      </c>
      <c r="AY152" s="25" t="s">
        <v>394</v>
      </c>
      <c r="BE152" s="251">
        <f>IF(N152="základní",J152,0)</f>
        <v>0</v>
      </c>
      <c r="BF152" s="251">
        <f>IF(N152="snížená",J152,0)</f>
        <v>0</v>
      </c>
      <c r="BG152" s="251">
        <f>IF(N152="zákl. přenesená",J152,0)</f>
        <v>0</v>
      </c>
      <c r="BH152" s="251">
        <f>IF(N152="sníž. přenesená",J152,0)</f>
        <v>0</v>
      </c>
      <c r="BI152" s="251">
        <f>IF(N152="nulová",J152,0)</f>
        <v>0</v>
      </c>
      <c r="BJ152" s="25" t="s">
        <v>24</v>
      </c>
      <c r="BK152" s="251">
        <f>ROUND(I152*H152,2)</f>
        <v>0</v>
      </c>
      <c r="BL152" s="25" t="s">
        <v>401</v>
      </c>
      <c r="BM152" s="25" t="s">
        <v>467</v>
      </c>
    </row>
    <row r="153" spans="2:47" s="1" customFormat="1" ht="13.5">
      <c r="B153" s="47"/>
      <c r="C153" s="75"/>
      <c r="D153" s="252" t="s">
        <v>403</v>
      </c>
      <c r="E153" s="75"/>
      <c r="F153" s="253" t="s">
        <v>468</v>
      </c>
      <c r="G153" s="75"/>
      <c r="H153" s="75"/>
      <c r="I153" s="208"/>
      <c r="J153" s="75"/>
      <c r="K153" s="75"/>
      <c r="L153" s="73"/>
      <c r="M153" s="254"/>
      <c r="N153" s="48"/>
      <c r="O153" s="48"/>
      <c r="P153" s="48"/>
      <c r="Q153" s="48"/>
      <c r="R153" s="48"/>
      <c r="S153" s="48"/>
      <c r="T153" s="96"/>
      <c r="AT153" s="25" t="s">
        <v>403</v>
      </c>
      <c r="AU153" s="25" t="s">
        <v>81</v>
      </c>
    </row>
    <row r="154" spans="2:51" s="12" customFormat="1" ht="13.5">
      <c r="B154" s="255"/>
      <c r="C154" s="256"/>
      <c r="D154" s="252" t="s">
        <v>405</v>
      </c>
      <c r="E154" s="257" t="s">
        <v>22</v>
      </c>
      <c r="F154" s="258" t="s">
        <v>469</v>
      </c>
      <c r="G154" s="256"/>
      <c r="H154" s="259">
        <v>25.286</v>
      </c>
      <c r="I154" s="260"/>
      <c r="J154" s="256"/>
      <c r="K154" s="256"/>
      <c r="L154" s="261"/>
      <c r="M154" s="262"/>
      <c r="N154" s="263"/>
      <c r="O154" s="263"/>
      <c r="P154" s="263"/>
      <c r="Q154" s="263"/>
      <c r="R154" s="263"/>
      <c r="S154" s="263"/>
      <c r="T154" s="264"/>
      <c r="AT154" s="265" t="s">
        <v>405</v>
      </c>
      <c r="AU154" s="265" t="s">
        <v>81</v>
      </c>
      <c r="AV154" s="12" t="s">
        <v>81</v>
      </c>
      <c r="AW154" s="12" t="s">
        <v>36</v>
      </c>
      <c r="AX154" s="12" t="s">
        <v>73</v>
      </c>
      <c r="AY154" s="265" t="s">
        <v>394</v>
      </c>
    </row>
    <row r="155" spans="2:51" s="12" customFormat="1" ht="13.5">
      <c r="B155" s="255"/>
      <c r="C155" s="256"/>
      <c r="D155" s="252" t="s">
        <v>405</v>
      </c>
      <c r="E155" s="257" t="s">
        <v>22</v>
      </c>
      <c r="F155" s="258" t="s">
        <v>470</v>
      </c>
      <c r="G155" s="256"/>
      <c r="H155" s="259">
        <v>7.803</v>
      </c>
      <c r="I155" s="260"/>
      <c r="J155" s="256"/>
      <c r="K155" s="256"/>
      <c r="L155" s="261"/>
      <c r="M155" s="262"/>
      <c r="N155" s="263"/>
      <c r="O155" s="263"/>
      <c r="P155" s="263"/>
      <c r="Q155" s="263"/>
      <c r="R155" s="263"/>
      <c r="S155" s="263"/>
      <c r="T155" s="264"/>
      <c r="AT155" s="265" t="s">
        <v>405</v>
      </c>
      <c r="AU155" s="265" t="s">
        <v>81</v>
      </c>
      <c r="AV155" s="12" t="s">
        <v>81</v>
      </c>
      <c r="AW155" s="12" t="s">
        <v>36</v>
      </c>
      <c r="AX155" s="12" t="s">
        <v>73</v>
      </c>
      <c r="AY155" s="265" t="s">
        <v>394</v>
      </c>
    </row>
    <row r="156" spans="2:51" s="12" customFormat="1" ht="13.5">
      <c r="B156" s="255"/>
      <c r="C156" s="256"/>
      <c r="D156" s="252" t="s">
        <v>405</v>
      </c>
      <c r="E156" s="257" t="s">
        <v>22</v>
      </c>
      <c r="F156" s="258" t="s">
        <v>471</v>
      </c>
      <c r="G156" s="256"/>
      <c r="H156" s="259">
        <v>3.243</v>
      </c>
      <c r="I156" s="260"/>
      <c r="J156" s="256"/>
      <c r="K156" s="256"/>
      <c r="L156" s="261"/>
      <c r="M156" s="262"/>
      <c r="N156" s="263"/>
      <c r="O156" s="263"/>
      <c r="P156" s="263"/>
      <c r="Q156" s="263"/>
      <c r="R156" s="263"/>
      <c r="S156" s="263"/>
      <c r="T156" s="264"/>
      <c r="AT156" s="265" t="s">
        <v>405</v>
      </c>
      <c r="AU156" s="265" t="s">
        <v>81</v>
      </c>
      <c r="AV156" s="12" t="s">
        <v>81</v>
      </c>
      <c r="AW156" s="12" t="s">
        <v>36</v>
      </c>
      <c r="AX156" s="12" t="s">
        <v>73</v>
      </c>
      <c r="AY156" s="265" t="s">
        <v>394</v>
      </c>
    </row>
    <row r="157" spans="2:51" s="12" customFormat="1" ht="13.5">
      <c r="B157" s="255"/>
      <c r="C157" s="256"/>
      <c r="D157" s="252" t="s">
        <v>405</v>
      </c>
      <c r="E157" s="257" t="s">
        <v>22</v>
      </c>
      <c r="F157" s="258" t="s">
        <v>472</v>
      </c>
      <c r="G157" s="256"/>
      <c r="H157" s="259">
        <v>19.869</v>
      </c>
      <c r="I157" s="260"/>
      <c r="J157" s="256"/>
      <c r="K157" s="256"/>
      <c r="L157" s="261"/>
      <c r="M157" s="262"/>
      <c r="N157" s="263"/>
      <c r="O157" s="263"/>
      <c r="P157" s="263"/>
      <c r="Q157" s="263"/>
      <c r="R157" s="263"/>
      <c r="S157" s="263"/>
      <c r="T157" s="264"/>
      <c r="AT157" s="265" t="s">
        <v>405</v>
      </c>
      <c r="AU157" s="265" t="s">
        <v>81</v>
      </c>
      <c r="AV157" s="12" t="s">
        <v>81</v>
      </c>
      <c r="AW157" s="12" t="s">
        <v>36</v>
      </c>
      <c r="AX157" s="12" t="s">
        <v>73</v>
      </c>
      <c r="AY157" s="265" t="s">
        <v>394</v>
      </c>
    </row>
    <row r="158" spans="2:51" s="14" customFormat="1" ht="13.5">
      <c r="B158" s="277"/>
      <c r="C158" s="278"/>
      <c r="D158" s="252" t="s">
        <v>405</v>
      </c>
      <c r="E158" s="279" t="s">
        <v>230</v>
      </c>
      <c r="F158" s="280" t="s">
        <v>473</v>
      </c>
      <c r="G158" s="278"/>
      <c r="H158" s="281">
        <v>56.201</v>
      </c>
      <c r="I158" s="282"/>
      <c r="J158" s="278"/>
      <c r="K158" s="278"/>
      <c r="L158" s="283"/>
      <c r="M158" s="284"/>
      <c r="N158" s="285"/>
      <c r="O158" s="285"/>
      <c r="P158" s="285"/>
      <c r="Q158" s="285"/>
      <c r="R158" s="285"/>
      <c r="S158" s="285"/>
      <c r="T158" s="286"/>
      <c r="AT158" s="287" t="s">
        <v>405</v>
      </c>
      <c r="AU158" s="287" t="s">
        <v>81</v>
      </c>
      <c r="AV158" s="14" t="s">
        <v>401</v>
      </c>
      <c r="AW158" s="14" t="s">
        <v>36</v>
      </c>
      <c r="AX158" s="14" t="s">
        <v>73</v>
      </c>
      <c r="AY158" s="287" t="s">
        <v>394</v>
      </c>
    </row>
    <row r="159" spans="2:51" s="12" customFormat="1" ht="13.5">
      <c r="B159" s="255"/>
      <c r="C159" s="256"/>
      <c r="D159" s="252" t="s">
        <v>405</v>
      </c>
      <c r="E159" s="257" t="s">
        <v>22</v>
      </c>
      <c r="F159" s="258" t="s">
        <v>474</v>
      </c>
      <c r="G159" s="256"/>
      <c r="H159" s="259">
        <v>28.101</v>
      </c>
      <c r="I159" s="260"/>
      <c r="J159" s="256"/>
      <c r="K159" s="256"/>
      <c r="L159" s="261"/>
      <c r="M159" s="262"/>
      <c r="N159" s="263"/>
      <c r="O159" s="263"/>
      <c r="P159" s="263"/>
      <c r="Q159" s="263"/>
      <c r="R159" s="263"/>
      <c r="S159" s="263"/>
      <c r="T159" s="264"/>
      <c r="AT159" s="265" t="s">
        <v>405</v>
      </c>
      <c r="AU159" s="265" t="s">
        <v>81</v>
      </c>
      <c r="AV159" s="12" t="s">
        <v>81</v>
      </c>
      <c r="AW159" s="12" t="s">
        <v>36</v>
      </c>
      <c r="AX159" s="12" t="s">
        <v>24</v>
      </c>
      <c r="AY159" s="265" t="s">
        <v>394</v>
      </c>
    </row>
    <row r="160" spans="2:65" s="1" customFormat="1" ht="16.5" customHeight="1">
      <c r="B160" s="47"/>
      <c r="C160" s="240" t="s">
        <v>475</v>
      </c>
      <c r="D160" s="240" t="s">
        <v>396</v>
      </c>
      <c r="E160" s="241" t="s">
        <v>476</v>
      </c>
      <c r="F160" s="242" t="s">
        <v>477</v>
      </c>
      <c r="G160" s="243" t="s">
        <v>425</v>
      </c>
      <c r="H160" s="244">
        <v>28.101</v>
      </c>
      <c r="I160" s="245"/>
      <c r="J160" s="246">
        <f>ROUND(I160*H160,2)</f>
        <v>0</v>
      </c>
      <c r="K160" s="242" t="s">
        <v>410</v>
      </c>
      <c r="L160" s="73"/>
      <c r="M160" s="247" t="s">
        <v>22</v>
      </c>
      <c r="N160" s="248" t="s">
        <v>44</v>
      </c>
      <c r="O160" s="48"/>
      <c r="P160" s="249">
        <f>O160*H160</f>
        <v>0</v>
      </c>
      <c r="Q160" s="249">
        <v>0</v>
      </c>
      <c r="R160" s="249">
        <f>Q160*H160</f>
        <v>0</v>
      </c>
      <c r="S160" s="249">
        <v>0</v>
      </c>
      <c r="T160" s="250">
        <f>S160*H160</f>
        <v>0</v>
      </c>
      <c r="AR160" s="25" t="s">
        <v>401</v>
      </c>
      <c r="AT160" s="25" t="s">
        <v>396</v>
      </c>
      <c r="AU160" s="25" t="s">
        <v>81</v>
      </c>
      <c r="AY160" s="25" t="s">
        <v>394</v>
      </c>
      <c r="BE160" s="251">
        <f>IF(N160="základní",J160,0)</f>
        <v>0</v>
      </c>
      <c r="BF160" s="251">
        <f>IF(N160="snížená",J160,0)</f>
        <v>0</v>
      </c>
      <c r="BG160" s="251">
        <f>IF(N160="zákl. přenesená",J160,0)</f>
        <v>0</v>
      </c>
      <c r="BH160" s="251">
        <f>IF(N160="sníž. přenesená",J160,0)</f>
        <v>0</v>
      </c>
      <c r="BI160" s="251">
        <f>IF(N160="nulová",J160,0)</f>
        <v>0</v>
      </c>
      <c r="BJ160" s="25" t="s">
        <v>24</v>
      </c>
      <c r="BK160" s="251">
        <f>ROUND(I160*H160,2)</f>
        <v>0</v>
      </c>
      <c r="BL160" s="25" t="s">
        <v>401</v>
      </c>
      <c r="BM160" s="25" t="s">
        <v>478</v>
      </c>
    </row>
    <row r="161" spans="2:47" s="1" customFormat="1" ht="13.5">
      <c r="B161" s="47"/>
      <c r="C161" s="75"/>
      <c r="D161" s="252" t="s">
        <v>403</v>
      </c>
      <c r="E161" s="75"/>
      <c r="F161" s="253" t="s">
        <v>479</v>
      </c>
      <c r="G161" s="75"/>
      <c r="H161" s="75"/>
      <c r="I161" s="208"/>
      <c r="J161" s="75"/>
      <c r="K161" s="75"/>
      <c r="L161" s="73"/>
      <c r="M161" s="254"/>
      <c r="N161" s="48"/>
      <c r="O161" s="48"/>
      <c r="P161" s="48"/>
      <c r="Q161" s="48"/>
      <c r="R161" s="48"/>
      <c r="S161" s="48"/>
      <c r="T161" s="96"/>
      <c r="AT161" s="25" t="s">
        <v>403</v>
      </c>
      <c r="AU161" s="25" t="s">
        <v>81</v>
      </c>
    </row>
    <row r="162" spans="2:51" s="12" customFormat="1" ht="13.5">
      <c r="B162" s="255"/>
      <c r="C162" s="256"/>
      <c r="D162" s="252" t="s">
        <v>405</v>
      </c>
      <c r="E162" s="257" t="s">
        <v>22</v>
      </c>
      <c r="F162" s="258" t="s">
        <v>474</v>
      </c>
      <c r="G162" s="256"/>
      <c r="H162" s="259">
        <v>28.101</v>
      </c>
      <c r="I162" s="260"/>
      <c r="J162" s="256"/>
      <c r="K162" s="256"/>
      <c r="L162" s="261"/>
      <c r="M162" s="262"/>
      <c r="N162" s="263"/>
      <c r="O162" s="263"/>
      <c r="P162" s="263"/>
      <c r="Q162" s="263"/>
      <c r="R162" s="263"/>
      <c r="S162" s="263"/>
      <c r="T162" s="264"/>
      <c r="AT162" s="265" t="s">
        <v>405</v>
      </c>
      <c r="AU162" s="265" t="s">
        <v>81</v>
      </c>
      <c r="AV162" s="12" t="s">
        <v>81</v>
      </c>
      <c r="AW162" s="12" t="s">
        <v>36</v>
      </c>
      <c r="AX162" s="12" t="s">
        <v>24</v>
      </c>
      <c r="AY162" s="265" t="s">
        <v>394</v>
      </c>
    </row>
    <row r="163" spans="2:65" s="1" customFormat="1" ht="16.5" customHeight="1">
      <c r="B163" s="47"/>
      <c r="C163" s="240" t="s">
        <v>480</v>
      </c>
      <c r="D163" s="240" t="s">
        <v>396</v>
      </c>
      <c r="E163" s="241" t="s">
        <v>481</v>
      </c>
      <c r="F163" s="242" t="s">
        <v>482</v>
      </c>
      <c r="G163" s="243" t="s">
        <v>425</v>
      </c>
      <c r="H163" s="244">
        <v>57.515</v>
      </c>
      <c r="I163" s="245"/>
      <c r="J163" s="246">
        <f>ROUND(I163*H163,2)</f>
        <v>0</v>
      </c>
      <c r="K163" s="242" t="s">
        <v>410</v>
      </c>
      <c r="L163" s="73"/>
      <c r="M163" s="247" t="s">
        <v>22</v>
      </c>
      <c r="N163" s="248" t="s">
        <v>44</v>
      </c>
      <c r="O163" s="48"/>
      <c r="P163" s="249">
        <f>O163*H163</f>
        <v>0</v>
      </c>
      <c r="Q163" s="249">
        <v>0</v>
      </c>
      <c r="R163" s="249">
        <f>Q163*H163</f>
        <v>0</v>
      </c>
      <c r="S163" s="249">
        <v>0</v>
      </c>
      <c r="T163" s="250">
        <f>S163*H163</f>
        <v>0</v>
      </c>
      <c r="AR163" s="25" t="s">
        <v>401</v>
      </c>
      <c r="AT163" s="25" t="s">
        <v>396</v>
      </c>
      <c r="AU163" s="25" t="s">
        <v>81</v>
      </c>
      <c r="AY163" s="25" t="s">
        <v>394</v>
      </c>
      <c r="BE163" s="251">
        <f>IF(N163="základní",J163,0)</f>
        <v>0</v>
      </c>
      <c r="BF163" s="251">
        <f>IF(N163="snížená",J163,0)</f>
        <v>0</v>
      </c>
      <c r="BG163" s="251">
        <f>IF(N163="zákl. přenesená",J163,0)</f>
        <v>0</v>
      </c>
      <c r="BH163" s="251">
        <f>IF(N163="sníž. přenesená",J163,0)</f>
        <v>0</v>
      </c>
      <c r="BI163" s="251">
        <f>IF(N163="nulová",J163,0)</f>
        <v>0</v>
      </c>
      <c r="BJ163" s="25" t="s">
        <v>24</v>
      </c>
      <c r="BK163" s="251">
        <f>ROUND(I163*H163,2)</f>
        <v>0</v>
      </c>
      <c r="BL163" s="25" t="s">
        <v>401</v>
      </c>
      <c r="BM163" s="25" t="s">
        <v>483</v>
      </c>
    </row>
    <row r="164" spans="2:47" s="1" customFormat="1" ht="13.5">
      <c r="B164" s="47"/>
      <c r="C164" s="75"/>
      <c r="D164" s="252" t="s">
        <v>403</v>
      </c>
      <c r="E164" s="75"/>
      <c r="F164" s="253" t="s">
        <v>484</v>
      </c>
      <c r="G164" s="75"/>
      <c r="H164" s="75"/>
      <c r="I164" s="208"/>
      <c r="J164" s="75"/>
      <c r="K164" s="75"/>
      <c r="L164" s="73"/>
      <c r="M164" s="254"/>
      <c r="N164" s="48"/>
      <c r="O164" s="48"/>
      <c r="P164" s="48"/>
      <c r="Q164" s="48"/>
      <c r="R164" s="48"/>
      <c r="S164" s="48"/>
      <c r="T164" s="96"/>
      <c r="AT164" s="25" t="s">
        <v>403</v>
      </c>
      <c r="AU164" s="25" t="s">
        <v>81</v>
      </c>
    </row>
    <row r="165" spans="2:51" s="12" customFormat="1" ht="13.5">
      <c r="B165" s="255"/>
      <c r="C165" s="256"/>
      <c r="D165" s="252" t="s">
        <v>405</v>
      </c>
      <c r="E165" s="257" t="s">
        <v>22</v>
      </c>
      <c r="F165" s="258" t="s">
        <v>485</v>
      </c>
      <c r="G165" s="256"/>
      <c r="H165" s="259">
        <v>17.017</v>
      </c>
      <c r="I165" s="260"/>
      <c r="J165" s="256"/>
      <c r="K165" s="256"/>
      <c r="L165" s="261"/>
      <c r="M165" s="262"/>
      <c r="N165" s="263"/>
      <c r="O165" s="263"/>
      <c r="P165" s="263"/>
      <c r="Q165" s="263"/>
      <c r="R165" s="263"/>
      <c r="S165" s="263"/>
      <c r="T165" s="264"/>
      <c r="AT165" s="265" t="s">
        <v>405</v>
      </c>
      <c r="AU165" s="265" t="s">
        <v>81</v>
      </c>
      <c r="AV165" s="12" t="s">
        <v>81</v>
      </c>
      <c r="AW165" s="12" t="s">
        <v>36</v>
      </c>
      <c r="AX165" s="12" t="s">
        <v>73</v>
      </c>
      <c r="AY165" s="265" t="s">
        <v>394</v>
      </c>
    </row>
    <row r="166" spans="2:51" s="12" customFormat="1" ht="13.5">
      <c r="B166" s="255"/>
      <c r="C166" s="256"/>
      <c r="D166" s="252" t="s">
        <v>405</v>
      </c>
      <c r="E166" s="257" t="s">
        <v>22</v>
      </c>
      <c r="F166" s="258" t="s">
        <v>486</v>
      </c>
      <c r="G166" s="256"/>
      <c r="H166" s="259">
        <v>18.711</v>
      </c>
      <c r="I166" s="260"/>
      <c r="J166" s="256"/>
      <c r="K166" s="256"/>
      <c r="L166" s="261"/>
      <c r="M166" s="262"/>
      <c r="N166" s="263"/>
      <c r="O166" s="263"/>
      <c r="P166" s="263"/>
      <c r="Q166" s="263"/>
      <c r="R166" s="263"/>
      <c r="S166" s="263"/>
      <c r="T166" s="264"/>
      <c r="AT166" s="265" t="s">
        <v>405</v>
      </c>
      <c r="AU166" s="265" t="s">
        <v>81</v>
      </c>
      <c r="AV166" s="12" t="s">
        <v>81</v>
      </c>
      <c r="AW166" s="12" t="s">
        <v>36</v>
      </c>
      <c r="AX166" s="12" t="s">
        <v>73</v>
      </c>
      <c r="AY166" s="265" t="s">
        <v>394</v>
      </c>
    </row>
    <row r="167" spans="2:51" s="12" customFormat="1" ht="13.5">
      <c r="B167" s="255"/>
      <c r="C167" s="256"/>
      <c r="D167" s="252" t="s">
        <v>405</v>
      </c>
      <c r="E167" s="257" t="s">
        <v>22</v>
      </c>
      <c r="F167" s="258" t="s">
        <v>487</v>
      </c>
      <c r="G167" s="256"/>
      <c r="H167" s="259">
        <v>23.1</v>
      </c>
      <c r="I167" s="260"/>
      <c r="J167" s="256"/>
      <c r="K167" s="256"/>
      <c r="L167" s="261"/>
      <c r="M167" s="262"/>
      <c r="N167" s="263"/>
      <c r="O167" s="263"/>
      <c r="P167" s="263"/>
      <c r="Q167" s="263"/>
      <c r="R167" s="263"/>
      <c r="S167" s="263"/>
      <c r="T167" s="264"/>
      <c r="AT167" s="265" t="s">
        <v>405</v>
      </c>
      <c r="AU167" s="265" t="s">
        <v>81</v>
      </c>
      <c r="AV167" s="12" t="s">
        <v>81</v>
      </c>
      <c r="AW167" s="12" t="s">
        <v>36</v>
      </c>
      <c r="AX167" s="12" t="s">
        <v>73</v>
      </c>
      <c r="AY167" s="265" t="s">
        <v>394</v>
      </c>
    </row>
    <row r="168" spans="2:51" s="14" customFormat="1" ht="13.5">
      <c r="B168" s="277"/>
      <c r="C168" s="278"/>
      <c r="D168" s="252" t="s">
        <v>405</v>
      </c>
      <c r="E168" s="279" t="s">
        <v>210</v>
      </c>
      <c r="F168" s="280" t="s">
        <v>473</v>
      </c>
      <c r="G168" s="278"/>
      <c r="H168" s="281">
        <v>58.828</v>
      </c>
      <c r="I168" s="282"/>
      <c r="J168" s="278"/>
      <c r="K168" s="278"/>
      <c r="L168" s="283"/>
      <c r="M168" s="284"/>
      <c r="N168" s="285"/>
      <c r="O168" s="285"/>
      <c r="P168" s="285"/>
      <c r="Q168" s="285"/>
      <c r="R168" s="285"/>
      <c r="S168" s="285"/>
      <c r="T168" s="286"/>
      <c r="AT168" s="287" t="s">
        <v>405</v>
      </c>
      <c r="AU168" s="287" t="s">
        <v>81</v>
      </c>
      <c r="AV168" s="14" t="s">
        <v>401</v>
      </c>
      <c r="AW168" s="14" t="s">
        <v>36</v>
      </c>
      <c r="AX168" s="14" t="s">
        <v>73</v>
      </c>
      <c r="AY168" s="287" t="s">
        <v>394</v>
      </c>
    </row>
    <row r="169" spans="2:51" s="12" customFormat="1" ht="13.5">
      <c r="B169" s="255"/>
      <c r="C169" s="256"/>
      <c r="D169" s="252" t="s">
        <v>405</v>
      </c>
      <c r="E169" s="257" t="s">
        <v>22</v>
      </c>
      <c r="F169" s="258" t="s">
        <v>488</v>
      </c>
      <c r="G169" s="256"/>
      <c r="H169" s="259">
        <v>57.515</v>
      </c>
      <c r="I169" s="260"/>
      <c r="J169" s="256"/>
      <c r="K169" s="256"/>
      <c r="L169" s="261"/>
      <c r="M169" s="262"/>
      <c r="N169" s="263"/>
      <c r="O169" s="263"/>
      <c r="P169" s="263"/>
      <c r="Q169" s="263"/>
      <c r="R169" s="263"/>
      <c r="S169" s="263"/>
      <c r="T169" s="264"/>
      <c r="AT169" s="265" t="s">
        <v>405</v>
      </c>
      <c r="AU169" s="265" t="s">
        <v>81</v>
      </c>
      <c r="AV169" s="12" t="s">
        <v>81</v>
      </c>
      <c r="AW169" s="12" t="s">
        <v>36</v>
      </c>
      <c r="AX169" s="12" t="s">
        <v>24</v>
      </c>
      <c r="AY169" s="265" t="s">
        <v>394</v>
      </c>
    </row>
    <row r="170" spans="2:65" s="1" customFormat="1" ht="16.5" customHeight="1">
      <c r="B170" s="47"/>
      <c r="C170" s="240" t="s">
        <v>10</v>
      </c>
      <c r="D170" s="240" t="s">
        <v>396</v>
      </c>
      <c r="E170" s="241" t="s">
        <v>489</v>
      </c>
      <c r="F170" s="242" t="s">
        <v>490</v>
      </c>
      <c r="G170" s="243" t="s">
        <v>425</v>
      </c>
      <c r="H170" s="244">
        <v>57.515</v>
      </c>
      <c r="I170" s="245"/>
      <c r="J170" s="246">
        <f>ROUND(I170*H170,2)</f>
        <v>0</v>
      </c>
      <c r="K170" s="242" t="s">
        <v>410</v>
      </c>
      <c r="L170" s="73"/>
      <c r="M170" s="247" t="s">
        <v>22</v>
      </c>
      <c r="N170" s="248" t="s">
        <v>44</v>
      </c>
      <c r="O170" s="48"/>
      <c r="P170" s="249">
        <f>O170*H170</f>
        <v>0</v>
      </c>
      <c r="Q170" s="249">
        <v>0</v>
      </c>
      <c r="R170" s="249">
        <f>Q170*H170</f>
        <v>0</v>
      </c>
      <c r="S170" s="249">
        <v>0</v>
      </c>
      <c r="T170" s="250">
        <f>S170*H170</f>
        <v>0</v>
      </c>
      <c r="AR170" s="25" t="s">
        <v>401</v>
      </c>
      <c r="AT170" s="25" t="s">
        <v>396</v>
      </c>
      <c r="AU170" s="25" t="s">
        <v>81</v>
      </c>
      <c r="AY170" s="25" t="s">
        <v>394</v>
      </c>
      <c r="BE170" s="251">
        <f>IF(N170="základní",J170,0)</f>
        <v>0</v>
      </c>
      <c r="BF170" s="251">
        <f>IF(N170="snížená",J170,0)</f>
        <v>0</v>
      </c>
      <c r="BG170" s="251">
        <f>IF(N170="zákl. přenesená",J170,0)</f>
        <v>0</v>
      </c>
      <c r="BH170" s="251">
        <f>IF(N170="sníž. přenesená",J170,0)</f>
        <v>0</v>
      </c>
      <c r="BI170" s="251">
        <f>IF(N170="nulová",J170,0)</f>
        <v>0</v>
      </c>
      <c r="BJ170" s="25" t="s">
        <v>24</v>
      </c>
      <c r="BK170" s="251">
        <f>ROUND(I170*H170,2)</f>
        <v>0</v>
      </c>
      <c r="BL170" s="25" t="s">
        <v>401</v>
      </c>
      <c r="BM170" s="25" t="s">
        <v>491</v>
      </c>
    </row>
    <row r="171" spans="2:47" s="1" customFormat="1" ht="13.5">
      <c r="B171" s="47"/>
      <c r="C171" s="75"/>
      <c r="D171" s="252" t="s">
        <v>403</v>
      </c>
      <c r="E171" s="75"/>
      <c r="F171" s="253" t="s">
        <v>492</v>
      </c>
      <c r="G171" s="75"/>
      <c r="H171" s="75"/>
      <c r="I171" s="208"/>
      <c r="J171" s="75"/>
      <c r="K171" s="75"/>
      <c r="L171" s="73"/>
      <c r="M171" s="254"/>
      <c r="N171" s="48"/>
      <c r="O171" s="48"/>
      <c r="P171" s="48"/>
      <c r="Q171" s="48"/>
      <c r="R171" s="48"/>
      <c r="S171" s="48"/>
      <c r="T171" s="96"/>
      <c r="AT171" s="25" t="s">
        <v>403</v>
      </c>
      <c r="AU171" s="25" t="s">
        <v>81</v>
      </c>
    </row>
    <row r="172" spans="2:51" s="12" customFormat="1" ht="13.5">
      <c r="B172" s="255"/>
      <c r="C172" s="256"/>
      <c r="D172" s="252" t="s">
        <v>405</v>
      </c>
      <c r="E172" s="257" t="s">
        <v>22</v>
      </c>
      <c r="F172" s="258" t="s">
        <v>488</v>
      </c>
      <c r="G172" s="256"/>
      <c r="H172" s="259">
        <v>57.515</v>
      </c>
      <c r="I172" s="260"/>
      <c r="J172" s="256"/>
      <c r="K172" s="256"/>
      <c r="L172" s="261"/>
      <c r="M172" s="262"/>
      <c r="N172" s="263"/>
      <c r="O172" s="263"/>
      <c r="P172" s="263"/>
      <c r="Q172" s="263"/>
      <c r="R172" s="263"/>
      <c r="S172" s="263"/>
      <c r="T172" s="264"/>
      <c r="AT172" s="265" t="s">
        <v>405</v>
      </c>
      <c r="AU172" s="265" t="s">
        <v>81</v>
      </c>
      <c r="AV172" s="12" t="s">
        <v>81</v>
      </c>
      <c r="AW172" s="12" t="s">
        <v>36</v>
      </c>
      <c r="AX172" s="12" t="s">
        <v>24</v>
      </c>
      <c r="AY172" s="265" t="s">
        <v>394</v>
      </c>
    </row>
    <row r="173" spans="2:65" s="1" customFormat="1" ht="16.5" customHeight="1">
      <c r="B173" s="47"/>
      <c r="C173" s="240" t="s">
        <v>493</v>
      </c>
      <c r="D173" s="240" t="s">
        <v>396</v>
      </c>
      <c r="E173" s="241" t="s">
        <v>494</v>
      </c>
      <c r="F173" s="242" t="s">
        <v>495</v>
      </c>
      <c r="G173" s="243" t="s">
        <v>425</v>
      </c>
      <c r="H173" s="244">
        <v>29.414</v>
      </c>
      <c r="I173" s="245"/>
      <c r="J173" s="246">
        <f>ROUND(I173*H173,2)</f>
        <v>0</v>
      </c>
      <c r="K173" s="242" t="s">
        <v>400</v>
      </c>
      <c r="L173" s="73"/>
      <c r="M173" s="247" t="s">
        <v>22</v>
      </c>
      <c r="N173" s="248" t="s">
        <v>44</v>
      </c>
      <c r="O173" s="48"/>
      <c r="P173" s="249">
        <f>O173*H173</f>
        <v>0</v>
      </c>
      <c r="Q173" s="249">
        <v>0.01046</v>
      </c>
      <c r="R173" s="249">
        <f>Q173*H173</f>
        <v>0.30767044000000004</v>
      </c>
      <c r="S173" s="249">
        <v>0</v>
      </c>
      <c r="T173" s="250">
        <f>S173*H173</f>
        <v>0</v>
      </c>
      <c r="AR173" s="25" t="s">
        <v>401</v>
      </c>
      <c r="AT173" s="25" t="s">
        <v>396</v>
      </c>
      <c r="AU173" s="25" t="s">
        <v>81</v>
      </c>
      <c r="AY173" s="25" t="s">
        <v>394</v>
      </c>
      <c r="BE173" s="251">
        <f>IF(N173="základní",J173,0)</f>
        <v>0</v>
      </c>
      <c r="BF173" s="251">
        <f>IF(N173="snížená",J173,0)</f>
        <v>0</v>
      </c>
      <c r="BG173" s="251">
        <f>IF(N173="zákl. přenesená",J173,0)</f>
        <v>0</v>
      </c>
      <c r="BH173" s="251">
        <f>IF(N173="sníž. přenesená",J173,0)</f>
        <v>0</v>
      </c>
      <c r="BI173" s="251">
        <f>IF(N173="nulová",J173,0)</f>
        <v>0</v>
      </c>
      <c r="BJ173" s="25" t="s">
        <v>24</v>
      </c>
      <c r="BK173" s="251">
        <f>ROUND(I173*H173,2)</f>
        <v>0</v>
      </c>
      <c r="BL173" s="25" t="s">
        <v>401</v>
      </c>
      <c r="BM173" s="25" t="s">
        <v>496</v>
      </c>
    </row>
    <row r="174" spans="2:47" s="1" customFormat="1" ht="13.5">
      <c r="B174" s="47"/>
      <c r="C174" s="75"/>
      <c r="D174" s="252" t="s">
        <v>403</v>
      </c>
      <c r="E174" s="75"/>
      <c r="F174" s="253" t="s">
        <v>497</v>
      </c>
      <c r="G174" s="75"/>
      <c r="H174" s="75"/>
      <c r="I174" s="208"/>
      <c r="J174" s="75"/>
      <c r="K174" s="75"/>
      <c r="L174" s="73"/>
      <c r="M174" s="254"/>
      <c r="N174" s="48"/>
      <c r="O174" s="48"/>
      <c r="P174" s="48"/>
      <c r="Q174" s="48"/>
      <c r="R174" s="48"/>
      <c r="S174" s="48"/>
      <c r="T174" s="96"/>
      <c r="AT174" s="25" t="s">
        <v>403</v>
      </c>
      <c r="AU174" s="25" t="s">
        <v>81</v>
      </c>
    </row>
    <row r="175" spans="2:51" s="12" customFormat="1" ht="13.5">
      <c r="B175" s="255"/>
      <c r="C175" s="256"/>
      <c r="D175" s="252" t="s">
        <v>405</v>
      </c>
      <c r="E175" s="257" t="s">
        <v>22</v>
      </c>
      <c r="F175" s="258" t="s">
        <v>498</v>
      </c>
      <c r="G175" s="256"/>
      <c r="H175" s="259">
        <v>29.414</v>
      </c>
      <c r="I175" s="260"/>
      <c r="J175" s="256"/>
      <c r="K175" s="256"/>
      <c r="L175" s="261"/>
      <c r="M175" s="262"/>
      <c r="N175" s="263"/>
      <c r="O175" s="263"/>
      <c r="P175" s="263"/>
      <c r="Q175" s="263"/>
      <c r="R175" s="263"/>
      <c r="S175" s="263"/>
      <c r="T175" s="264"/>
      <c r="AT175" s="265" t="s">
        <v>405</v>
      </c>
      <c r="AU175" s="265" t="s">
        <v>81</v>
      </c>
      <c r="AV175" s="12" t="s">
        <v>81</v>
      </c>
      <c r="AW175" s="12" t="s">
        <v>36</v>
      </c>
      <c r="AX175" s="12" t="s">
        <v>24</v>
      </c>
      <c r="AY175" s="265" t="s">
        <v>394</v>
      </c>
    </row>
    <row r="176" spans="2:65" s="1" customFormat="1" ht="25.5" customHeight="1">
      <c r="B176" s="47"/>
      <c r="C176" s="240" t="s">
        <v>499</v>
      </c>
      <c r="D176" s="240" t="s">
        <v>396</v>
      </c>
      <c r="E176" s="241" t="s">
        <v>500</v>
      </c>
      <c r="F176" s="242" t="s">
        <v>501</v>
      </c>
      <c r="G176" s="243" t="s">
        <v>399</v>
      </c>
      <c r="H176" s="244">
        <v>231</v>
      </c>
      <c r="I176" s="245"/>
      <c r="J176" s="246">
        <f>ROUND(I176*H176,2)</f>
        <v>0</v>
      </c>
      <c r="K176" s="242" t="s">
        <v>410</v>
      </c>
      <c r="L176" s="73"/>
      <c r="M176" s="247" t="s">
        <v>22</v>
      </c>
      <c r="N176" s="248" t="s">
        <v>44</v>
      </c>
      <c r="O176" s="48"/>
      <c r="P176" s="249">
        <f>O176*H176</f>
        <v>0</v>
      </c>
      <c r="Q176" s="249">
        <v>0.00014</v>
      </c>
      <c r="R176" s="249">
        <f>Q176*H176</f>
        <v>0.032339999999999994</v>
      </c>
      <c r="S176" s="249">
        <v>0</v>
      </c>
      <c r="T176" s="250">
        <f>S176*H176</f>
        <v>0</v>
      </c>
      <c r="AR176" s="25" t="s">
        <v>401</v>
      </c>
      <c r="AT176" s="25" t="s">
        <v>396</v>
      </c>
      <c r="AU176" s="25" t="s">
        <v>81</v>
      </c>
      <c r="AY176" s="25" t="s">
        <v>394</v>
      </c>
      <c r="BE176" s="251">
        <f>IF(N176="základní",J176,0)</f>
        <v>0</v>
      </c>
      <c r="BF176" s="251">
        <f>IF(N176="snížená",J176,0)</f>
        <v>0</v>
      </c>
      <c r="BG176" s="251">
        <f>IF(N176="zákl. přenesená",J176,0)</f>
        <v>0</v>
      </c>
      <c r="BH176" s="251">
        <f>IF(N176="sníž. přenesená",J176,0)</f>
        <v>0</v>
      </c>
      <c r="BI176" s="251">
        <f>IF(N176="nulová",J176,0)</f>
        <v>0</v>
      </c>
      <c r="BJ176" s="25" t="s">
        <v>24</v>
      </c>
      <c r="BK176" s="251">
        <f>ROUND(I176*H176,2)</f>
        <v>0</v>
      </c>
      <c r="BL176" s="25" t="s">
        <v>401</v>
      </c>
      <c r="BM176" s="25" t="s">
        <v>502</v>
      </c>
    </row>
    <row r="177" spans="2:47" s="1" customFormat="1" ht="13.5">
      <c r="B177" s="47"/>
      <c r="C177" s="75"/>
      <c r="D177" s="252" t="s">
        <v>403</v>
      </c>
      <c r="E177" s="75"/>
      <c r="F177" s="253" t="s">
        <v>503</v>
      </c>
      <c r="G177" s="75"/>
      <c r="H177" s="75"/>
      <c r="I177" s="208"/>
      <c r="J177" s="75"/>
      <c r="K177" s="75"/>
      <c r="L177" s="73"/>
      <c r="M177" s="254"/>
      <c r="N177" s="48"/>
      <c r="O177" s="48"/>
      <c r="P177" s="48"/>
      <c r="Q177" s="48"/>
      <c r="R177" s="48"/>
      <c r="S177" s="48"/>
      <c r="T177" s="96"/>
      <c r="AT177" s="25" t="s">
        <v>403</v>
      </c>
      <c r="AU177" s="25" t="s">
        <v>81</v>
      </c>
    </row>
    <row r="178" spans="2:51" s="12" customFormat="1" ht="13.5">
      <c r="B178" s="255"/>
      <c r="C178" s="256"/>
      <c r="D178" s="252" t="s">
        <v>405</v>
      </c>
      <c r="E178" s="257" t="s">
        <v>277</v>
      </c>
      <c r="F178" s="258" t="s">
        <v>504</v>
      </c>
      <c r="G178" s="256"/>
      <c r="H178" s="259">
        <v>231</v>
      </c>
      <c r="I178" s="260"/>
      <c r="J178" s="256"/>
      <c r="K178" s="256"/>
      <c r="L178" s="261"/>
      <c r="M178" s="262"/>
      <c r="N178" s="263"/>
      <c r="O178" s="263"/>
      <c r="P178" s="263"/>
      <c r="Q178" s="263"/>
      <c r="R178" s="263"/>
      <c r="S178" s="263"/>
      <c r="T178" s="264"/>
      <c r="AT178" s="265" t="s">
        <v>405</v>
      </c>
      <c r="AU178" s="265" t="s">
        <v>81</v>
      </c>
      <c r="AV178" s="12" t="s">
        <v>81</v>
      </c>
      <c r="AW178" s="12" t="s">
        <v>36</v>
      </c>
      <c r="AX178" s="12" t="s">
        <v>24</v>
      </c>
      <c r="AY178" s="265" t="s">
        <v>394</v>
      </c>
    </row>
    <row r="179" spans="2:65" s="1" customFormat="1" ht="16.5" customHeight="1">
      <c r="B179" s="47"/>
      <c r="C179" s="288" t="s">
        <v>505</v>
      </c>
      <c r="D179" s="288" t="s">
        <v>506</v>
      </c>
      <c r="E179" s="289" t="s">
        <v>507</v>
      </c>
      <c r="F179" s="290" t="s">
        <v>508</v>
      </c>
      <c r="G179" s="291" t="s">
        <v>399</v>
      </c>
      <c r="H179" s="292">
        <v>265.65</v>
      </c>
      <c r="I179" s="293"/>
      <c r="J179" s="294">
        <f>ROUND(I179*H179,2)</f>
        <v>0</v>
      </c>
      <c r="K179" s="290" t="s">
        <v>410</v>
      </c>
      <c r="L179" s="295"/>
      <c r="M179" s="296" t="s">
        <v>22</v>
      </c>
      <c r="N179" s="297" t="s">
        <v>44</v>
      </c>
      <c r="O179" s="48"/>
      <c r="P179" s="249">
        <f>O179*H179</f>
        <v>0</v>
      </c>
      <c r="Q179" s="249">
        <v>0.00035</v>
      </c>
      <c r="R179" s="249">
        <f>Q179*H179</f>
        <v>0.09297749999999999</v>
      </c>
      <c r="S179" s="249">
        <v>0</v>
      </c>
      <c r="T179" s="250">
        <f>S179*H179</f>
        <v>0</v>
      </c>
      <c r="AR179" s="25" t="s">
        <v>443</v>
      </c>
      <c r="AT179" s="25" t="s">
        <v>506</v>
      </c>
      <c r="AU179" s="25" t="s">
        <v>81</v>
      </c>
      <c r="AY179" s="25" t="s">
        <v>394</v>
      </c>
      <c r="BE179" s="251">
        <f>IF(N179="základní",J179,0)</f>
        <v>0</v>
      </c>
      <c r="BF179" s="251">
        <f>IF(N179="snížená",J179,0)</f>
        <v>0</v>
      </c>
      <c r="BG179" s="251">
        <f>IF(N179="zákl. přenesená",J179,0)</f>
        <v>0</v>
      </c>
      <c r="BH179" s="251">
        <f>IF(N179="sníž. přenesená",J179,0)</f>
        <v>0</v>
      </c>
      <c r="BI179" s="251">
        <f>IF(N179="nulová",J179,0)</f>
        <v>0</v>
      </c>
      <c r="BJ179" s="25" t="s">
        <v>24</v>
      </c>
      <c r="BK179" s="251">
        <f>ROUND(I179*H179,2)</f>
        <v>0</v>
      </c>
      <c r="BL179" s="25" t="s">
        <v>401</v>
      </c>
      <c r="BM179" s="25" t="s">
        <v>509</v>
      </c>
    </row>
    <row r="180" spans="2:47" s="1" customFormat="1" ht="13.5">
      <c r="B180" s="47"/>
      <c r="C180" s="75"/>
      <c r="D180" s="252" t="s">
        <v>403</v>
      </c>
      <c r="E180" s="75"/>
      <c r="F180" s="253" t="s">
        <v>510</v>
      </c>
      <c r="G180" s="75"/>
      <c r="H180" s="75"/>
      <c r="I180" s="208"/>
      <c r="J180" s="75"/>
      <c r="K180" s="75"/>
      <c r="L180" s="73"/>
      <c r="M180" s="254"/>
      <c r="N180" s="48"/>
      <c r="O180" s="48"/>
      <c r="P180" s="48"/>
      <c r="Q180" s="48"/>
      <c r="R180" s="48"/>
      <c r="S180" s="48"/>
      <c r="T180" s="96"/>
      <c r="AT180" s="25" t="s">
        <v>403</v>
      </c>
      <c r="AU180" s="25" t="s">
        <v>81</v>
      </c>
    </row>
    <row r="181" spans="2:51" s="12" customFormat="1" ht="13.5">
      <c r="B181" s="255"/>
      <c r="C181" s="256"/>
      <c r="D181" s="252" t="s">
        <v>405</v>
      </c>
      <c r="E181" s="257" t="s">
        <v>22</v>
      </c>
      <c r="F181" s="258" t="s">
        <v>511</v>
      </c>
      <c r="G181" s="256"/>
      <c r="H181" s="259">
        <v>265.65</v>
      </c>
      <c r="I181" s="260"/>
      <c r="J181" s="256"/>
      <c r="K181" s="256"/>
      <c r="L181" s="261"/>
      <c r="M181" s="262"/>
      <c r="N181" s="263"/>
      <c r="O181" s="263"/>
      <c r="P181" s="263"/>
      <c r="Q181" s="263"/>
      <c r="R181" s="263"/>
      <c r="S181" s="263"/>
      <c r="T181" s="264"/>
      <c r="AT181" s="265" t="s">
        <v>405</v>
      </c>
      <c r="AU181" s="265" t="s">
        <v>81</v>
      </c>
      <c r="AV181" s="12" t="s">
        <v>81</v>
      </c>
      <c r="AW181" s="12" t="s">
        <v>36</v>
      </c>
      <c r="AX181" s="12" t="s">
        <v>24</v>
      </c>
      <c r="AY181" s="265" t="s">
        <v>394</v>
      </c>
    </row>
    <row r="182" spans="2:65" s="1" customFormat="1" ht="16.5" customHeight="1">
      <c r="B182" s="47"/>
      <c r="C182" s="240" t="s">
        <v>512</v>
      </c>
      <c r="D182" s="240" t="s">
        <v>396</v>
      </c>
      <c r="E182" s="241" t="s">
        <v>513</v>
      </c>
      <c r="F182" s="242" t="s">
        <v>514</v>
      </c>
      <c r="G182" s="243" t="s">
        <v>425</v>
      </c>
      <c r="H182" s="244">
        <v>55.818</v>
      </c>
      <c r="I182" s="245"/>
      <c r="J182" s="246">
        <f>ROUND(I182*H182,2)</f>
        <v>0</v>
      </c>
      <c r="K182" s="242" t="s">
        <v>400</v>
      </c>
      <c r="L182" s="73"/>
      <c r="M182" s="247" t="s">
        <v>22</v>
      </c>
      <c r="N182" s="248" t="s">
        <v>44</v>
      </c>
      <c r="O182" s="48"/>
      <c r="P182" s="249">
        <f>O182*H182</f>
        <v>0</v>
      </c>
      <c r="Q182" s="249">
        <v>0</v>
      </c>
      <c r="R182" s="249">
        <f>Q182*H182</f>
        <v>0</v>
      </c>
      <c r="S182" s="249">
        <v>0</v>
      </c>
      <c r="T182" s="250">
        <f>S182*H182</f>
        <v>0</v>
      </c>
      <c r="AR182" s="25" t="s">
        <v>401</v>
      </c>
      <c r="AT182" s="25" t="s">
        <v>396</v>
      </c>
      <c r="AU182" s="25" t="s">
        <v>81</v>
      </c>
      <c r="AY182" s="25" t="s">
        <v>394</v>
      </c>
      <c r="BE182" s="251">
        <f>IF(N182="základní",J182,0)</f>
        <v>0</v>
      </c>
      <c r="BF182" s="251">
        <f>IF(N182="snížená",J182,0)</f>
        <v>0</v>
      </c>
      <c r="BG182" s="251">
        <f>IF(N182="zákl. přenesená",J182,0)</f>
        <v>0</v>
      </c>
      <c r="BH182" s="251">
        <f>IF(N182="sníž. přenesená",J182,0)</f>
        <v>0</v>
      </c>
      <c r="BI182" s="251">
        <f>IF(N182="nulová",J182,0)</f>
        <v>0</v>
      </c>
      <c r="BJ182" s="25" t="s">
        <v>24</v>
      </c>
      <c r="BK182" s="251">
        <f>ROUND(I182*H182,2)</f>
        <v>0</v>
      </c>
      <c r="BL182" s="25" t="s">
        <v>401</v>
      </c>
      <c r="BM182" s="25" t="s">
        <v>515</v>
      </c>
    </row>
    <row r="183" spans="2:47" s="1" customFormat="1" ht="13.5">
      <c r="B183" s="47"/>
      <c r="C183" s="75"/>
      <c r="D183" s="252" t="s">
        <v>403</v>
      </c>
      <c r="E183" s="75"/>
      <c r="F183" s="253" t="s">
        <v>516</v>
      </c>
      <c r="G183" s="75"/>
      <c r="H183" s="75"/>
      <c r="I183" s="208"/>
      <c r="J183" s="75"/>
      <c r="K183" s="75"/>
      <c r="L183" s="73"/>
      <c r="M183" s="254"/>
      <c r="N183" s="48"/>
      <c r="O183" s="48"/>
      <c r="P183" s="48"/>
      <c r="Q183" s="48"/>
      <c r="R183" s="48"/>
      <c r="S183" s="48"/>
      <c r="T183" s="96"/>
      <c r="AT183" s="25" t="s">
        <v>403</v>
      </c>
      <c r="AU183" s="25" t="s">
        <v>81</v>
      </c>
    </row>
    <row r="184" spans="2:51" s="12" customFormat="1" ht="13.5">
      <c r="B184" s="255"/>
      <c r="C184" s="256"/>
      <c r="D184" s="252" t="s">
        <v>405</v>
      </c>
      <c r="E184" s="257" t="s">
        <v>22</v>
      </c>
      <c r="F184" s="258" t="s">
        <v>517</v>
      </c>
      <c r="G184" s="256"/>
      <c r="H184" s="259">
        <v>55.818</v>
      </c>
      <c r="I184" s="260"/>
      <c r="J184" s="256"/>
      <c r="K184" s="256"/>
      <c r="L184" s="261"/>
      <c r="M184" s="262"/>
      <c r="N184" s="263"/>
      <c r="O184" s="263"/>
      <c r="P184" s="263"/>
      <c r="Q184" s="263"/>
      <c r="R184" s="263"/>
      <c r="S184" s="263"/>
      <c r="T184" s="264"/>
      <c r="AT184" s="265" t="s">
        <v>405</v>
      </c>
      <c r="AU184" s="265" t="s">
        <v>81</v>
      </c>
      <c r="AV184" s="12" t="s">
        <v>81</v>
      </c>
      <c r="AW184" s="12" t="s">
        <v>36</v>
      </c>
      <c r="AX184" s="12" t="s">
        <v>24</v>
      </c>
      <c r="AY184" s="265" t="s">
        <v>394</v>
      </c>
    </row>
    <row r="185" spans="2:65" s="1" customFormat="1" ht="16.5" customHeight="1">
      <c r="B185" s="47"/>
      <c r="C185" s="240" t="s">
        <v>518</v>
      </c>
      <c r="D185" s="240" t="s">
        <v>396</v>
      </c>
      <c r="E185" s="241" t="s">
        <v>519</v>
      </c>
      <c r="F185" s="242" t="s">
        <v>520</v>
      </c>
      <c r="G185" s="243" t="s">
        <v>425</v>
      </c>
      <c r="H185" s="244">
        <v>1051.72</v>
      </c>
      <c r="I185" s="245"/>
      <c r="J185" s="246">
        <f>ROUND(I185*H185,2)</f>
        <v>0</v>
      </c>
      <c r="K185" s="242" t="s">
        <v>410</v>
      </c>
      <c r="L185" s="73"/>
      <c r="M185" s="247" t="s">
        <v>22</v>
      </c>
      <c r="N185" s="248" t="s">
        <v>44</v>
      </c>
      <c r="O185" s="48"/>
      <c r="P185" s="249">
        <f>O185*H185</f>
        <v>0</v>
      </c>
      <c r="Q185" s="249">
        <v>0</v>
      </c>
      <c r="R185" s="249">
        <f>Q185*H185</f>
        <v>0</v>
      </c>
      <c r="S185" s="249">
        <v>0</v>
      </c>
      <c r="T185" s="250">
        <f>S185*H185</f>
        <v>0</v>
      </c>
      <c r="AR185" s="25" t="s">
        <v>401</v>
      </c>
      <c r="AT185" s="25" t="s">
        <v>396</v>
      </c>
      <c r="AU185" s="25" t="s">
        <v>81</v>
      </c>
      <c r="AY185" s="25" t="s">
        <v>394</v>
      </c>
      <c r="BE185" s="251">
        <f>IF(N185="základní",J185,0)</f>
        <v>0</v>
      </c>
      <c r="BF185" s="251">
        <f>IF(N185="snížená",J185,0)</f>
        <v>0</v>
      </c>
      <c r="BG185" s="251">
        <f>IF(N185="zákl. přenesená",J185,0)</f>
        <v>0</v>
      </c>
      <c r="BH185" s="251">
        <f>IF(N185="sníž. přenesená",J185,0)</f>
        <v>0</v>
      </c>
      <c r="BI185" s="251">
        <f>IF(N185="nulová",J185,0)</f>
        <v>0</v>
      </c>
      <c r="BJ185" s="25" t="s">
        <v>24</v>
      </c>
      <c r="BK185" s="251">
        <f>ROUND(I185*H185,2)</f>
        <v>0</v>
      </c>
      <c r="BL185" s="25" t="s">
        <v>401</v>
      </c>
      <c r="BM185" s="25" t="s">
        <v>521</v>
      </c>
    </row>
    <row r="186" spans="2:47" s="1" customFormat="1" ht="13.5">
      <c r="B186" s="47"/>
      <c r="C186" s="75"/>
      <c r="D186" s="252" t="s">
        <v>403</v>
      </c>
      <c r="E186" s="75"/>
      <c r="F186" s="253" t="s">
        <v>522</v>
      </c>
      <c r="G186" s="75"/>
      <c r="H186" s="75"/>
      <c r="I186" s="208"/>
      <c r="J186" s="75"/>
      <c r="K186" s="75"/>
      <c r="L186" s="73"/>
      <c r="M186" s="254"/>
      <c r="N186" s="48"/>
      <c r="O186" s="48"/>
      <c r="P186" s="48"/>
      <c r="Q186" s="48"/>
      <c r="R186" s="48"/>
      <c r="S186" s="48"/>
      <c r="T186" s="96"/>
      <c r="AT186" s="25" t="s">
        <v>403</v>
      </c>
      <c r="AU186" s="25" t="s">
        <v>81</v>
      </c>
    </row>
    <row r="187" spans="2:51" s="12" customFormat="1" ht="13.5">
      <c r="B187" s="255"/>
      <c r="C187" s="256"/>
      <c r="D187" s="252" t="s">
        <v>405</v>
      </c>
      <c r="E187" s="257" t="s">
        <v>22</v>
      </c>
      <c r="F187" s="258" t="s">
        <v>523</v>
      </c>
      <c r="G187" s="256"/>
      <c r="H187" s="259">
        <v>1051.72</v>
      </c>
      <c r="I187" s="260"/>
      <c r="J187" s="256"/>
      <c r="K187" s="256"/>
      <c r="L187" s="261"/>
      <c r="M187" s="262"/>
      <c r="N187" s="263"/>
      <c r="O187" s="263"/>
      <c r="P187" s="263"/>
      <c r="Q187" s="263"/>
      <c r="R187" s="263"/>
      <c r="S187" s="263"/>
      <c r="T187" s="264"/>
      <c r="AT187" s="265" t="s">
        <v>405</v>
      </c>
      <c r="AU187" s="265" t="s">
        <v>81</v>
      </c>
      <c r="AV187" s="12" t="s">
        <v>81</v>
      </c>
      <c r="AW187" s="12" t="s">
        <v>36</v>
      </c>
      <c r="AX187" s="12" t="s">
        <v>24</v>
      </c>
      <c r="AY187" s="265" t="s">
        <v>394</v>
      </c>
    </row>
    <row r="188" spans="2:65" s="1" customFormat="1" ht="16.5" customHeight="1">
      <c r="B188" s="47"/>
      <c r="C188" s="240" t="s">
        <v>9</v>
      </c>
      <c r="D188" s="240" t="s">
        <v>396</v>
      </c>
      <c r="E188" s="241" t="s">
        <v>524</v>
      </c>
      <c r="F188" s="242" t="s">
        <v>525</v>
      </c>
      <c r="G188" s="243" t="s">
        <v>409</v>
      </c>
      <c r="H188" s="244">
        <v>2</v>
      </c>
      <c r="I188" s="245"/>
      <c r="J188" s="246">
        <f>ROUND(I188*H188,2)</f>
        <v>0</v>
      </c>
      <c r="K188" s="242" t="s">
        <v>410</v>
      </c>
      <c r="L188" s="73"/>
      <c r="M188" s="247" t="s">
        <v>22</v>
      </c>
      <c r="N188" s="248" t="s">
        <v>44</v>
      </c>
      <c r="O188" s="48"/>
      <c r="P188" s="249">
        <f>O188*H188</f>
        <v>0</v>
      </c>
      <c r="Q188" s="249">
        <v>0</v>
      </c>
      <c r="R188" s="249">
        <f>Q188*H188</f>
        <v>0</v>
      </c>
      <c r="S188" s="249">
        <v>0</v>
      </c>
      <c r="T188" s="250">
        <f>S188*H188</f>
        <v>0</v>
      </c>
      <c r="AR188" s="25" t="s">
        <v>401</v>
      </c>
      <c r="AT188" s="25" t="s">
        <v>396</v>
      </c>
      <c r="AU188" s="25" t="s">
        <v>81</v>
      </c>
      <c r="AY188" s="25" t="s">
        <v>394</v>
      </c>
      <c r="BE188" s="251">
        <f>IF(N188="základní",J188,0)</f>
        <v>0</v>
      </c>
      <c r="BF188" s="251">
        <f>IF(N188="snížená",J188,0)</f>
        <v>0</v>
      </c>
      <c r="BG188" s="251">
        <f>IF(N188="zákl. přenesená",J188,0)</f>
        <v>0</v>
      </c>
      <c r="BH188" s="251">
        <f>IF(N188="sníž. přenesená",J188,0)</f>
        <v>0</v>
      </c>
      <c r="BI188" s="251">
        <f>IF(N188="nulová",J188,0)</f>
        <v>0</v>
      </c>
      <c r="BJ188" s="25" t="s">
        <v>24</v>
      </c>
      <c r="BK188" s="251">
        <f>ROUND(I188*H188,2)</f>
        <v>0</v>
      </c>
      <c r="BL188" s="25" t="s">
        <v>401</v>
      </c>
      <c r="BM188" s="25" t="s">
        <v>526</v>
      </c>
    </row>
    <row r="189" spans="2:47" s="1" customFormat="1" ht="13.5">
      <c r="B189" s="47"/>
      <c r="C189" s="75"/>
      <c r="D189" s="252" t="s">
        <v>403</v>
      </c>
      <c r="E189" s="75"/>
      <c r="F189" s="253" t="s">
        <v>527</v>
      </c>
      <c r="G189" s="75"/>
      <c r="H189" s="75"/>
      <c r="I189" s="208"/>
      <c r="J189" s="75"/>
      <c r="K189" s="75"/>
      <c r="L189" s="73"/>
      <c r="M189" s="254"/>
      <c r="N189" s="48"/>
      <c r="O189" s="48"/>
      <c r="P189" s="48"/>
      <c r="Q189" s="48"/>
      <c r="R189" s="48"/>
      <c r="S189" s="48"/>
      <c r="T189" s="96"/>
      <c r="AT189" s="25" t="s">
        <v>403</v>
      </c>
      <c r="AU189" s="25" t="s">
        <v>81</v>
      </c>
    </row>
    <row r="190" spans="2:65" s="1" customFormat="1" ht="16.5" customHeight="1">
      <c r="B190" s="47"/>
      <c r="C190" s="240" t="s">
        <v>528</v>
      </c>
      <c r="D190" s="240" t="s">
        <v>396</v>
      </c>
      <c r="E190" s="241" t="s">
        <v>529</v>
      </c>
      <c r="F190" s="242" t="s">
        <v>530</v>
      </c>
      <c r="G190" s="243" t="s">
        <v>409</v>
      </c>
      <c r="H190" s="244">
        <v>10</v>
      </c>
      <c r="I190" s="245"/>
      <c r="J190" s="246">
        <f>ROUND(I190*H190,2)</f>
        <v>0</v>
      </c>
      <c r="K190" s="242" t="s">
        <v>410</v>
      </c>
      <c r="L190" s="73"/>
      <c r="M190" s="247" t="s">
        <v>22</v>
      </c>
      <c r="N190" s="248" t="s">
        <v>44</v>
      </c>
      <c r="O190" s="48"/>
      <c r="P190" s="249">
        <f>O190*H190</f>
        <v>0</v>
      </c>
      <c r="Q190" s="249">
        <v>0</v>
      </c>
      <c r="R190" s="249">
        <f>Q190*H190</f>
        <v>0</v>
      </c>
      <c r="S190" s="249">
        <v>0</v>
      </c>
      <c r="T190" s="250">
        <f>S190*H190</f>
        <v>0</v>
      </c>
      <c r="AR190" s="25" t="s">
        <v>401</v>
      </c>
      <c r="AT190" s="25" t="s">
        <v>396</v>
      </c>
      <c r="AU190" s="25" t="s">
        <v>81</v>
      </c>
      <c r="AY190" s="25" t="s">
        <v>394</v>
      </c>
      <c r="BE190" s="251">
        <f>IF(N190="základní",J190,0)</f>
        <v>0</v>
      </c>
      <c r="BF190" s="251">
        <f>IF(N190="snížená",J190,0)</f>
        <v>0</v>
      </c>
      <c r="BG190" s="251">
        <f>IF(N190="zákl. přenesená",J190,0)</f>
        <v>0</v>
      </c>
      <c r="BH190" s="251">
        <f>IF(N190="sníž. přenesená",J190,0)</f>
        <v>0</v>
      </c>
      <c r="BI190" s="251">
        <f>IF(N190="nulová",J190,0)</f>
        <v>0</v>
      </c>
      <c r="BJ190" s="25" t="s">
        <v>24</v>
      </c>
      <c r="BK190" s="251">
        <f>ROUND(I190*H190,2)</f>
        <v>0</v>
      </c>
      <c r="BL190" s="25" t="s">
        <v>401</v>
      </c>
      <c r="BM190" s="25" t="s">
        <v>531</v>
      </c>
    </row>
    <row r="191" spans="2:47" s="1" customFormat="1" ht="13.5">
      <c r="B191" s="47"/>
      <c r="C191" s="75"/>
      <c r="D191" s="252" t="s">
        <v>403</v>
      </c>
      <c r="E191" s="75"/>
      <c r="F191" s="253" t="s">
        <v>532</v>
      </c>
      <c r="G191" s="75"/>
      <c r="H191" s="75"/>
      <c r="I191" s="208"/>
      <c r="J191" s="75"/>
      <c r="K191" s="75"/>
      <c r="L191" s="73"/>
      <c r="M191" s="254"/>
      <c r="N191" s="48"/>
      <c r="O191" s="48"/>
      <c r="P191" s="48"/>
      <c r="Q191" s="48"/>
      <c r="R191" s="48"/>
      <c r="S191" s="48"/>
      <c r="T191" s="96"/>
      <c r="AT191" s="25" t="s">
        <v>403</v>
      </c>
      <c r="AU191" s="25" t="s">
        <v>81</v>
      </c>
    </row>
    <row r="192" spans="2:65" s="1" customFormat="1" ht="16.5" customHeight="1">
      <c r="B192" s="47"/>
      <c r="C192" s="240" t="s">
        <v>533</v>
      </c>
      <c r="D192" s="240" t="s">
        <v>396</v>
      </c>
      <c r="E192" s="241" t="s">
        <v>534</v>
      </c>
      <c r="F192" s="242" t="s">
        <v>535</v>
      </c>
      <c r="G192" s="243" t="s">
        <v>425</v>
      </c>
      <c r="H192" s="244">
        <v>1316.009</v>
      </c>
      <c r="I192" s="245"/>
      <c r="J192" s="246">
        <f>ROUND(I192*H192,2)</f>
        <v>0</v>
      </c>
      <c r="K192" s="242" t="s">
        <v>410</v>
      </c>
      <c r="L192" s="73"/>
      <c r="M192" s="247" t="s">
        <v>22</v>
      </c>
      <c r="N192" s="248" t="s">
        <v>44</v>
      </c>
      <c r="O192" s="48"/>
      <c r="P192" s="249">
        <f>O192*H192</f>
        <v>0</v>
      </c>
      <c r="Q192" s="249">
        <v>0</v>
      </c>
      <c r="R192" s="249">
        <f>Q192*H192</f>
        <v>0</v>
      </c>
      <c r="S192" s="249">
        <v>0</v>
      </c>
      <c r="T192" s="250">
        <f>S192*H192</f>
        <v>0</v>
      </c>
      <c r="AR192" s="25" t="s">
        <v>401</v>
      </c>
      <c r="AT192" s="25" t="s">
        <v>396</v>
      </c>
      <c r="AU192" s="25" t="s">
        <v>81</v>
      </c>
      <c r="AY192" s="25" t="s">
        <v>394</v>
      </c>
      <c r="BE192" s="251">
        <f>IF(N192="základní",J192,0)</f>
        <v>0</v>
      </c>
      <c r="BF192" s="251">
        <f>IF(N192="snížená",J192,0)</f>
        <v>0</v>
      </c>
      <c r="BG192" s="251">
        <f>IF(N192="zákl. přenesená",J192,0)</f>
        <v>0</v>
      </c>
      <c r="BH192" s="251">
        <f>IF(N192="sníž. přenesená",J192,0)</f>
        <v>0</v>
      </c>
      <c r="BI192" s="251">
        <f>IF(N192="nulová",J192,0)</f>
        <v>0</v>
      </c>
      <c r="BJ192" s="25" t="s">
        <v>24</v>
      </c>
      <c r="BK192" s="251">
        <f>ROUND(I192*H192,2)</f>
        <v>0</v>
      </c>
      <c r="BL192" s="25" t="s">
        <v>401</v>
      </c>
      <c r="BM192" s="25" t="s">
        <v>536</v>
      </c>
    </row>
    <row r="193" spans="2:47" s="1" customFormat="1" ht="13.5">
      <c r="B193" s="47"/>
      <c r="C193" s="75"/>
      <c r="D193" s="252" t="s">
        <v>403</v>
      </c>
      <c r="E193" s="75"/>
      <c r="F193" s="253" t="s">
        <v>537</v>
      </c>
      <c r="G193" s="75"/>
      <c r="H193" s="75"/>
      <c r="I193" s="208"/>
      <c r="J193" s="75"/>
      <c r="K193" s="75"/>
      <c r="L193" s="73"/>
      <c r="M193" s="254"/>
      <c r="N193" s="48"/>
      <c r="O193" s="48"/>
      <c r="P193" s="48"/>
      <c r="Q193" s="48"/>
      <c r="R193" s="48"/>
      <c r="S193" s="48"/>
      <c r="T193" s="96"/>
      <c r="AT193" s="25" t="s">
        <v>403</v>
      </c>
      <c r="AU193" s="25" t="s">
        <v>81</v>
      </c>
    </row>
    <row r="194" spans="2:51" s="12" customFormat="1" ht="13.5">
      <c r="B194" s="255"/>
      <c r="C194" s="256"/>
      <c r="D194" s="252" t="s">
        <v>405</v>
      </c>
      <c r="E194" s="257" t="s">
        <v>263</v>
      </c>
      <c r="F194" s="258" t="s">
        <v>538</v>
      </c>
      <c r="G194" s="256"/>
      <c r="H194" s="259">
        <v>1371.827</v>
      </c>
      <c r="I194" s="260"/>
      <c r="J194" s="256"/>
      <c r="K194" s="256"/>
      <c r="L194" s="261"/>
      <c r="M194" s="262"/>
      <c r="N194" s="263"/>
      <c r="O194" s="263"/>
      <c r="P194" s="263"/>
      <c r="Q194" s="263"/>
      <c r="R194" s="263"/>
      <c r="S194" s="263"/>
      <c r="T194" s="264"/>
      <c r="AT194" s="265" t="s">
        <v>405</v>
      </c>
      <c r="AU194" s="265" t="s">
        <v>81</v>
      </c>
      <c r="AV194" s="12" t="s">
        <v>81</v>
      </c>
      <c r="AW194" s="12" t="s">
        <v>36</v>
      </c>
      <c r="AX194" s="12" t="s">
        <v>73</v>
      </c>
      <c r="AY194" s="265" t="s">
        <v>394</v>
      </c>
    </row>
    <row r="195" spans="2:51" s="12" customFormat="1" ht="13.5">
      <c r="B195" s="255"/>
      <c r="C195" s="256"/>
      <c r="D195" s="252" t="s">
        <v>405</v>
      </c>
      <c r="E195" s="257" t="s">
        <v>22</v>
      </c>
      <c r="F195" s="258" t="s">
        <v>539</v>
      </c>
      <c r="G195" s="256"/>
      <c r="H195" s="259">
        <v>-55.818</v>
      </c>
      <c r="I195" s="260"/>
      <c r="J195" s="256"/>
      <c r="K195" s="256"/>
      <c r="L195" s="261"/>
      <c r="M195" s="262"/>
      <c r="N195" s="263"/>
      <c r="O195" s="263"/>
      <c r="P195" s="263"/>
      <c r="Q195" s="263"/>
      <c r="R195" s="263"/>
      <c r="S195" s="263"/>
      <c r="T195" s="264"/>
      <c r="AT195" s="265" t="s">
        <v>405</v>
      </c>
      <c r="AU195" s="265" t="s">
        <v>81</v>
      </c>
      <c r="AV195" s="12" t="s">
        <v>81</v>
      </c>
      <c r="AW195" s="12" t="s">
        <v>36</v>
      </c>
      <c r="AX195" s="12" t="s">
        <v>73</v>
      </c>
      <c r="AY195" s="265" t="s">
        <v>394</v>
      </c>
    </row>
    <row r="196" spans="2:51" s="14" customFormat="1" ht="13.5">
      <c r="B196" s="277"/>
      <c r="C196" s="278"/>
      <c r="D196" s="252" t="s">
        <v>405</v>
      </c>
      <c r="E196" s="279" t="s">
        <v>22</v>
      </c>
      <c r="F196" s="280" t="s">
        <v>473</v>
      </c>
      <c r="G196" s="278"/>
      <c r="H196" s="281">
        <v>1316.009</v>
      </c>
      <c r="I196" s="282"/>
      <c r="J196" s="278"/>
      <c r="K196" s="278"/>
      <c r="L196" s="283"/>
      <c r="M196" s="284"/>
      <c r="N196" s="285"/>
      <c r="O196" s="285"/>
      <c r="P196" s="285"/>
      <c r="Q196" s="285"/>
      <c r="R196" s="285"/>
      <c r="S196" s="285"/>
      <c r="T196" s="286"/>
      <c r="AT196" s="287" t="s">
        <v>405</v>
      </c>
      <c r="AU196" s="287" t="s">
        <v>81</v>
      </c>
      <c r="AV196" s="14" t="s">
        <v>401</v>
      </c>
      <c r="AW196" s="14" t="s">
        <v>36</v>
      </c>
      <c r="AX196" s="14" t="s">
        <v>24</v>
      </c>
      <c r="AY196" s="287" t="s">
        <v>394</v>
      </c>
    </row>
    <row r="197" spans="2:65" s="1" customFormat="1" ht="16.5" customHeight="1">
      <c r="B197" s="47"/>
      <c r="C197" s="240" t="s">
        <v>540</v>
      </c>
      <c r="D197" s="240" t="s">
        <v>396</v>
      </c>
      <c r="E197" s="241" t="s">
        <v>541</v>
      </c>
      <c r="F197" s="242" t="s">
        <v>542</v>
      </c>
      <c r="G197" s="243" t="s">
        <v>425</v>
      </c>
      <c r="H197" s="244">
        <v>525.86</v>
      </c>
      <c r="I197" s="245"/>
      <c r="J197" s="246">
        <f>ROUND(I197*H197,2)</f>
        <v>0</v>
      </c>
      <c r="K197" s="242" t="s">
        <v>410</v>
      </c>
      <c r="L197" s="73"/>
      <c r="M197" s="247" t="s">
        <v>22</v>
      </c>
      <c r="N197" s="248" t="s">
        <v>44</v>
      </c>
      <c r="O197" s="48"/>
      <c r="P197" s="249">
        <f>O197*H197</f>
        <v>0</v>
      </c>
      <c r="Q197" s="249">
        <v>0</v>
      </c>
      <c r="R197" s="249">
        <f>Q197*H197</f>
        <v>0</v>
      </c>
      <c r="S197" s="249">
        <v>0</v>
      </c>
      <c r="T197" s="250">
        <f>S197*H197</f>
        <v>0</v>
      </c>
      <c r="AR197" s="25" t="s">
        <v>401</v>
      </c>
      <c r="AT197" s="25" t="s">
        <v>396</v>
      </c>
      <c r="AU197" s="25" t="s">
        <v>81</v>
      </c>
      <c r="AY197" s="25" t="s">
        <v>394</v>
      </c>
      <c r="BE197" s="251">
        <f>IF(N197="základní",J197,0)</f>
        <v>0</v>
      </c>
      <c r="BF197" s="251">
        <f>IF(N197="snížená",J197,0)</f>
        <v>0</v>
      </c>
      <c r="BG197" s="251">
        <f>IF(N197="zákl. přenesená",J197,0)</f>
        <v>0</v>
      </c>
      <c r="BH197" s="251">
        <f>IF(N197="sníž. přenesená",J197,0)</f>
        <v>0</v>
      </c>
      <c r="BI197" s="251">
        <f>IF(N197="nulová",J197,0)</f>
        <v>0</v>
      </c>
      <c r="BJ197" s="25" t="s">
        <v>24</v>
      </c>
      <c r="BK197" s="251">
        <f>ROUND(I197*H197,2)</f>
        <v>0</v>
      </c>
      <c r="BL197" s="25" t="s">
        <v>401</v>
      </c>
      <c r="BM197" s="25" t="s">
        <v>543</v>
      </c>
    </row>
    <row r="198" spans="2:47" s="1" customFormat="1" ht="13.5">
      <c r="B198" s="47"/>
      <c r="C198" s="75"/>
      <c r="D198" s="252" t="s">
        <v>403</v>
      </c>
      <c r="E198" s="75"/>
      <c r="F198" s="253" t="s">
        <v>544</v>
      </c>
      <c r="G198" s="75"/>
      <c r="H198" s="75"/>
      <c r="I198" s="208"/>
      <c r="J198" s="75"/>
      <c r="K198" s="75"/>
      <c r="L198" s="73"/>
      <c r="M198" s="254"/>
      <c r="N198" s="48"/>
      <c r="O198" s="48"/>
      <c r="P198" s="48"/>
      <c r="Q198" s="48"/>
      <c r="R198" s="48"/>
      <c r="S198" s="48"/>
      <c r="T198" s="96"/>
      <c r="AT198" s="25" t="s">
        <v>403</v>
      </c>
      <c r="AU198" s="25" t="s">
        <v>81</v>
      </c>
    </row>
    <row r="199" spans="2:51" s="12" customFormat="1" ht="13.5">
      <c r="B199" s="255"/>
      <c r="C199" s="256"/>
      <c r="D199" s="252" t="s">
        <v>405</v>
      </c>
      <c r="E199" s="257" t="s">
        <v>22</v>
      </c>
      <c r="F199" s="258" t="s">
        <v>248</v>
      </c>
      <c r="G199" s="256"/>
      <c r="H199" s="259">
        <v>525.86</v>
      </c>
      <c r="I199" s="260"/>
      <c r="J199" s="256"/>
      <c r="K199" s="256"/>
      <c r="L199" s="261"/>
      <c r="M199" s="262"/>
      <c r="N199" s="263"/>
      <c r="O199" s="263"/>
      <c r="P199" s="263"/>
      <c r="Q199" s="263"/>
      <c r="R199" s="263"/>
      <c r="S199" s="263"/>
      <c r="T199" s="264"/>
      <c r="AT199" s="265" t="s">
        <v>405</v>
      </c>
      <c r="AU199" s="265" t="s">
        <v>81</v>
      </c>
      <c r="AV199" s="12" t="s">
        <v>81</v>
      </c>
      <c r="AW199" s="12" t="s">
        <v>36</v>
      </c>
      <c r="AX199" s="12" t="s">
        <v>24</v>
      </c>
      <c r="AY199" s="265" t="s">
        <v>394</v>
      </c>
    </row>
    <row r="200" spans="2:65" s="1" customFormat="1" ht="16.5" customHeight="1">
      <c r="B200" s="47"/>
      <c r="C200" s="240" t="s">
        <v>545</v>
      </c>
      <c r="D200" s="240" t="s">
        <v>396</v>
      </c>
      <c r="E200" s="241" t="s">
        <v>546</v>
      </c>
      <c r="F200" s="242" t="s">
        <v>547</v>
      </c>
      <c r="G200" s="243" t="s">
        <v>425</v>
      </c>
      <c r="H200" s="244">
        <v>1371.827</v>
      </c>
      <c r="I200" s="245"/>
      <c r="J200" s="246">
        <f>ROUND(I200*H200,2)</f>
        <v>0</v>
      </c>
      <c r="K200" s="242" t="s">
        <v>410</v>
      </c>
      <c r="L200" s="73"/>
      <c r="M200" s="247" t="s">
        <v>22</v>
      </c>
      <c r="N200" s="248" t="s">
        <v>44</v>
      </c>
      <c r="O200" s="48"/>
      <c r="P200" s="249">
        <f>O200*H200</f>
        <v>0</v>
      </c>
      <c r="Q200" s="249">
        <v>0</v>
      </c>
      <c r="R200" s="249">
        <f>Q200*H200</f>
        <v>0</v>
      </c>
      <c r="S200" s="249">
        <v>0</v>
      </c>
      <c r="T200" s="250">
        <f>S200*H200</f>
        <v>0</v>
      </c>
      <c r="AR200" s="25" t="s">
        <v>401</v>
      </c>
      <c r="AT200" s="25" t="s">
        <v>396</v>
      </c>
      <c r="AU200" s="25" t="s">
        <v>81</v>
      </c>
      <c r="AY200" s="25" t="s">
        <v>394</v>
      </c>
      <c r="BE200" s="251">
        <f>IF(N200="základní",J200,0)</f>
        <v>0</v>
      </c>
      <c r="BF200" s="251">
        <f>IF(N200="snížená",J200,0)</f>
        <v>0</v>
      </c>
      <c r="BG200" s="251">
        <f>IF(N200="zákl. přenesená",J200,0)</f>
        <v>0</v>
      </c>
      <c r="BH200" s="251">
        <f>IF(N200="sníž. přenesená",J200,0)</f>
        <v>0</v>
      </c>
      <c r="BI200" s="251">
        <f>IF(N200="nulová",J200,0)</f>
        <v>0</v>
      </c>
      <c r="BJ200" s="25" t="s">
        <v>24</v>
      </c>
      <c r="BK200" s="251">
        <f>ROUND(I200*H200,2)</f>
        <v>0</v>
      </c>
      <c r="BL200" s="25" t="s">
        <v>401</v>
      </c>
      <c r="BM200" s="25" t="s">
        <v>548</v>
      </c>
    </row>
    <row r="201" spans="2:47" s="1" customFormat="1" ht="13.5">
      <c r="B201" s="47"/>
      <c r="C201" s="75"/>
      <c r="D201" s="252" t="s">
        <v>403</v>
      </c>
      <c r="E201" s="75"/>
      <c r="F201" s="253" t="s">
        <v>547</v>
      </c>
      <c r="G201" s="75"/>
      <c r="H201" s="75"/>
      <c r="I201" s="208"/>
      <c r="J201" s="75"/>
      <c r="K201" s="75"/>
      <c r="L201" s="73"/>
      <c r="M201" s="254"/>
      <c r="N201" s="48"/>
      <c r="O201" s="48"/>
      <c r="P201" s="48"/>
      <c r="Q201" s="48"/>
      <c r="R201" s="48"/>
      <c r="S201" s="48"/>
      <c r="T201" s="96"/>
      <c r="AT201" s="25" t="s">
        <v>403</v>
      </c>
      <c r="AU201" s="25" t="s">
        <v>81</v>
      </c>
    </row>
    <row r="202" spans="2:51" s="12" customFormat="1" ht="13.5">
      <c r="B202" s="255"/>
      <c r="C202" s="256"/>
      <c r="D202" s="252" t="s">
        <v>405</v>
      </c>
      <c r="E202" s="257" t="s">
        <v>22</v>
      </c>
      <c r="F202" s="258" t="s">
        <v>263</v>
      </c>
      <c r="G202" s="256"/>
      <c r="H202" s="259">
        <v>1371.827</v>
      </c>
      <c r="I202" s="260"/>
      <c r="J202" s="256"/>
      <c r="K202" s="256"/>
      <c r="L202" s="261"/>
      <c r="M202" s="262"/>
      <c r="N202" s="263"/>
      <c r="O202" s="263"/>
      <c r="P202" s="263"/>
      <c r="Q202" s="263"/>
      <c r="R202" s="263"/>
      <c r="S202" s="263"/>
      <c r="T202" s="264"/>
      <c r="AT202" s="265" t="s">
        <v>405</v>
      </c>
      <c r="AU202" s="265" t="s">
        <v>81</v>
      </c>
      <c r="AV202" s="12" t="s">
        <v>81</v>
      </c>
      <c r="AW202" s="12" t="s">
        <v>36</v>
      </c>
      <c r="AX202" s="12" t="s">
        <v>24</v>
      </c>
      <c r="AY202" s="265" t="s">
        <v>394</v>
      </c>
    </row>
    <row r="203" spans="2:65" s="1" customFormat="1" ht="16.5" customHeight="1">
      <c r="B203" s="47"/>
      <c r="C203" s="240" t="s">
        <v>549</v>
      </c>
      <c r="D203" s="240" t="s">
        <v>396</v>
      </c>
      <c r="E203" s="241" t="s">
        <v>550</v>
      </c>
      <c r="F203" s="242" t="s">
        <v>551</v>
      </c>
      <c r="G203" s="243" t="s">
        <v>552</v>
      </c>
      <c r="H203" s="244">
        <v>2469.289</v>
      </c>
      <c r="I203" s="245"/>
      <c r="J203" s="246">
        <f>ROUND(I203*H203,2)</f>
        <v>0</v>
      </c>
      <c r="K203" s="242" t="s">
        <v>410</v>
      </c>
      <c r="L203" s="73"/>
      <c r="M203" s="247" t="s">
        <v>22</v>
      </c>
      <c r="N203" s="248" t="s">
        <v>44</v>
      </c>
      <c r="O203" s="48"/>
      <c r="P203" s="249">
        <f>O203*H203</f>
        <v>0</v>
      </c>
      <c r="Q203" s="249">
        <v>0</v>
      </c>
      <c r="R203" s="249">
        <f>Q203*H203</f>
        <v>0</v>
      </c>
      <c r="S203" s="249">
        <v>0</v>
      </c>
      <c r="T203" s="250">
        <f>S203*H203</f>
        <v>0</v>
      </c>
      <c r="AR203" s="25" t="s">
        <v>401</v>
      </c>
      <c r="AT203" s="25" t="s">
        <v>396</v>
      </c>
      <c r="AU203" s="25" t="s">
        <v>81</v>
      </c>
      <c r="AY203" s="25" t="s">
        <v>394</v>
      </c>
      <c r="BE203" s="251">
        <f>IF(N203="základní",J203,0)</f>
        <v>0</v>
      </c>
      <c r="BF203" s="251">
        <f>IF(N203="snížená",J203,0)</f>
        <v>0</v>
      </c>
      <c r="BG203" s="251">
        <f>IF(N203="zákl. přenesená",J203,0)</f>
        <v>0</v>
      </c>
      <c r="BH203" s="251">
        <f>IF(N203="sníž. přenesená",J203,0)</f>
        <v>0</v>
      </c>
      <c r="BI203" s="251">
        <f>IF(N203="nulová",J203,0)</f>
        <v>0</v>
      </c>
      <c r="BJ203" s="25" t="s">
        <v>24</v>
      </c>
      <c r="BK203" s="251">
        <f>ROUND(I203*H203,2)</f>
        <v>0</v>
      </c>
      <c r="BL203" s="25" t="s">
        <v>401</v>
      </c>
      <c r="BM203" s="25" t="s">
        <v>553</v>
      </c>
    </row>
    <row r="204" spans="2:47" s="1" customFormat="1" ht="13.5">
      <c r="B204" s="47"/>
      <c r="C204" s="75"/>
      <c r="D204" s="252" t="s">
        <v>403</v>
      </c>
      <c r="E204" s="75"/>
      <c r="F204" s="253" t="s">
        <v>554</v>
      </c>
      <c r="G204" s="75"/>
      <c r="H204" s="75"/>
      <c r="I204" s="208"/>
      <c r="J204" s="75"/>
      <c r="K204" s="75"/>
      <c r="L204" s="73"/>
      <c r="M204" s="254"/>
      <c r="N204" s="48"/>
      <c r="O204" s="48"/>
      <c r="P204" s="48"/>
      <c r="Q204" s="48"/>
      <c r="R204" s="48"/>
      <c r="S204" s="48"/>
      <c r="T204" s="96"/>
      <c r="AT204" s="25" t="s">
        <v>403</v>
      </c>
      <c r="AU204" s="25" t="s">
        <v>81</v>
      </c>
    </row>
    <row r="205" spans="2:51" s="12" customFormat="1" ht="13.5">
      <c r="B205" s="255"/>
      <c r="C205" s="256"/>
      <c r="D205" s="252" t="s">
        <v>405</v>
      </c>
      <c r="E205" s="257" t="s">
        <v>22</v>
      </c>
      <c r="F205" s="258" t="s">
        <v>555</v>
      </c>
      <c r="G205" s="256"/>
      <c r="H205" s="259">
        <v>2469.289</v>
      </c>
      <c r="I205" s="260"/>
      <c r="J205" s="256"/>
      <c r="K205" s="256"/>
      <c r="L205" s="261"/>
      <c r="M205" s="262"/>
      <c r="N205" s="263"/>
      <c r="O205" s="263"/>
      <c r="P205" s="263"/>
      <c r="Q205" s="263"/>
      <c r="R205" s="263"/>
      <c r="S205" s="263"/>
      <c r="T205" s="264"/>
      <c r="AT205" s="265" t="s">
        <v>405</v>
      </c>
      <c r="AU205" s="265" t="s">
        <v>81</v>
      </c>
      <c r="AV205" s="12" t="s">
        <v>81</v>
      </c>
      <c r="AW205" s="12" t="s">
        <v>36</v>
      </c>
      <c r="AX205" s="12" t="s">
        <v>24</v>
      </c>
      <c r="AY205" s="265" t="s">
        <v>394</v>
      </c>
    </row>
    <row r="206" spans="2:65" s="1" customFormat="1" ht="16.5" customHeight="1">
      <c r="B206" s="47"/>
      <c r="C206" s="240" t="s">
        <v>556</v>
      </c>
      <c r="D206" s="240" t="s">
        <v>396</v>
      </c>
      <c r="E206" s="241" t="s">
        <v>557</v>
      </c>
      <c r="F206" s="242" t="s">
        <v>558</v>
      </c>
      <c r="G206" s="243" t="s">
        <v>425</v>
      </c>
      <c r="H206" s="244">
        <v>525.86</v>
      </c>
      <c r="I206" s="245"/>
      <c r="J206" s="246">
        <f>ROUND(I206*H206,2)</f>
        <v>0</v>
      </c>
      <c r="K206" s="242" t="s">
        <v>410</v>
      </c>
      <c r="L206" s="73"/>
      <c r="M206" s="247" t="s">
        <v>22</v>
      </c>
      <c r="N206" s="248" t="s">
        <v>44</v>
      </c>
      <c r="O206" s="48"/>
      <c r="P206" s="249">
        <f>O206*H206</f>
        <v>0</v>
      </c>
      <c r="Q206" s="249">
        <v>0</v>
      </c>
      <c r="R206" s="249">
        <f>Q206*H206</f>
        <v>0</v>
      </c>
      <c r="S206" s="249">
        <v>0</v>
      </c>
      <c r="T206" s="250">
        <f>S206*H206</f>
        <v>0</v>
      </c>
      <c r="AR206" s="25" t="s">
        <v>401</v>
      </c>
      <c r="AT206" s="25" t="s">
        <v>396</v>
      </c>
      <c r="AU206" s="25" t="s">
        <v>81</v>
      </c>
      <c r="AY206" s="25" t="s">
        <v>394</v>
      </c>
      <c r="BE206" s="251">
        <f>IF(N206="základní",J206,0)</f>
        <v>0</v>
      </c>
      <c r="BF206" s="251">
        <f>IF(N206="snížená",J206,0)</f>
        <v>0</v>
      </c>
      <c r="BG206" s="251">
        <f>IF(N206="zákl. přenesená",J206,0)</f>
        <v>0</v>
      </c>
      <c r="BH206" s="251">
        <f>IF(N206="sníž. přenesená",J206,0)</f>
        <v>0</v>
      </c>
      <c r="BI206" s="251">
        <f>IF(N206="nulová",J206,0)</f>
        <v>0</v>
      </c>
      <c r="BJ206" s="25" t="s">
        <v>24</v>
      </c>
      <c r="BK206" s="251">
        <f>ROUND(I206*H206,2)</f>
        <v>0</v>
      </c>
      <c r="BL206" s="25" t="s">
        <v>401</v>
      </c>
      <c r="BM206" s="25" t="s">
        <v>559</v>
      </c>
    </row>
    <row r="207" spans="2:47" s="1" customFormat="1" ht="13.5">
      <c r="B207" s="47"/>
      <c r="C207" s="75"/>
      <c r="D207" s="252" t="s">
        <v>403</v>
      </c>
      <c r="E207" s="75"/>
      <c r="F207" s="253" t="s">
        <v>560</v>
      </c>
      <c r="G207" s="75"/>
      <c r="H207" s="75"/>
      <c r="I207" s="208"/>
      <c r="J207" s="75"/>
      <c r="K207" s="75"/>
      <c r="L207" s="73"/>
      <c r="M207" s="254"/>
      <c r="N207" s="48"/>
      <c r="O207" s="48"/>
      <c r="P207" s="48"/>
      <c r="Q207" s="48"/>
      <c r="R207" s="48"/>
      <c r="S207" s="48"/>
      <c r="T207" s="96"/>
      <c r="AT207" s="25" t="s">
        <v>403</v>
      </c>
      <c r="AU207" s="25" t="s">
        <v>81</v>
      </c>
    </row>
    <row r="208" spans="2:51" s="15" customFormat="1" ht="13.5">
      <c r="B208" s="298"/>
      <c r="C208" s="299"/>
      <c r="D208" s="252" t="s">
        <v>405</v>
      </c>
      <c r="E208" s="300" t="s">
        <v>22</v>
      </c>
      <c r="F208" s="301" t="s">
        <v>561</v>
      </c>
      <c r="G208" s="299"/>
      <c r="H208" s="300" t="s">
        <v>22</v>
      </c>
      <c r="I208" s="302"/>
      <c r="J208" s="299"/>
      <c r="K208" s="299"/>
      <c r="L208" s="303"/>
      <c r="M208" s="304"/>
      <c r="N208" s="305"/>
      <c r="O208" s="305"/>
      <c r="P208" s="305"/>
      <c r="Q208" s="305"/>
      <c r="R208" s="305"/>
      <c r="S208" s="305"/>
      <c r="T208" s="306"/>
      <c r="AT208" s="307" t="s">
        <v>405</v>
      </c>
      <c r="AU208" s="307" t="s">
        <v>81</v>
      </c>
      <c r="AV208" s="15" t="s">
        <v>24</v>
      </c>
      <c r="AW208" s="15" t="s">
        <v>36</v>
      </c>
      <c r="AX208" s="15" t="s">
        <v>73</v>
      </c>
      <c r="AY208" s="307" t="s">
        <v>394</v>
      </c>
    </row>
    <row r="209" spans="2:51" s="12" customFormat="1" ht="13.5">
      <c r="B209" s="255"/>
      <c r="C209" s="256"/>
      <c r="D209" s="252" t="s">
        <v>405</v>
      </c>
      <c r="E209" s="257" t="s">
        <v>22</v>
      </c>
      <c r="F209" s="258" t="s">
        <v>562</v>
      </c>
      <c r="G209" s="256"/>
      <c r="H209" s="259">
        <v>513.602</v>
      </c>
      <c r="I209" s="260"/>
      <c r="J209" s="256"/>
      <c r="K209" s="256"/>
      <c r="L209" s="261"/>
      <c r="M209" s="262"/>
      <c r="N209" s="263"/>
      <c r="O209" s="263"/>
      <c r="P209" s="263"/>
      <c r="Q209" s="263"/>
      <c r="R209" s="263"/>
      <c r="S209" s="263"/>
      <c r="T209" s="264"/>
      <c r="AT209" s="265" t="s">
        <v>405</v>
      </c>
      <c r="AU209" s="265" t="s">
        <v>81</v>
      </c>
      <c r="AV209" s="12" t="s">
        <v>81</v>
      </c>
      <c r="AW209" s="12" t="s">
        <v>36</v>
      </c>
      <c r="AX209" s="12" t="s">
        <v>73</v>
      </c>
      <c r="AY209" s="265" t="s">
        <v>394</v>
      </c>
    </row>
    <row r="210" spans="2:51" s="12" customFormat="1" ht="13.5">
      <c r="B210" s="255"/>
      <c r="C210" s="256"/>
      <c r="D210" s="252" t="s">
        <v>405</v>
      </c>
      <c r="E210" s="257" t="s">
        <v>22</v>
      </c>
      <c r="F210" s="258" t="s">
        <v>563</v>
      </c>
      <c r="G210" s="256"/>
      <c r="H210" s="259">
        <v>4.644</v>
      </c>
      <c r="I210" s="260"/>
      <c r="J210" s="256"/>
      <c r="K210" s="256"/>
      <c r="L210" s="261"/>
      <c r="M210" s="262"/>
      <c r="N210" s="263"/>
      <c r="O210" s="263"/>
      <c r="P210" s="263"/>
      <c r="Q210" s="263"/>
      <c r="R210" s="263"/>
      <c r="S210" s="263"/>
      <c r="T210" s="264"/>
      <c r="AT210" s="265" t="s">
        <v>405</v>
      </c>
      <c r="AU210" s="265" t="s">
        <v>81</v>
      </c>
      <c r="AV210" s="12" t="s">
        <v>81</v>
      </c>
      <c r="AW210" s="12" t="s">
        <v>36</v>
      </c>
      <c r="AX210" s="12" t="s">
        <v>73</v>
      </c>
      <c r="AY210" s="265" t="s">
        <v>394</v>
      </c>
    </row>
    <row r="211" spans="2:51" s="12" customFormat="1" ht="13.5">
      <c r="B211" s="255"/>
      <c r="C211" s="256"/>
      <c r="D211" s="252" t="s">
        <v>405</v>
      </c>
      <c r="E211" s="257" t="s">
        <v>22</v>
      </c>
      <c r="F211" s="258" t="s">
        <v>564</v>
      </c>
      <c r="G211" s="256"/>
      <c r="H211" s="259">
        <v>7.614</v>
      </c>
      <c r="I211" s="260"/>
      <c r="J211" s="256"/>
      <c r="K211" s="256"/>
      <c r="L211" s="261"/>
      <c r="M211" s="262"/>
      <c r="N211" s="263"/>
      <c r="O211" s="263"/>
      <c r="P211" s="263"/>
      <c r="Q211" s="263"/>
      <c r="R211" s="263"/>
      <c r="S211" s="263"/>
      <c r="T211" s="264"/>
      <c r="AT211" s="265" t="s">
        <v>405</v>
      </c>
      <c r="AU211" s="265" t="s">
        <v>81</v>
      </c>
      <c r="AV211" s="12" t="s">
        <v>81</v>
      </c>
      <c r="AW211" s="12" t="s">
        <v>36</v>
      </c>
      <c r="AX211" s="12" t="s">
        <v>73</v>
      </c>
      <c r="AY211" s="265" t="s">
        <v>394</v>
      </c>
    </row>
    <row r="212" spans="2:51" s="14" customFormat="1" ht="13.5">
      <c r="B212" s="277"/>
      <c r="C212" s="278"/>
      <c r="D212" s="252" t="s">
        <v>405</v>
      </c>
      <c r="E212" s="279" t="s">
        <v>248</v>
      </c>
      <c r="F212" s="280" t="s">
        <v>473</v>
      </c>
      <c r="G212" s="278"/>
      <c r="H212" s="281">
        <v>525.86</v>
      </c>
      <c r="I212" s="282"/>
      <c r="J212" s="278"/>
      <c r="K212" s="278"/>
      <c r="L212" s="283"/>
      <c r="M212" s="284"/>
      <c r="N212" s="285"/>
      <c r="O212" s="285"/>
      <c r="P212" s="285"/>
      <c r="Q212" s="285"/>
      <c r="R212" s="285"/>
      <c r="S212" s="285"/>
      <c r="T212" s="286"/>
      <c r="AT212" s="287" t="s">
        <v>405</v>
      </c>
      <c r="AU212" s="287" t="s">
        <v>81</v>
      </c>
      <c r="AV212" s="14" t="s">
        <v>401</v>
      </c>
      <c r="AW212" s="14" t="s">
        <v>36</v>
      </c>
      <c r="AX212" s="14" t="s">
        <v>24</v>
      </c>
      <c r="AY212" s="287" t="s">
        <v>394</v>
      </c>
    </row>
    <row r="213" spans="2:65" s="1" customFormat="1" ht="25.5" customHeight="1">
      <c r="B213" s="47"/>
      <c r="C213" s="240" t="s">
        <v>565</v>
      </c>
      <c r="D213" s="240" t="s">
        <v>396</v>
      </c>
      <c r="E213" s="241" t="s">
        <v>566</v>
      </c>
      <c r="F213" s="242" t="s">
        <v>567</v>
      </c>
      <c r="G213" s="243" t="s">
        <v>399</v>
      </c>
      <c r="H213" s="244">
        <v>805.3</v>
      </c>
      <c r="I213" s="245"/>
      <c r="J213" s="246">
        <f>ROUND(I213*H213,2)</f>
        <v>0</v>
      </c>
      <c r="K213" s="242" t="s">
        <v>410</v>
      </c>
      <c r="L213" s="73"/>
      <c r="M213" s="247" t="s">
        <v>22</v>
      </c>
      <c r="N213" s="248" t="s">
        <v>44</v>
      </c>
      <c r="O213" s="48"/>
      <c r="P213" s="249">
        <f>O213*H213</f>
        <v>0</v>
      </c>
      <c r="Q213" s="249">
        <v>8E-05</v>
      </c>
      <c r="R213" s="249">
        <f>Q213*H213</f>
        <v>0.064424</v>
      </c>
      <c r="S213" s="249">
        <v>0</v>
      </c>
      <c r="T213" s="250">
        <f>S213*H213</f>
        <v>0</v>
      </c>
      <c r="AR213" s="25" t="s">
        <v>401</v>
      </c>
      <c r="AT213" s="25" t="s">
        <v>396</v>
      </c>
      <c r="AU213" s="25" t="s">
        <v>81</v>
      </c>
      <c r="AY213" s="25" t="s">
        <v>394</v>
      </c>
      <c r="BE213" s="251">
        <f>IF(N213="základní",J213,0)</f>
        <v>0</v>
      </c>
      <c r="BF213" s="251">
        <f>IF(N213="snížená",J213,0)</f>
        <v>0</v>
      </c>
      <c r="BG213" s="251">
        <f>IF(N213="zákl. přenesená",J213,0)</f>
        <v>0</v>
      </c>
      <c r="BH213" s="251">
        <f>IF(N213="sníž. přenesená",J213,0)</f>
        <v>0</v>
      </c>
      <c r="BI213" s="251">
        <f>IF(N213="nulová",J213,0)</f>
        <v>0</v>
      </c>
      <c r="BJ213" s="25" t="s">
        <v>24</v>
      </c>
      <c r="BK213" s="251">
        <f>ROUND(I213*H213,2)</f>
        <v>0</v>
      </c>
      <c r="BL213" s="25" t="s">
        <v>401</v>
      </c>
      <c r="BM213" s="25" t="s">
        <v>568</v>
      </c>
    </row>
    <row r="214" spans="2:47" s="1" customFormat="1" ht="13.5">
      <c r="B214" s="47"/>
      <c r="C214" s="75"/>
      <c r="D214" s="252" t="s">
        <v>403</v>
      </c>
      <c r="E214" s="75"/>
      <c r="F214" s="253" t="s">
        <v>569</v>
      </c>
      <c r="G214" s="75"/>
      <c r="H214" s="75"/>
      <c r="I214" s="208"/>
      <c r="J214" s="75"/>
      <c r="K214" s="75"/>
      <c r="L214" s="73"/>
      <c r="M214" s="254"/>
      <c r="N214" s="48"/>
      <c r="O214" s="48"/>
      <c r="P214" s="48"/>
      <c r="Q214" s="48"/>
      <c r="R214" s="48"/>
      <c r="S214" s="48"/>
      <c r="T214" s="96"/>
      <c r="AT214" s="25" t="s">
        <v>403</v>
      </c>
      <c r="AU214" s="25" t="s">
        <v>81</v>
      </c>
    </row>
    <row r="215" spans="2:51" s="12" customFormat="1" ht="13.5">
      <c r="B215" s="255"/>
      <c r="C215" s="256"/>
      <c r="D215" s="252" t="s">
        <v>405</v>
      </c>
      <c r="E215" s="257" t="s">
        <v>22</v>
      </c>
      <c r="F215" s="258" t="s">
        <v>570</v>
      </c>
      <c r="G215" s="256"/>
      <c r="H215" s="259">
        <v>805.3</v>
      </c>
      <c r="I215" s="260"/>
      <c r="J215" s="256"/>
      <c r="K215" s="256"/>
      <c r="L215" s="261"/>
      <c r="M215" s="262"/>
      <c r="N215" s="263"/>
      <c r="O215" s="263"/>
      <c r="P215" s="263"/>
      <c r="Q215" s="263"/>
      <c r="R215" s="263"/>
      <c r="S215" s="263"/>
      <c r="T215" s="264"/>
      <c r="AT215" s="265" t="s">
        <v>405</v>
      </c>
      <c r="AU215" s="265" t="s">
        <v>81</v>
      </c>
      <c r="AV215" s="12" t="s">
        <v>81</v>
      </c>
      <c r="AW215" s="12" t="s">
        <v>36</v>
      </c>
      <c r="AX215" s="12" t="s">
        <v>24</v>
      </c>
      <c r="AY215" s="265" t="s">
        <v>394</v>
      </c>
    </row>
    <row r="216" spans="2:65" s="1" customFormat="1" ht="16.5" customHeight="1">
      <c r="B216" s="47"/>
      <c r="C216" s="288" t="s">
        <v>571</v>
      </c>
      <c r="D216" s="288" t="s">
        <v>506</v>
      </c>
      <c r="E216" s="289" t="s">
        <v>572</v>
      </c>
      <c r="F216" s="290" t="s">
        <v>573</v>
      </c>
      <c r="G216" s="291" t="s">
        <v>574</v>
      </c>
      <c r="H216" s="292">
        <v>40.265</v>
      </c>
      <c r="I216" s="293"/>
      <c r="J216" s="294">
        <f>ROUND(I216*H216,2)</f>
        <v>0</v>
      </c>
      <c r="K216" s="290" t="s">
        <v>410</v>
      </c>
      <c r="L216" s="295"/>
      <c r="M216" s="296" t="s">
        <v>22</v>
      </c>
      <c r="N216" s="297" t="s">
        <v>44</v>
      </c>
      <c r="O216" s="48"/>
      <c r="P216" s="249">
        <f>O216*H216</f>
        <v>0</v>
      </c>
      <c r="Q216" s="249">
        <v>0.001</v>
      </c>
      <c r="R216" s="249">
        <f>Q216*H216</f>
        <v>0.040265</v>
      </c>
      <c r="S216" s="249">
        <v>0</v>
      </c>
      <c r="T216" s="250">
        <f>S216*H216</f>
        <v>0</v>
      </c>
      <c r="AR216" s="25" t="s">
        <v>443</v>
      </c>
      <c r="AT216" s="25" t="s">
        <v>506</v>
      </c>
      <c r="AU216" s="25" t="s">
        <v>81</v>
      </c>
      <c r="AY216" s="25" t="s">
        <v>394</v>
      </c>
      <c r="BE216" s="251">
        <f>IF(N216="základní",J216,0)</f>
        <v>0</v>
      </c>
      <c r="BF216" s="251">
        <f>IF(N216="snížená",J216,0)</f>
        <v>0</v>
      </c>
      <c r="BG216" s="251">
        <f>IF(N216="zákl. přenesená",J216,0)</f>
        <v>0</v>
      </c>
      <c r="BH216" s="251">
        <f>IF(N216="sníž. přenesená",J216,0)</f>
        <v>0</v>
      </c>
      <c r="BI216" s="251">
        <f>IF(N216="nulová",J216,0)</f>
        <v>0</v>
      </c>
      <c r="BJ216" s="25" t="s">
        <v>24</v>
      </c>
      <c r="BK216" s="251">
        <f>ROUND(I216*H216,2)</f>
        <v>0</v>
      </c>
      <c r="BL216" s="25" t="s">
        <v>401</v>
      </c>
      <c r="BM216" s="25" t="s">
        <v>575</v>
      </c>
    </row>
    <row r="217" spans="2:47" s="1" customFormat="1" ht="13.5">
      <c r="B217" s="47"/>
      <c r="C217" s="75"/>
      <c r="D217" s="252" t="s">
        <v>403</v>
      </c>
      <c r="E217" s="75"/>
      <c r="F217" s="253" t="s">
        <v>576</v>
      </c>
      <c r="G217" s="75"/>
      <c r="H217" s="75"/>
      <c r="I217" s="208"/>
      <c r="J217" s="75"/>
      <c r="K217" s="75"/>
      <c r="L217" s="73"/>
      <c r="M217" s="254"/>
      <c r="N217" s="48"/>
      <c r="O217" s="48"/>
      <c r="P217" s="48"/>
      <c r="Q217" s="48"/>
      <c r="R217" s="48"/>
      <c r="S217" s="48"/>
      <c r="T217" s="96"/>
      <c r="AT217" s="25" t="s">
        <v>403</v>
      </c>
      <c r="AU217" s="25" t="s">
        <v>81</v>
      </c>
    </row>
    <row r="218" spans="2:51" s="12" customFormat="1" ht="13.5">
      <c r="B218" s="255"/>
      <c r="C218" s="256"/>
      <c r="D218" s="252" t="s">
        <v>405</v>
      </c>
      <c r="E218" s="257" t="s">
        <v>22</v>
      </c>
      <c r="F218" s="258" t="s">
        <v>577</v>
      </c>
      <c r="G218" s="256"/>
      <c r="H218" s="259">
        <v>40.265</v>
      </c>
      <c r="I218" s="260"/>
      <c r="J218" s="256"/>
      <c r="K218" s="256"/>
      <c r="L218" s="261"/>
      <c r="M218" s="262"/>
      <c r="N218" s="263"/>
      <c r="O218" s="263"/>
      <c r="P218" s="263"/>
      <c r="Q218" s="263"/>
      <c r="R218" s="263"/>
      <c r="S218" s="263"/>
      <c r="T218" s="264"/>
      <c r="AT218" s="265" t="s">
        <v>405</v>
      </c>
      <c r="AU218" s="265" t="s">
        <v>81</v>
      </c>
      <c r="AV218" s="12" t="s">
        <v>81</v>
      </c>
      <c r="AW218" s="12" t="s">
        <v>36</v>
      </c>
      <c r="AX218" s="12" t="s">
        <v>24</v>
      </c>
      <c r="AY218" s="265" t="s">
        <v>394</v>
      </c>
    </row>
    <row r="219" spans="2:65" s="1" customFormat="1" ht="16.5" customHeight="1">
      <c r="B219" s="47"/>
      <c r="C219" s="240" t="s">
        <v>578</v>
      </c>
      <c r="D219" s="240" t="s">
        <v>396</v>
      </c>
      <c r="E219" s="241" t="s">
        <v>579</v>
      </c>
      <c r="F219" s="242" t="s">
        <v>580</v>
      </c>
      <c r="G219" s="243" t="s">
        <v>399</v>
      </c>
      <c r="H219" s="244">
        <v>798</v>
      </c>
      <c r="I219" s="245"/>
      <c r="J219" s="246">
        <f>ROUND(I219*H219,2)</f>
        <v>0</v>
      </c>
      <c r="K219" s="242" t="s">
        <v>410</v>
      </c>
      <c r="L219" s="73"/>
      <c r="M219" s="247" t="s">
        <v>22</v>
      </c>
      <c r="N219" s="248" t="s">
        <v>44</v>
      </c>
      <c r="O219" s="48"/>
      <c r="P219" s="249">
        <f>O219*H219</f>
        <v>0</v>
      </c>
      <c r="Q219" s="249">
        <v>0</v>
      </c>
      <c r="R219" s="249">
        <f>Q219*H219</f>
        <v>0</v>
      </c>
      <c r="S219" s="249">
        <v>0</v>
      </c>
      <c r="T219" s="250">
        <f>S219*H219</f>
        <v>0</v>
      </c>
      <c r="AR219" s="25" t="s">
        <v>401</v>
      </c>
      <c r="AT219" s="25" t="s">
        <v>396</v>
      </c>
      <c r="AU219" s="25" t="s">
        <v>81</v>
      </c>
      <c r="AY219" s="25" t="s">
        <v>394</v>
      </c>
      <c r="BE219" s="251">
        <f>IF(N219="základní",J219,0)</f>
        <v>0</v>
      </c>
      <c r="BF219" s="251">
        <f>IF(N219="snížená",J219,0)</f>
        <v>0</v>
      </c>
      <c r="BG219" s="251">
        <f>IF(N219="zákl. přenesená",J219,0)</f>
        <v>0</v>
      </c>
      <c r="BH219" s="251">
        <f>IF(N219="sníž. přenesená",J219,0)</f>
        <v>0</v>
      </c>
      <c r="BI219" s="251">
        <f>IF(N219="nulová",J219,0)</f>
        <v>0</v>
      </c>
      <c r="BJ219" s="25" t="s">
        <v>24</v>
      </c>
      <c r="BK219" s="251">
        <f>ROUND(I219*H219,2)</f>
        <v>0</v>
      </c>
      <c r="BL219" s="25" t="s">
        <v>401</v>
      </c>
      <c r="BM219" s="25" t="s">
        <v>581</v>
      </c>
    </row>
    <row r="220" spans="2:47" s="1" customFormat="1" ht="13.5">
      <c r="B220" s="47"/>
      <c r="C220" s="75"/>
      <c r="D220" s="252" t="s">
        <v>403</v>
      </c>
      <c r="E220" s="75"/>
      <c r="F220" s="253" t="s">
        <v>582</v>
      </c>
      <c r="G220" s="75"/>
      <c r="H220" s="75"/>
      <c r="I220" s="208"/>
      <c r="J220" s="75"/>
      <c r="K220" s="75"/>
      <c r="L220" s="73"/>
      <c r="M220" s="254"/>
      <c r="N220" s="48"/>
      <c r="O220" s="48"/>
      <c r="P220" s="48"/>
      <c r="Q220" s="48"/>
      <c r="R220" s="48"/>
      <c r="S220" s="48"/>
      <c r="T220" s="96"/>
      <c r="AT220" s="25" t="s">
        <v>403</v>
      </c>
      <c r="AU220" s="25" t="s">
        <v>81</v>
      </c>
    </row>
    <row r="221" spans="2:51" s="12" customFormat="1" ht="13.5">
      <c r="B221" s="255"/>
      <c r="C221" s="256"/>
      <c r="D221" s="252" t="s">
        <v>405</v>
      </c>
      <c r="E221" s="257" t="s">
        <v>22</v>
      </c>
      <c r="F221" s="258" t="s">
        <v>583</v>
      </c>
      <c r="G221" s="256"/>
      <c r="H221" s="259">
        <v>798</v>
      </c>
      <c r="I221" s="260"/>
      <c r="J221" s="256"/>
      <c r="K221" s="256"/>
      <c r="L221" s="261"/>
      <c r="M221" s="262"/>
      <c r="N221" s="263"/>
      <c r="O221" s="263"/>
      <c r="P221" s="263"/>
      <c r="Q221" s="263"/>
      <c r="R221" s="263"/>
      <c r="S221" s="263"/>
      <c r="T221" s="264"/>
      <c r="AT221" s="265" t="s">
        <v>405</v>
      </c>
      <c r="AU221" s="265" t="s">
        <v>81</v>
      </c>
      <c r="AV221" s="12" t="s">
        <v>81</v>
      </c>
      <c r="AW221" s="12" t="s">
        <v>36</v>
      </c>
      <c r="AX221" s="12" t="s">
        <v>24</v>
      </c>
      <c r="AY221" s="265" t="s">
        <v>394</v>
      </c>
    </row>
    <row r="222" spans="2:65" s="1" customFormat="1" ht="16.5" customHeight="1">
      <c r="B222" s="47"/>
      <c r="C222" s="240" t="s">
        <v>584</v>
      </c>
      <c r="D222" s="240" t="s">
        <v>396</v>
      </c>
      <c r="E222" s="241" t="s">
        <v>585</v>
      </c>
      <c r="F222" s="242" t="s">
        <v>586</v>
      </c>
      <c r="G222" s="243" t="s">
        <v>399</v>
      </c>
      <c r="H222" s="244">
        <v>805.3</v>
      </c>
      <c r="I222" s="245"/>
      <c r="J222" s="246">
        <f>ROUND(I222*H222,2)</f>
        <v>0</v>
      </c>
      <c r="K222" s="242" t="s">
        <v>22</v>
      </c>
      <c r="L222" s="73"/>
      <c r="M222" s="247" t="s">
        <v>22</v>
      </c>
      <c r="N222" s="248" t="s">
        <v>44</v>
      </c>
      <c r="O222" s="48"/>
      <c r="P222" s="249">
        <f>O222*H222</f>
        <v>0</v>
      </c>
      <c r="Q222" s="249">
        <v>0</v>
      </c>
      <c r="R222" s="249">
        <f>Q222*H222</f>
        <v>0</v>
      </c>
      <c r="S222" s="249">
        <v>0</v>
      </c>
      <c r="T222" s="250">
        <f>S222*H222</f>
        <v>0</v>
      </c>
      <c r="AR222" s="25" t="s">
        <v>401</v>
      </c>
      <c r="AT222" s="25" t="s">
        <v>396</v>
      </c>
      <c r="AU222" s="25" t="s">
        <v>81</v>
      </c>
      <c r="AY222" s="25" t="s">
        <v>394</v>
      </c>
      <c r="BE222" s="251">
        <f>IF(N222="základní",J222,0)</f>
        <v>0</v>
      </c>
      <c r="BF222" s="251">
        <f>IF(N222="snížená",J222,0)</f>
        <v>0</v>
      </c>
      <c r="BG222" s="251">
        <f>IF(N222="zákl. přenesená",J222,0)</f>
        <v>0</v>
      </c>
      <c r="BH222" s="251">
        <f>IF(N222="sníž. přenesená",J222,0)</f>
        <v>0</v>
      </c>
      <c r="BI222" s="251">
        <f>IF(N222="nulová",J222,0)</f>
        <v>0</v>
      </c>
      <c r="BJ222" s="25" t="s">
        <v>24</v>
      </c>
      <c r="BK222" s="251">
        <f>ROUND(I222*H222,2)</f>
        <v>0</v>
      </c>
      <c r="BL222" s="25" t="s">
        <v>401</v>
      </c>
      <c r="BM222" s="25" t="s">
        <v>587</v>
      </c>
    </row>
    <row r="223" spans="2:51" s="12" customFormat="1" ht="13.5">
      <c r="B223" s="255"/>
      <c r="C223" s="256"/>
      <c r="D223" s="252" t="s">
        <v>405</v>
      </c>
      <c r="E223" s="257" t="s">
        <v>22</v>
      </c>
      <c r="F223" s="258" t="s">
        <v>570</v>
      </c>
      <c r="G223" s="256"/>
      <c r="H223" s="259">
        <v>805.3</v>
      </c>
      <c r="I223" s="260"/>
      <c r="J223" s="256"/>
      <c r="K223" s="256"/>
      <c r="L223" s="261"/>
      <c r="M223" s="262"/>
      <c r="N223" s="263"/>
      <c r="O223" s="263"/>
      <c r="P223" s="263"/>
      <c r="Q223" s="263"/>
      <c r="R223" s="263"/>
      <c r="S223" s="263"/>
      <c r="T223" s="264"/>
      <c r="AT223" s="265" t="s">
        <v>405</v>
      </c>
      <c r="AU223" s="265" t="s">
        <v>81</v>
      </c>
      <c r="AV223" s="12" t="s">
        <v>81</v>
      </c>
      <c r="AW223" s="12" t="s">
        <v>36</v>
      </c>
      <c r="AX223" s="12" t="s">
        <v>24</v>
      </c>
      <c r="AY223" s="265" t="s">
        <v>394</v>
      </c>
    </row>
    <row r="224" spans="2:65" s="1" customFormat="1" ht="16.5" customHeight="1">
      <c r="B224" s="47"/>
      <c r="C224" s="240" t="s">
        <v>588</v>
      </c>
      <c r="D224" s="240" t="s">
        <v>396</v>
      </c>
      <c r="E224" s="241" t="s">
        <v>589</v>
      </c>
      <c r="F224" s="242" t="s">
        <v>590</v>
      </c>
      <c r="G224" s="243" t="s">
        <v>409</v>
      </c>
      <c r="H224" s="244">
        <v>9</v>
      </c>
      <c r="I224" s="245"/>
      <c r="J224" s="246">
        <f>ROUND(I224*H224,2)</f>
        <v>0</v>
      </c>
      <c r="K224" s="242" t="s">
        <v>400</v>
      </c>
      <c r="L224" s="73"/>
      <c r="M224" s="247" t="s">
        <v>22</v>
      </c>
      <c r="N224" s="248" t="s">
        <v>44</v>
      </c>
      <c r="O224" s="48"/>
      <c r="P224" s="249">
        <f>O224*H224</f>
        <v>0</v>
      </c>
      <c r="Q224" s="249">
        <v>0.01281</v>
      </c>
      <c r="R224" s="249">
        <f>Q224*H224</f>
        <v>0.11529</v>
      </c>
      <c r="S224" s="249">
        <v>0</v>
      </c>
      <c r="T224" s="250">
        <f>S224*H224</f>
        <v>0</v>
      </c>
      <c r="AR224" s="25" t="s">
        <v>401</v>
      </c>
      <c r="AT224" s="25" t="s">
        <v>396</v>
      </c>
      <c r="AU224" s="25" t="s">
        <v>81</v>
      </c>
      <c r="AY224" s="25" t="s">
        <v>394</v>
      </c>
      <c r="BE224" s="251">
        <f>IF(N224="základní",J224,0)</f>
        <v>0</v>
      </c>
      <c r="BF224" s="251">
        <f>IF(N224="snížená",J224,0)</f>
        <v>0</v>
      </c>
      <c r="BG224" s="251">
        <f>IF(N224="zákl. přenesená",J224,0)</f>
        <v>0</v>
      </c>
      <c r="BH224" s="251">
        <f>IF(N224="sníž. přenesená",J224,0)</f>
        <v>0</v>
      </c>
      <c r="BI224" s="251">
        <f>IF(N224="nulová",J224,0)</f>
        <v>0</v>
      </c>
      <c r="BJ224" s="25" t="s">
        <v>24</v>
      </c>
      <c r="BK224" s="251">
        <f>ROUND(I224*H224,2)</f>
        <v>0</v>
      </c>
      <c r="BL224" s="25" t="s">
        <v>401</v>
      </c>
      <c r="BM224" s="25" t="s">
        <v>591</v>
      </c>
    </row>
    <row r="225" spans="2:47" s="1" customFormat="1" ht="13.5">
      <c r="B225" s="47"/>
      <c r="C225" s="75"/>
      <c r="D225" s="252" t="s">
        <v>403</v>
      </c>
      <c r="E225" s="75"/>
      <c r="F225" s="253" t="s">
        <v>592</v>
      </c>
      <c r="G225" s="75"/>
      <c r="H225" s="75"/>
      <c r="I225" s="208"/>
      <c r="J225" s="75"/>
      <c r="K225" s="75"/>
      <c r="L225" s="73"/>
      <c r="M225" s="254"/>
      <c r="N225" s="48"/>
      <c r="O225" s="48"/>
      <c r="P225" s="48"/>
      <c r="Q225" s="48"/>
      <c r="R225" s="48"/>
      <c r="S225" s="48"/>
      <c r="T225" s="96"/>
      <c r="AT225" s="25" t="s">
        <v>403</v>
      </c>
      <c r="AU225" s="25" t="s">
        <v>81</v>
      </c>
    </row>
    <row r="226" spans="2:65" s="1" customFormat="1" ht="16.5" customHeight="1">
      <c r="B226" s="47"/>
      <c r="C226" s="240" t="s">
        <v>593</v>
      </c>
      <c r="D226" s="240" t="s">
        <v>396</v>
      </c>
      <c r="E226" s="241" t="s">
        <v>594</v>
      </c>
      <c r="F226" s="242" t="s">
        <v>595</v>
      </c>
      <c r="G226" s="243" t="s">
        <v>409</v>
      </c>
      <c r="H226" s="244">
        <v>3</v>
      </c>
      <c r="I226" s="245"/>
      <c r="J226" s="246">
        <f>ROUND(I226*H226,2)</f>
        <v>0</v>
      </c>
      <c r="K226" s="242" t="s">
        <v>400</v>
      </c>
      <c r="L226" s="73"/>
      <c r="M226" s="247" t="s">
        <v>22</v>
      </c>
      <c r="N226" s="248" t="s">
        <v>44</v>
      </c>
      <c r="O226" s="48"/>
      <c r="P226" s="249">
        <f>O226*H226</f>
        <v>0</v>
      </c>
      <c r="Q226" s="249">
        <v>0.02135</v>
      </c>
      <c r="R226" s="249">
        <f>Q226*H226</f>
        <v>0.06405</v>
      </c>
      <c r="S226" s="249">
        <v>0</v>
      </c>
      <c r="T226" s="250">
        <f>S226*H226</f>
        <v>0</v>
      </c>
      <c r="AR226" s="25" t="s">
        <v>401</v>
      </c>
      <c r="AT226" s="25" t="s">
        <v>396</v>
      </c>
      <c r="AU226" s="25" t="s">
        <v>81</v>
      </c>
      <c r="AY226" s="25" t="s">
        <v>394</v>
      </c>
      <c r="BE226" s="251">
        <f>IF(N226="základní",J226,0)</f>
        <v>0</v>
      </c>
      <c r="BF226" s="251">
        <f>IF(N226="snížená",J226,0)</f>
        <v>0</v>
      </c>
      <c r="BG226" s="251">
        <f>IF(N226="zákl. přenesená",J226,0)</f>
        <v>0</v>
      </c>
      <c r="BH226" s="251">
        <f>IF(N226="sníž. přenesená",J226,0)</f>
        <v>0</v>
      </c>
      <c r="BI226" s="251">
        <f>IF(N226="nulová",J226,0)</f>
        <v>0</v>
      </c>
      <c r="BJ226" s="25" t="s">
        <v>24</v>
      </c>
      <c r="BK226" s="251">
        <f>ROUND(I226*H226,2)</f>
        <v>0</v>
      </c>
      <c r="BL226" s="25" t="s">
        <v>401</v>
      </c>
      <c r="BM226" s="25" t="s">
        <v>596</v>
      </c>
    </row>
    <row r="227" spans="2:47" s="1" customFormat="1" ht="13.5">
      <c r="B227" s="47"/>
      <c r="C227" s="75"/>
      <c r="D227" s="252" t="s">
        <v>403</v>
      </c>
      <c r="E227" s="75"/>
      <c r="F227" s="253" t="s">
        <v>597</v>
      </c>
      <c r="G227" s="75"/>
      <c r="H227" s="75"/>
      <c r="I227" s="208"/>
      <c r="J227" s="75"/>
      <c r="K227" s="75"/>
      <c r="L227" s="73"/>
      <c r="M227" s="254"/>
      <c r="N227" s="48"/>
      <c r="O227" s="48"/>
      <c r="P227" s="48"/>
      <c r="Q227" s="48"/>
      <c r="R227" s="48"/>
      <c r="S227" s="48"/>
      <c r="T227" s="96"/>
      <c r="AT227" s="25" t="s">
        <v>403</v>
      </c>
      <c r="AU227" s="25" t="s">
        <v>81</v>
      </c>
    </row>
    <row r="228" spans="2:65" s="1" customFormat="1" ht="16.5" customHeight="1">
      <c r="B228" s="47"/>
      <c r="C228" s="240" t="s">
        <v>598</v>
      </c>
      <c r="D228" s="240" t="s">
        <v>396</v>
      </c>
      <c r="E228" s="241" t="s">
        <v>599</v>
      </c>
      <c r="F228" s="242" t="s">
        <v>600</v>
      </c>
      <c r="G228" s="243" t="s">
        <v>409</v>
      </c>
      <c r="H228" s="244">
        <v>2</v>
      </c>
      <c r="I228" s="245"/>
      <c r="J228" s="246">
        <f>ROUND(I228*H228,2)</f>
        <v>0</v>
      </c>
      <c r="K228" s="242" t="s">
        <v>400</v>
      </c>
      <c r="L228" s="73"/>
      <c r="M228" s="247" t="s">
        <v>22</v>
      </c>
      <c r="N228" s="248" t="s">
        <v>44</v>
      </c>
      <c r="O228" s="48"/>
      <c r="P228" s="249">
        <f>O228*H228</f>
        <v>0</v>
      </c>
      <c r="Q228" s="249">
        <v>0.03843</v>
      </c>
      <c r="R228" s="249">
        <f>Q228*H228</f>
        <v>0.07686</v>
      </c>
      <c r="S228" s="249">
        <v>0</v>
      </c>
      <c r="T228" s="250">
        <f>S228*H228</f>
        <v>0</v>
      </c>
      <c r="AR228" s="25" t="s">
        <v>401</v>
      </c>
      <c r="AT228" s="25" t="s">
        <v>396</v>
      </c>
      <c r="AU228" s="25" t="s">
        <v>81</v>
      </c>
      <c r="AY228" s="25" t="s">
        <v>394</v>
      </c>
      <c r="BE228" s="251">
        <f>IF(N228="základní",J228,0)</f>
        <v>0</v>
      </c>
      <c r="BF228" s="251">
        <f>IF(N228="snížená",J228,0)</f>
        <v>0</v>
      </c>
      <c r="BG228" s="251">
        <f>IF(N228="zákl. přenesená",J228,0)</f>
        <v>0</v>
      </c>
      <c r="BH228" s="251">
        <f>IF(N228="sníž. přenesená",J228,0)</f>
        <v>0</v>
      </c>
      <c r="BI228" s="251">
        <f>IF(N228="nulová",J228,0)</f>
        <v>0</v>
      </c>
      <c r="BJ228" s="25" t="s">
        <v>24</v>
      </c>
      <c r="BK228" s="251">
        <f>ROUND(I228*H228,2)</f>
        <v>0</v>
      </c>
      <c r="BL228" s="25" t="s">
        <v>401</v>
      </c>
      <c r="BM228" s="25" t="s">
        <v>601</v>
      </c>
    </row>
    <row r="229" spans="2:47" s="1" customFormat="1" ht="13.5">
      <c r="B229" s="47"/>
      <c r="C229" s="75"/>
      <c r="D229" s="252" t="s">
        <v>403</v>
      </c>
      <c r="E229" s="75"/>
      <c r="F229" s="253" t="s">
        <v>602</v>
      </c>
      <c r="G229" s="75"/>
      <c r="H229" s="75"/>
      <c r="I229" s="208"/>
      <c r="J229" s="75"/>
      <c r="K229" s="75"/>
      <c r="L229" s="73"/>
      <c r="M229" s="254"/>
      <c r="N229" s="48"/>
      <c r="O229" s="48"/>
      <c r="P229" s="48"/>
      <c r="Q229" s="48"/>
      <c r="R229" s="48"/>
      <c r="S229" s="48"/>
      <c r="T229" s="96"/>
      <c r="AT229" s="25" t="s">
        <v>403</v>
      </c>
      <c r="AU229" s="25" t="s">
        <v>81</v>
      </c>
    </row>
    <row r="230" spans="2:63" s="11" customFormat="1" ht="29.85" customHeight="1">
      <c r="B230" s="224"/>
      <c r="C230" s="225"/>
      <c r="D230" s="226" t="s">
        <v>72</v>
      </c>
      <c r="E230" s="238" t="s">
        <v>81</v>
      </c>
      <c r="F230" s="238" t="s">
        <v>603</v>
      </c>
      <c r="G230" s="225"/>
      <c r="H230" s="225"/>
      <c r="I230" s="228"/>
      <c r="J230" s="239">
        <f>BK230</f>
        <v>0</v>
      </c>
      <c r="K230" s="225"/>
      <c r="L230" s="230"/>
      <c r="M230" s="231"/>
      <c r="N230" s="232"/>
      <c r="O230" s="232"/>
      <c r="P230" s="233">
        <f>SUM(P231:P304)</f>
        <v>0</v>
      </c>
      <c r="Q230" s="232"/>
      <c r="R230" s="233">
        <f>SUM(R231:R304)</f>
        <v>682.96554161</v>
      </c>
      <c r="S230" s="232"/>
      <c r="T230" s="234">
        <f>SUM(T231:T304)</f>
        <v>0</v>
      </c>
      <c r="AR230" s="235" t="s">
        <v>24</v>
      </c>
      <c r="AT230" s="236" t="s">
        <v>72</v>
      </c>
      <c r="AU230" s="236" t="s">
        <v>24</v>
      </c>
      <c r="AY230" s="235" t="s">
        <v>394</v>
      </c>
      <c r="BK230" s="237">
        <f>SUM(BK231:BK304)</f>
        <v>0</v>
      </c>
    </row>
    <row r="231" spans="2:65" s="1" customFormat="1" ht="16.5" customHeight="1">
      <c r="B231" s="47"/>
      <c r="C231" s="240" t="s">
        <v>604</v>
      </c>
      <c r="D231" s="240" t="s">
        <v>396</v>
      </c>
      <c r="E231" s="241" t="s">
        <v>605</v>
      </c>
      <c r="F231" s="242" t="s">
        <v>606</v>
      </c>
      <c r="G231" s="243" t="s">
        <v>425</v>
      </c>
      <c r="H231" s="244">
        <v>32.4</v>
      </c>
      <c r="I231" s="245"/>
      <c r="J231" s="246">
        <f>ROUND(I231*H231,2)</f>
        <v>0</v>
      </c>
      <c r="K231" s="242" t="s">
        <v>410</v>
      </c>
      <c r="L231" s="73"/>
      <c r="M231" s="247" t="s">
        <v>22</v>
      </c>
      <c r="N231" s="248" t="s">
        <v>44</v>
      </c>
      <c r="O231" s="48"/>
      <c r="P231" s="249">
        <f>O231*H231</f>
        <v>0</v>
      </c>
      <c r="Q231" s="249">
        <v>0</v>
      </c>
      <c r="R231" s="249">
        <f>Q231*H231</f>
        <v>0</v>
      </c>
      <c r="S231" s="249">
        <v>0</v>
      </c>
      <c r="T231" s="250">
        <f>S231*H231</f>
        <v>0</v>
      </c>
      <c r="AR231" s="25" t="s">
        <v>401</v>
      </c>
      <c r="AT231" s="25" t="s">
        <v>396</v>
      </c>
      <c r="AU231" s="25" t="s">
        <v>81</v>
      </c>
      <c r="AY231" s="25" t="s">
        <v>394</v>
      </c>
      <c r="BE231" s="251">
        <f>IF(N231="základní",J231,0)</f>
        <v>0</v>
      </c>
      <c r="BF231" s="251">
        <f>IF(N231="snížená",J231,0)</f>
        <v>0</v>
      </c>
      <c r="BG231" s="251">
        <f>IF(N231="zákl. přenesená",J231,0)</f>
        <v>0</v>
      </c>
      <c r="BH231" s="251">
        <f>IF(N231="sníž. přenesená",J231,0)</f>
        <v>0</v>
      </c>
      <c r="BI231" s="251">
        <f>IF(N231="nulová",J231,0)</f>
        <v>0</v>
      </c>
      <c r="BJ231" s="25" t="s">
        <v>24</v>
      </c>
      <c r="BK231" s="251">
        <f>ROUND(I231*H231,2)</f>
        <v>0</v>
      </c>
      <c r="BL231" s="25" t="s">
        <v>401</v>
      </c>
      <c r="BM231" s="25" t="s">
        <v>607</v>
      </c>
    </row>
    <row r="232" spans="2:47" s="1" customFormat="1" ht="13.5">
      <c r="B232" s="47"/>
      <c r="C232" s="75"/>
      <c r="D232" s="252" t="s">
        <v>403</v>
      </c>
      <c r="E232" s="75"/>
      <c r="F232" s="253" t="s">
        <v>606</v>
      </c>
      <c r="G232" s="75"/>
      <c r="H232" s="75"/>
      <c r="I232" s="208"/>
      <c r="J232" s="75"/>
      <c r="K232" s="75"/>
      <c r="L232" s="73"/>
      <c r="M232" s="254"/>
      <c r="N232" s="48"/>
      <c r="O232" s="48"/>
      <c r="P232" s="48"/>
      <c r="Q232" s="48"/>
      <c r="R232" s="48"/>
      <c r="S232" s="48"/>
      <c r="T232" s="96"/>
      <c r="AT232" s="25" t="s">
        <v>403</v>
      </c>
      <c r="AU232" s="25" t="s">
        <v>81</v>
      </c>
    </row>
    <row r="233" spans="2:51" s="12" customFormat="1" ht="13.5">
      <c r="B233" s="255"/>
      <c r="C233" s="256"/>
      <c r="D233" s="252" t="s">
        <v>405</v>
      </c>
      <c r="E233" s="257" t="s">
        <v>22</v>
      </c>
      <c r="F233" s="258" t="s">
        <v>608</v>
      </c>
      <c r="G233" s="256"/>
      <c r="H233" s="259">
        <v>32.4</v>
      </c>
      <c r="I233" s="260"/>
      <c r="J233" s="256"/>
      <c r="K233" s="256"/>
      <c r="L233" s="261"/>
      <c r="M233" s="262"/>
      <c r="N233" s="263"/>
      <c r="O233" s="263"/>
      <c r="P233" s="263"/>
      <c r="Q233" s="263"/>
      <c r="R233" s="263"/>
      <c r="S233" s="263"/>
      <c r="T233" s="264"/>
      <c r="AT233" s="265" t="s">
        <v>405</v>
      </c>
      <c r="AU233" s="265" t="s">
        <v>81</v>
      </c>
      <c r="AV233" s="12" t="s">
        <v>81</v>
      </c>
      <c r="AW233" s="12" t="s">
        <v>36</v>
      </c>
      <c r="AX233" s="12" t="s">
        <v>24</v>
      </c>
      <c r="AY233" s="265" t="s">
        <v>394</v>
      </c>
    </row>
    <row r="234" spans="2:65" s="1" customFormat="1" ht="16.5" customHeight="1">
      <c r="B234" s="47"/>
      <c r="C234" s="240" t="s">
        <v>609</v>
      </c>
      <c r="D234" s="240" t="s">
        <v>396</v>
      </c>
      <c r="E234" s="241" t="s">
        <v>610</v>
      </c>
      <c r="F234" s="242" t="s">
        <v>611</v>
      </c>
      <c r="G234" s="243" t="s">
        <v>612</v>
      </c>
      <c r="H234" s="244">
        <v>90</v>
      </c>
      <c r="I234" s="245"/>
      <c r="J234" s="246">
        <f>ROUND(I234*H234,2)</f>
        <v>0</v>
      </c>
      <c r="K234" s="242" t="s">
        <v>400</v>
      </c>
      <c r="L234" s="73"/>
      <c r="M234" s="247" t="s">
        <v>22</v>
      </c>
      <c r="N234" s="248" t="s">
        <v>44</v>
      </c>
      <c r="O234" s="48"/>
      <c r="P234" s="249">
        <f>O234*H234</f>
        <v>0</v>
      </c>
      <c r="Q234" s="249">
        <v>0.00116</v>
      </c>
      <c r="R234" s="249">
        <f>Q234*H234</f>
        <v>0.1044</v>
      </c>
      <c r="S234" s="249">
        <v>0</v>
      </c>
      <c r="T234" s="250">
        <f>S234*H234</f>
        <v>0</v>
      </c>
      <c r="AR234" s="25" t="s">
        <v>401</v>
      </c>
      <c r="AT234" s="25" t="s">
        <v>396</v>
      </c>
      <c r="AU234" s="25" t="s">
        <v>81</v>
      </c>
      <c r="AY234" s="25" t="s">
        <v>394</v>
      </c>
      <c r="BE234" s="251">
        <f>IF(N234="základní",J234,0)</f>
        <v>0</v>
      </c>
      <c r="BF234" s="251">
        <f>IF(N234="snížená",J234,0)</f>
        <v>0</v>
      </c>
      <c r="BG234" s="251">
        <f>IF(N234="zákl. přenesená",J234,0)</f>
        <v>0</v>
      </c>
      <c r="BH234" s="251">
        <f>IF(N234="sníž. přenesená",J234,0)</f>
        <v>0</v>
      </c>
      <c r="BI234" s="251">
        <f>IF(N234="nulová",J234,0)</f>
        <v>0</v>
      </c>
      <c r="BJ234" s="25" t="s">
        <v>24</v>
      </c>
      <c r="BK234" s="251">
        <f>ROUND(I234*H234,2)</f>
        <v>0</v>
      </c>
      <c r="BL234" s="25" t="s">
        <v>401</v>
      </c>
      <c r="BM234" s="25" t="s">
        <v>613</v>
      </c>
    </row>
    <row r="235" spans="2:47" s="1" customFormat="1" ht="13.5">
      <c r="B235" s="47"/>
      <c r="C235" s="75"/>
      <c r="D235" s="252" t="s">
        <v>403</v>
      </c>
      <c r="E235" s="75"/>
      <c r="F235" s="253" t="s">
        <v>614</v>
      </c>
      <c r="G235" s="75"/>
      <c r="H235" s="75"/>
      <c r="I235" s="208"/>
      <c r="J235" s="75"/>
      <c r="K235" s="75"/>
      <c r="L235" s="73"/>
      <c r="M235" s="254"/>
      <c r="N235" s="48"/>
      <c r="O235" s="48"/>
      <c r="P235" s="48"/>
      <c r="Q235" s="48"/>
      <c r="R235" s="48"/>
      <c r="S235" s="48"/>
      <c r="T235" s="96"/>
      <c r="AT235" s="25" t="s">
        <v>403</v>
      </c>
      <c r="AU235" s="25" t="s">
        <v>81</v>
      </c>
    </row>
    <row r="236" spans="2:51" s="12" customFormat="1" ht="13.5">
      <c r="B236" s="255"/>
      <c r="C236" s="256"/>
      <c r="D236" s="252" t="s">
        <v>405</v>
      </c>
      <c r="E236" s="257" t="s">
        <v>269</v>
      </c>
      <c r="F236" s="258" t="s">
        <v>615</v>
      </c>
      <c r="G236" s="256"/>
      <c r="H236" s="259">
        <v>90</v>
      </c>
      <c r="I236" s="260"/>
      <c r="J236" s="256"/>
      <c r="K236" s="256"/>
      <c r="L236" s="261"/>
      <c r="M236" s="262"/>
      <c r="N236" s="263"/>
      <c r="O236" s="263"/>
      <c r="P236" s="263"/>
      <c r="Q236" s="263"/>
      <c r="R236" s="263"/>
      <c r="S236" s="263"/>
      <c r="T236" s="264"/>
      <c r="AT236" s="265" t="s">
        <v>405</v>
      </c>
      <c r="AU236" s="265" t="s">
        <v>81</v>
      </c>
      <c r="AV236" s="12" t="s">
        <v>81</v>
      </c>
      <c r="AW236" s="12" t="s">
        <v>36</v>
      </c>
      <c r="AX236" s="12" t="s">
        <v>24</v>
      </c>
      <c r="AY236" s="265" t="s">
        <v>394</v>
      </c>
    </row>
    <row r="237" spans="2:65" s="1" customFormat="1" ht="16.5" customHeight="1">
      <c r="B237" s="47"/>
      <c r="C237" s="240" t="s">
        <v>616</v>
      </c>
      <c r="D237" s="240" t="s">
        <v>396</v>
      </c>
      <c r="E237" s="241" t="s">
        <v>617</v>
      </c>
      <c r="F237" s="242" t="s">
        <v>618</v>
      </c>
      <c r="G237" s="243" t="s">
        <v>399</v>
      </c>
      <c r="H237" s="244">
        <v>162</v>
      </c>
      <c r="I237" s="245"/>
      <c r="J237" s="246">
        <f>ROUND(I237*H237,2)</f>
        <v>0</v>
      </c>
      <c r="K237" s="242" t="s">
        <v>410</v>
      </c>
      <c r="L237" s="73"/>
      <c r="M237" s="247" t="s">
        <v>22</v>
      </c>
      <c r="N237" s="248" t="s">
        <v>44</v>
      </c>
      <c r="O237" s="48"/>
      <c r="P237" s="249">
        <f>O237*H237</f>
        <v>0</v>
      </c>
      <c r="Q237" s="249">
        <v>0.0001</v>
      </c>
      <c r="R237" s="249">
        <f>Q237*H237</f>
        <v>0.0162</v>
      </c>
      <c r="S237" s="249">
        <v>0</v>
      </c>
      <c r="T237" s="250">
        <f>S237*H237</f>
        <v>0</v>
      </c>
      <c r="AR237" s="25" t="s">
        <v>401</v>
      </c>
      <c r="AT237" s="25" t="s">
        <v>396</v>
      </c>
      <c r="AU237" s="25" t="s">
        <v>81</v>
      </c>
      <c r="AY237" s="25" t="s">
        <v>394</v>
      </c>
      <c r="BE237" s="251">
        <f>IF(N237="základní",J237,0)</f>
        <v>0</v>
      </c>
      <c r="BF237" s="251">
        <f>IF(N237="snížená",J237,0)</f>
        <v>0</v>
      </c>
      <c r="BG237" s="251">
        <f>IF(N237="zákl. přenesená",J237,0)</f>
        <v>0</v>
      </c>
      <c r="BH237" s="251">
        <f>IF(N237="sníž. přenesená",J237,0)</f>
        <v>0</v>
      </c>
      <c r="BI237" s="251">
        <f>IF(N237="nulová",J237,0)</f>
        <v>0</v>
      </c>
      <c r="BJ237" s="25" t="s">
        <v>24</v>
      </c>
      <c r="BK237" s="251">
        <f>ROUND(I237*H237,2)</f>
        <v>0</v>
      </c>
      <c r="BL237" s="25" t="s">
        <v>401</v>
      </c>
      <c r="BM237" s="25" t="s">
        <v>619</v>
      </c>
    </row>
    <row r="238" spans="2:47" s="1" customFormat="1" ht="13.5">
      <c r="B238" s="47"/>
      <c r="C238" s="75"/>
      <c r="D238" s="252" t="s">
        <v>403</v>
      </c>
      <c r="E238" s="75"/>
      <c r="F238" s="253" t="s">
        <v>620</v>
      </c>
      <c r="G238" s="75"/>
      <c r="H238" s="75"/>
      <c r="I238" s="208"/>
      <c r="J238" s="75"/>
      <c r="K238" s="75"/>
      <c r="L238" s="73"/>
      <c r="M238" s="254"/>
      <c r="N238" s="48"/>
      <c r="O238" s="48"/>
      <c r="P238" s="48"/>
      <c r="Q238" s="48"/>
      <c r="R238" s="48"/>
      <c r="S238" s="48"/>
      <c r="T238" s="96"/>
      <c r="AT238" s="25" t="s">
        <v>403</v>
      </c>
      <c r="AU238" s="25" t="s">
        <v>81</v>
      </c>
    </row>
    <row r="239" spans="2:51" s="12" customFormat="1" ht="13.5">
      <c r="B239" s="255"/>
      <c r="C239" s="256"/>
      <c r="D239" s="252" t="s">
        <v>405</v>
      </c>
      <c r="E239" s="257" t="s">
        <v>22</v>
      </c>
      <c r="F239" s="258" t="s">
        <v>621</v>
      </c>
      <c r="G239" s="256"/>
      <c r="H239" s="259">
        <v>162</v>
      </c>
      <c r="I239" s="260"/>
      <c r="J239" s="256"/>
      <c r="K239" s="256"/>
      <c r="L239" s="261"/>
      <c r="M239" s="262"/>
      <c r="N239" s="263"/>
      <c r="O239" s="263"/>
      <c r="P239" s="263"/>
      <c r="Q239" s="263"/>
      <c r="R239" s="263"/>
      <c r="S239" s="263"/>
      <c r="T239" s="264"/>
      <c r="AT239" s="265" t="s">
        <v>405</v>
      </c>
      <c r="AU239" s="265" t="s">
        <v>81</v>
      </c>
      <c r="AV239" s="12" t="s">
        <v>81</v>
      </c>
      <c r="AW239" s="12" t="s">
        <v>36</v>
      </c>
      <c r="AX239" s="12" t="s">
        <v>24</v>
      </c>
      <c r="AY239" s="265" t="s">
        <v>394</v>
      </c>
    </row>
    <row r="240" spans="2:65" s="1" customFormat="1" ht="16.5" customHeight="1">
      <c r="B240" s="47"/>
      <c r="C240" s="288" t="s">
        <v>622</v>
      </c>
      <c r="D240" s="288" t="s">
        <v>506</v>
      </c>
      <c r="E240" s="289" t="s">
        <v>623</v>
      </c>
      <c r="F240" s="290" t="s">
        <v>624</v>
      </c>
      <c r="G240" s="291" t="s">
        <v>399</v>
      </c>
      <c r="H240" s="292">
        <v>186.3</v>
      </c>
      <c r="I240" s="293"/>
      <c r="J240" s="294">
        <f>ROUND(I240*H240,2)</f>
        <v>0</v>
      </c>
      <c r="K240" s="290" t="s">
        <v>410</v>
      </c>
      <c r="L240" s="295"/>
      <c r="M240" s="296" t="s">
        <v>22</v>
      </c>
      <c r="N240" s="297" t="s">
        <v>44</v>
      </c>
      <c r="O240" s="48"/>
      <c r="P240" s="249">
        <f>O240*H240</f>
        <v>0</v>
      </c>
      <c r="Q240" s="249">
        <v>0.0003</v>
      </c>
      <c r="R240" s="249">
        <f>Q240*H240</f>
        <v>0.055889999999999995</v>
      </c>
      <c r="S240" s="249">
        <v>0</v>
      </c>
      <c r="T240" s="250">
        <f>S240*H240</f>
        <v>0</v>
      </c>
      <c r="AR240" s="25" t="s">
        <v>443</v>
      </c>
      <c r="AT240" s="25" t="s">
        <v>506</v>
      </c>
      <c r="AU240" s="25" t="s">
        <v>81</v>
      </c>
      <c r="AY240" s="25" t="s">
        <v>394</v>
      </c>
      <c r="BE240" s="251">
        <f>IF(N240="základní",J240,0)</f>
        <v>0</v>
      </c>
      <c r="BF240" s="251">
        <f>IF(N240="snížená",J240,0)</f>
        <v>0</v>
      </c>
      <c r="BG240" s="251">
        <f>IF(N240="zákl. přenesená",J240,0)</f>
        <v>0</v>
      </c>
      <c r="BH240" s="251">
        <f>IF(N240="sníž. přenesená",J240,0)</f>
        <v>0</v>
      </c>
      <c r="BI240" s="251">
        <f>IF(N240="nulová",J240,0)</f>
        <v>0</v>
      </c>
      <c r="BJ240" s="25" t="s">
        <v>24</v>
      </c>
      <c r="BK240" s="251">
        <f>ROUND(I240*H240,2)</f>
        <v>0</v>
      </c>
      <c r="BL240" s="25" t="s">
        <v>401</v>
      </c>
      <c r="BM240" s="25" t="s">
        <v>625</v>
      </c>
    </row>
    <row r="241" spans="2:47" s="1" customFormat="1" ht="13.5">
      <c r="B241" s="47"/>
      <c r="C241" s="75"/>
      <c r="D241" s="252" t="s">
        <v>403</v>
      </c>
      <c r="E241" s="75"/>
      <c r="F241" s="253" t="s">
        <v>626</v>
      </c>
      <c r="G241" s="75"/>
      <c r="H241" s="75"/>
      <c r="I241" s="208"/>
      <c r="J241" s="75"/>
      <c r="K241" s="75"/>
      <c r="L241" s="73"/>
      <c r="M241" s="254"/>
      <c r="N241" s="48"/>
      <c r="O241" s="48"/>
      <c r="P241" s="48"/>
      <c r="Q241" s="48"/>
      <c r="R241" s="48"/>
      <c r="S241" s="48"/>
      <c r="T241" s="96"/>
      <c r="AT241" s="25" t="s">
        <v>403</v>
      </c>
      <c r="AU241" s="25" t="s">
        <v>81</v>
      </c>
    </row>
    <row r="242" spans="2:51" s="12" customFormat="1" ht="13.5">
      <c r="B242" s="255"/>
      <c r="C242" s="256"/>
      <c r="D242" s="252" t="s">
        <v>405</v>
      </c>
      <c r="E242" s="257" t="s">
        <v>22</v>
      </c>
      <c r="F242" s="258" t="s">
        <v>627</v>
      </c>
      <c r="G242" s="256"/>
      <c r="H242" s="259">
        <v>186.3</v>
      </c>
      <c r="I242" s="260"/>
      <c r="J242" s="256"/>
      <c r="K242" s="256"/>
      <c r="L242" s="261"/>
      <c r="M242" s="262"/>
      <c r="N242" s="263"/>
      <c r="O242" s="263"/>
      <c r="P242" s="263"/>
      <c r="Q242" s="263"/>
      <c r="R242" s="263"/>
      <c r="S242" s="263"/>
      <c r="T242" s="264"/>
      <c r="AT242" s="265" t="s">
        <v>405</v>
      </c>
      <c r="AU242" s="265" t="s">
        <v>81</v>
      </c>
      <c r="AV242" s="12" t="s">
        <v>81</v>
      </c>
      <c r="AW242" s="12" t="s">
        <v>36</v>
      </c>
      <c r="AX242" s="12" t="s">
        <v>24</v>
      </c>
      <c r="AY242" s="265" t="s">
        <v>394</v>
      </c>
    </row>
    <row r="243" spans="2:65" s="1" customFormat="1" ht="16.5" customHeight="1">
      <c r="B243" s="47"/>
      <c r="C243" s="240" t="s">
        <v>628</v>
      </c>
      <c r="D243" s="240" t="s">
        <v>396</v>
      </c>
      <c r="E243" s="241" t="s">
        <v>629</v>
      </c>
      <c r="F243" s="242" t="s">
        <v>630</v>
      </c>
      <c r="G243" s="243" t="s">
        <v>425</v>
      </c>
      <c r="H243" s="244">
        <v>49.023</v>
      </c>
      <c r="I243" s="245"/>
      <c r="J243" s="246">
        <f>ROUND(I243*H243,2)</f>
        <v>0</v>
      </c>
      <c r="K243" s="242" t="s">
        <v>410</v>
      </c>
      <c r="L243" s="73"/>
      <c r="M243" s="247" t="s">
        <v>22</v>
      </c>
      <c r="N243" s="248" t="s">
        <v>44</v>
      </c>
      <c r="O243" s="48"/>
      <c r="P243" s="249">
        <f>O243*H243</f>
        <v>0</v>
      </c>
      <c r="Q243" s="249">
        <v>1.98</v>
      </c>
      <c r="R243" s="249">
        <f>Q243*H243</f>
        <v>97.06554</v>
      </c>
      <c r="S243" s="249">
        <v>0</v>
      </c>
      <c r="T243" s="250">
        <f>S243*H243</f>
        <v>0</v>
      </c>
      <c r="AR243" s="25" t="s">
        <v>401</v>
      </c>
      <c r="AT243" s="25" t="s">
        <v>396</v>
      </c>
      <c r="AU243" s="25" t="s">
        <v>81</v>
      </c>
      <c r="AY243" s="25" t="s">
        <v>394</v>
      </c>
      <c r="BE243" s="251">
        <f>IF(N243="základní",J243,0)</f>
        <v>0</v>
      </c>
      <c r="BF243" s="251">
        <f>IF(N243="snížená",J243,0)</f>
        <v>0</v>
      </c>
      <c r="BG243" s="251">
        <f>IF(N243="zákl. přenesená",J243,0)</f>
        <v>0</v>
      </c>
      <c r="BH243" s="251">
        <f>IF(N243="sníž. přenesená",J243,0)</f>
        <v>0</v>
      </c>
      <c r="BI243" s="251">
        <f>IF(N243="nulová",J243,0)</f>
        <v>0</v>
      </c>
      <c r="BJ243" s="25" t="s">
        <v>24</v>
      </c>
      <c r="BK243" s="251">
        <f>ROUND(I243*H243,2)</f>
        <v>0</v>
      </c>
      <c r="BL243" s="25" t="s">
        <v>401</v>
      </c>
      <c r="BM243" s="25" t="s">
        <v>631</v>
      </c>
    </row>
    <row r="244" spans="2:47" s="1" customFormat="1" ht="13.5">
      <c r="B244" s="47"/>
      <c r="C244" s="75"/>
      <c r="D244" s="252" t="s">
        <v>403</v>
      </c>
      <c r="E244" s="75"/>
      <c r="F244" s="253" t="s">
        <v>632</v>
      </c>
      <c r="G244" s="75"/>
      <c r="H244" s="75"/>
      <c r="I244" s="208"/>
      <c r="J244" s="75"/>
      <c r="K244" s="75"/>
      <c r="L244" s="73"/>
      <c r="M244" s="254"/>
      <c r="N244" s="48"/>
      <c r="O244" s="48"/>
      <c r="P244" s="48"/>
      <c r="Q244" s="48"/>
      <c r="R244" s="48"/>
      <c r="S244" s="48"/>
      <c r="T244" s="96"/>
      <c r="AT244" s="25" t="s">
        <v>403</v>
      </c>
      <c r="AU244" s="25" t="s">
        <v>81</v>
      </c>
    </row>
    <row r="245" spans="2:51" s="15" customFormat="1" ht="13.5">
      <c r="B245" s="298"/>
      <c r="C245" s="299"/>
      <c r="D245" s="252" t="s">
        <v>405</v>
      </c>
      <c r="E245" s="300" t="s">
        <v>22</v>
      </c>
      <c r="F245" s="301" t="s">
        <v>633</v>
      </c>
      <c r="G245" s="299"/>
      <c r="H245" s="300" t="s">
        <v>22</v>
      </c>
      <c r="I245" s="302"/>
      <c r="J245" s="299"/>
      <c r="K245" s="299"/>
      <c r="L245" s="303"/>
      <c r="M245" s="304"/>
      <c r="N245" s="305"/>
      <c r="O245" s="305"/>
      <c r="P245" s="305"/>
      <c r="Q245" s="305"/>
      <c r="R245" s="305"/>
      <c r="S245" s="305"/>
      <c r="T245" s="306"/>
      <c r="AT245" s="307" t="s">
        <v>405</v>
      </c>
      <c r="AU245" s="307" t="s">
        <v>81</v>
      </c>
      <c r="AV245" s="15" t="s">
        <v>24</v>
      </c>
      <c r="AW245" s="15" t="s">
        <v>36</v>
      </c>
      <c r="AX245" s="15" t="s">
        <v>73</v>
      </c>
      <c r="AY245" s="307" t="s">
        <v>394</v>
      </c>
    </row>
    <row r="246" spans="2:51" s="12" customFormat="1" ht="13.5">
      <c r="B246" s="255"/>
      <c r="C246" s="256"/>
      <c r="D246" s="252" t="s">
        <v>405</v>
      </c>
      <c r="E246" s="257" t="s">
        <v>22</v>
      </c>
      <c r="F246" s="258" t="s">
        <v>634</v>
      </c>
      <c r="G246" s="256"/>
      <c r="H246" s="259">
        <v>39.9</v>
      </c>
      <c r="I246" s="260"/>
      <c r="J246" s="256"/>
      <c r="K246" s="256"/>
      <c r="L246" s="261"/>
      <c r="M246" s="262"/>
      <c r="N246" s="263"/>
      <c r="O246" s="263"/>
      <c r="P246" s="263"/>
      <c r="Q246" s="263"/>
      <c r="R246" s="263"/>
      <c r="S246" s="263"/>
      <c r="T246" s="264"/>
      <c r="AT246" s="265" t="s">
        <v>405</v>
      </c>
      <c r="AU246" s="265" t="s">
        <v>81</v>
      </c>
      <c r="AV246" s="12" t="s">
        <v>81</v>
      </c>
      <c r="AW246" s="12" t="s">
        <v>36</v>
      </c>
      <c r="AX246" s="12" t="s">
        <v>73</v>
      </c>
      <c r="AY246" s="265" t="s">
        <v>394</v>
      </c>
    </row>
    <row r="247" spans="2:51" s="12" customFormat="1" ht="13.5">
      <c r="B247" s="255"/>
      <c r="C247" s="256"/>
      <c r="D247" s="252" t="s">
        <v>405</v>
      </c>
      <c r="E247" s="257" t="s">
        <v>22</v>
      </c>
      <c r="F247" s="258" t="s">
        <v>635</v>
      </c>
      <c r="G247" s="256"/>
      <c r="H247" s="259">
        <v>9.123</v>
      </c>
      <c r="I247" s="260"/>
      <c r="J247" s="256"/>
      <c r="K247" s="256"/>
      <c r="L247" s="261"/>
      <c r="M247" s="262"/>
      <c r="N247" s="263"/>
      <c r="O247" s="263"/>
      <c r="P247" s="263"/>
      <c r="Q247" s="263"/>
      <c r="R247" s="263"/>
      <c r="S247" s="263"/>
      <c r="T247" s="264"/>
      <c r="AT247" s="265" t="s">
        <v>405</v>
      </c>
      <c r="AU247" s="265" t="s">
        <v>81</v>
      </c>
      <c r="AV247" s="12" t="s">
        <v>81</v>
      </c>
      <c r="AW247" s="12" t="s">
        <v>36</v>
      </c>
      <c r="AX247" s="12" t="s">
        <v>73</v>
      </c>
      <c r="AY247" s="265" t="s">
        <v>394</v>
      </c>
    </row>
    <row r="248" spans="2:51" s="14" customFormat="1" ht="13.5">
      <c r="B248" s="277"/>
      <c r="C248" s="278"/>
      <c r="D248" s="252" t="s">
        <v>405</v>
      </c>
      <c r="E248" s="279" t="s">
        <v>22</v>
      </c>
      <c r="F248" s="280" t="s">
        <v>473</v>
      </c>
      <c r="G248" s="278"/>
      <c r="H248" s="281">
        <v>49.023</v>
      </c>
      <c r="I248" s="282"/>
      <c r="J248" s="278"/>
      <c r="K248" s="278"/>
      <c r="L248" s="283"/>
      <c r="M248" s="284"/>
      <c r="N248" s="285"/>
      <c r="O248" s="285"/>
      <c r="P248" s="285"/>
      <c r="Q248" s="285"/>
      <c r="R248" s="285"/>
      <c r="S248" s="285"/>
      <c r="T248" s="286"/>
      <c r="AT248" s="287" t="s">
        <v>405</v>
      </c>
      <c r="AU248" s="287" t="s">
        <v>81</v>
      </c>
      <c r="AV248" s="14" t="s">
        <v>401</v>
      </c>
      <c r="AW248" s="14" t="s">
        <v>36</v>
      </c>
      <c r="AX248" s="14" t="s">
        <v>24</v>
      </c>
      <c r="AY248" s="287" t="s">
        <v>394</v>
      </c>
    </row>
    <row r="249" spans="2:65" s="1" customFormat="1" ht="16.5" customHeight="1">
      <c r="B249" s="47"/>
      <c r="C249" s="240" t="s">
        <v>636</v>
      </c>
      <c r="D249" s="240" t="s">
        <v>396</v>
      </c>
      <c r="E249" s="241" t="s">
        <v>637</v>
      </c>
      <c r="F249" s="242" t="s">
        <v>638</v>
      </c>
      <c r="G249" s="243" t="s">
        <v>425</v>
      </c>
      <c r="H249" s="244">
        <v>162.55</v>
      </c>
      <c r="I249" s="245"/>
      <c r="J249" s="246">
        <f>ROUND(I249*H249,2)</f>
        <v>0</v>
      </c>
      <c r="K249" s="242" t="s">
        <v>410</v>
      </c>
      <c r="L249" s="73"/>
      <c r="M249" s="247" t="s">
        <v>22</v>
      </c>
      <c r="N249" s="248" t="s">
        <v>44</v>
      </c>
      <c r="O249" s="48"/>
      <c r="P249" s="249">
        <f>O249*H249</f>
        <v>0</v>
      </c>
      <c r="Q249" s="249">
        <v>2.45329</v>
      </c>
      <c r="R249" s="249">
        <f>Q249*H249</f>
        <v>398.78228950000005</v>
      </c>
      <c r="S249" s="249">
        <v>0</v>
      </c>
      <c r="T249" s="250">
        <f>S249*H249</f>
        <v>0</v>
      </c>
      <c r="AR249" s="25" t="s">
        <v>401</v>
      </c>
      <c r="AT249" s="25" t="s">
        <v>396</v>
      </c>
      <c r="AU249" s="25" t="s">
        <v>81</v>
      </c>
      <c r="AY249" s="25" t="s">
        <v>394</v>
      </c>
      <c r="BE249" s="251">
        <f>IF(N249="základní",J249,0)</f>
        <v>0</v>
      </c>
      <c r="BF249" s="251">
        <f>IF(N249="snížená",J249,0)</f>
        <v>0</v>
      </c>
      <c r="BG249" s="251">
        <f>IF(N249="zákl. přenesená",J249,0)</f>
        <v>0</v>
      </c>
      <c r="BH249" s="251">
        <f>IF(N249="sníž. přenesená",J249,0)</f>
        <v>0</v>
      </c>
      <c r="BI249" s="251">
        <f>IF(N249="nulová",J249,0)</f>
        <v>0</v>
      </c>
      <c r="BJ249" s="25" t="s">
        <v>24</v>
      </c>
      <c r="BK249" s="251">
        <f>ROUND(I249*H249,2)</f>
        <v>0</v>
      </c>
      <c r="BL249" s="25" t="s">
        <v>401</v>
      </c>
      <c r="BM249" s="25" t="s">
        <v>639</v>
      </c>
    </row>
    <row r="250" spans="2:47" s="1" customFormat="1" ht="13.5">
      <c r="B250" s="47"/>
      <c r="C250" s="75"/>
      <c r="D250" s="252" t="s">
        <v>403</v>
      </c>
      <c r="E250" s="75"/>
      <c r="F250" s="253" t="s">
        <v>640</v>
      </c>
      <c r="G250" s="75"/>
      <c r="H250" s="75"/>
      <c r="I250" s="208"/>
      <c r="J250" s="75"/>
      <c r="K250" s="75"/>
      <c r="L250" s="73"/>
      <c r="M250" s="254"/>
      <c r="N250" s="48"/>
      <c r="O250" s="48"/>
      <c r="P250" s="48"/>
      <c r="Q250" s="48"/>
      <c r="R250" s="48"/>
      <c r="S250" s="48"/>
      <c r="T250" s="96"/>
      <c r="AT250" s="25" t="s">
        <v>403</v>
      </c>
      <c r="AU250" s="25" t="s">
        <v>81</v>
      </c>
    </row>
    <row r="251" spans="2:51" s="12" customFormat="1" ht="13.5">
      <c r="B251" s="255"/>
      <c r="C251" s="256"/>
      <c r="D251" s="252" t="s">
        <v>405</v>
      </c>
      <c r="E251" s="257" t="s">
        <v>174</v>
      </c>
      <c r="F251" s="258" t="s">
        <v>641</v>
      </c>
      <c r="G251" s="256"/>
      <c r="H251" s="259">
        <v>42.85</v>
      </c>
      <c r="I251" s="260"/>
      <c r="J251" s="256"/>
      <c r="K251" s="256"/>
      <c r="L251" s="261"/>
      <c r="M251" s="262"/>
      <c r="N251" s="263"/>
      <c r="O251" s="263"/>
      <c r="P251" s="263"/>
      <c r="Q251" s="263"/>
      <c r="R251" s="263"/>
      <c r="S251" s="263"/>
      <c r="T251" s="264"/>
      <c r="AT251" s="265" t="s">
        <v>405</v>
      </c>
      <c r="AU251" s="265" t="s">
        <v>81</v>
      </c>
      <c r="AV251" s="12" t="s">
        <v>81</v>
      </c>
      <c r="AW251" s="12" t="s">
        <v>36</v>
      </c>
      <c r="AX251" s="12" t="s">
        <v>73</v>
      </c>
      <c r="AY251" s="265" t="s">
        <v>394</v>
      </c>
    </row>
    <row r="252" spans="2:51" s="12" customFormat="1" ht="13.5">
      <c r="B252" s="255"/>
      <c r="C252" s="256"/>
      <c r="D252" s="252" t="s">
        <v>405</v>
      </c>
      <c r="E252" s="257" t="s">
        <v>22</v>
      </c>
      <c r="F252" s="258" t="s">
        <v>642</v>
      </c>
      <c r="G252" s="256"/>
      <c r="H252" s="259">
        <v>119.7</v>
      </c>
      <c r="I252" s="260"/>
      <c r="J252" s="256"/>
      <c r="K252" s="256"/>
      <c r="L252" s="261"/>
      <c r="M252" s="262"/>
      <c r="N252" s="263"/>
      <c r="O252" s="263"/>
      <c r="P252" s="263"/>
      <c r="Q252" s="263"/>
      <c r="R252" s="263"/>
      <c r="S252" s="263"/>
      <c r="T252" s="264"/>
      <c r="AT252" s="265" t="s">
        <v>405</v>
      </c>
      <c r="AU252" s="265" t="s">
        <v>81</v>
      </c>
      <c r="AV252" s="12" t="s">
        <v>81</v>
      </c>
      <c r="AW252" s="12" t="s">
        <v>36</v>
      </c>
      <c r="AX252" s="12" t="s">
        <v>73</v>
      </c>
      <c r="AY252" s="265" t="s">
        <v>394</v>
      </c>
    </row>
    <row r="253" spans="2:51" s="14" customFormat="1" ht="13.5">
      <c r="B253" s="277"/>
      <c r="C253" s="278"/>
      <c r="D253" s="252" t="s">
        <v>405</v>
      </c>
      <c r="E253" s="279" t="s">
        <v>22</v>
      </c>
      <c r="F253" s="280" t="s">
        <v>473</v>
      </c>
      <c r="G253" s="278"/>
      <c r="H253" s="281">
        <v>162.55</v>
      </c>
      <c r="I253" s="282"/>
      <c r="J253" s="278"/>
      <c r="K253" s="278"/>
      <c r="L253" s="283"/>
      <c r="M253" s="284"/>
      <c r="N253" s="285"/>
      <c r="O253" s="285"/>
      <c r="P253" s="285"/>
      <c r="Q253" s="285"/>
      <c r="R253" s="285"/>
      <c r="S253" s="285"/>
      <c r="T253" s="286"/>
      <c r="AT253" s="287" t="s">
        <v>405</v>
      </c>
      <c r="AU253" s="287" t="s">
        <v>81</v>
      </c>
      <c r="AV253" s="14" t="s">
        <v>401</v>
      </c>
      <c r="AW253" s="14" t="s">
        <v>36</v>
      </c>
      <c r="AX253" s="14" t="s">
        <v>24</v>
      </c>
      <c r="AY253" s="287" t="s">
        <v>394</v>
      </c>
    </row>
    <row r="254" spans="2:65" s="1" customFormat="1" ht="16.5" customHeight="1">
      <c r="B254" s="47"/>
      <c r="C254" s="240" t="s">
        <v>643</v>
      </c>
      <c r="D254" s="240" t="s">
        <v>396</v>
      </c>
      <c r="E254" s="241" t="s">
        <v>644</v>
      </c>
      <c r="F254" s="242" t="s">
        <v>645</v>
      </c>
      <c r="G254" s="243" t="s">
        <v>399</v>
      </c>
      <c r="H254" s="244">
        <v>64.379</v>
      </c>
      <c r="I254" s="245"/>
      <c r="J254" s="246">
        <f>ROUND(I254*H254,2)</f>
        <v>0</v>
      </c>
      <c r="K254" s="242" t="s">
        <v>410</v>
      </c>
      <c r="L254" s="73"/>
      <c r="M254" s="247" t="s">
        <v>22</v>
      </c>
      <c r="N254" s="248" t="s">
        <v>44</v>
      </c>
      <c r="O254" s="48"/>
      <c r="P254" s="249">
        <f>O254*H254</f>
        <v>0</v>
      </c>
      <c r="Q254" s="249">
        <v>0.00103</v>
      </c>
      <c r="R254" s="249">
        <f>Q254*H254</f>
        <v>0.06631037000000001</v>
      </c>
      <c r="S254" s="249">
        <v>0</v>
      </c>
      <c r="T254" s="250">
        <f>S254*H254</f>
        <v>0</v>
      </c>
      <c r="AR254" s="25" t="s">
        <v>401</v>
      </c>
      <c r="AT254" s="25" t="s">
        <v>396</v>
      </c>
      <c r="AU254" s="25" t="s">
        <v>81</v>
      </c>
      <c r="AY254" s="25" t="s">
        <v>394</v>
      </c>
      <c r="BE254" s="251">
        <f>IF(N254="základní",J254,0)</f>
        <v>0</v>
      </c>
      <c r="BF254" s="251">
        <f>IF(N254="snížená",J254,0)</f>
        <v>0</v>
      </c>
      <c r="BG254" s="251">
        <f>IF(N254="zákl. přenesená",J254,0)</f>
        <v>0</v>
      </c>
      <c r="BH254" s="251">
        <f>IF(N254="sníž. přenesená",J254,0)</f>
        <v>0</v>
      </c>
      <c r="BI254" s="251">
        <f>IF(N254="nulová",J254,0)</f>
        <v>0</v>
      </c>
      <c r="BJ254" s="25" t="s">
        <v>24</v>
      </c>
      <c r="BK254" s="251">
        <f>ROUND(I254*H254,2)</f>
        <v>0</v>
      </c>
      <c r="BL254" s="25" t="s">
        <v>401</v>
      </c>
      <c r="BM254" s="25" t="s">
        <v>646</v>
      </c>
    </row>
    <row r="255" spans="2:47" s="1" customFormat="1" ht="13.5">
      <c r="B255" s="47"/>
      <c r="C255" s="75"/>
      <c r="D255" s="252" t="s">
        <v>403</v>
      </c>
      <c r="E255" s="75"/>
      <c r="F255" s="253" t="s">
        <v>647</v>
      </c>
      <c r="G255" s="75"/>
      <c r="H255" s="75"/>
      <c r="I255" s="208"/>
      <c r="J255" s="75"/>
      <c r="K255" s="75"/>
      <c r="L255" s="73"/>
      <c r="M255" s="254"/>
      <c r="N255" s="48"/>
      <c r="O255" s="48"/>
      <c r="P255" s="48"/>
      <c r="Q255" s="48"/>
      <c r="R255" s="48"/>
      <c r="S255" s="48"/>
      <c r="T255" s="96"/>
      <c r="AT255" s="25" t="s">
        <v>403</v>
      </c>
      <c r="AU255" s="25" t="s">
        <v>81</v>
      </c>
    </row>
    <row r="256" spans="2:51" s="12" customFormat="1" ht="13.5">
      <c r="B256" s="255"/>
      <c r="C256" s="256"/>
      <c r="D256" s="252" t="s">
        <v>405</v>
      </c>
      <c r="E256" s="257" t="s">
        <v>177</v>
      </c>
      <c r="F256" s="258" t="s">
        <v>648</v>
      </c>
      <c r="G256" s="256"/>
      <c r="H256" s="259">
        <v>64.379</v>
      </c>
      <c r="I256" s="260"/>
      <c r="J256" s="256"/>
      <c r="K256" s="256"/>
      <c r="L256" s="261"/>
      <c r="M256" s="262"/>
      <c r="N256" s="263"/>
      <c r="O256" s="263"/>
      <c r="P256" s="263"/>
      <c r="Q256" s="263"/>
      <c r="R256" s="263"/>
      <c r="S256" s="263"/>
      <c r="T256" s="264"/>
      <c r="AT256" s="265" t="s">
        <v>405</v>
      </c>
      <c r="AU256" s="265" t="s">
        <v>81</v>
      </c>
      <c r="AV256" s="12" t="s">
        <v>81</v>
      </c>
      <c r="AW256" s="12" t="s">
        <v>36</v>
      </c>
      <c r="AX256" s="12" t="s">
        <v>24</v>
      </c>
      <c r="AY256" s="265" t="s">
        <v>394</v>
      </c>
    </row>
    <row r="257" spans="2:65" s="1" customFormat="1" ht="16.5" customHeight="1">
      <c r="B257" s="47"/>
      <c r="C257" s="240" t="s">
        <v>649</v>
      </c>
      <c r="D257" s="240" t="s">
        <v>396</v>
      </c>
      <c r="E257" s="241" t="s">
        <v>650</v>
      </c>
      <c r="F257" s="242" t="s">
        <v>651</v>
      </c>
      <c r="G257" s="243" t="s">
        <v>399</v>
      </c>
      <c r="H257" s="244">
        <v>64.379</v>
      </c>
      <c r="I257" s="245"/>
      <c r="J257" s="246">
        <f>ROUND(I257*H257,2)</f>
        <v>0</v>
      </c>
      <c r="K257" s="242" t="s">
        <v>410</v>
      </c>
      <c r="L257" s="73"/>
      <c r="M257" s="247" t="s">
        <v>22</v>
      </c>
      <c r="N257" s="248" t="s">
        <v>44</v>
      </c>
      <c r="O257" s="48"/>
      <c r="P257" s="249">
        <f>O257*H257</f>
        <v>0</v>
      </c>
      <c r="Q257" s="249">
        <v>0</v>
      </c>
      <c r="R257" s="249">
        <f>Q257*H257</f>
        <v>0</v>
      </c>
      <c r="S257" s="249">
        <v>0</v>
      </c>
      <c r="T257" s="250">
        <f>S257*H257</f>
        <v>0</v>
      </c>
      <c r="AR257" s="25" t="s">
        <v>401</v>
      </c>
      <c r="AT257" s="25" t="s">
        <v>396</v>
      </c>
      <c r="AU257" s="25" t="s">
        <v>81</v>
      </c>
      <c r="AY257" s="25" t="s">
        <v>394</v>
      </c>
      <c r="BE257" s="251">
        <f>IF(N257="základní",J257,0)</f>
        <v>0</v>
      </c>
      <c r="BF257" s="251">
        <f>IF(N257="snížená",J257,0)</f>
        <v>0</v>
      </c>
      <c r="BG257" s="251">
        <f>IF(N257="zákl. přenesená",J257,0)</f>
        <v>0</v>
      </c>
      <c r="BH257" s="251">
        <f>IF(N257="sníž. přenesená",J257,0)</f>
        <v>0</v>
      </c>
      <c r="BI257" s="251">
        <f>IF(N257="nulová",J257,0)</f>
        <v>0</v>
      </c>
      <c r="BJ257" s="25" t="s">
        <v>24</v>
      </c>
      <c r="BK257" s="251">
        <f>ROUND(I257*H257,2)</f>
        <v>0</v>
      </c>
      <c r="BL257" s="25" t="s">
        <v>401</v>
      </c>
      <c r="BM257" s="25" t="s">
        <v>652</v>
      </c>
    </row>
    <row r="258" spans="2:47" s="1" customFormat="1" ht="13.5">
      <c r="B258" s="47"/>
      <c r="C258" s="75"/>
      <c r="D258" s="252" t="s">
        <v>403</v>
      </c>
      <c r="E258" s="75"/>
      <c r="F258" s="253" t="s">
        <v>653</v>
      </c>
      <c r="G258" s="75"/>
      <c r="H258" s="75"/>
      <c r="I258" s="208"/>
      <c r="J258" s="75"/>
      <c r="K258" s="75"/>
      <c r="L258" s="73"/>
      <c r="M258" s="254"/>
      <c r="N258" s="48"/>
      <c r="O258" s="48"/>
      <c r="P258" s="48"/>
      <c r="Q258" s="48"/>
      <c r="R258" s="48"/>
      <c r="S258" s="48"/>
      <c r="T258" s="96"/>
      <c r="AT258" s="25" t="s">
        <v>403</v>
      </c>
      <c r="AU258" s="25" t="s">
        <v>81</v>
      </c>
    </row>
    <row r="259" spans="2:51" s="12" customFormat="1" ht="13.5">
      <c r="B259" s="255"/>
      <c r="C259" s="256"/>
      <c r="D259" s="252" t="s">
        <v>405</v>
      </c>
      <c r="E259" s="257" t="s">
        <v>22</v>
      </c>
      <c r="F259" s="258" t="s">
        <v>177</v>
      </c>
      <c r="G259" s="256"/>
      <c r="H259" s="259">
        <v>64.379</v>
      </c>
      <c r="I259" s="260"/>
      <c r="J259" s="256"/>
      <c r="K259" s="256"/>
      <c r="L259" s="261"/>
      <c r="M259" s="262"/>
      <c r="N259" s="263"/>
      <c r="O259" s="263"/>
      <c r="P259" s="263"/>
      <c r="Q259" s="263"/>
      <c r="R259" s="263"/>
      <c r="S259" s="263"/>
      <c r="T259" s="264"/>
      <c r="AT259" s="265" t="s">
        <v>405</v>
      </c>
      <c r="AU259" s="265" t="s">
        <v>81</v>
      </c>
      <c r="AV259" s="12" t="s">
        <v>81</v>
      </c>
      <c r="AW259" s="12" t="s">
        <v>36</v>
      </c>
      <c r="AX259" s="12" t="s">
        <v>24</v>
      </c>
      <c r="AY259" s="265" t="s">
        <v>394</v>
      </c>
    </row>
    <row r="260" spans="2:65" s="1" customFormat="1" ht="16.5" customHeight="1">
      <c r="B260" s="47"/>
      <c r="C260" s="240" t="s">
        <v>654</v>
      </c>
      <c r="D260" s="240" t="s">
        <v>396</v>
      </c>
      <c r="E260" s="241" t="s">
        <v>655</v>
      </c>
      <c r="F260" s="242" t="s">
        <v>656</v>
      </c>
      <c r="G260" s="243" t="s">
        <v>552</v>
      </c>
      <c r="H260" s="244">
        <v>3.428</v>
      </c>
      <c r="I260" s="245"/>
      <c r="J260" s="246">
        <f>ROUND(I260*H260,2)</f>
        <v>0</v>
      </c>
      <c r="K260" s="242" t="s">
        <v>410</v>
      </c>
      <c r="L260" s="73"/>
      <c r="M260" s="247" t="s">
        <v>22</v>
      </c>
      <c r="N260" s="248" t="s">
        <v>44</v>
      </c>
      <c r="O260" s="48"/>
      <c r="P260" s="249">
        <f>O260*H260</f>
        <v>0</v>
      </c>
      <c r="Q260" s="249">
        <v>1.06017</v>
      </c>
      <c r="R260" s="249">
        <f>Q260*H260</f>
        <v>3.63426276</v>
      </c>
      <c r="S260" s="249">
        <v>0</v>
      </c>
      <c r="T260" s="250">
        <f>S260*H260</f>
        <v>0</v>
      </c>
      <c r="AR260" s="25" t="s">
        <v>401</v>
      </c>
      <c r="AT260" s="25" t="s">
        <v>396</v>
      </c>
      <c r="AU260" s="25" t="s">
        <v>81</v>
      </c>
      <c r="AY260" s="25" t="s">
        <v>394</v>
      </c>
      <c r="BE260" s="251">
        <f>IF(N260="základní",J260,0)</f>
        <v>0</v>
      </c>
      <c r="BF260" s="251">
        <f>IF(N260="snížená",J260,0)</f>
        <v>0</v>
      </c>
      <c r="BG260" s="251">
        <f>IF(N260="zákl. přenesená",J260,0)</f>
        <v>0</v>
      </c>
      <c r="BH260" s="251">
        <f>IF(N260="sníž. přenesená",J260,0)</f>
        <v>0</v>
      </c>
      <c r="BI260" s="251">
        <f>IF(N260="nulová",J260,0)</f>
        <v>0</v>
      </c>
      <c r="BJ260" s="25" t="s">
        <v>24</v>
      </c>
      <c r="BK260" s="251">
        <f>ROUND(I260*H260,2)</f>
        <v>0</v>
      </c>
      <c r="BL260" s="25" t="s">
        <v>401</v>
      </c>
      <c r="BM260" s="25" t="s">
        <v>657</v>
      </c>
    </row>
    <row r="261" spans="2:47" s="1" customFormat="1" ht="13.5">
      <c r="B261" s="47"/>
      <c r="C261" s="75"/>
      <c r="D261" s="252" t="s">
        <v>403</v>
      </c>
      <c r="E261" s="75"/>
      <c r="F261" s="253" t="s">
        <v>658</v>
      </c>
      <c r="G261" s="75"/>
      <c r="H261" s="75"/>
      <c r="I261" s="208"/>
      <c r="J261" s="75"/>
      <c r="K261" s="75"/>
      <c r="L261" s="73"/>
      <c r="M261" s="254"/>
      <c r="N261" s="48"/>
      <c r="O261" s="48"/>
      <c r="P261" s="48"/>
      <c r="Q261" s="48"/>
      <c r="R261" s="48"/>
      <c r="S261" s="48"/>
      <c r="T261" s="96"/>
      <c r="AT261" s="25" t="s">
        <v>403</v>
      </c>
      <c r="AU261" s="25" t="s">
        <v>81</v>
      </c>
    </row>
    <row r="262" spans="2:51" s="12" customFormat="1" ht="13.5">
      <c r="B262" s="255"/>
      <c r="C262" s="256"/>
      <c r="D262" s="252" t="s">
        <v>405</v>
      </c>
      <c r="E262" s="257" t="s">
        <v>22</v>
      </c>
      <c r="F262" s="258" t="s">
        <v>659</v>
      </c>
      <c r="G262" s="256"/>
      <c r="H262" s="259">
        <v>3.428</v>
      </c>
      <c r="I262" s="260"/>
      <c r="J262" s="256"/>
      <c r="K262" s="256"/>
      <c r="L262" s="261"/>
      <c r="M262" s="262"/>
      <c r="N262" s="263"/>
      <c r="O262" s="263"/>
      <c r="P262" s="263"/>
      <c r="Q262" s="263"/>
      <c r="R262" s="263"/>
      <c r="S262" s="263"/>
      <c r="T262" s="264"/>
      <c r="AT262" s="265" t="s">
        <v>405</v>
      </c>
      <c r="AU262" s="265" t="s">
        <v>81</v>
      </c>
      <c r="AV262" s="12" t="s">
        <v>81</v>
      </c>
      <c r="AW262" s="12" t="s">
        <v>36</v>
      </c>
      <c r="AX262" s="12" t="s">
        <v>24</v>
      </c>
      <c r="AY262" s="265" t="s">
        <v>394</v>
      </c>
    </row>
    <row r="263" spans="2:65" s="1" customFormat="1" ht="16.5" customHeight="1">
      <c r="B263" s="47"/>
      <c r="C263" s="240" t="s">
        <v>660</v>
      </c>
      <c r="D263" s="240" t="s">
        <v>396</v>
      </c>
      <c r="E263" s="241" t="s">
        <v>661</v>
      </c>
      <c r="F263" s="242" t="s">
        <v>662</v>
      </c>
      <c r="G263" s="243" t="s">
        <v>552</v>
      </c>
      <c r="H263" s="244">
        <v>5.207</v>
      </c>
      <c r="I263" s="245"/>
      <c r="J263" s="246">
        <f>ROUND(I263*H263,2)</f>
        <v>0</v>
      </c>
      <c r="K263" s="242" t="s">
        <v>410</v>
      </c>
      <c r="L263" s="73"/>
      <c r="M263" s="247" t="s">
        <v>22</v>
      </c>
      <c r="N263" s="248" t="s">
        <v>44</v>
      </c>
      <c r="O263" s="48"/>
      <c r="P263" s="249">
        <f>O263*H263</f>
        <v>0</v>
      </c>
      <c r="Q263" s="249">
        <v>1.05306</v>
      </c>
      <c r="R263" s="249">
        <f>Q263*H263</f>
        <v>5.48328342</v>
      </c>
      <c r="S263" s="249">
        <v>0</v>
      </c>
      <c r="T263" s="250">
        <f>S263*H263</f>
        <v>0</v>
      </c>
      <c r="AR263" s="25" t="s">
        <v>401</v>
      </c>
      <c r="AT263" s="25" t="s">
        <v>396</v>
      </c>
      <c r="AU263" s="25" t="s">
        <v>81</v>
      </c>
      <c r="AY263" s="25" t="s">
        <v>394</v>
      </c>
      <c r="BE263" s="251">
        <f>IF(N263="základní",J263,0)</f>
        <v>0</v>
      </c>
      <c r="BF263" s="251">
        <f>IF(N263="snížená",J263,0)</f>
        <v>0</v>
      </c>
      <c r="BG263" s="251">
        <f>IF(N263="zákl. přenesená",J263,0)</f>
        <v>0</v>
      </c>
      <c r="BH263" s="251">
        <f>IF(N263="sníž. přenesená",J263,0)</f>
        <v>0</v>
      </c>
      <c r="BI263" s="251">
        <f>IF(N263="nulová",J263,0)</f>
        <v>0</v>
      </c>
      <c r="BJ263" s="25" t="s">
        <v>24</v>
      </c>
      <c r="BK263" s="251">
        <f>ROUND(I263*H263,2)</f>
        <v>0</v>
      </c>
      <c r="BL263" s="25" t="s">
        <v>401</v>
      </c>
      <c r="BM263" s="25" t="s">
        <v>663</v>
      </c>
    </row>
    <row r="264" spans="2:47" s="1" customFormat="1" ht="13.5">
      <c r="B264" s="47"/>
      <c r="C264" s="75"/>
      <c r="D264" s="252" t="s">
        <v>403</v>
      </c>
      <c r="E264" s="75"/>
      <c r="F264" s="253" t="s">
        <v>664</v>
      </c>
      <c r="G264" s="75"/>
      <c r="H264" s="75"/>
      <c r="I264" s="208"/>
      <c r="J264" s="75"/>
      <c r="K264" s="75"/>
      <c r="L264" s="73"/>
      <c r="M264" s="254"/>
      <c r="N264" s="48"/>
      <c r="O264" s="48"/>
      <c r="P264" s="48"/>
      <c r="Q264" s="48"/>
      <c r="R264" s="48"/>
      <c r="S264" s="48"/>
      <c r="T264" s="96"/>
      <c r="AT264" s="25" t="s">
        <v>403</v>
      </c>
      <c r="AU264" s="25" t="s">
        <v>81</v>
      </c>
    </row>
    <row r="265" spans="2:51" s="12" customFormat="1" ht="13.5">
      <c r="B265" s="255"/>
      <c r="C265" s="256"/>
      <c r="D265" s="252" t="s">
        <v>405</v>
      </c>
      <c r="E265" s="257" t="s">
        <v>22</v>
      </c>
      <c r="F265" s="258" t="s">
        <v>665</v>
      </c>
      <c r="G265" s="256"/>
      <c r="H265" s="259">
        <v>5.207</v>
      </c>
      <c r="I265" s="260"/>
      <c r="J265" s="256"/>
      <c r="K265" s="256"/>
      <c r="L265" s="261"/>
      <c r="M265" s="262"/>
      <c r="N265" s="263"/>
      <c r="O265" s="263"/>
      <c r="P265" s="263"/>
      <c r="Q265" s="263"/>
      <c r="R265" s="263"/>
      <c r="S265" s="263"/>
      <c r="T265" s="264"/>
      <c r="AT265" s="265" t="s">
        <v>405</v>
      </c>
      <c r="AU265" s="265" t="s">
        <v>81</v>
      </c>
      <c r="AV265" s="12" t="s">
        <v>81</v>
      </c>
      <c r="AW265" s="12" t="s">
        <v>36</v>
      </c>
      <c r="AX265" s="12" t="s">
        <v>24</v>
      </c>
      <c r="AY265" s="265" t="s">
        <v>394</v>
      </c>
    </row>
    <row r="266" spans="2:65" s="1" customFormat="1" ht="16.5" customHeight="1">
      <c r="B266" s="47"/>
      <c r="C266" s="240" t="s">
        <v>666</v>
      </c>
      <c r="D266" s="240" t="s">
        <v>396</v>
      </c>
      <c r="E266" s="241" t="s">
        <v>667</v>
      </c>
      <c r="F266" s="242" t="s">
        <v>668</v>
      </c>
      <c r="G266" s="243" t="s">
        <v>425</v>
      </c>
      <c r="H266" s="244">
        <v>29.978</v>
      </c>
      <c r="I266" s="245"/>
      <c r="J266" s="246">
        <f>ROUND(I266*H266,2)</f>
        <v>0</v>
      </c>
      <c r="K266" s="242" t="s">
        <v>400</v>
      </c>
      <c r="L266" s="73"/>
      <c r="M266" s="247" t="s">
        <v>22</v>
      </c>
      <c r="N266" s="248" t="s">
        <v>44</v>
      </c>
      <c r="O266" s="48"/>
      <c r="P266" s="249">
        <f>O266*H266</f>
        <v>0</v>
      </c>
      <c r="Q266" s="249">
        <v>2.45329</v>
      </c>
      <c r="R266" s="249">
        <f>Q266*H266</f>
        <v>73.54472762</v>
      </c>
      <c r="S266" s="249">
        <v>0</v>
      </c>
      <c r="T266" s="250">
        <f>S266*H266</f>
        <v>0</v>
      </c>
      <c r="AR266" s="25" t="s">
        <v>401</v>
      </c>
      <c r="AT266" s="25" t="s">
        <v>396</v>
      </c>
      <c r="AU266" s="25" t="s">
        <v>81</v>
      </c>
      <c r="AY266" s="25" t="s">
        <v>394</v>
      </c>
      <c r="BE266" s="251">
        <f>IF(N266="základní",J266,0)</f>
        <v>0</v>
      </c>
      <c r="BF266" s="251">
        <f>IF(N266="snížená",J266,0)</f>
        <v>0</v>
      </c>
      <c r="BG266" s="251">
        <f>IF(N266="zákl. přenesená",J266,0)</f>
        <v>0</v>
      </c>
      <c r="BH266" s="251">
        <f>IF(N266="sníž. přenesená",J266,0)</f>
        <v>0</v>
      </c>
      <c r="BI266" s="251">
        <f>IF(N266="nulová",J266,0)</f>
        <v>0</v>
      </c>
      <c r="BJ266" s="25" t="s">
        <v>24</v>
      </c>
      <c r="BK266" s="251">
        <f>ROUND(I266*H266,2)</f>
        <v>0</v>
      </c>
      <c r="BL266" s="25" t="s">
        <v>401</v>
      </c>
      <c r="BM266" s="25" t="s">
        <v>669</v>
      </c>
    </row>
    <row r="267" spans="2:47" s="1" customFormat="1" ht="13.5">
      <c r="B267" s="47"/>
      <c r="C267" s="75"/>
      <c r="D267" s="252" t="s">
        <v>403</v>
      </c>
      <c r="E267" s="75"/>
      <c r="F267" s="253" t="s">
        <v>670</v>
      </c>
      <c r="G267" s="75"/>
      <c r="H267" s="75"/>
      <c r="I267" s="208"/>
      <c r="J267" s="75"/>
      <c r="K267" s="75"/>
      <c r="L267" s="73"/>
      <c r="M267" s="254"/>
      <c r="N267" s="48"/>
      <c r="O267" s="48"/>
      <c r="P267" s="48"/>
      <c r="Q267" s="48"/>
      <c r="R267" s="48"/>
      <c r="S267" s="48"/>
      <c r="T267" s="96"/>
      <c r="AT267" s="25" t="s">
        <v>403</v>
      </c>
      <c r="AU267" s="25" t="s">
        <v>81</v>
      </c>
    </row>
    <row r="268" spans="2:51" s="12" customFormat="1" ht="13.5">
      <c r="B268" s="255"/>
      <c r="C268" s="256"/>
      <c r="D268" s="252" t="s">
        <v>405</v>
      </c>
      <c r="E268" s="257" t="s">
        <v>22</v>
      </c>
      <c r="F268" s="258" t="s">
        <v>671</v>
      </c>
      <c r="G268" s="256"/>
      <c r="H268" s="259">
        <v>29.978</v>
      </c>
      <c r="I268" s="260"/>
      <c r="J268" s="256"/>
      <c r="K268" s="256"/>
      <c r="L268" s="261"/>
      <c r="M268" s="262"/>
      <c r="N268" s="263"/>
      <c r="O268" s="263"/>
      <c r="P268" s="263"/>
      <c r="Q268" s="263"/>
      <c r="R268" s="263"/>
      <c r="S268" s="263"/>
      <c r="T268" s="264"/>
      <c r="AT268" s="265" t="s">
        <v>405</v>
      </c>
      <c r="AU268" s="265" t="s">
        <v>81</v>
      </c>
      <c r="AV268" s="12" t="s">
        <v>81</v>
      </c>
      <c r="AW268" s="12" t="s">
        <v>36</v>
      </c>
      <c r="AX268" s="12" t="s">
        <v>24</v>
      </c>
      <c r="AY268" s="265" t="s">
        <v>394</v>
      </c>
    </row>
    <row r="269" spans="2:65" s="1" customFormat="1" ht="16.5" customHeight="1">
      <c r="B269" s="47"/>
      <c r="C269" s="240" t="s">
        <v>672</v>
      </c>
      <c r="D269" s="240" t="s">
        <v>396</v>
      </c>
      <c r="E269" s="241" t="s">
        <v>673</v>
      </c>
      <c r="F269" s="242" t="s">
        <v>674</v>
      </c>
      <c r="G269" s="243" t="s">
        <v>425</v>
      </c>
      <c r="H269" s="244">
        <v>20.856</v>
      </c>
      <c r="I269" s="245"/>
      <c r="J269" s="246">
        <f>ROUND(I269*H269,2)</f>
        <v>0</v>
      </c>
      <c r="K269" s="242" t="s">
        <v>410</v>
      </c>
      <c r="L269" s="73"/>
      <c r="M269" s="247" t="s">
        <v>22</v>
      </c>
      <c r="N269" s="248" t="s">
        <v>44</v>
      </c>
      <c r="O269" s="48"/>
      <c r="P269" s="249">
        <f>O269*H269</f>
        <v>0</v>
      </c>
      <c r="Q269" s="249">
        <v>2.45329</v>
      </c>
      <c r="R269" s="249">
        <f>Q269*H269</f>
        <v>51.165816240000005</v>
      </c>
      <c r="S269" s="249">
        <v>0</v>
      </c>
      <c r="T269" s="250">
        <f>S269*H269</f>
        <v>0</v>
      </c>
      <c r="AR269" s="25" t="s">
        <v>401</v>
      </c>
      <c r="AT269" s="25" t="s">
        <v>396</v>
      </c>
      <c r="AU269" s="25" t="s">
        <v>81</v>
      </c>
      <c r="AY269" s="25" t="s">
        <v>394</v>
      </c>
      <c r="BE269" s="251">
        <f>IF(N269="základní",J269,0)</f>
        <v>0</v>
      </c>
      <c r="BF269" s="251">
        <f>IF(N269="snížená",J269,0)</f>
        <v>0</v>
      </c>
      <c r="BG269" s="251">
        <f>IF(N269="zákl. přenesená",J269,0)</f>
        <v>0</v>
      </c>
      <c r="BH269" s="251">
        <f>IF(N269="sníž. přenesená",J269,0)</f>
        <v>0</v>
      </c>
      <c r="BI269" s="251">
        <f>IF(N269="nulová",J269,0)</f>
        <v>0</v>
      </c>
      <c r="BJ269" s="25" t="s">
        <v>24</v>
      </c>
      <c r="BK269" s="251">
        <f>ROUND(I269*H269,2)</f>
        <v>0</v>
      </c>
      <c r="BL269" s="25" t="s">
        <v>401</v>
      </c>
      <c r="BM269" s="25" t="s">
        <v>675</v>
      </c>
    </row>
    <row r="270" spans="2:47" s="1" customFormat="1" ht="13.5">
      <c r="B270" s="47"/>
      <c r="C270" s="75"/>
      <c r="D270" s="252" t="s">
        <v>403</v>
      </c>
      <c r="E270" s="75"/>
      <c r="F270" s="253" t="s">
        <v>676</v>
      </c>
      <c r="G270" s="75"/>
      <c r="H270" s="75"/>
      <c r="I270" s="208"/>
      <c r="J270" s="75"/>
      <c r="K270" s="75"/>
      <c r="L270" s="73"/>
      <c r="M270" s="254"/>
      <c r="N270" s="48"/>
      <c r="O270" s="48"/>
      <c r="P270" s="48"/>
      <c r="Q270" s="48"/>
      <c r="R270" s="48"/>
      <c r="S270" s="48"/>
      <c r="T270" s="96"/>
      <c r="AT270" s="25" t="s">
        <v>403</v>
      </c>
      <c r="AU270" s="25" t="s">
        <v>81</v>
      </c>
    </row>
    <row r="271" spans="2:51" s="12" customFormat="1" ht="13.5">
      <c r="B271" s="255"/>
      <c r="C271" s="256"/>
      <c r="D271" s="252" t="s">
        <v>405</v>
      </c>
      <c r="E271" s="257" t="s">
        <v>165</v>
      </c>
      <c r="F271" s="258" t="s">
        <v>677</v>
      </c>
      <c r="G271" s="256"/>
      <c r="H271" s="259">
        <v>20.856</v>
      </c>
      <c r="I271" s="260"/>
      <c r="J271" s="256"/>
      <c r="K271" s="256"/>
      <c r="L271" s="261"/>
      <c r="M271" s="262"/>
      <c r="N271" s="263"/>
      <c r="O271" s="263"/>
      <c r="P271" s="263"/>
      <c r="Q271" s="263"/>
      <c r="R271" s="263"/>
      <c r="S271" s="263"/>
      <c r="T271" s="264"/>
      <c r="AT271" s="265" t="s">
        <v>405</v>
      </c>
      <c r="AU271" s="265" t="s">
        <v>81</v>
      </c>
      <c r="AV271" s="12" t="s">
        <v>81</v>
      </c>
      <c r="AW271" s="12" t="s">
        <v>36</v>
      </c>
      <c r="AX271" s="12" t="s">
        <v>24</v>
      </c>
      <c r="AY271" s="265" t="s">
        <v>394</v>
      </c>
    </row>
    <row r="272" spans="2:65" s="1" customFormat="1" ht="16.5" customHeight="1">
      <c r="B272" s="47"/>
      <c r="C272" s="240" t="s">
        <v>678</v>
      </c>
      <c r="D272" s="240" t="s">
        <v>396</v>
      </c>
      <c r="E272" s="241" t="s">
        <v>679</v>
      </c>
      <c r="F272" s="242" t="s">
        <v>680</v>
      </c>
      <c r="G272" s="243" t="s">
        <v>399</v>
      </c>
      <c r="H272" s="244">
        <v>91.735</v>
      </c>
      <c r="I272" s="245"/>
      <c r="J272" s="246">
        <f>ROUND(I272*H272,2)</f>
        <v>0</v>
      </c>
      <c r="K272" s="242" t="s">
        <v>410</v>
      </c>
      <c r="L272" s="73"/>
      <c r="M272" s="247" t="s">
        <v>22</v>
      </c>
      <c r="N272" s="248" t="s">
        <v>44</v>
      </c>
      <c r="O272" s="48"/>
      <c r="P272" s="249">
        <f>O272*H272</f>
        <v>0</v>
      </c>
      <c r="Q272" s="249">
        <v>0.00103</v>
      </c>
      <c r="R272" s="249">
        <f>Q272*H272</f>
        <v>0.09448705</v>
      </c>
      <c r="S272" s="249">
        <v>0</v>
      </c>
      <c r="T272" s="250">
        <f>S272*H272</f>
        <v>0</v>
      </c>
      <c r="AR272" s="25" t="s">
        <v>401</v>
      </c>
      <c r="AT272" s="25" t="s">
        <v>396</v>
      </c>
      <c r="AU272" s="25" t="s">
        <v>81</v>
      </c>
      <c r="AY272" s="25" t="s">
        <v>394</v>
      </c>
      <c r="BE272" s="251">
        <f>IF(N272="základní",J272,0)</f>
        <v>0</v>
      </c>
      <c r="BF272" s="251">
        <f>IF(N272="snížená",J272,0)</f>
        <v>0</v>
      </c>
      <c r="BG272" s="251">
        <f>IF(N272="zákl. přenesená",J272,0)</f>
        <v>0</v>
      </c>
      <c r="BH272" s="251">
        <f>IF(N272="sníž. přenesená",J272,0)</f>
        <v>0</v>
      </c>
      <c r="BI272" s="251">
        <f>IF(N272="nulová",J272,0)</f>
        <v>0</v>
      </c>
      <c r="BJ272" s="25" t="s">
        <v>24</v>
      </c>
      <c r="BK272" s="251">
        <f>ROUND(I272*H272,2)</f>
        <v>0</v>
      </c>
      <c r="BL272" s="25" t="s">
        <v>401</v>
      </c>
      <c r="BM272" s="25" t="s">
        <v>681</v>
      </c>
    </row>
    <row r="273" spans="2:47" s="1" customFormat="1" ht="13.5">
      <c r="B273" s="47"/>
      <c r="C273" s="75"/>
      <c r="D273" s="252" t="s">
        <v>403</v>
      </c>
      <c r="E273" s="75"/>
      <c r="F273" s="253" t="s">
        <v>682</v>
      </c>
      <c r="G273" s="75"/>
      <c r="H273" s="75"/>
      <c r="I273" s="208"/>
      <c r="J273" s="75"/>
      <c r="K273" s="75"/>
      <c r="L273" s="73"/>
      <c r="M273" s="254"/>
      <c r="N273" s="48"/>
      <c r="O273" s="48"/>
      <c r="P273" s="48"/>
      <c r="Q273" s="48"/>
      <c r="R273" s="48"/>
      <c r="S273" s="48"/>
      <c r="T273" s="96"/>
      <c r="AT273" s="25" t="s">
        <v>403</v>
      </c>
      <c r="AU273" s="25" t="s">
        <v>81</v>
      </c>
    </row>
    <row r="274" spans="2:51" s="12" customFormat="1" ht="13.5">
      <c r="B274" s="255"/>
      <c r="C274" s="256"/>
      <c r="D274" s="252" t="s">
        <v>405</v>
      </c>
      <c r="E274" s="257" t="s">
        <v>172</v>
      </c>
      <c r="F274" s="258" t="s">
        <v>683</v>
      </c>
      <c r="G274" s="256"/>
      <c r="H274" s="259">
        <v>91.735</v>
      </c>
      <c r="I274" s="260"/>
      <c r="J274" s="256"/>
      <c r="K274" s="256"/>
      <c r="L274" s="261"/>
      <c r="M274" s="262"/>
      <c r="N274" s="263"/>
      <c r="O274" s="263"/>
      <c r="P274" s="263"/>
      <c r="Q274" s="263"/>
      <c r="R274" s="263"/>
      <c r="S274" s="263"/>
      <c r="T274" s="264"/>
      <c r="AT274" s="265" t="s">
        <v>405</v>
      </c>
      <c r="AU274" s="265" t="s">
        <v>81</v>
      </c>
      <c r="AV274" s="12" t="s">
        <v>81</v>
      </c>
      <c r="AW274" s="12" t="s">
        <v>36</v>
      </c>
      <c r="AX274" s="12" t="s">
        <v>24</v>
      </c>
      <c r="AY274" s="265" t="s">
        <v>394</v>
      </c>
    </row>
    <row r="275" spans="2:65" s="1" customFormat="1" ht="16.5" customHeight="1">
      <c r="B275" s="47"/>
      <c r="C275" s="240" t="s">
        <v>684</v>
      </c>
      <c r="D275" s="240" t="s">
        <v>396</v>
      </c>
      <c r="E275" s="241" t="s">
        <v>685</v>
      </c>
      <c r="F275" s="242" t="s">
        <v>686</v>
      </c>
      <c r="G275" s="243" t="s">
        <v>399</v>
      </c>
      <c r="H275" s="244">
        <v>91.735</v>
      </c>
      <c r="I275" s="245"/>
      <c r="J275" s="246">
        <f>ROUND(I275*H275,2)</f>
        <v>0</v>
      </c>
      <c r="K275" s="242" t="s">
        <v>410</v>
      </c>
      <c r="L275" s="73"/>
      <c r="M275" s="247" t="s">
        <v>22</v>
      </c>
      <c r="N275" s="248" t="s">
        <v>44</v>
      </c>
      <c r="O275" s="48"/>
      <c r="P275" s="249">
        <f>O275*H275</f>
        <v>0</v>
      </c>
      <c r="Q275" s="249">
        <v>0</v>
      </c>
      <c r="R275" s="249">
        <f>Q275*H275</f>
        <v>0</v>
      </c>
      <c r="S275" s="249">
        <v>0</v>
      </c>
      <c r="T275" s="250">
        <f>S275*H275</f>
        <v>0</v>
      </c>
      <c r="AR275" s="25" t="s">
        <v>401</v>
      </c>
      <c r="AT275" s="25" t="s">
        <v>396</v>
      </c>
      <c r="AU275" s="25" t="s">
        <v>81</v>
      </c>
      <c r="AY275" s="25" t="s">
        <v>394</v>
      </c>
      <c r="BE275" s="251">
        <f>IF(N275="základní",J275,0)</f>
        <v>0</v>
      </c>
      <c r="BF275" s="251">
        <f>IF(N275="snížená",J275,0)</f>
        <v>0</v>
      </c>
      <c r="BG275" s="251">
        <f>IF(N275="zákl. přenesená",J275,0)</f>
        <v>0</v>
      </c>
      <c r="BH275" s="251">
        <f>IF(N275="sníž. přenesená",J275,0)</f>
        <v>0</v>
      </c>
      <c r="BI275" s="251">
        <f>IF(N275="nulová",J275,0)</f>
        <v>0</v>
      </c>
      <c r="BJ275" s="25" t="s">
        <v>24</v>
      </c>
      <c r="BK275" s="251">
        <f>ROUND(I275*H275,2)</f>
        <v>0</v>
      </c>
      <c r="BL275" s="25" t="s">
        <v>401</v>
      </c>
      <c r="BM275" s="25" t="s">
        <v>687</v>
      </c>
    </row>
    <row r="276" spans="2:47" s="1" customFormat="1" ht="13.5">
      <c r="B276" s="47"/>
      <c r="C276" s="75"/>
      <c r="D276" s="252" t="s">
        <v>403</v>
      </c>
      <c r="E276" s="75"/>
      <c r="F276" s="253" t="s">
        <v>688</v>
      </c>
      <c r="G276" s="75"/>
      <c r="H276" s="75"/>
      <c r="I276" s="208"/>
      <c r="J276" s="75"/>
      <c r="K276" s="75"/>
      <c r="L276" s="73"/>
      <c r="M276" s="254"/>
      <c r="N276" s="48"/>
      <c r="O276" s="48"/>
      <c r="P276" s="48"/>
      <c r="Q276" s="48"/>
      <c r="R276" s="48"/>
      <c r="S276" s="48"/>
      <c r="T276" s="96"/>
      <c r="AT276" s="25" t="s">
        <v>403</v>
      </c>
      <c r="AU276" s="25" t="s">
        <v>81</v>
      </c>
    </row>
    <row r="277" spans="2:51" s="12" customFormat="1" ht="13.5">
      <c r="B277" s="255"/>
      <c r="C277" s="256"/>
      <c r="D277" s="252" t="s">
        <v>405</v>
      </c>
      <c r="E277" s="257" t="s">
        <v>22</v>
      </c>
      <c r="F277" s="258" t="s">
        <v>172</v>
      </c>
      <c r="G277" s="256"/>
      <c r="H277" s="259">
        <v>91.735</v>
      </c>
      <c r="I277" s="260"/>
      <c r="J277" s="256"/>
      <c r="K277" s="256"/>
      <c r="L277" s="261"/>
      <c r="M277" s="262"/>
      <c r="N277" s="263"/>
      <c r="O277" s="263"/>
      <c r="P277" s="263"/>
      <c r="Q277" s="263"/>
      <c r="R277" s="263"/>
      <c r="S277" s="263"/>
      <c r="T277" s="264"/>
      <c r="AT277" s="265" t="s">
        <v>405</v>
      </c>
      <c r="AU277" s="265" t="s">
        <v>81</v>
      </c>
      <c r="AV277" s="12" t="s">
        <v>81</v>
      </c>
      <c r="AW277" s="12" t="s">
        <v>36</v>
      </c>
      <c r="AX277" s="12" t="s">
        <v>24</v>
      </c>
      <c r="AY277" s="265" t="s">
        <v>394</v>
      </c>
    </row>
    <row r="278" spans="2:65" s="1" customFormat="1" ht="16.5" customHeight="1">
      <c r="B278" s="47"/>
      <c r="C278" s="240" t="s">
        <v>689</v>
      </c>
      <c r="D278" s="240" t="s">
        <v>396</v>
      </c>
      <c r="E278" s="241" t="s">
        <v>690</v>
      </c>
      <c r="F278" s="242" t="s">
        <v>691</v>
      </c>
      <c r="G278" s="243" t="s">
        <v>409</v>
      </c>
      <c r="H278" s="244">
        <v>5</v>
      </c>
      <c r="I278" s="245"/>
      <c r="J278" s="246">
        <f>ROUND(I278*H278,2)</f>
        <v>0</v>
      </c>
      <c r="K278" s="242" t="s">
        <v>410</v>
      </c>
      <c r="L278" s="73"/>
      <c r="M278" s="247" t="s">
        <v>22</v>
      </c>
      <c r="N278" s="248" t="s">
        <v>44</v>
      </c>
      <c r="O278" s="48"/>
      <c r="P278" s="249">
        <f>O278*H278</f>
        <v>0</v>
      </c>
      <c r="Q278" s="249">
        <v>0.01351</v>
      </c>
      <c r="R278" s="249">
        <f>Q278*H278</f>
        <v>0.06755</v>
      </c>
      <c r="S278" s="249">
        <v>0</v>
      </c>
      <c r="T278" s="250">
        <f>S278*H278</f>
        <v>0</v>
      </c>
      <c r="AR278" s="25" t="s">
        <v>401</v>
      </c>
      <c r="AT278" s="25" t="s">
        <v>396</v>
      </c>
      <c r="AU278" s="25" t="s">
        <v>81</v>
      </c>
      <c r="AY278" s="25" t="s">
        <v>394</v>
      </c>
      <c r="BE278" s="251">
        <f>IF(N278="základní",J278,0)</f>
        <v>0</v>
      </c>
      <c r="BF278" s="251">
        <f>IF(N278="snížená",J278,0)</f>
        <v>0</v>
      </c>
      <c r="BG278" s="251">
        <f>IF(N278="zákl. přenesená",J278,0)</f>
        <v>0</v>
      </c>
      <c r="BH278" s="251">
        <f>IF(N278="sníž. přenesená",J278,0)</f>
        <v>0</v>
      </c>
      <c r="BI278" s="251">
        <f>IF(N278="nulová",J278,0)</f>
        <v>0</v>
      </c>
      <c r="BJ278" s="25" t="s">
        <v>24</v>
      </c>
      <c r="BK278" s="251">
        <f>ROUND(I278*H278,2)</f>
        <v>0</v>
      </c>
      <c r="BL278" s="25" t="s">
        <v>401</v>
      </c>
      <c r="BM278" s="25" t="s">
        <v>692</v>
      </c>
    </row>
    <row r="279" spans="2:47" s="1" customFormat="1" ht="13.5">
      <c r="B279" s="47"/>
      <c r="C279" s="75"/>
      <c r="D279" s="252" t="s">
        <v>403</v>
      </c>
      <c r="E279" s="75"/>
      <c r="F279" s="253" t="s">
        <v>693</v>
      </c>
      <c r="G279" s="75"/>
      <c r="H279" s="75"/>
      <c r="I279" s="208"/>
      <c r="J279" s="75"/>
      <c r="K279" s="75"/>
      <c r="L279" s="73"/>
      <c r="M279" s="254"/>
      <c r="N279" s="48"/>
      <c r="O279" s="48"/>
      <c r="P279" s="48"/>
      <c r="Q279" s="48"/>
      <c r="R279" s="48"/>
      <c r="S279" s="48"/>
      <c r="T279" s="96"/>
      <c r="AT279" s="25" t="s">
        <v>403</v>
      </c>
      <c r="AU279" s="25" t="s">
        <v>81</v>
      </c>
    </row>
    <row r="280" spans="2:65" s="1" customFormat="1" ht="16.5" customHeight="1">
      <c r="B280" s="47"/>
      <c r="C280" s="240" t="s">
        <v>694</v>
      </c>
      <c r="D280" s="240" t="s">
        <v>396</v>
      </c>
      <c r="E280" s="241" t="s">
        <v>695</v>
      </c>
      <c r="F280" s="242" t="s">
        <v>696</v>
      </c>
      <c r="G280" s="243" t="s">
        <v>552</v>
      </c>
      <c r="H280" s="244">
        <v>1.356</v>
      </c>
      <c r="I280" s="245"/>
      <c r="J280" s="246">
        <f>ROUND(I280*H280,2)</f>
        <v>0</v>
      </c>
      <c r="K280" s="242" t="s">
        <v>410</v>
      </c>
      <c r="L280" s="73"/>
      <c r="M280" s="247" t="s">
        <v>22</v>
      </c>
      <c r="N280" s="248" t="s">
        <v>44</v>
      </c>
      <c r="O280" s="48"/>
      <c r="P280" s="249">
        <f>O280*H280</f>
        <v>0</v>
      </c>
      <c r="Q280" s="249">
        <v>1.06017</v>
      </c>
      <c r="R280" s="249">
        <f>Q280*H280</f>
        <v>1.43759052</v>
      </c>
      <c r="S280" s="249">
        <v>0</v>
      </c>
      <c r="T280" s="250">
        <f>S280*H280</f>
        <v>0</v>
      </c>
      <c r="AR280" s="25" t="s">
        <v>401</v>
      </c>
      <c r="AT280" s="25" t="s">
        <v>396</v>
      </c>
      <c r="AU280" s="25" t="s">
        <v>81</v>
      </c>
      <c r="AY280" s="25" t="s">
        <v>394</v>
      </c>
      <c r="BE280" s="251">
        <f>IF(N280="základní",J280,0)</f>
        <v>0</v>
      </c>
      <c r="BF280" s="251">
        <f>IF(N280="snížená",J280,0)</f>
        <v>0</v>
      </c>
      <c r="BG280" s="251">
        <f>IF(N280="zákl. přenesená",J280,0)</f>
        <v>0</v>
      </c>
      <c r="BH280" s="251">
        <f>IF(N280="sníž. přenesená",J280,0)</f>
        <v>0</v>
      </c>
      <c r="BI280" s="251">
        <f>IF(N280="nulová",J280,0)</f>
        <v>0</v>
      </c>
      <c r="BJ280" s="25" t="s">
        <v>24</v>
      </c>
      <c r="BK280" s="251">
        <f>ROUND(I280*H280,2)</f>
        <v>0</v>
      </c>
      <c r="BL280" s="25" t="s">
        <v>401</v>
      </c>
      <c r="BM280" s="25" t="s">
        <v>697</v>
      </c>
    </row>
    <row r="281" spans="2:47" s="1" customFormat="1" ht="13.5">
      <c r="B281" s="47"/>
      <c r="C281" s="75"/>
      <c r="D281" s="252" t="s">
        <v>403</v>
      </c>
      <c r="E281" s="75"/>
      <c r="F281" s="253" t="s">
        <v>698</v>
      </c>
      <c r="G281" s="75"/>
      <c r="H281" s="75"/>
      <c r="I281" s="208"/>
      <c r="J281" s="75"/>
      <c r="K281" s="75"/>
      <c r="L281" s="73"/>
      <c r="M281" s="254"/>
      <c r="N281" s="48"/>
      <c r="O281" s="48"/>
      <c r="P281" s="48"/>
      <c r="Q281" s="48"/>
      <c r="R281" s="48"/>
      <c r="S281" s="48"/>
      <c r="T281" s="96"/>
      <c r="AT281" s="25" t="s">
        <v>403</v>
      </c>
      <c r="AU281" s="25" t="s">
        <v>81</v>
      </c>
    </row>
    <row r="282" spans="2:51" s="12" customFormat="1" ht="13.5">
      <c r="B282" s="255"/>
      <c r="C282" s="256"/>
      <c r="D282" s="252" t="s">
        <v>405</v>
      </c>
      <c r="E282" s="257" t="s">
        <v>22</v>
      </c>
      <c r="F282" s="258" t="s">
        <v>699</v>
      </c>
      <c r="G282" s="256"/>
      <c r="H282" s="259">
        <v>1.356</v>
      </c>
      <c r="I282" s="260"/>
      <c r="J282" s="256"/>
      <c r="K282" s="256"/>
      <c r="L282" s="261"/>
      <c r="M282" s="262"/>
      <c r="N282" s="263"/>
      <c r="O282" s="263"/>
      <c r="P282" s="263"/>
      <c r="Q282" s="263"/>
      <c r="R282" s="263"/>
      <c r="S282" s="263"/>
      <c r="T282" s="264"/>
      <c r="AT282" s="265" t="s">
        <v>405</v>
      </c>
      <c r="AU282" s="265" t="s">
        <v>81</v>
      </c>
      <c r="AV282" s="12" t="s">
        <v>81</v>
      </c>
      <c r="AW282" s="12" t="s">
        <v>36</v>
      </c>
      <c r="AX282" s="12" t="s">
        <v>24</v>
      </c>
      <c r="AY282" s="265" t="s">
        <v>394</v>
      </c>
    </row>
    <row r="283" spans="2:65" s="1" customFormat="1" ht="16.5" customHeight="1">
      <c r="B283" s="47"/>
      <c r="C283" s="240" t="s">
        <v>700</v>
      </c>
      <c r="D283" s="240" t="s">
        <v>396</v>
      </c>
      <c r="E283" s="241" t="s">
        <v>701</v>
      </c>
      <c r="F283" s="242" t="s">
        <v>702</v>
      </c>
      <c r="G283" s="243" t="s">
        <v>425</v>
      </c>
      <c r="H283" s="244">
        <v>20.283</v>
      </c>
      <c r="I283" s="245"/>
      <c r="J283" s="246">
        <f>ROUND(I283*H283,2)</f>
        <v>0</v>
      </c>
      <c r="K283" s="242" t="s">
        <v>410</v>
      </c>
      <c r="L283" s="73"/>
      <c r="M283" s="247" t="s">
        <v>22</v>
      </c>
      <c r="N283" s="248" t="s">
        <v>44</v>
      </c>
      <c r="O283" s="48"/>
      <c r="P283" s="249">
        <f>O283*H283</f>
        <v>0</v>
      </c>
      <c r="Q283" s="249">
        <v>2.45329</v>
      </c>
      <c r="R283" s="249">
        <f>Q283*H283</f>
        <v>49.760081070000005</v>
      </c>
      <c r="S283" s="249">
        <v>0</v>
      </c>
      <c r="T283" s="250">
        <f>S283*H283</f>
        <v>0</v>
      </c>
      <c r="AR283" s="25" t="s">
        <v>401</v>
      </c>
      <c r="AT283" s="25" t="s">
        <v>396</v>
      </c>
      <c r="AU283" s="25" t="s">
        <v>81</v>
      </c>
      <c r="AY283" s="25" t="s">
        <v>394</v>
      </c>
      <c r="BE283" s="251">
        <f>IF(N283="základní",J283,0)</f>
        <v>0</v>
      </c>
      <c r="BF283" s="251">
        <f>IF(N283="snížená",J283,0)</f>
        <v>0</v>
      </c>
      <c r="BG283" s="251">
        <f>IF(N283="zákl. přenesená",J283,0)</f>
        <v>0</v>
      </c>
      <c r="BH283" s="251">
        <f>IF(N283="sníž. přenesená",J283,0)</f>
        <v>0</v>
      </c>
      <c r="BI283" s="251">
        <f>IF(N283="nulová",J283,0)</f>
        <v>0</v>
      </c>
      <c r="BJ283" s="25" t="s">
        <v>24</v>
      </c>
      <c r="BK283" s="251">
        <f>ROUND(I283*H283,2)</f>
        <v>0</v>
      </c>
      <c r="BL283" s="25" t="s">
        <v>401</v>
      </c>
      <c r="BM283" s="25" t="s">
        <v>703</v>
      </c>
    </row>
    <row r="284" spans="2:47" s="1" customFormat="1" ht="13.5">
      <c r="B284" s="47"/>
      <c r="C284" s="75"/>
      <c r="D284" s="252" t="s">
        <v>403</v>
      </c>
      <c r="E284" s="75"/>
      <c r="F284" s="253" t="s">
        <v>704</v>
      </c>
      <c r="G284" s="75"/>
      <c r="H284" s="75"/>
      <c r="I284" s="208"/>
      <c r="J284" s="75"/>
      <c r="K284" s="75"/>
      <c r="L284" s="73"/>
      <c r="M284" s="254"/>
      <c r="N284" s="48"/>
      <c r="O284" s="48"/>
      <c r="P284" s="48"/>
      <c r="Q284" s="48"/>
      <c r="R284" s="48"/>
      <c r="S284" s="48"/>
      <c r="T284" s="96"/>
      <c r="AT284" s="25" t="s">
        <v>403</v>
      </c>
      <c r="AU284" s="25" t="s">
        <v>81</v>
      </c>
    </row>
    <row r="285" spans="2:51" s="12" customFormat="1" ht="13.5">
      <c r="B285" s="255"/>
      <c r="C285" s="256"/>
      <c r="D285" s="252" t="s">
        <v>405</v>
      </c>
      <c r="E285" s="257" t="s">
        <v>22</v>
      </c>
      <c r="F285" s="258" t="s">
        <v>705</v>
      </c>
      <c r="G285" s="256"/>
      <c r="H285" s="259">
        <v>4.725</v>
      </c>
      <c r="I285" s="260"/>
      <c r="J285" s="256"/>
      <c r="K285" s="256"/>
      <c r="L285" s="261"/>
      <c r="M285" s="262"/>
      <c r="N285" s="263"/>
      <c r="O285" s="263"/>
      <c r="P285" s="263"/>
      <c r="Q285" s="263"/>
      <c r="R285" s="263"/>
      <c r="S285" s="263"/>
      <c r="T285" s="264"/>
      <c r="AT285" s="265" t="s">
        <v>405</v>
      </c>
      <c r="AU285" s="265" t="s">
        <v>81</v>
      </c>
      <c r="AV285" s="12" t="s">
        <v>81</v>
      </c>
      <c r="AW285" s="12" t="s">
        <v>36</v>
      </c>
      <c r="AX285" s="12" t="s">
        <v>73</v>
      </c>
      <c r="AY285" s="265" t="s">
        <v>394</v>
      </c>
    </row>
    <row r="286" spans="2:51" s="12" customFormat="1" ht="13.5">
      <c r="B286" s="255"/>
      <c r="C286" s="256"/>
      <c r="D286" s="252" t="s">
        <v>405</v>
      </c>
      <c r="E286" s="257" t="s">
        <v>22</v>
      </c>
      <c r="F286" s="258" t="s">
        <v>706</v>
      </c>
      <c r="G286" s="256"/>
      <c r="H286" s="259">
        <v>1.914</v>
      </c>
      <c r="I286" s="260"/>
      <c r="J286" s="256"/>
      <c r="K286" s="256"/>
      <c r="L286" s="261"/>
      <c r="M286" s="262"/>
      <c r="N286" s="263"/>
      <c r="O286" s="263"/>
      <c r="P286" s="263"/>
      <c r="Q286" s="263"/>
      <c r="R286" s="263"/>
      <c r="S286" s="263"/>
      <c r="T286" s="264"/>
      <c r="AT286" s="265" t="s">
        <v>405</v>
      </c>
      <c r="AU286" s="265" t="s">
        <v>81</v>
      </c>
      <c r="AV286" s="12" t="s">
        <v>81</v>
      </c>
      <c r="AW286" s="12" t="s">
        <v>36</v>
      </c>
      <c r="AX286" s="12" t="s">
        <v>73</v>
      </c>
      <c r="AY286" s="265" t="s">
        <v>394</v>
      </c>
    </row>
    <row r="287" spans="2:51" s="12" customFormat="1" ht="13.5">
      <c r="B287" s="255"/>
      <c r="C287" s="256"/>
      <c r="D287" s="252" t="s">
        <v>405</v>
      </c>
      <c r="E287" s="257" t="s">
        <v>22</v>
      </c>
      <c r="F287" s="258" t="s">
        <v>707</v>
      </c>
      <c r="G287" s="256"/>
      <c r="H287" s="259">
        <v>11.484</v>
      </c>
      <c r="I287" s="260"/>
      <c r="J287" s="256"/>
      <c r="K287" s="256"/>
      <c r="L287" s="261"/>
      <c r="M287" s="262"/>
      <c r="N287" s="263"/>
      <c r="O287" s="263"/>
      <c r="P287" s="263"/>
      <c r="Q287" s="263"/>
      <c r="R287" s="263"/>
      <c r="S287" s="263"/>
      <c r="T287" s="264"/>
      <c r="AT287" s="265" t="s">
        <v>405</v>
      </c>
      <c r="AU287" s="265" t="s">
        <v>81</v>
      </c>
      <c r="AV287" s="12" t="s">
        <v>81</v>
      </c>
      <c r="AW287" s="12" t="s">
        <v>36</v>
      </c>
      <c r="AX287" s="12" t="s">
        <v>73</v>
      </c>
      <c r="AY287" s="265" t="s">
        <v>394</v>
      </c>
    </row>
    <row r="288" spans="2:51" s="12" customFormat="1" ht="13.5">
      <c r="B288" s="255"/>
      <c r="C288" s="256"/>
      <c r="D288" s="252" t="s">
        <v>405</v>
      </c>
      <c r="E288" s="257" t="s">
        <v>22</v>
      </c>
      <c r="F288" s="258" t="s">
        <v>708</v>
      </c>
      <c r="G288" s="256"/>
      <c r="H288" s="259">
        <v>2.16</v>
      </c>
      <c r="I288" s="260"/>
      <c r="J288" s="256"/>
      <c r="K288" s="256"/>
      <c r="L288" s="261"/>
      <c r="M288" s="262"/>
      <c r="N288" s="263"/>
      <c r="O288" s="263"/>
      <c r="P288" s="263"/>
      <c r="Q288" s="263"/>
      <c r="R288" s="263"/>
      <c r="S288" s="263"/>
      <c r="T288" s="264"/>
      <c r="AT288" s="265" t="s">
        <v>405</v>
      </c>
      <c r="AU288" s="265" t="s">
        <v>81</v>
      </c>
      <c r="AV288" s="12" t="s">
        <v>81</v>
      </c>
      <c r="AW288" s="12" t="s">
        <v>36</v>
      </c>
      <c r="AX288" s="12" t="s">
        <v>73</v>
      </c>
      <c r="AY288" s="265" t="s">
        <v>394</v>
      </c>
    </row>
    <row r="289" spans="2:51" s="14" customFormat="1" ht="13.5">
      <c r="B289" s="277"/>
      <c r="C289" s="278"/>
      <c r="D289" s="252" t="s">
        <v>405</v>
      </c>
      <c r="E289" s="279" t="s">
        <v>271</v>
      </c>
      <c r="F289" s="280" t="s">
        <v>473</v>
      </c>
      <c r="G289" s="278"/>
      <c r="H289" s="281">
        <v>20.283</v>
      </c>
      <c r="I289" s="282"/>
      <c r="J289" s="278"/>
      <c r="K289" s="278"/>
      <c r="L289" s="283"/>
      <c r="M289" s="284"/>
      <c r="N289" s="285"/>
      <c r="O289" s="285"/>
      <c r="P289" s="285"/>
      <c r="Q289" s="285"/>
      <c r="R289" s="285"/>
      <c r="S289" s="285"/>
      <c r="T289" s="286"/>
      <c r="AT289" s="287" t="s">
        <v>405</v>
      </c>
      <c r="AU289" s="287" t="s">
        <v>81</v>
      </c>
      <c r="AV289" s="14" t="s">
        <v>401</v>
      </c>
      <c r="AW289" s="14" t="s">
        <v>36</v>
      </c>
      <c r="AX289" s="14" t="s">
        <v>24</v>
      </c>
      <c r="AY289" s="287" t="s">
        <v>394</v>
      </c>
    </row>
    <row r="290" spans="2:65" s="1" customFormat="1" ht="16.5" customHeight="1">
      <c r="B290" s="47"/>
      <c r="C290" s="240" t="s">
        <v>709</v>
      </c>
      <c r="D290" s="240" t="s">
        <v>396</v>
      </c>
      <c r="E290" s="241" t="s">
        <v>710</v>
      </c>
      <c r="F290" s="242" t="s">
        <v>711</v>
      </c>
      <c r="G290" s="243" t="s">
        <v>399</v>
      </c>
      <c r="H290" s="244">
        <v>60.3</v>
      </c>
      <c r="I290" s="245"/>
      <c r="J290" s="246">
        <f>ROUND(I290*H290,2)</f>
        <v>0</v>
      </c>
      <c r="K290" s="242" t="s">
        <v>410</v>
      </c>
      <c r="L290" s="73"/>
      <c r="M290" s="247" t="s">
        <v>22</v>
      </c>
      <c r="N290" s="248" t="s">
        <v>44</v>
      </c>
      <c r="O290" s="48"/>
      <c r="P290" s="249">
        <f>O290*H290</f>
        <v>0</v>
      </c>
      <c r="Q290" s="249">
        <v>0.00103</v>
      </c>
      <c r="R290" s="249">
        <f>Q290*H290</f>
        <v>0.062109000000000004</v>
      </c>
      <c r="S290" s="249">
        <v>0</v>
      </c>
      <c r="T290" s="250">
        <f>S290*H290</f>
        <v>0</v>
      </c>
      <c r="AR290" s="25" t="s">
        <v>401</v>
      </c>
      <c r="AT290" s="25" t="s">
        <v>396</v>
      </c>
      <c r="AU290" s="25" t="s">
        <v>81</v>
      </c>
      <c r="AY290" s="25" t="s">
        <v>394</v>
      </c>
      <c r="BE290" s="251">
        <f>IF(N290="základní",J290,0)</f>
        <v>0</v>
      </c>
      <c r="BF290" s="251">
        <f>IF(N290="snížená",J290,0)</f>
        <v>0</v>
      </c>
      <c r="BG290" s="251">
        <f>IF(N290="zákl. přenesená",J290,0)</f>
        <v>0</v>
      </c>
      <c r="BH290" s="251">
        <f>IF(N290="sníž. přenesená",J290,0)</f>
        <v>0</v>
      </c>
      <c r="BI290" s="251">
        <f>IF(N290="nulová",J290,0)</f>
        <v>0</v>
      </c>
      <c r="BJ290" s="25" t="s">
        <v>24</v>
      </c>
      <c r="BK290" s="251">
        <f>ROUND(I290*H290,2)</f>
        <v>0</v>
      </c>
      <c r="BL290" s="25" t="s">
        <v>401</v>
      </c>
      <c r="BM290" s="25" t="s">
        <v>712</v>
      </c>
    </row>
    <row r="291" spans="2:47" s="1" customFormat="1" ht="13.5">
      <c r="B291" s="47"/>
      <c r="C291" s="75"/>
      <c r="D291" s="252" t="s">
        <v>403</v>
      </c>
      <c r="E291" s="75"/>
      <c r="F291" s="253" t="s">
        <v>713</v>
      </c>
      <c r="G291" s="75"/>
      <c r="H291" s="75"/>
      <c r="I291" s="208"/>
      <c r="J291" s="75"/>
      <c r="K291" s="75"/>
      <c r="L291" s="73"/>
      <c r="M291" s="254"/>
      <c r="N291" s="48"/>
      <c r="O291" s="48"/>
      <c r="P291" s="48"/>
      <c r="Q291" s="48"/>
      <c r="R291" s="48"/>
      <c r="S291" s="48"/>
      <c r="T291" s="96"/>
      <c r="AT291" s="25" t="s">
        <v>403</v>
      </c>
      <c r="AU291" s="25" t="s">
        <v>81</v>
      </c>
    </row>
    <row r="292" spans="2:51" s="12" customFormat="1" ht="13.5">
      <c r="B292" s="255"/>
      <c r="C292" s="256"/>
      <c r="D292" s="252" t="s">
        <v>405</v>
      </c>
      <c r="E292" s="257" t="s">
        <v>22</v>
      </c>
      <c r="F292" s="258" t="s">
        <v>714</v>
      </c>
      <c r="G292" s="256"/>
      <c r="H292" s="259">
        <v>12.6</v>
      </c>
      <c r="I292" s="260"/>
      <c r="J292" s="256"/>
      <c r="K292" s="256"/>
      <c r="L292" s="261"/>
      <c r="M292" s="262"/>
      <c r="N292" s="263"/>
      <c r="O292" s="263"/>
      <c r="P292" s="263"/>
      <c r="Q292" s="263"/>
      <c r="R292" s="263"/>
      <c r="S292" s="263"/>
      <c r="T292" s="264"/>
      <c r="AT292" s="265" t="s">
        <v>405</v>
      </c>
      <c r="AU292" s="265" t="s">
        <v>81</v>
      </c>
      <c r="AV292" s="12" t="s">
        <v>81</v>
      </c>
      <c r="AW292" s="12" t="s">
        <v>36</v>
      </c>
      <c r="AX292" s="12" t="s">
        <v>73</v>
      </c>
      <c r="AY292" s="265" t="s">
        <v>394</v>
      </c>
    </row>
    <row r="293" spans="2:51" s="12" customFormat="1" ht="13.5">
      <c r="B293" s="255"/>
      <c r="C293" s="256"/>
      <c r="D293" s="252" t="s">
        <v>405</v>
      </c>
      <c r="E293" s="257" t="s">
        <v>22</v>
      </c>
      <c r="F293" s="258" t="s">
        <v>715</v>
      </c>
      <c r="G293" s="256"/>
      <c r="H293" s="259">
        <v>5.67</v>
      </c>
      <c r="I293" s="260"/>
      <c r="J293" s="256"/>
      <c r="K293" s="256"/>
      <c r="L293" s="261"/>
      <c r="M293" s="262"/>
      <c r="N293" s="263"/>
      <c r="O293" s="263"/>
      <c r="P293" s="263"/>
      <c r="Q293" s="263"/>
      <c r="R293" s="263"/>
      <c r="S293" s="263"/>
      <c r="T293" s="264"/>
      <c r="AT293" s="265" t="s">
        <v>405</v>
      </c>
      <c r="AU293" s="265" t="s">
        <v>81</v>
      </c>
      <c r="AV293" s="12" t="s">
        <v>81</v>
      </c>
      <c r="AW293" s="12" t="s">
        <v>36</v>
      </c>
      <c r="AX293" s="12" t="s">
        <v>73</v>
      </c>
      <c r="AY293" s="265" t="s">
        <v>394</v>
      </c>
    </row>
    <row r="294" spans="2:51" s="12" customFormat="1" ht="13.5">
      <c r="B294" s="255"/>
      <c r="C294" s="256"/>
      <c r="D294" s="252" t="s">
        <v>405</v>
      </c>
      <c r="E294" s="257" t="s">
        <v>22</v>
      </c>
      <c r="F294" s="258" t="s">
        <v>716</v>
      </c>
      <c r="G294" s="256"/>
      <c r="H294" s="259">
        <v>36.75</v>
      </c>
      <c r="I294" s="260"/>
      <c r="J294" s="256"/>
      <c r="K294" s="256"/>
      <c r="L294" s="261"/>
      <c r="M294" s="262"/>
      <c r="N294" s="263"/>
      <c r="O294" s="263"/>
      <c r="P294" s="263"/>
      <c r="Q294" s="263"/>
      <c r="R294" s="263"/>
      <c r="S294" s="263"/>
      <c r="T294" s="264"/>
      <c r="AT294" s="265" t="s">
        <v>405</v>
      </c>
      <c r="AU294" s="265" t="s">
        <v>81</v>
      </c>
      <c r="AV294" s="12" t="s">
        <v>81</v>
      </c>
      <c r="AW294" s="12" t="s">
        <v>36</v>
      </c>
      <c r="AX294" s="12" t="s">
        <v>73</v>
      </c>
      <c r="AY294" s="265" t="s">
        <v>394</v>
      </c>
    </row>
    <row r="295" spans="2:51" s="12" customFormat="1" ht="13.5">
      <c r="B295" s="255"/>
      <c r="C295" s="256"/>
      <c r="D295" s="252" t="s">
        <v>405</v>
      </c>
      <c r="E295" s="257" t="s">
        <v>22</v>
      </c>
      <c r="F295" s="258" t="s">
        <v>717</v>
      </c>
      <c r="G295" s="256"/>
      <c r="H295" s="259">
        <v>5.28</v>
      </c>
      <c r="I295" s="260"/>
      <c r="J295" s="256"/>
      <c r="K295" s="256"/>
      <c r="L295" s="261"/>
      <c r="M295" s="262"/>
      <c r="N295" s="263"/>
      <c r="O295" s="263"/>
      <c r="P295" s="263"/>
      <c r="Q295" s="263"/>
      <c r="R295" s="263"/>
      <c r="S295" s="263"/>
      <c r="T295" s="264"/>
      <c r="AT295" s="265" t="s">
        <v>405</v>
      </c>
      <c r="AU295" s="265" t="s">
        <v>81</v>
      </c>
      <c r="AV295" s="12" t="s">
        <v>81</v>
      </c>
      <c r="AW295" s="12" t="s">
        <v>36</v>
      </c>
      <c r="AX295" s="12" t="s">
        <v>73</v>
      </c>
      <c r="AY295" s="265" t="s">
        <v>394</v>
      </c>
    </row>
    <row r="296" spans="2:51" s="14" customFormat="1" ht="13.5">
      <c r="B296" s="277"/>
      <c r="C296" s="278"/>
      <c r="D296" s="252" t="s">
        <v>405</v>
      </c>
      <c r="E296" s="279" t="s">
        <v>275</v>
      </c>
      <c r="F296" s="280" t="s">
        <v>473</v>
      </c>
      <c r="G296" s="278"/>
      <c r="H296" s="281">
        <v>60.3</v>
      </c>
      <c r="I296" s="282"/>
      <c r="J296" s="278"/>
      <c r="K296" s="278"/>
      <c r="L296" s="283"/>
      <c r="M296" s="284"/>
      <c r="N296" s="285"/>
      <c r="O296" s="285"/>
      <c r="P296" s="285"/>
      <c r="Q296" s="285"/>
      <c r="R296" s="285"/>
      <c r="S296" s="285"/>
      <c r="T296" s="286"/>
      <c r="AT296" s="287" t="s">
        <v>405</v>
      </c>
      <c r="AU296" s="287" t="s">
        <v>81</v>
      </c>
      <c r="AV296" s="14" t="s">
        <v>401</v>
      </c>
      <c r="AW296" s="14" t="s">
        <v>36</v>
      </c>
      <c r="AX296" s="14" t="s">
        <v>24</v>
      </c>
      <c r="AY296" s="287" t="s">
        <v>394</v>
      </c>
    </row>
    <row r="297" spans="2:65" s="1" customFormat="1" ht="16.5" customHeight="1">
      <c r="B297" s="47"/>
      <c r="C297" s="240" t="s">
        <v>718</v>
      </c>
      <c r="D297" s="240" t="s">
        <v>396</v>
      </c>
      <c r="E297" s="241" t="s">
        <v>719</v>
      </c>
      <c r="F297" s="242" t="s">
        <v>720</v>
      </c>
      <c r="G297" s="243" t="s">
        <v>399</v>
      </c>
      <c r="H297" s="244">
        <v>60.3</v>
      </c>
      <c r="I297" s="245"/>
      <c r="J297" s="246">
        <f>ROUND(I297*H297,2)</f>
        <v>0</v>
      </c>
      <c r="K297" s="242" t="s">
        <v>410</v>
      </c>
      <c r="L297" s="73"/>
      <c r="M297" s="247" t="s">
        <v>22</v>
      </c>
      <c r="N297" s="248" t="s">
        <v>44</v>
      </c>
      <c r="O297" s="48"/>
      <c r="P297" s="249">
        <f>O297*H297</f>
        <v>0</v>
      </c>
      <c r="Q297" s="249">
        <v>0</v>
      </c>
      <c r="R297" s="249">
        <f>Q297*H297</f>
        <v>0</v>
      </c>
      <c r="S297" s="249">
        <v>0</v>
      </c>
      <c r="T297" s="250">
        <f>S297*H297</f>
        <v>0</v>
      </c>
      <c r="AR297" s="25" t="s">
        <v>401</v>
      </c>
      <c r="AT297" s="25" t="s">
        <v>396</v>
      </c>
      <c r="AU297" s="25" t="s">
        <v>81</v>
      </c>
      <c r="AY297" s="25" t="s">
        <v>394</v>
      </c>
      <c r="BE297" s="251">
        <f>IF(N297="základní",J297,0)</f>
        <v>0</v>
      </c>
      <c r="BF297" s="251">
        <f>IF(N297="snížená",J297,0)</f>
        <v>0</v>
      </c>
      <c r="BG297" s="251">
        <f>IF(N297="zákl. přenesená",J297,0)</f>
        <v>0</v>
      </c>
      <c r="BH297" s="251">
        <f>IF(N297="sníž. přenesená",J297,0)</f>
        <v>0</v>
      </c>
      <c r="BI297" s="251">
        <f>IF(N297="nulová",J297,0)</f>
        <v>0</v>
      </c>
      <c r="BJ297" s="25" t="s">
        <v>24</v>
      </c>
      <c r="BK297" s="251">
        <f>ROUND(I297*H297,2)</f>
        <v>0</v>
      </c>
      <c r="BL297" s="25" t="s">
        <v>401</v>
      </c>
      <c r="BM297" s="25" t="s">
        <v>721</v>
      </c>
    </row>
    <row r="298" spans="2:47" s="1" customFormat="1" ht="13.5">
      <c r="B298" s="47"/>
      <c r="C298" s="75"/>
      <c r="D298" s="252" t="s">
        <v>403</v>
      </c>
      <c r="E298" s="75"/>
      <c r="F298" s="253" t="s">
        <v>722</v>
      </c>
      <c r="G298" s="75"/>
      <c r="H298" s="75"/>
      <c r="I298" s="208"/>
      <c r="J298" s="75"/>
      <c r="K298" s="75"/>
      <c r="L298" s="73"/>
      <c r="M298" s="254"/>
      <c r="N298" s="48"/>
      <c r="O298" s="48"/>
      <c r="P298" s="48"/>
      <c r="Q298" s="48"/>
      <c r="R298" s="48"/>
      <c r="S298" s="48"/>
      <c r="T298" s="96"/>
      <c r="AT298" s="25" t="s">
        <v>403</v>
      </c>
      <c r="AU298" s="25" t="s">
        <v>81</v>
      </c>
    </row>
    <row r="299" spans="2:51" s="12" customFormat="1" ht="13.5">
      <c r="B299" s="255"/>
      <c r="C299" s="256"/>
      <c r="D299" s="252" t="s">
        <v>405</v>
      </c>
      <c r="E299" s="257" t="s">
        <v>22</v>
      </c>
      <c r="F299" s="258" t="s">
        <v>275</v>
      </c>
      <c r="G299" s="256"/>
      <c r="H299" s="259">
        <v>60.3</v>
      </c>
      <c r="I299" s="260"/>
      <c r="J299" s="256"/>
      <c r="K299" s="256"/>
      <c r="L299" s="261"/>
      <c r="M299" s="262"/>
      <c r="N299" s="263"/>
      <c r="O299" s="263"/>
      <c r="P299" s="263"/>
      <c r="Q299" s="263"/>
      <c r="R299" s="263"/>
      <c r="S299" s="263"/>
      <c r="T299" s="264"/>
      <c r="AT299" s="265" t="s">
        <v>405</v>
      </c>
      <c r="AU299" s="265" t="s">
        <v>81</v>
      </c>
      <c r="AV299" s="12" t="s">
        <v>81</v>
      </c>
      <c r="AW299" s="12" t="s">
        <v>36</v>
      </c>
      <c r="AX299" s="12" t="s">
        <v>24</v>
      </c>
      <c r="AY299" s="265" t="s">
        <v>394</v>
      </c>
    </row>
    <row r="300" spans="2:65" s="1" customFormat="1" ht="25.5" customHeight="1">
      <c r="B300" s="47"/>
      <c r="C300" s="240" t="s">
        <v>723</v>
      </c>
      <c r="D300" s="240" t="s">
        <v>396</v>
      </c>
      <c r="E300" s="241" t="s">
        <v>724</v>
      </c>
      <c r="F300" s="242" t="s">
        <v>725</v>
      </c>
      <c r="G300" s="243" t="s">
        <v>409</v>
      </c>
      <c r="H300" s="244">
        <v>10</v>
      </c>
      <c r="I300" s="245"/>
      <c r="J300" s="246">
        <f>ROUND(I300*H300,2)</f>
        <v>0</v>
      </c>
      <c r="K300" s="242" t="s">
        <v>410</v>
      </c>
      <c r="L300" s="73"/>
      <c r="M300" s="247" t="s">
        <v>22</v>
      </c>
      <c r="N300" s="248" t="s">
        <v>44</v>
      </c>
      <c r="O300" s="48"/>
      <c r="P300" s="249">
        <f>O300*H300</f>
        <v>0</v>
      </c>
      <c r="Q300" s="249">
        <v>0.02277</v>
      </c>
      <c r="R300" s="249">
        <f>Q300*H300</f>
        <v>0.22769999999999999</v>
      </c>
      <c r="S300" s="249">
        <v>0</v>
      </c>
      <c r="T300" s="250">
        <f>S300*H300</f>
        <v>0</v>
      </c>
      <c r="AR300" s="25" t="s">
        <v>401</v>
      </c>
      <c r="AT300" s="25" t="s">
        <v>396</v>
      </c>
      <c r="AU300" s="25" t="s">
        <v>81</v>
      </c>
      <c r="AY300" s="25" t="s">
        <v>394</v>
      </c>
      <c r="BE300" s="251">
        <f>IF(N300="základní",J300,0)</f>
        <v>0</v>
      </c>
      <c r="BF300" s="251">
        <f>IF(N300="snížená",J300,0)</f>
        <v>0</v>
      </c>
      <c r="BG300" s="251">
        <f>IF(N300="zákl. přenesená",J300,0)</f>
        <v>0</v>
      </c>
      <c r="BH300" s="251">
        <f>IF(N300="sníž. přenesená",J300,0)</f>
        <v>0</v>
      </c>
      <c r="BI300" s="251">
        <f>IF(N300="nulová",J300,0)</f>
        <v>0</v>
      </c>
      <c r="BJ300" s="25" t="s">
        <v>24</v>
      </c>
      <c r="BK300" s="251">
        <f>ROUND(I300*H300,2)</f>
        <v>0</v>
      </c>
      <c r="BL300" s="25" t="s">
        <v>401</v>
      </c>
      <c r="BM300" s="25" t="s">
        <v>726</v>
      </c>
    </row>
    <row r="301" spans="2:47" s="1" customFormat="1" ht="13.5">
      <c r="B301" s="47"/>
      <c r="C301" s="75"/>
      <c r="D301" s="252" t="s">
        <v>403</v>
      </c>
      <c r="E301" s="75"/>
      <c r="F301" s="253" t="s">
        <v>727</v>
      </c>
      <c r="G301" s="75"/>
      <c r="H301" s="75"/>
      <c r="I301" s="208"/>
      <c r="J301" s="75"/>
      <c r="K301" s="75"/>
      <c r="L301" s="73"/>
      <c r="M301" s="254"/>
      <c r="N301" s="48"/>
      <c r="O301" s="48"/>
      <c r="P301" s="48"/>
      <c r="Q301" s="48"/>
      <c r="R301" s="48"/>
      <c r="S301" s="48"/>
      <c r="T301" s="96"/>
      <c r="AT301" s="25" t="s">
        <v>403</v>
      </c>
      <c r="AU301" s="25" t="s">
        <v>81</v>
      </c>
    </row>
    <row r="302" spans="2:65" s="1" customFormat="1" ht="16.5" customHeight="1">
      <c r="B302" s="47"/>
      <c r="C302" s="240" t="s">
        <v>728</v>
      </c>
      <c r="D302" s="240" t="s">
        <v>396</v>
      </c>
      <c r="E302" s="241" t="s">
        <v>729</v>
      </c>
      <c r="F302" s="242" t="s">
        <v>730</v>
      </c>
      <c r="G302" s="243" t="s">
        <v>552</v>
      </c>
      <c r="H302" s="244">
        <v>1.318</v>
      </c>
      <c r="I302" s="245"/>
      <c r="J302" s="246">
        <f>ROUND(I302*H302,2)</f>
        <v>0</v>
      </c>
      <c r="K302" s="242" t="s">
        <v>400</v>
      </c>
      <c r="L302" s="73"/>
      <c r="M302" s="247" t="s">
        <v>22</v>
      </c>
      <c r="N302" s="248" t="s">
        <v>44</v>
      </c>
      <c r="O302" s="48"/>
      <c r="P302" s="249">
        <f>O302*H302</f>
        <v>0</v>
      </c>
      <c r="Q302" s="249">
        <v>1.06017</v>
      </c>
      <c r="R302" s="249">
        <f>Q302*H302</f>
        <v>1.3973040600000002</v>
      </c>
      <c r="S302" s="249">
        <v>0</v>
      </c>
      <c r="T302" s="250">
        <f>S302*H302</f>
        <v>0</v>
      </c>
      <c r="AR302" s="25" t="s">
        <v>401</v>
      </c>
      <c r="AT302" s="25" t="s">
        <v>396</v>
      </c>
      <c r="AU302" s="25" t="s">
        <v>81</v>
      </c>
      <c r="AY302" s="25" t="s">
        <v>394</v>
      </c>
      <c r="BE302" s="251">
        <f>IF(N302="základní",J302,0)</f>
        <v>0</v>
      </c>
      <c r="BF302" s="251">
        <f>IF(N302="snížená",J302,0)</f>
        <v>0</v>
      </c>
      <c r="BG302" s="251">
        <f>IF(N302="zákl. přenesená",J302,0)</f>
        <v>0</v>
      </c>
      <c r="BH302" s="251">
        <f>IF(N302="sníž. přenesená",J302,0)</f>
        <v>0</v>
      </c>
      <c r="BI302" s="251">
        <f>IF(N302="nulová",J302,0)</f>
        <v>0</v>
      </c>
      <c r="BJ302" s="25" t="s">
        <v>24</v>
      </c>
      <c r="BK302" s="251">
        <f>ROUND(I302*H302,2)</f>
        <v>0</v>
      </c>
      <c r="BL302" s="25" t="s">
        <v>401</v>
      </c>
      <c r="BM302" s="25" t="s">
        <v>731</v>
      </c>
    </row>
    <row r="303" spans="2:47" s="1" customFormat="1" ht="13.5">
      <c r="B303" s="47"/>
      <c r="C303" s="75"/>
      <c r="D303" s="252" t="s">
        <v>403</v>
      </c>
      <c r="E303" s="75"/>
      <c r="F303" s="253" t="s">
        <v>732</v>
      </c>
      <c r="G303" s="75"/>
      <c r="H303" s="75"/>
      <c r="I303" s="208"/>
      <c r="J303" s="75"/>
      <c r="K303" s="75"/>
      <c r="L303" s="73"/>
      <c r="M303" s="254"/>
      <c r="N303" s="48"/>
      <c r="O303" s="48"/>
      <c r="P303" s="48"/>
      <c r="Q303" s="48"/>
      <c r="R303" s="48"/>
      <c r="S303" s="48"/>
      <c r="T303" s="96"/>
      <c r="AT303" s="25" t="s">
        <v>403</v>
      </c>
      <c r="AU303" s="25" t="s">
        <v>81</v>
      </c>
    </row>
    <row r="304" spans="2:51" s="12" customFormat="1" ht="13.5">
      <c r="B304" s="255"/>
      <c r="C304" s="256"/>
      <c r="D304" s="252" t="s">
        <v>405</v>
      </c>
      <c r="E304" s="257" t="s">
        <v>22</v>
      </c>
      <c r="F304" s="258" t="s">
        <v>733</v>
      </c>
      <c r="G304" s="256"/>
      <c r="H304" s="259">
        <v>1.318</v>
      </c>
      <c r="I304" s="260"/>
      <c r="J304" s="256"/>
      <c r="K304" s="256"/>
      <c r="L304" s="261"/>
      <c r="M304" s="262"/>
      <c r="N304" s="263"/>
      <c r="O304" s="263"/>
      <c r="P304" s="263"/>
      <c r="Q304" s="263"/>
      <c r="R304" s="263"/>
      <c r="S304" s="263"/>
      <c r="T304" s="264"/>
      <c r="AT304" s="265" t="s">
        <v>405</v>
      </c>
      <c r="AU304" s="265" t="s">
        <v>81</v>
      </c>
      <c r="AV304" s="12" t="s">
        <v>81</v>
      </c>
      <c r="AW304" s="12" t="s">
        <v>36</v>
      </c>
      <c r="AX304" s="12" t="s">
        <v>24</v>
      </c>
      <c r="AY304" s="265" t="s">
        <v>394</v>
      </c>
    </row>
    <row r="305" spans="2:63" s="11" customFormat="1" ht="29.85" customHeight="1">
      <c r="B305" s="224"/>
      <c r="C305" s="225"/>
      <c r="D305" s="226" t="s">
        <v>72</v>
      </c>
      <c r="E305" s="238" t="s">
        <v>413</v>
      </c>
      <c r="F305" s="238" t="s">
        <v>734</v>
      </c>
      <c r="G305" s="225"/>
      <c r="H305" s="225"/>
      <c r="I305" s="228"/>
      <c r="J305" s="239">
        <f>BK305</f>
        <v>0</v>
      </c>
      <c r="K305" s="225"/>
      <c r="L305" s="230"/>
      <c r="M305" s="231"/>
      <c r="N305" s="232"/>
      <c r="O305" s="232"/>
      <c r="P305" s="233">
        <f>SUM(P306:P452)</f>
        <v>0</v>
      </c>
      <c r="Q305" s="232"/>
      <c r="R305" s="233">
        <f>SUM(R306:R452)</f>
        <v>453.49251160000017</v>
      </c>
      <c r="S305" s="232"/>
      <c r="T305" s="234">
        <f>SUM(T306:T452)</f>
        <v>5.52366</v>
      </c>
      <c r="AR305" s="235" t="s">
        <v>24</v>
      </c>
      <c r="AT305" s="236" t="s">
        <v>72</v>
      </c>
      <c r="AU305" s="236" t="s">
        <v>24</v>
      </c>
      <c r="AY305" s="235" t="s">
        <v>394</v>
      </c>
      <c r="BK305" s="237">
        <f>SUM(BK306:BK452)</f>
        <v>0</v>
      </c>
    </row>
    <row r="306" spans="2:65" s="1" customFormat="1" ht="25.5" customHeight="1">
      <c r="B306" s="47"/>
      <c r="C306" s="240" t="s">
        <v>735</v>
      </c>
      <c r="D306" s="240" t="s">
        <v>396</v>
      </c>
      <c r="E306" s="241" t="s">
        <v>736</v>
      </c>
      <c r="F306" s="242" t="s">
        <v>737</v>
      </c>
      <c r="G306" s="243" t="s">
        <v>425</v>
      </c>
      <c r="H306" s="244">
        <v>1.978</v>
      </c>
      <c r="I306" s="245"/>
      <c r="J306" s="246">
        <f>ROUND(I306*H306,2)</f>
        <v>0</v>
      </c>
      <c r="K306" s="242" t="s">
        <v>410</v>
      </c>
      <c r="L306" s="73"/>
      <c r="M306" s="247" t="s">
        <v>22</v>
      </c>
      <c r="N306" s="248" t="s">
        <v>44</v>
      </c>
      <c r="O306" s="48"/>
      <c r="P306" s="249">
        <f>O306*H306</f>
        <v>0</v>
      </c>
      <c r="Q306" s="249">
        <v>1.8775</v>
      </c>
      <c r="R306" s="249">
        <f>Q306*H306</f>
        <v>3.713695</v>
      </c>
      <c r="S306" s="249">
        <v>0</v>
      </c>
      <c r="T306" s="250">
        <f>S306*H306</f>
        <v>0</v>
      </c>
      <c r="AR306" s="25" t="s">
        <v>401</v>
      </c>
      <c r="AT306" s="25" t="s">
        <v>396</v>
      </c>
      <c r="AU306" s="25" t="s">
        <v>81</v>
      </c>
      <c r="AY306" s="25" t="s">
        <v>394</v>
      </c>
      <c r="BE306" s="251">
        <f>IF(N306="základní",J306,0)</f>
        <v>0</v>
      </c>
      <c r="BF306" s="251">
        <f>IF(N306="snížená",J306,0)</f>
        <v>0</v>
      </c>
      <c r="BG306" s="251">
        <f>IF(N306="zákl. přenesená",J306,0)</f>
        <v>0</v>
      </c>
      <c r="BH306" s="251">
        <f>IF(N306="sníž. přenesená",J306,0)</f>
        <v>0</v>
      </c>
      <c r="BI306" s="251">
        <f>IF(N306="nulová",J306,0)</f>
        <v>0</v>
      </c>
      <c r="BJ306" s="25" t="s">
        <v>24</v>
      </c>
      <c r="BK306" s="251">
        <f>ROUND(I306*H306,2)</f>
        <v>0</v>
      </c>
      <c r="BL306" s="25" t="s">
        <v>401</v>
      </c>
      <c r="BM306" s="25" t="s">
        <v>738</v>
      </c>
    </row>
    <row r="307" spans="2:47" s="1" customFormat="1" ht="13.5">
      <c r="B307" s="47"/>
      <c r="C307" s="75"/>
      <c r="D307" s="252" t="s">
        <v>403</v>
      </c>
      <c r="E307" s="75"/>
      <c r="F307" s="253" t="s">
        <v>739</v>
      </c>
      <c r="G307" s="75"/>
      <c r="H307" s="75"/>
      <c r="I307" s="208"/>
      <c r="J307" s="75"/>
      <c r="K307" s="75"/>
      <c r="L307" s="73"/>
      <c r="M307" s="254"/>
      <c r="N307" s="48"/>
      <c r="O307" s="48"/>
      <c r="P307" s="48"/>
      <c r="Q307" s="48"/>
      <c r="R307" s="48"/>
      <c r="S307" s="48"/>
      <c r="T307" s="96"/>
      <c r="AT307" s="25" t="s">
        <v>403</v>
      </c>
      <c r="AU307" s="25" t="s">
        <v>81</v>
      </c>
    </row>
    <row r="308" spans="2:51" s="12" customFormat="1" ht="13.5">
      <c r="B308" s="255"/>
      <c r="C308" s="256"/>
      <c r="D308" s="252" t="s">
        <v>405</v>
      </c>
      <c r="E308" s="257" t="s">
        <v>22</v>
      </c>
      <c r="F308" s="258" t="s">
        <v>740</v>
      </c>
      <c r="G308" s="256"/>
      <c r="H308" s="259">
        <v>1.978</v>
      </c>
      <c r="I308" s="260"/>
      <c r="J308" s="256"/>
      <c r="K308" s="256"/>
      <c r="L308" s="261"/>
      <c r="M308" s="262"/>
      <c r="N308" s="263"/>
      <c r="O308" s="263"/>
      <c r="P308" s="263"/>
      <c r="Q308" s="263"/>
      <c r="R308" s="263"/>
      <c r="S308" s="263"/>
      <c r="T308" s="264"/>
      <c r="AT308" s="265" t="s">
        <v>405</v>
      </c>
      <c r="AU308" s="265" t="s">
        <v>81</v>
      </c>
      <c r="AV308" s="12" t="s">
        <v>81</v>
      </c>
      <c r="AW308" s="12" t="s">
        <v>36</v>
      </c>
      <c r="AX308" s="12" t="s">
        <v>24</v>
      </c>
      <c r="AY308" s="265" t="s">
        <v>394</v>
      </c>
    </row>
    <row r="309" spans="2:65" s="1" customFormat="1" ht="25.5" customHeight="1">
      <c r="B309" s="47"/>
      <c r="C309" s="240" t="s">
        <v>741</v>
      </c>
      <c r="D309" s="240" t="s">
        <v>396</v>
      </c>
      <c r="E309" s="241" t="s">
        <v>742</v>
      </c>
      <c r="F309" s="242" t="s">
        <v>743</v>
      </c>
      <c r="G309" s="243" t="s">
        <v>425</v>
      </c>
      <c r="H309" s="244">
        <v>62.59</v>
      </c>
      <c r="I309" s="245"/>
      <c r="J309" s="246">
        <f>ROUND(I309*H309,2)</f>
        <v>0</v>
      </c>
      <c r="K309" s="242" t="s">
        <v>410</v>
      </c>
      <c r="L309" s="73"/>
      <c r="M309" s="247" t="s">
        <v>22</v>
      </c>
      <c r="N309" s="248" t="s">
        <v>44</v>
      </c>
      <c r="O309" s="48"/>
      <c r="P309" s="249">
        <f>O309*H309</f>
        <v>0</v>
      </c>
      <c r="Q309" s="249">
        <v>1.4571</v>
      </c>
      <c r="R309" s="249">
        <f>Q309*H309</f>
        <v>91.19988900000001</v>
      </c>
      <c r="S309" s="249">
        <v>0</v>
      </c>
      <c r="T309" s="250">
        <f>S309*H309</f>
        <v>0</v>
      </c>
      <c r="AR309" s="25" t="s">
        <v>401</v>
      </c>
      <c r="AT309" s="25" t="s">
        <v>396</v>
      </c>
      <c r="AU309" s="25" t="s">
        <v>81</v>
      </c>
      <c r="AY309" s="25" t="s">
        <v>394</v>
      </c>
      <c r="BE309" s="251">
        <f>IF(N309="základní",J309,0)</f>
        <v>0</v>
      </c>
      <c r="BF309" s="251">
        <f>IF(N309="snížená",J309,0)</f>
        <v>0</v>
      </c>
      <c r="BG309" s="251">
        <f>IF(N309="zákl. přenesená",J309,0)</f>
        <v>0</v>
      </c>
      <c r="BH309" s="251">
        <f>IF(N309="sníž. přenesená",J309,0)</f>
        <v>0</v>
      </c>
      <c r="BI309" s="251">
        <f>IF(N309="nulová",J309,0)</f>
        <v>0</v>
      </c>
      <c r="BJ309" s="25" t="s">
        <v>24</v>
      </c>
      <c r="BK309" s="251">
        <f>ROUND(I309*H309,2)</f>
        <v>0</v>
      </c>
      <c r="BL309" s="25" t="s">
        <v>401</v>
      </c>
      <c r="BM309" s="25" t="s">
        <v>744</v>
      </c>
    </row>
    <row r="310" spans="2:47" s="1" customFormat="1" ht="13.5">
      <c r="B310" s="47"/>
      <c r="C310" s="75"/>
      <c r="D310" s="252" t="s">
        <v>403</v>
      </c>
      <c r="E310" s="75"/>
      <c r="F310" s="253" t="s">
        <v>745</v>
      </c>
      <c r="G310" s="75"/>
      <c r="H310" s="75"/>
      <c r="I310" s="208"/>
      <c r="J310" s="75"/>
      <c r="K310" s="75"/>
      <c r="L310" s="73"/>
      <c r="M310" s="254"/>
      <c r="N310" s="48"/>
      <c r="O310" s="48"/>
      <c r="P310" s="48"/>
      <c r="Q310" s="48"/>
      <c r="R310" s="48"/>
      <c r="S310" s="48"/>
      <c r="T310" s="96"/>
      <c r="AT310" s="25" t="s">
        <v>403</v>
      </c>
      <c r="AU310" s="25" t="s">
        <v>81</v>
      </c>
    </row>
    <row r="311" spans="2:51" s="12" customFormat="1" ht="13.5">
      <c r="B311" s="255"/>
      <c r="C311" s="256"/>
      <c r="D311" s="252" t="s">
        <v>405</v>
      </c>
      <c r="E311" s="257" t="s">
        <v>22</v>
      </c>
      <c r="F311" s="258" t="s">
        <v>746</v>
      </c>
      <c r="G311" s="256"/>
      <c r="H311" s="259">
        <v>29</v>
      </c>
      <c r="I311" s="260"/>
      <c r="J311" s="256"/>
      <c r="K311" s="256"/>
      <c r="L311" s="261"/>
      <c r="M311" s="262"/>
      <c r="N311" s="263"/>
      <c r="O311" s="263"/>
      <c r="P311" s="263"/>
      <c r="Q311" s="263"/>
      <c r="R311" s="263"/>
      <c r="S311" s="263"/>
      <c r="T311" s="264"/>
      <c r="AT311" s="265" t="s">
        <v>405</v>
      </c>
      <c r="AU311" s="265" t="s">
        <v>81</v>
      </c>
      <c r="AV311" s="12" t="s">
        <v>81</v>
      </c>
      <c r="AW311" s="12" t="s">
        <v>36</v>
      </c>
      <c r="AX311" s="12" t="s">
        <v>73</v>
      </c>
      <c r="AY311" s="265" t="s">
        <v>394</v>
      </c>
    </row>
    <row r="312" spans="2:51" s="12" customFormat="1" ht="13.5">
      <c r="B312" s="255"/>
      <c r="C312" s="256"/>
      <c r="D312" s="252" t="s">
        <v>405</v>
      </c>
      <c r="E312" s="257" t="s">
        <v>22</v>
      </c>
      <c r="F312" s="258" t="s">
        <v>747</v>
      </c>
      <c r="G312" s="256"/>
      <c r="H312" s="259">
        <v>68.664</v>
      </c>
      <c r="I312" s="260"/>
      <c r="J312" s="256"/>
      <c r="K312" s="256"/>
      <c r="L312" s="261"/>
      <c r="M312" s="262"/>
      <c r="N312" s="263"/>
      <c r="O312" s="263"/>
      <c r="P312" s="263"/>
      <c r="Q312" s="263"/>
      <c r="R312" s="263"/>
      <c r="S312" s="263"/>
      <c r="T312" s="264"/>
      <c r="AT312" s="265" t="s">
        <v>405</v>
      </c>
      <c r="AU312" s="265" t="s">
        <v>81</v>
      </c>
      <c r="AV312" s="12" t="s">
        <v>81</v>
      </c>
      <c r="AW312" s="12" t="s">
        <v>36</v>
      </c>
      <c r="AX312" s="12" t="s">
        <v>73</v>
      </c>
      <c r="AY312" s="265" t="s">
        <v>394</v>
      </c>
    </row>
    <row r="313" spans="2:51" s="13" customFormat="1" ht="13.5">
      <c r="B313" s="266"/>
      <c r="C313" s="267"/>
      <c r="D313" s="252" t="s">
        <v>405</v>
      </c>
      <c r="E313" s="268" t="s">
        <v>192</v>
      </c>
      <c r="F313" s="269" t="s">
        <v>430</v>
      </c>
      <c r="G313" s="267"/>
      <c r="H313" s="270">
        <v>97.664</v>
      </c>
      <c r="I313" s="271"/>
      <c r="J313" s="267"/>
      <c r="K313" s="267"/>
      <c r="L313" s="272"/>
      <c r="M313" s="273"/>
      <c r="N313" s="274"/>
      <c r="O313" s="274"/>
      <c r="P313" s="274"/>
      <c r="Q313" s="274"/>
      <c r="R313" s="274"/>
      <c r="S313" s="274"/>
      <c r="T313" s="275"/>
      <c r="AT313" s="276" t="s">
        <v>405</v>
      </c>
      <c r="AU313" s="276" t="s">
        <v>81</v>
      </c>
      <c r="AV313" s="13" t="s">
        <v>413</v>
      </c>
      <c r="AW313" s="13" t="s">
        <v>36</v>
      </c>
      <c r="AX313" s="13" t="s">
        <v>73</v>
      </c>
      <c r="AY313" s="276" t="s">
        <v>394</v>
      </c>
    </row>
    <row r="314" spans="2:51" s="12" customFormat="1" ht="13.5">
      <c r="B314" s="255"/>
      <c r="C314" s="256"/>
      <c r="D314" s="252" t="s">
        <v>405</v>
      </c>
      <c r="E314" s="257" t="s">
        <v>194</v>
      </c>
      <c r="F314" s="258" t="s">
        <v>748</v>
      </c>
      <c r="G314" s="256"/>
      <c r="H314" s="259">
        <v>33.235</v>
      </c>
      <c r="I314" s="260"/>
      <c r="J314" s="256"/>
      <c r="K314" s="256"/>
      <c r="L314" s="261"/>
      <c r="M314" s="262"/>
      <c r="N314" s="263"/>
      <c r="O314" s="263"/>
      <c r="P314" s="263"/>
      <c r="Q314" s="263"/>
      <c r="R314" s="263"/>
      <c r="S314" s="263"/>
      <c r="T314" s="264"/>
      <c r="AT314" s="265" t="s">
        <v>405</v>
      </c>
      <c r="AU314" s="265" t="s">
        <v>81</v>
      </c>
      <c r="AV314" s="12" t="s">
        <v>81</v>
      </c>
      <c r="AW314" s="12" t="s">
        <v>36</v>
      </c>
      <c r="AX314" s="12" t="s">
        <v>73</v>
      </c>
      <c r="AY314" s="265" t="s">
        <v>394</v>
      </c>
    </row>
    <row r="315" spans="2:51" s="12" customFormat="1" ht="13.5">
      <c r="B315" s="255"/>
      <c r="C315" s="256"/>
      <c r="D315" s="252" t="s">
        <v>405</v>
      </c>
      <c r="E315" s="257" t="s">
        <v>196</v>
      </c>
      <c r="F315" s="258" t="s">
        <v>749</v>
      </c>
      <c r="G315" s="256"/>
      <c r="H315" s="259">
        <v>12.285</v>
      </c>
      <c r="I315" s="260"/>
      <c r="J315" s="256"/>
      <c r="K315" s="256"/>
      <c r="L315" s="261"/>
      <c r="M315" s="262"/>
      <c r="N315" s="263"/>
      <c r="O315" s="263"/>
      <c r="P315" s="263"/>
      <c r="Q315" s="263"/>
      <c r="R315" s="263"/>
      <c r="S315" s="263"/>
      <c r="T315" s="264"/>
      <c r="AT315" s="265" t="s">
        <v>405</v>
      </c>
      <c r="AU315" s="265" t="s">
        <v>81</v>
      </c>
      <c r="AV315" s="12" t="s">
        <v>81</v>
      </c>
      <c r="AW315" s="12" t="s">
        <v>36</v>
      </c>
      <c r="AX315" s="12" t="s">
        <v>73</v>
      </c>
      <c r="AY315" s="265" t="s">
        <v>394</v>
      </c>
    </row>
    <row r="316" spans="2:51" s="12" customFormat="1" ht="13.5">
      <c r="B316" s="255"/>
      <c r="C316" s="256"/>
      <c r="D316" s="252" t="s">
        <v>405</v>
      </c>
      <c r="E316" s="257" t="s">
        <v>22</v>
      </c>
      <c r="F316" s="258" t="s">
        <v>750</v>
      </c>
      <c r="G316" s="256"/>
      <c r="H316" s="259">
        <v>62.59</v>
      </c>
      <c r="I316" s="260"/>
      <c r="J316" s="256"/>
      <c r="K316" s="256"/>
      <c r="L316" s="261"/>
      <c r="M316" s="262"/>
      <c r="N316" s="263"/>
      <c r="O316" s="263"/>
      <c r="P316" s="263"/>
      <c r="Q316" s="263"/>
      <c r="R316" s="263"/>
      <c r="S316" s="263"/>
      <c r="T316" s="264"/>
      <c r="AT316" s="265" t="s">
        <v>405</v>
      </c>
      <c r="AU316" s="265" t="s">
        <v>81</v>
      </c>
      <c r="AV316" s="12" t="s">
        <v>81</v>
      </c>
      <c r="AW316" s="12" t="s">
        <v>36</v>
      </c>
      <c r="AX316" s="12" t="s">
        <v>24</v>
      </c>
      <c r="AY316" s="265" t="s">
        <v>394</v>
      </c>
    </row>
    <row r="317" spans="2:65" s="1" customFormat="1" ht="16.5" customHeight="1">
      <c r="B317" s="47"/>
      <c r="C317" s="240" t="s">
        <v>751</v>
      </c>
      <c r="D317" s="240" t="s">
        <v>396</v>
      </c>
      <c r="E317" s="241" t="s">
        <v>752</v>
      </c>
      <c r="F317" s="242" t="s">
        <v>753</v>
      </c>
      <c r="G317" s="243" t="s">
        <v>425</v>
      </c>
      <c r="H317" s="244">
        <v>69.476</v>
      </c>
      <c r="I317" s="245"/>
      <c r="J317" s="246">
        <f>ROUND(I317*H317,2)</f>
        <v>0</v>
      </c>
      <c r="K317" s="242" t="s">
        <v>410</v>
      </c>
      <c r="L317" s="73"/>
      <c r="M317" s="247" t="s">
        <v>22</v>
      </c>
      <c r="N317" s="248" t="s">
        <v>44</v>
      </c>
      <c r="O317" s="48"/>
      <c r="P317" s="249">
        <f>O317*H317</f>
        <v>0</v>
      </c>
      <c r="Q317" s="249">
        <v>2.45329</v>
      </c>
      <c r="R317" s="249">
        <f>Q317*H317</f>
        <v>170.44477604</v>
      </c>
      <c r="S317" s="249">
        <v>0</v>
      </c>
      <c r="T317" s="250">
        <f>S317*H317</f>
        <v>0</v>
      </c>
      <c r="AR317" s="25" t="s">
        <v>401</v>
      </c>
      <c r="AT317" s="25" t="s">
        <v>396</v>
      </c>
      <c r="AU317" s="25" t="s">
        <v>81</v>
      </c>
      <c r="AY317" s="25" t="s">
        <v>394</v>
      </c>
      <c r="BE317" s="251">
        <f>IF(N317="základní",J317,0)</f>
        <v>0</v>
      </c>
      <c r="BF317" s="251">
        <f>IF(N317="snížená",J317,0)</f>
        <v>0</v>
      </c>
      <c r="BG317" s="251">
        <f>IF(N317="zákl. přenesená",J317,0)</f>
        <v>0</v>
      </c>
      <c r="BH317" s="251">
        <f>IF(N317="sníž. přenesená",J317,0)</f>
        <v>0</v>
      </c>
      <c r="BI317" s="251">
        <f>IF(N317="nulová",J317,0)</f>
        <v>0</v>
      </c>
      <c r="BJ317" s="25" t="s">
        <v>24</v>
      </c>
      <c r="BK317" s="251">
        <f>ROUND(I317*H317,2)</f>
        <v>0</v>
      </c>
      <c r="BL317" s="25" t="s">
        <v>401</v>
      </c>
      <c r="BM317" s="25" t="s">
        <v>754</v>
      </c>
    </row>
    <row r="318" spans="2:47" s="1" customFormat="1" ht="13.5">
      <c r="B318" s="47"/>
      <c r="C318" s="75"/>
      <c r="D318" s="252" t="s">
        <v>403</v>
      </c>
      <c r="E318" s="75"/>
      <c r="F318" s="253" t="s">
        <v>755</v>
      </c>
      <c r="G318" s="75"/>
      <c r="H318" s="75"/>
      <c r="I318" s="208"/>
      <c r="J318" s="75"/>
      <c r="K318" s="75"/>
      <c r="L318" s="73"/>
      <c r="M318" s="254"/>
      <c r="N318" s="48"/>
      <c r="O318" s="48"/>
      <c r="P318" s="48"/>
      <c r="Q318" s="48"/>
      <c r="R318" s="48"/>
      <c r="S318" s="48"/>
      <c r="T318" s="96"/>
      <c r="AT318" s="25" t="s">
        <v>403</v>
      </c>
      <c r="AU318" s="25" t="s">
        <v>81</v>
      </c>
    </row>
    <row r="319" spans="2:51" s="12" customFormat="1" ht="13.5">
      <c r="B319" s="255"/>
      <c r="C319" s="256"/>
      <c r="D319" s="252" t="s">
        <v>405</v>
      </c>
      <c r="E319" s="257" t="s">
        <v>22</v>
      </c>
      <c r="F319" s="258" t="s">
        <v>756</v>
      </c>
      <c r="G319" s="256"/>
      <c r="H319" s="259">
        <v>25.232</v>
      </c>
      <c r="I319" s="260"/>
      <c r="J319" s="256"/>
      <c r="K319" s="256"/>
      <c r="L319" s="261"/>
      <c r="M319" s="262"/>
      <c r="N319" s="263"/>
      <c r="O319" s="263"/>
      <c r="P319" s="263"/>
      <c r="Q319" s="263"/>
      <c r="R319" s="263"/>
      <c r="S319" s="263"/>
      <c r="T319" s="264"/>
      <c r="AT319" s="265" t="s">
        <v>405</v>
      </c>
      <c r="AU319" s="265" t="s">
        <v>81</v>
      </c>
      <c r="AV319" s="12" t="s">
        <v>81</v>
      </c>
      <c r="AW319" s="12" t="s">
        <v>36</v>
      </c>
      <c r="AX319" s="12" t="s">
        <v>73</v>
      </c>
      <c r="AY319" s="265" t="s">
        <v>394</v>
      </c>
    </row>
    <row r="320" spans="2:51" s="12" customFormat="1" ht="13.5">
      <c r="B320" s="255"/>
      <c r="C320" s="256"/>
      <c r="D320" s="252" t="s">
        <v>405</v>
      </c>
      <c r="E320" s="257" t="s">
        <v>22</v>
      </c>
      <c r="F320" s="258" t="s">
        <v>757</v>
      </c>
      <c r="G320" s="256"/>
      <c r="H320" s="259">
        <v>44.244</v>
      </c>
      <c r="I320" s="260"/>
      <c r="J320" s="256"/>
      <c r="K320" s="256"/>
      <c r="L320" s="261"/>
      <c r="M320" s="262"/>
      <c r="N320" s="263"/>
      <c r="O320" s="263"/>
      <c r="P320" s="263"/>
      <c r="Q320" s="263"/>
      <c r="R320" s="263"/>
      <c r="S320" s="263"/>
      <c r="T320" s="264"/>
      <c r="AT320" s="265" t="s">
        <v>405</v>
      </c>
      <c r="AU320" s="265" t="s">
        <v>81</v>
      </c>
      <c r="AV320" s="12" t="s">
        <v>81</v>
      </c>
      <c r="AW320" s="12" t="s">
        <v>36</v>
      </c>
      <c r="AX320" s="12" t="s">
        <v>73</v>
      </c>
      <c r="AY320" s="265" t="s">
        <v>394</v>
      </c>
    </row>
    <row r="321" spans="2:51" s="14" customFormat="1" ht="13.5">
      <c r="B321" s="277"/>
      <c r="C321" s="278"/>
      <c r="D321" s="252" t="s">
        <v>405</v>
      </c>
      <c r="E321" s="279" t="s">
        <v>186</v>
      </c>
      <c r="F321" s="280" t="s">
        <v>473</v>
      </c>
      <c r="G321" s="278"/>
      <c r="H321" s="281">
        <v>69.476</v>
      </c>
      <c r="I321" s="282"/>
      <c r="J321" s="278"/>
      <c r="K321" s="278"/>
      <c r="L321" s="283"/>
      <c r="M321" s="284"/>
      <c r="N321" s="285"/>
      <c r="O321" s="285"/>
      <c r="P321" s="285"/>
      <c r="Q321" s="285"/>
      <c r="R321" s="285"/>
      <c r="S321" s="285"/>
      <c r="T321" s="286"/>
      <c r="AT321" s="287" t="s">
        <v>405</v>
      </c>
      <c r="AU321" s="287" t="s">
        <v>81</v>
      </c>
      <c r="AV321" s="14" t="s">
        <v>401</v>
      </c>
      <c r="AW321" s="14" t="s">
        <v>36</v>
      </c>
      <c r="AX321" s="14" t="s">
        <v>24</v>
      </c>
      <c r="AY321" s="287" t="s">
        <v>394</v>
      </c>
    </row>
    <row r="322" spans="2:65" s="1" customFormat="1" ht="16.5" customHeight="1">
      <c r="B322" s="47"/>
      <c r="C322" s="240" t="s">
        <v>758</v>
      </c>
      <c r="D322" s="240" t="s">
        <v>396</v>
      </c>
      <c r="E322" s="241" t="s">
        <v>759</v>
      </c>
      <c r="F322" s="242" t="s">
        <v>760</v>
      </c>
      <c r="G322" s="243" t="s">
        <v>399</v>
      </c>
      <c r="H322" s="244">
        <v>317.583</v>
      </c>
      <c r="I322" s="245"/>
      <c r="J322" s="246">
        <f>ROUND(I322*H322,2)</f>
        <v>0</v>
      </c>
      <c r="K322" s="242" t="s">
        <v>410</v>
      </c>
      <c r="L322" s="73"/>
      <c r="M322" s="247" t="s">
        <v>22</v>
      </c>
      <c r="N322" s="248" t="s">
        <v>44</v>
      </c>
      <c r="O322" s="48"/>
      <c r="P322" s="249">
        <f>O322*H322</f>
        <v>0</v>
      </c>
      <c r="Q322" s="249">
        <v>0.00109</v>
      </c>
      <c r="R322" s="249">
        <f>Q322*H322</f>
        <v>0.34616547000000003</v>
      </c>
      <c r="S322" s="249">
        <v>0</v>
      </c>
      <c r="T322" s="250">
        <f>S322*H322</f>
        <v>0</v>
      </c>
      <c r="AR322" s="25" t="s">
        <v>401</v>
      </c>
      <c r="AT322" s="25" t="s">
        <v>396</v>
      </c>
      <c r="AU322" s="25" t="s">
        <v>81</v>
      </c>
      <c r="AY322" s="25" t="s">
        <v>394</v>
      </c>
      <c r="BE322" s="251">
        <f>IF(N322="základní",J322,0)</f>
        <v>0</v>
      </c>
      <c r="BF322" s="251">
        <f>IF(N322="snížená",J322,0)</f>
        <v>0</v>
      </c>
      <c r="BG322" s="251">
        <f>IF(N322="zákl. přenesená",J322,0)</f>
        <v>0</v>
      </c>
      <c r="BH322" s="251">
        <f>IF(N322="sníž. přenesená",J322,0)</f>
        <v>0</v>
      </c>
      <c r="BI322" s="251">
        <f>IF(N322="nulová",J322,0)</f>
        <v>0</v>
      </c>
      <c r="BJ322" s="25" t="s">
        <v>24</v>
      </c>
      <c r="BK322" s="251">
        <f>ROUND(I322*H322,2)</f>
        <v>0</v>
      </c>
      <c r="BL322" s="25" t="s">
        <v>401</v>
      </c>
      <c r="BM322" s="25" t="s">
        <v>761</v>
      </c>
    </row>
    <row r="323" spans="2:47" s="1" customFormat="1" ht="13.5">
      <c r="B323" s="47"/>
      <c r="C323" s="75"/>
      <c r="D323" s="252" t="s">
        <v>403</v>
      </c>
      <c r="E323" s="75"/>
      <c r="F323" s="253" t="s">
        <v>762</v>
      </c>
      <c r="G323" s="75"/>
      <c r="H323" s="75"/>
      <c r="I323" s="208"/>
      <c r="J323" s="75"/>
      <c r="K323" s="75"/>
      <c r="L323" s="73"/>
      <c r="M323" s="254"/>
      <c r="N323" s="48"/>
      <c r="O323" s="48"/>
      <c r="P323" s="48"/>
      <c r="Q323" s="48"/>
      <c r="R323" s="48"/>
      <c r="S323" s="48"/>
      <c r="T323" s="96"/>
      <c r="AT323" s="25" t="s">
        <v>403</v>
      </c>
      <c r="AU323" s="25" t="s">
        <v>81</v>
      </c>
    </row>
    <row r="324" spans="2:51" s="12" customFormat="1" ht="13.5">
      <c r="B324" s="255"/>
      <c r="C324" s="256"/>
      <c r="D324" s="252" t="s">
        <v>405</v>
      </c>
      <c r="E324" s="257" t="s">
        <v>22</v>
      </c>
      <c r="F324" s="258" t="s">
        <v>763</v>
      </c>
      <c r="G324" s="256"/>
      <c r="H324" s="259">
        <v>115.73</v>
      </c>
      <c r="I324" s="260"/>
      <c r="J324" s="256"/>
      <c r="K324" s="256"/>
      <c r="L324" s="261"/>
      <c r="M324" s="262"/>
      <c r="N324" s="263"/>
      <c r="O324" s="263"/>
      <c r="P324" s="263"/>
      <c r="Q324" s="263"/>
      <c r="R324" s="263"/>
      <c r="S324" s="263"/>
      <c r="T324" s="264"/>
      <c r="AT324" s="265" t="s">
        <v>405</v>
      </c>
      <c r="AU324" s="265" t="s">
        <v>81</v>
      </c>
      <c r="AV324" s="12" t="s">
        <v>81</v>
      </c>
      <c r="AW324" s="12" t="s">
        <v>36</v>
      </c>
      <c r="AX324" s="12" t="s">
        <v>73</v>
      </c>
      <c r="AY324" s="265" t="s">
        <v>394</v>
      </c>
    </row>
    <row r="325" spans="2:51" s="12" customFormat="1" ht="13.5">
      <c r="B325" s="255"/>
      <c r="C325" s="256"/>
      <c r="D325" s="252" t="s">
        <v>405</v>
      </c>
      <c r="E325" s="257" t="s">
        <v>22</v>
      </c>
      <c r="F325" s="258" t="s">
        <v>764</v>
      </c>
      <c r="G325" s="256"/>
      <c r="H325" s="259">
        <v>201.853</v>
      </c>
      <c r="I325" s="260"/>
      <c r="J325" s="256"/>
      <c r="K325" s="256"/>
      <c r="L325" s="261"/>
      <c r="M325" s="262"/>
      <c r="N325" s="263"/>
      <c r="O325" s="263"/>
      <c r="P325" s="263"/>
      <c r="Q325" s="263"/>
      <c r="R325" s="263"/>
      <c r="S325" s="263"/>
      <c r="T325" s="264"/>
      <c r="AT325" s="265" t="s">
        <v>405</v>
      </c>
      <c r="AU325" s="265" t="s">
        <v>81</v>
      </c>
      <c r="AV325" s="12" t="s">
        <v>81</v>
      </c>
      <c r="AW325" s="12" t="s">
        <v>36</v>
      </c>
      <c r="AX325" s="12" t="s">
        <v>73</v>
      </c>
      <c r="AY325" s="265" t="s">
        <v>394</v>
      </c>
    </row>
    <row r="326" spans="2:51" s="14" customFormat="1" ht="13.5">
      <c r="B326" s="277"/>
      <c r="C326" s="278"/>
      <c r="D326" s="252" t="s">
        <v>405</v>
      </c>
      <c r="E326" s="279" t="s">
        <v>188</v>
      </c>
      <c r="F326" s="280" t="s">
        <v>473</v>
      </c>
      <c r="G326" s="278"/>
      <c r="H326" s="281">
        <v>317.583</v>
      </c>
      <c r="I326" s="282"/>
      <c r="J326" s="278"/>
      <c r="K326" s="278"/>
      <c r="L326" s="283"/>
      <c r="M326" s="284"/>
      <c r="N326" s="285"/>
      <c r="O326" s="285"/>
      <c r="P326" s="285"/>
      <c r="Q326" s="285"/>
      <c r="R326" s="285"/>
      <c r="S326" s="285"/>
      <c r="T326" s="286"/>
      <c r="AT326" s="287" t="s">
        <v>405</v>
      </c>
      <c r="AU326" s="287" t="s">
        <v>81</v>
      </c>
      <c r="AV326" s="14" t="s">
        <v>401</v>
      </c>
      <c r="AW326" s="14" t="s">
        <v>36</v>
      </c>
      <c r="AX326" s="14" t="s">
        <v>24</v>
      </c>
      <c r="AY326" s="287" t="s">
        <v>394</v>
      </c>
    </row>
    <row r="327" spans="2:65" s="1" customFormat="1" ht="16.5" customHeight="1">
      <c r="B327" s="47"/>
      <c r="C327" s="240" t="s">
        <v>765</v>
      </c>
      <c r="D327" s="240" t="s">
        <v>396</v>
      </c>
      <c r="E327" s="241" t="s">
        <v>766</v>
      </c>
      <c r="F327" s="242" t="s">
        <v>767</v>
      </c>
      <c r="G327" s="243" t="s">
        <v>399</v>
      </c>
      <c r="H327" s="244">
        <v>317.583</v>
      </c>
      <c r="I327" s="245"/>
      <c r="J327" s="246">
        <f>ROUND(I327*H327,2)</f>
        <v>0</v>
      </c>
      <c r="K327" s="242" t="s">
        <v>410</v>
      </c>
      <c r="L327" s="73"/>
      <c r="M327" s="247" t="s">
        <v>22</v>
      </c>
      <c r="N327" s="248" t="s">
        <v>44</v>
      </c>
      <c r="O327" s="48"/>
      <c r="P327" s="249">
        <f>O327*H327</f>
        <v>0</v>
      </c>
      <c r="Q327" s="249">
        <v>0</v>
      </c>
      <c r="R327" s="249">
        <f>Q327*H327</f>
        <v>0</v>
      </c>
      <c r="S327" s="249">
        <v>0</v>
      </c>
      <c r="T327" s="250">
        <f>S327*H327</f>
        <v>0</v>
      </c>
      <c r="AR327" s="25" t="s">
        <v>401</v>
      </c>
      <c r="AT327" s="25" t="s">
        <v>396</v>
      </c>
      <c r="AU327" s="25" t="s">
        <v>81</v>
      </c>
      <c r="AY327" s="25" t="s">
        <v>394</v>
      </c>
      <c r="BE327" s="251">
        <f>IF(N327="základní",J327,0)</f>
        <v>0</v>
      </c>
      <c r="BF327" s="251">
        <f>IF(N327="snížená",J327,0)</f>
        <v>0</v>
      </c>
      <c r="BG327" s="251">
        <f>IF(N327="zákl. přenesená",J327,0)</f>
        <v>0</v>
      </c>
      <c r="BH327" s="251">
        <f>IF(N327="sníž. přenesená",J327,0)</f>
        <v>0</v>
      </c>
      <c r="BI327" s="251">
        <f>IF(N327="nulová",J327,0)</f>
        <v>0</v>
      </c>
      <c r="BJ327" s="25" t="s">
        <v>24</v>
      </c>
      <c r="BK327" s="251">
        <f>ROUND(I327*H327,2)</f>
        <v>0</v>
      </c>
      <c r="BL327" s="25" t="s">
        <v>401</v>
      </c>
      <c r="BM327" s="25" t="s">
        <v>768</v>
      </c>
    </row>
    <row r="328" spans="2:47" s="1" customFormat="1" ht="13.5">
      <c r="B328" s="47"/>
      <c r="C328" s="75"/>
      <c r="D328" s="252" t="s">
        <v>403</v>
      </c>
      <c r="E328" s="75"/>
      <c r="F328" s="253" t="s">
        <v>769</v>
      </c>
      <c r="G328" s="75"/>
      <c r="H328" s="75"/>
      <c r="I328" s="208"/>
      <c r="J328" s="75"/>
      <c r="K328" s="75"/>
      <c r="L328" s="73"/>
      <c r="M328" s="254"/>
      <c r="N328" s="48"/>
      <c r="O328" s="48"/>
      <c r="P328" s="48"/>
      <c r="Q328" s="48"/>
      <c r="R328" s="48"/>
      <c r="S328" s="48"/>
      <c r="T328" s="96"/>
      <c r="AT328" s="25" t="s">
        <v>403</v>
      </c>
      <c r="AU328" s="25" t="s">
        <v>81</v>
      </c>
    </row>
    <row r="329" spans="2:51" s="12" customFormat="1" ht="13.5">
      <c r="B329" s="255"/>
      <c r="C329" s="256"/>
      <c r="D329" s="252" t="s">
        <v>405</v>
      </c>
      <c r="E329" s="257" t="s">
        <v>22</v>
      </c>
      <c r="F329" s="258" t="s">
        <v>188</v>
      </c>
      <c r="G329" s="256"/>
      <c r="H329" s="259">
        <v>317.583</v>
      </c>
      <c r="I329" s="260"/>
      <c r="J329" s="256"/>
      <c r="K329" s="256"/>
      <c r="L329" s="261"/>
      <c r="M329" s="262"/>
      <c r="N329" s="263"/>
      <c r="O329" s="263"/>
      <c r="P329" s="263"/>
      <c r="Q329" s="263"/>
      <c r="R329" s="263"/>
      <c r="S329" s="263"/>
      <c r="T329" s="264"/>
      <c r="AT329" s="265" t="s">
        <v>405</v>
      </c>
      <c r="AU329" s="265" t="s">
        <v>81</v>
      </c>
      <c r="AV329" s="12" t="s">
        <v>81</v>
      </c>
      <c r="AW329" s="12" t="s">
        <v>36</v>
      </c>
      <c r="AX329" s="12" t="s">
        <v>24</v>
      </c>
      <c r="AY329" s="265" t="s">
        <v>394</v>
      </c>
    </row>
    <row r="330" spans="2:65" s="1" customFormat="1" ht="16.5" customHeight="1">
      <c r="B330" s="47"/>
      <c r="C330" s="240" t="s">
        <v>770</v>
      </c>
      <c r="D330" s="240" t="s">
        <v>396</v>
      </c>
      <c r="E330" s="241" t="s">
        <v>771</v>
      </c>
      <c r="F330" s="242" t="s">
        <v>772</v>
      </c>
      <c r="G330" s="243" t="s">
        <v>552</v>
      </c>
      <c r="H330" s="244">
        <v>5.558</v>
      </c>
      <c r="I330" s="245"/>
      <c r="J330" s="246">
        <f>ROUND(I330*H330,2)</f>
        <v>0</v>
      </c>
      <c r="K330" s="242" t="s">
        <v>410</v>
      </c>
      <c r="L330" s="73"/>
      <c r="M330" s="247" t="s">
        <v>22</v>
      </c>
      <c r="N330" s="248" t="s">
        <v>44</v>
      </c>
      <c r="O330" s="48"/>
      <c r="P330" s="249">
        <f>O330*H330</f>
        <v>0</v>
      </c>
      <c r="Q330" s="249">
        <v>1.04881</v>
      </c>
      <c r="R330" s="249">
        <f>Q330*H330</f>
        <v>5.82928598</v>
      </c>
      <c r="S330" s="249">
        <v>0</v>
      </c>
      <c r="T330" s="250">
        <f>S330*H330</f>
        <v>0</v>
      </c>
      <c r="AR330" s="25" t="s">
        <v>401</v>
      </c>
      <c r="AT330" s="25" t="s">
        <v>396</v>
      </c>
      <c r="AU330" s="25" t="s">
        <v>81</v>
      </c>
      <c r="AY330" s="25" t="s">
        <v>394</v>
      </c>
      <c r="BE330" s="251">
        <f>IF(N330="základní",J330,0)</f>
        <v>0</v>
      </c>
      <c r="BF330" s="251">
        <f>IF(N330="snížená",J330,0)</f>
        <v>0</v>
      </c>
      <c r="BG330" s="251">
        <f>IF(N330="zákl. přenesená",J330,0)</f>
        <v>0</v>
      </c>
      <c r="BH330" s="251">
        <f>IF(N330="sníž. přenesená",J330,0)</f>
        <v>0</v>
      </c>
      <c r="BI330" s="251">
        <f>IF(N330="nulová",J330,0)</f>
        <v>0</v>
      </c>
      <c r="BJ330" s="25" t="s">
        <v>24</v>
      </c>
      <c r="BK330" s="251">
        <f>ROUND(I330*H330,2)</f>
        <v>0</v>
      </c>
      <c r="BL330" s="25" t="s">
        <v>401</v>
      </c>
      <c r="BM330" s="25" t="s">
        <v>773</v>
      </c>
    </row>
    <row r="331" spans="2:47" s="1" customFormat="1" ht="13.5">
      <c r="B331" s="47"/>
      <c r="C331" s="75"/>
      <c r="D331" s="252" t="s">
        <v>403</v>
      </c>
      <c r="E331" s="75"/>
      <c r="F331" s="253" t="s">
        <v>774</v>
      </c>
      <c r="G331" s="75"/>
      <c r="H331" s="75"/>
      <c r="I331" s="208"/>
      <c r="J331" s="75"/>
      <c r="K331" s="75"/>
      <c r="L331" s="73"/>
      <c r="M331" s="254"/>
      <c r="N331" s="48"/>
      <c r="O331" s="48"/>
      <c r="P331" s="48"/>
      <c r="Q331" s="48"/>
      <c r="R331" s="48"/>
      <c r="S331" s="48"/>
      <c r="T331" s="96"/>
      <c r="AT331" s="25" t="s">
        <v>403</v>
      </c>
      <c r="AU331" s="25" t="s">
        <v>81</v>
      </c>
    </row>
    <row r="332" spans="2:51" s="12" customFormat="1" ht="13.5">
      <c r="B332" s="255"/>
      <c r="C332" s="256"/>
      <c r="D332" s="252" t="s">
        <v>405</v>
      </c>
      <c r="E332" s="257" t="s">
        <v>22</v>
      </c>
      <c r="F332" s="258" t="s">
        <v>775</v>
      </c>
      <c r="G332" s="256"/>
      <c r="H332" s="259">
        <v>5.558</v>
      </c>
      <c r="I332" s="260"/>
      <c r="J332" s="256"/>
      <c r="K332" s="256"/>
      <c r="L332" s="261"/>
      <c r="M332" s="262"/>
      <c r="N332" s="263"/>
      <c r="O332" s="263"/>
      <c r="P332" s="263"/>
      <c r="Q332" s="263"/>
      <c r="R332" s="263"/>
      <c r="S332" s="263"/>
      <c r="T332" s="264"/>
      <c r="AT332" s="265" t="s">
        <v>405</v>
      </c>
      <c r="AU332" s="265" t="s">
        <v>81</v>
      </c>
      <c r="AV332" s="12" t="s">
        <v>81</v>
      </c>
      <c r="AW332" s="12" t="s">
        <v>36</v>
      </c>
      <c r="AX332" s="12" t="s">
        <v>24</v>
      </c>
      <c r="AY332" s="265" t="s">
        <v>394</v>
      </c>
    </row>
    <row r="333" spans="2:65" s="1" customFormat="1" ht="16.5" customHeight="1">
      <c r="B333" s="47"/>
      <c r="C333" s="240" t="s">
        <v>776</v>
      </c>
      <c r="D333" s="240" t="s">
        <v>396</v>
      </c>
      <c r="E333" s="241" t="s">
        <v>777</v>
      </c>
      <c r="F333" s="242" t="s">
        <v>778</v>
      </c>
      <c r="G333" s="243" t="s">
        <v>409</v>
      </c>
      <c r="H333" s="244">
        <v>3</v>
      </c>
      <c r="I333" s="245"/>
      <c r="J333" s="246">
        <f>ROUND(I333*H333,2)</f>
        <v>0</v>
      </c>
      <c r="K333" s="242" t="s">
        <v>410</v>
      </c>
      <c r="L333" s="73"/>
      <c r="M333" s="247" t="s">
        <v>22</v>
      </c>
      <c r="N333" s="248" t="s">
        <v>44</v>
      </c>
      <c r="O333" s="48"/>
      <c r="P333" s="249">
        <f>O333*H333</f>
        <v>0</v>
      </c>
      <c r="Q333" s="249">
        <v>0.00688</v>
      </c>
      <c r="R333" s="249">
        <f>Q333*H333</f>
        <v>0.02064</v>
      </c>
      <c r="S333" s="249">
        <v>0</v>
      </c>
      <c r="T333" s="250">
        <f>S333*H333</f>
        <v>0</v>
      </c>
      <c r="AR333" s="25" t="s">
        <v>401</v>
      </c>
      <c r="AT333" s="25" t="s">
        <v>396</v>
      </c>
      <c r="AU333" s="25" t="s">
        <v>81</v>
      </c>
      <c r="AY333" s="25" t="s">
        <v>394</v>
      </c>
      <c r="BE333" s="251">
        <f>IF(N333="základní",J333,0)</f>
        <v>0</v>
      </c>
      <c r="BF333" s="251">
        <f>IF(N333="snížená",J333,0)</f>
        <v>0</v>
      </c>
      <c r="BG333" s="251">
        <f>IF(N333="zákl. přenesená",J333,0)</f>
        <v>0</v>
      </c>
      <c r="BH333" s="251">
        <f>IF(N333="sníž. přenesená",J333,0)</f>
        <v>0</v>
      </c>
      <c r="BI333" s="251">
        <f>IF(N333="nulová",J333,0)</f>
        <v>0</v>
      </c>
      <c r="BJ333" s="25" t="s">
        <v>24</v>
      </c>
      <c r="BK333" s="251">
        <f>ROUND(I333*H333,2)</f>
        <v>0</v>
      </c>
      <c r="BL333" s="25" t="s">
        <v>401</v>
      </c>
      <c r="BM333" s="25" t="s">
        <v>779</v>
      </c>
    </row>
    <row r="334" spans="2:47" s="1" customFormat="1" ht="13.5">
      <c r="B334" s="47"/>
      <c r="C334" s="75"/>
      <c r="D334" s="252" t="s">
        <v>403</v>
      </c>
      <c r="E334" s="75"/>
      <c r="F334" s="253" t="s">
        <v>780</v>
      </c>
      <c r="G334" s="75"/>
      <c r="H334" s="75"/>
      <c r="I334" s="208"/>
      <c r="J334" s="75"/>
      <c r="K334" s="75"/>
      <c r="L334" s="73"/>
      <c r="M334" s="254"/>
      <c r="N334" s="48"/>
      <c r="O334" s="48"/>
      <c r="P334" s="48"/>
      <c r="Q334" s="48"/>
      <c r="R334" s="48"/>
      <c r="S334" s="48"/>
      <c r="T334" s="96"/>
      <c r="AT334" s="25" t="s">
        <v>403</v>
      </c>
      <c r="AU334" s="25" t="s">
        <v>81</v>
      </c>
    </row>
    <row r="335" spans="2:65" s="1" customFormat="1" ht="16.5" customHeight="1">
      <c r="B335" s="47"/>
      <c r="C335" s="288" t="s">
        <v>781</v>
      </c>
      <c r="D335" s="288" t="s">
        <v>506</v>
      </c>
      <c r="E335" s="289" t="s">
        <v>782</v>
      </c>
      <c r="F335" s="290" t="s">
        <v>783</v>
      </c>
      <c r="G335" s="291" t="s">
        <v>409</v>
      </c>
      <c r="H335" s="292">
        <v>3.03</v>
      </c>
      <c r="I335" s="293"/>
      <c r="J335" s="294">
        <f>ROUND(I335*H335,2)</f>
        <v>0</v>
      </c>
      <c r="K335" s="290" t="s">
        <v>410</v>
      </c>
      <c r="L335" s="295"/>
      <c r="M335" s="296" t="s">
        <v>22</v>
      </c>
      <c r="N335" s="297" t="s">
        <v>44</v>
      </c>
      <c r="O335" s="48"/>
      <c r="P335" s="249">
        <f>O335*H335</f>
        <v>0</v>
      </c>
      <c r="Q335" s="249">
        <v>0.058</v>
      </c>
      <c r="R335" s="249">
        <f>Q335*H335</f>
        <v>0.17574</v>
      </c>
      <c r="S335" s="249">
        <v>0</v>
      </c>
      <c r="T335" s="250">
        <f>S335*H335</f>
        <v>0</v>
      </c>
      <c r="AR335" s="25" t="s">
        <v>443</v>
      </c>
      <c r="AT335" s="25" t="s">
        <v>506</v>
      </c>
      <c r="AU335" s="25" t="s">
        <v>81</v>
      </c>
      <c r="AY335" s="25" t="s">
        <v>394</v>
      </c>
      <c r="BE335" s="251">
        <f>IF(N335="základní",J335,0)</f>
        <v>0</v>
      </c>
      <c r="BF335" s="251">
        <f>IF(N335="snížená",J335,0)</f>
        <v>0</v>
      </c>
      <c r="BG335" s="251">
        <f>IF(N335="zákl. přenesená",J335,0)</f>
        <v>0</v>
      </c>
      <c r="BH335" s="251">
        <f>IF(N335="sníž. přenesená",J335,0)</f>
        <v>0</v>
      </c>
      <c r="BI335" s="251">
        <f>IF(N335="nulová",J335,0)</f>
        <v>0</v>
      </c>
      <c r="BJ335" s="25" t="s">
        <v>24</v>
      </c>
      <c r="BK335" s="251">
        <f>ROUND(I335*H335,2)</f>
        <v>0</v>
      </c>
      <c r="BL335" s="25" t="s">
        <v>401</v>
      </c>
      <c r="BM335" s="25" t="s">
        <v>784</v>
      </c>
    </row>
    <row r="336" spans="2:47" s="1" customFormat="1" ht="13.5">
      <c r="B336" s="47"/>
      <c r="C336" s="75"/>
      <c r="D336" s="252" t="s">
        <v>403</v>
      </c>
      <c r="E336" s="75"/>
      <c r="F336" s="253" t="s">
        <v>785</v>
      </c>
      <c r="G336" s="75"/>
      <c r="H336" s="75"/>
      <c r="I336" s="208"/>
      <c r="J336" s="75"/>
      <c r="K336" s="75"/>
      <c r="L336" s="73"/>
      <c r="M336" s="254"/>
      <c r="N336" s="48"/>
      <c r="O336" s="48"/>
      <c r="P336" s="48"/>
      <c r="Q336" s="48"/>
      <c r="R336" s="48"/>
      <c r="S336" s="48"/>
      <c r="T336" s="96"/>
      <c r="AT336" s="25" t="s">
        <v>403</v>
      </c>
      <c r="AU336" s="25" t="s">
        <v>81</v>
      </c>
    </row>
    <row r="337" spans="2:65" s="1" customFormat="1" ht="16.5" customHeight="1">
      <c r="B337" s="47"/>
      <c r="C337" s="240" t="s">
        <v>786</v>
      </c>
      <c r="D337" s="240" t="s">
        <v>396</v>
      </c>
      <c r="E337" s="241" t="s">
        <v>787</v>
      </c>
      <c r="F337" s="242" t="s">
        <v>788</v>
      </c>
      <c r="G337" s="243" t="s">
        <v>409</v>
      </c>
      <c r="H337" s="244">
        <v>35</v>
      </c>
      <c r="I337" s="245"/>
      <c r="J337" s="246">
        <f>ROUND(I337*H337,2)</f>
        <v>0</v>
      </c>
      <c r="K337" s="242" t="s">
        <v>410</v>
      </c>
      <c r="L337" s="73"/>
      <c r="M337" s="247" t="s">
        <v>22</v>
      </c>
      <c r="N337" s="248" t="s">
        <v>44</v>
      </c>
      <c r="O337" s="48"/>
      <c r="P337" s="249">
        <f>O337*H337</f>
        <v>0</v>
      </c>
      <c r="Q337" s="249">
        <v>0.00918</v>
      </c>
      <c r="R337" s="249">
        <f>Q337*H337</f>
        <v>0.32130000000000003</v>
      </c>
      <c r="S337" s="249">
        <v>0</v>
      </c>
      <c r="T337" s="250">
        <f>S337*H337</f>
        <v>0</v>
      </c>
      <c r="AR337" s="25" t="s">
        <v>401</v>
      </c>
      <c r="AT337" s="25" t="s">
        <v>396</v>
      </c>
      <c r="AU337" s="25" t="s">
        <v>81</v>
      </c>
      <c r="AY337" s="25" t="s">
        <v>394</v>
      </c>
      <c r="BE337" s="251">
        <f>IF(N337="základní",J337,0)</f>
        <v>0</v>
      </c>
      <c r="BF337" s="251">
        <f>IF(N337="snížená",J337,0)</f>
        <v>0</v>
      </c>
      <c r="BG337" s="251">
        <f>IF(N337="zákl. přenesená",J337,0)</f>
        <v>0</v>
      </c>
      <c r="BH337" s="251">
        <f>IF(N337="sníž. přenesená",J337,0)</f>
        <v>0</v>
      </c>
      <c r="BI337" s="251">
        <f>IF(N337="nulová",J337,0)</f>
        <v>0</v>
      </c>
      <c r="BJ337" s="25" t="s">
        <v>24</v>
      </c>
      <c r="BK337" s="251">
        <f>ROUND(I337*H337,2)</f>
        <v>0</v>
      </c>
      <c r="BL337" s="25" t="s">
        <v>401</v>
      </c>
      <c r="BM337" s="25" t="s">
        <v>789</v>
      </c>
    </row>
    <row r="338" spans="2:47" s="1" customFormat="1" ht="13.5">
      <c r="B338" s="47"/>
      <c r="C338" s="75"/>
      <c r="D338" s="252" t="s">
        <v>403</v>
      </c>
      <c r="E338" s="75"/>
      <c r="F338" s="253" t="s">
        <v>790</v>
      </c>
      <c r="G338" s="75"/>
      <c r="H338" s="75"/>
      <c r="I338" s="208"/>
      <c r="J338" s="75"/>
      <c r="K338" s="75"/>
      <c r="L338" s="73"/>
      <c r="M338" s="254"/>
      <c r="N338" s="48"/>
      <c r="O338" s="48"/>
      <c r="P338" s="48"/>
      <c r="Q338" s="48"/>
      <c r="R338" s="48"/>
      <c r="S338" s="48"/>
      <c r="T338" s="96"/>
      <c r="AT338" s="25" t="s">
        <v>403</v>
      </c>
      <c r="AU338" s="25" t="s">
        <v>81</v>
      </c>
    </row>
    <row r="339" spans="2:65" s="1" customFormat="1" ht="16.5" customHeight="1">
      <c r="B339" s="47"/>
      <c r="C339" s="288" t="s">
        <v>791</v>
      </c>
      <c r="D339" s="288" t="s">
        <v>506</v>
      </c>
      <c r="E339" s="289" t="s">
        <v>792</v>
      </c>
      <c r="F339" s="290" t="s">
        <v>793</v>
      </c>
      <c r="G339" s="291" t="s">
        <v>409</v>
      </c>
      <c r="H339" s="292">
        <v>35.7</v>
      </c>
      <c r="I339" s="293"/>
      <c r="J339" s="294">
        <f>ROUND(I339*H339,2)</f>
        <v>0</v>
      </c>
      <c r="K339" s="290" t="s">
        <v>410</v>
      </c>
      <c r="L339" s="295"/>
      <c r="M339" s="296" t="s">
        <v>22</v>
      </c>
      <c r="N339" s="297" t="s">
        <v>44</v>
      </c>
      <c r="O339" s="48"/>
      <c r="P339" s="249">
        <f>O339*H339</f>
        <v>0</v>
      </c>
      <c r="Q339" s="249">
        <v>0.073</v>
      </c>
      <c r="R339" s="249">
        <f>Q339*H339</f>
        <v>2.6061</v>
      </c>
      <c r="S339" s="249">
        <v>0</v>
      </c>
      <c r="T339" s="250">
        <f>S339*H339</f>
        <v>0</v>
      </c>
      <c r="AR339" s="25" t="s">
        <v>443</v>
      </c>
      <c r="AT339" s="25" t="s">
        <v>506</v>
      </c>
      <c r="AU339" s="25" t="s">
        <v>81</v>
      </c>
      <c r="AY339" s="25" t="s">
        <v>394</v>
      </c>
      <c r="BE339" s="251">
        <f>IF(N339="základní",J339,0)</f>
        <v>0</v>
      </c>
      <c r="BF339" s="251">
        <f>IF(N339="snížená",J339,0)</f>
        <v>0</v>
      </c>
      <c r="BG339" s="251">
        <f>IF(N339="zákl. přenesená",J339,0)</f>
        <v>0</v>
      </c>
      <c r="BH339" s="251">
        <f>IF(N339="sníž. přenesená",J339,0)</f>
        <v>0</v>
      </c>
      <c r="BI339" s="251">
        <f>IF(N339="nulová",J339,0)</f>
        <v>0</v>
      </c>
      <c r="BJ339" s="25" t="s">
        <v>24</v>
      </c>
      <c r="BK339" s="251">
        <f>ROUND(I339*H339,2)</f>
        <v>0</v>
      </c>
      <c r="BL339" s="25" t="s">
        <v>401</v>
      </c>
      <c r="BM339" s="25" t="s">
        <v>794</v>
      </c>
    </row>
    <row r="340" spans="2:47" s="1" customFormat="1" ht="13.5">
      <c r="B340" s="47"/>
      <c r="C340" s="75"/>
      <c r="D340" s="252" t="s">
        <v>403</v>
      </c>
      <c r="E340" s="75"/>
      <c r="F340" s="253" t="s">
        <v>795</v>
      </c>
      <c r="G340" s="75"/>
      <c r="H340" s="75"/>
      <c r="I340" s="208"/>
      <c r="J340" s="75"/>
      <c r="K340" s="75"/>
      <c r="L340" s="73"/>
      <c r="M340" s="254"/>
      <c r="N340" s="48"/>
      <c r="O340" s="48"/>
      <c r="P340" s="48"/>
      <c r="Q340" s="48"/>
      <c r="R340" s="48"/>
      <c r="S340" s="48"/>
      <c r="T340" s="96"/>
      <c r="AT340" s="25" t="s">
        <v>403</v>
      </c>
      <c r="AU340" s="25" t="s">
        <v>81</v>
      </c>
    </row>
    <row r="341" spans="2:51" s="12" customFormat="1" ht="13.5">
      <c r="B341" s="255"/>
      <c r="C341" s="256"/>
      <c r="D341" s="252" t="s">
        <v>405</v>
      </c>
      <c r="E341" s="257" t="s">
        <v>22</v>
      </c>
      <c r="F341" s="258" t="s">
        <v>796</v>
      </c>
      <c r="G341" s="256"/>
      <c r="H341" s="259">
        <v>35.7</v>
      </c>
      <c r="I341" s="260"/>
      <c r="J341" s="256"/>
      <c r="K341" s="256"/>
      <c r="L341" s="261"/>
      <c r="M341" s="262"/>
      <c r="N341" s="263"/>
      <c r="O341" s="263"/>
      <c r="P341" s="263"/>
      <c r="Q341" s="263"/>
      <c r="R341" s="263"/>
      <c r="S341" s="263"/>
      <c r="T341" s="264"/>
      <c r="AT341" s="265" t="s">
        <v>405</v>
      </c>
      <c r="AU341" s="265" t="s">
        <v>81</v>
      </c>
      <c r="AV341" s="12" t="s">
        <v>81</v>
      </c>
      <c r="AW341" s="12" t="s">
        <v>36</v>
      </c>
      <c r="AX341" s="12" t="s">
        <v>24</v>
      </c>
      <c r="AY341" s="265" t="s">
        <v>394</v>
      </c>
    </row>
    <row r="342" spans="2:65" s="1" customFormat="1" ht="16.5" customHeight="1">
      <c r="B342" s="47"/>
      <c r="C342" s="240" t="s">
        <v>797</v>
      </c>
      <c r="D342" s="240" t="s">
        <v>396</v>
      </c>
      <c r="E342" s="241" t="s">
        <v>798</v>
      </c>
      <c r="F342" s="242" t="s">
        <v>799</v>
      </c>
      <c r="G342" s="243" t="s">
        <v>409</v>
      </c>
      <c r="H342" s="244">
        <v>8</v>
      </c>
      <c r="I342" s="245"/>
      <c r="J342" s="246">
        <f>ROUND(I342*H342,2)</f>
        <v>0</v>
      </c>
      <c r="K342" s="242" t="s">
        <v>400</v>
      </c>
      <c r="L342" s="73"/>
      <c r="M342" s="247" t="s">
        <v>22</v>
      </c>
      <c r="N342" s="248" t="s">
        <v>44</v>
      </c>
      <c r="O342" s="48"/>
      <c r="P342" s="249">
        <f>O342*H342</f>
        <v>0</v>
      </c>
      <c r="Q342" s="249">
        <v>0.01147</v>
      </c>
      <c r="R342" s="249">
        <f>Q342*H342</f>
        <v>0.09176</v>
      </c>
      <c r="S342" s="249">
        <v>0</v>
      </c>
      <c r="T342" s="250">
        <f>S342*H342</f>
        <v>0</v>
      </c>
      <c r="AR342" s="25" t="s">
        <v>401</v>
      </c>
      <c r="AT342" s="25" t="s">
        <v>396</v>
      </c>
      <c r="AU342" s="25" t="s">
        <v>81</v>
      </c>
      <c r="AY342" s="25" t="s">
        <v>394</v>
      </c>
      <c r="BE342" s="251">
        <f>IF(N342="základní",J342,0)</f>
        <v>0</v>
      </c>
      <c r="BF342" s="251">
        <f>IF(N342="snížená",J342,0)</f>
        <v>0</v>
      </c>
      <c r="BG342" s="251">
        <f>IF(N342="zákl. přenesená",J342,0)</f>
        <v>0</v>
      </c>
      <c r="BH342" s="251">
        <f>IF(N342="sníž. přenesená",J342,0)</f>
        <v>0</v>
      </c>
      <c r="BI342" s="251">
        <f>IF(N342="nulová",J342,0)</f>
        <v>0</v>
      </c>
      <c r="BJ342" s="25" t="s">
        <v>24</v>
      </c>
      <c r="BK342" s="251">
        <f>ROUND(I342*H342,2)</f>
        <v>0</v>
      </c>
      <c r="BL342" s="25" t="s">
        <v>401</v>
      </c>
      <c r="BM342" s="25" t="s">
        <v>800</v>
      </c>
    </row>
    <row r="343" spans="2:47" s="1" customFormat="1" ht="13.5">
      <c r="B343" s="47"/>
      <c r="C343" s="75"/>
      <c r="D343" s="252" t="s">
        <v>403</v>
      </c>
      <c r="E343" s="75"/>
      <c r="F343" s="253" t="s">
        <v>801</v>
      </c>
      <c r="G343" s="75"/>
      <c r="H343" s="75"/>
      <c r="I343" s="208"/>
      <c r="J343" s="75"/>
      <c r="K343" s="75"/>
      <c r="L343" s="73"/>
      <c r="M343" s="254"/>
      <c r="N343" s="48"/>
      <c r="O343" s="48"/>
      <c r="P343" s="48"/>
      <c r="Q343" s="48"/>
      <c r="R343" s="48"/>
      <c r="S343" s="48"/>
      <c r="T343" s="96"/>
      <c r="AT343" s="25" t="s">
        <v>403</v>
      </c>
      <c r="AU343" s="25" t="s">
        <v>81</v>
      </c>
    </row>
    <row r="344" spans="2:65" s="1" customFormat="1" ht="16.5" customHeight="1">
      <c r="B344" s="47"/>
      <c r="C344" s="288" t="s">
        <v>802</v>
      </c>
      <c r="D344" s="288" t="s">
        <v>506</v>
      </c>
      <c r="E344" s="289" t="s">
        <v>803</v>
      </c>
      <c r="F344" s="290" t="s">
        <v>804</v>
      </c>
      <c r="G344" s="291" t="s">
        <v>409</v>
      </c>
      <c r="H344" s="292">
        <v>5.05</v>
      </c>
      <c r="I344" s="293"/>
      <c r="J344" s="294">
        <f>ROUND(I344*H344,2)</f>
        <v>0</v>
      </c>
      <c r="K344" s="290" t="s">
        <v>22</v>
      </c>
      <c r="L344" s="295"/>
      <c r="M344" s="296" t="s">
        <v>22</v>
      </c>
      <c r="N344" s="297" t="s">
        <v>44</v>
      </c>
      <c r="O344" s="48"/>
      <c r="P344" s="249">
        <f>O344*H344</f>
        <v>0</v>
      </c>
      <c r="Q344" s="249">
        <v>0.086</v>
      </c>
      <c r="R344" s="249">
        <f>Q344*H344</f>
        <v>0.43429999999999996</v>
      </c>
      <c r="S344" s="249">
        <v>0</v>
      </c>
      <c r="T344" s="250">
        <f>S344*H344</f>
        <v>0</v>
      </c>
      <c r="AR344" s="25" t="s">
        <v>443</v>
      </c>
      <c r="AT344" s="25" t="s">
        <v>506</v>
      </c>
      <c r="AU344" s="25" t="s">
        <v>81</v>
      </c>
      <c r="AY344" s="25" t="s">
        <v>394</v>
      </c>
      <c r="BE344" s="251">
        <f>IF(N344="základní",J344,0)</f>
        <v>0</v>
      </c>
      <c r="BF344" s="251">
        <f>IF(N344="snížená",J344,0)</f>
        <v>0</v>
      </c>
      <c r="BG344" s="251">
        <f>IF(N344="zákl. přenesená",J344,0)</f>
        <v>0</v>
      </c>
      <c r="BH344" s="251">
        <f>IF(N344="sníž. přenesená",J344,0)</f>
        <v>0</v>
      </c>
      <c r="BI344" s="251">
        <f>IF(N344="nulová",J344,0)</f>
        <v>0</v>
      </c>
      <c r="BJ344" s="25" t="s">
        <v>24</v>
      </c>
      <c r="BK344" s="251">
        <f>ROUND(I344*H344,2)</f>
        <v>0</v>
      </c>
      <c r="BL344" s="25" t="s">
        <v>401</v>
      </c>
      <c r="BM344" s="25" t="s">
        <v>805</v>
      </c>
    </row>
    <row r="345" spans="2:47" s="1" customFormat="1" ht="13.5">
      <c r="B345" s="47"/>
      <c r="C345" s="75"/>
      <c r="D345" s="252" t="s">
        <v>403</v>
      </c>
      <c r="E345" s="75"/>
      <c r="F345" s="253" t="s">
        <v>806</v>
      </c>
      <c r="G345" s="75"/>
      <c r="H345" s="75"/>
      <c r="I345" s="208"/>
      <c r="J345" s="75"/>
      <c r="K345" s="75"/>
      <c r="L345" s="73"/>
      <c r="M345" s="254"/>
      <c r="N345" s="48"/>
      <c r="O345" s="48"/>
      <c r="P345" s="48"/>
      <c r="Q345" s="48"/>
      <c r="R345" s="48"/>
      <c r="S345" s="48"/>
      <c r="T345" s="96"/>
      <c r="AT345" s="25" t="s">
        <v>403</v>
      </c>
      <c r="AU345" s="25" t="s">
        <v>81</v>
      </c>
    </row>
    <row r="346" spans="2:65" s="1" customFormat="1" ht="16.5" customHeight="1">
      <c r="B346" s="47"/>
      <c r="C346" s="288" t="s">
        <v>807</v>
      </c>
      <c r="D346" s="288" t="s">
        <v>506</v>
      </c>
      <c r="E346" s="289" t="s">
        <v>808</v>
      </c>
      <c r="F346" s="290" t="s">
        <v>809</v>
      </c>
      <c r="G346" s="291" t="s">
        <v>409</v>
      </c>
      <c r="H346" s="292">
        <v>3.03</v>
      </c>
      <c r="I346" s="293"/>
      <c r="J346" s="294">
        <f>ROUND(I346*H346,2)</f>
        <v>0</v>
      </c>
      <c r="K346" s="290" t="s">
        <v>22</v>
      </c>
      <c r="L346" s="295"/>
      <c r="M346" s="296" t="s">
        <v>22</v>
      </c>
      <c r="N346" s="297" t="s">
        <v>44</v>
      </c>
      <c r="O346" s="48"/>
      <c r="P346" s="249">
        <f>O346*H346</f>
        <v>0</v>
      </c>
      <c r="Q346" s="249">
        <v>0.086</v>
      </c>
      <c r="R346" s="249">
        <f>Q346*H346</f>
        <v>0.26058</v>
      </c>
      <c r="S346" s="249">
        <v>0</v>
      </c>
      <c r="T346" s="250">
        <f>S346*H346</f>
        <v>0</v>
      </c>
      <c r="AR346" s="25" t="s">
        <v>443</v>
      </c>
      <c r="AT346" s="25" t="s">
        <v>506</v>
      </c>
      <c r="AU346" s="25" t="s">
        <v>81</v>
      </c>
      <c r="AY346" s="25" t="s">
        <v>394</v>
      </c>
      <c r="BE346" s="251">
        <f>IF(N346="základní",J346,0)</f>
        <v>0</v>
      </c>
      <c r="BF346" s="251">
        <f>IF(N346="snížená",J346,0)</f>
        <v>0</v>
      </c>
      <c r="BG346" s="251">
        <f>IF(N346="zákl. přenesená",J346,0)</f>
        <v>0</v>
      </c>
      <c r="BH346" s="251">
        <f>IF(N346="sníž. přenesená",J346,0)</f>
        <v>0</v>
      </c>
      <c r="BI346" s="251">
        <f>IF(N346="nulová",J346,0)</f>
        <v>0</v>
      </c>
      <c r="BJ346" s="25" t="s">
        <v>24</v>
      </c>
      <c r="BK346" s="251">
        <f>ROUND(I346*H346,2)</f>
        <v>0</v>
      </c>
      <c r="BL346" s="25" t="s">
        <v>401</v>
      </c>
      <c r="BM346" s="25" t="s">
        <v>810</v>
      </c>
    </row>
    <row r="347" spans="2:47" s="1" customFormat="1" ht="13.5">
      <c r="B347" s="47"/>
      <c r="C347" s="75"/>
      <c r="D347" s="252" t="s">
        <v>403</v>
      </c>
      <c r="E347" s="75"/>
      <c r="F347" s="253" t="s">
        <v>811</v>
      </c>
      <c r="G347" s="75"/>
      <c r="H347" s="75"/>
      <c r="I347" s="208"/>
      <c r="J347" s="75"/>
      <c r="K347" s="75"/>
      <c r="L347" s="73"/>
      <c r="M347" s="254"/>
      <c r="N347" s="48"/>
      <c r="O347" s="48"/>
      <c r="P347" s="48"/>
      <c r="Q347" s="48"/>
      <c r="R347" s="48"/>
      <c r="S347" s="48"/>
      <c r="T347" s="96"/>
      <c r="AT347" s="25" t="s">
        <v>403</v>
      </c>
      <c r="AU347" s="25" t="s">
        <v>81</v>
      </c>
    </row>
    <row r="348" spans="2:65" s="1" customFormat="1" ht="16.5" customHeight="1">
      <c r="B348" s="47"/>
      <c r="C348" s="240" t="s">
        <v>812</v>
      </c>
      <c r="D348" s="240" t="s">
        <v>396</v>
      </c>
      <c r="E348" s="241" t="s">
        <v>813</v>
      </c>
      <c r="F348" s="242" t="s">
        <v>814</v>
      </c>
      <c r="G348" s="243" t="s">
        <v>409</v>
      </c>
      <c r="H348" s="244">
        <v>2</v>
      </c>
      <c r="I348" s="245"/>
      <c r="J348" s="246">
        <f>ROUND(I348*H348,2)</f>
        <v>0</v>
      </c>
      <c r="K348" s="242" t="s">
        <v>400</v>
      </c>
      <c r="L348" s="73"/>
      <c r="M348" s="247" t="s">
        <v>22</v>
      </c>
      <c r="N348" s="248" t="s">
        <v>44</v>
      </c>
      <c r="O348" s="48"/>
      <c r="P348" s="249">
        <f>O348*H348</f>
        <v>0</v>
      </c>
      <c r="Q348" s="249">
        <v>0.01828</v>
      </c>
      <c r="R348" s="249">
        <f>Q348*H348</f>
        <v>0.03656</v>
      </c>
      <c r="S348" s="249">
        <v>0</v>
      </c>
      <c r="T348" s="250">
        <f>S348*H348</f>
        <v>0</v>
      </c>
      <c r="AR348" s="25" t="s">
        <v>401</v>
      </c>
      <c r="AT348" s="25" t="s">
        <v>396</v>
      </c>
      <c r="AU348" s="25" t="s">
        <v>81</v>
      </c>
      <c r="AY348" s="25" t="s">
        <v>394</v>
      </c>
      <c r="BE348" s="251">
        <f>IF(N348="základní",J348,0)</f>
        <v>0</v>
      </c>
      <c r="BF348" s="251">
        <f>IF(N348="snížená",J348,0)</f>
        <v>0</v>
      </c>
      <c r="BG348" s="251">
        <f>IF(N348="zákl. přenesená",J348,0)</f>
        <v>0</v>
      </c>
      <c r="BH348" s="251">
        <f>IF(N348="sníž. přenesená",J348,0)</f>
        <v>0</v>
      </c>
      <c r="BI348" s="251">
        <f>IF(N348="nulová",J348,0)</f>
        <v>0</v>
      </c>
      <c r="BJ348" s="25" t="s">
        <v>24</v>
      </c>
      <c r="BK348" s="251">
        <f>ROUND(I348*H348,2)</f>
        <v>0</v>
      </c>
      <c r="BL348" s="25" t="s">
        <v>401</v>
      </c>
      <c r="BM348" s="25" t="s">
        <v>815</v>
      </c>
    </row>
    <row r="349" spans="2:47" s="1" customFormat="1" ht="13.5">
      <c r="B349" s="47"/>
      <c r="C349" s="75"/>
      <c r="D349" s="252" t="s">
        <v>403</v>
      </c>
      <c r="E349" s="75"/>
      <c r="F349" s="253" t="s">
        <v>816</v>
      </c>
      <c r="G349" s="75"/>
      <c r="H349" s="75"/>
      <c r="I349" s="208"/>
      <c r="J349" s="75"/>
      <c r="K349" s="75"/>
      <c r="L349" s="73"/>
      <c r="M349" s="254"/>
      <c r="N349" s="48"/>
      <c r="O349" s="48"/>
      <c r="P349" s="48"/>
      <c r="Q349" s="48"/>
      <c r="R349" s="48"/>
      <c r="S349" s="48"/>
      <c r="T349" s="96"/>
      <c r="AT349" s="25" t="s">
        <v>403</v>
      </c>
      <c r="AU349" s="25" t="s">
        <v>81</v>
      </c>
    </row>
    <row r="350" spans="2:65" s="1" customFormat="1" ht="16.5" customHeight="1">
      <c r="B350" s="47"/>
      <c r="C350" s="240" t="s">
        <v>817</v>
      </c>
      <c r="D350" s="240" t="s">
        <v>396</v>
      </c>
      <c r="E350" s="241" t="s">
        <v>818</v>
      </c>
      <c r="F350" s="242" t="s">
        <v>819</v>
      </c>
      <c r="G350" s="243" t="s">
        <v>409</v>
      </c>
      <c r="H350" s="244">
        <v>2</v>
      </c>
      <c r="I350" s="245"/>
      <c r="J350" s="246">
        <f>ROUND(I350*H350,2)</f>
        <v>0</v>
      </c>
      <c r="K350" s="242" t="s">
        <v>410</v>
      </c>
      <c r="L350" s="73"/>
      <c r="M350" s="247" t="s">
        <v>22</v>
      </c>
      <c r="N350" s="248" t="s">
        <v>44</v>
      </c>
      <c r="O350" s="48"/>
      <c r="P350" s="249">
        <f>O350*H350</f>
        <v>0</v>
      </c>
      <c r="Q350" s="249">
        <v>0.02321</v>
      </c>
      <c r="R350" s="249">
        <f>Q350*H350</f>
        <v>0.04642</v>
      </c>
      <c r="S350" s="249">
        <v>0</v>
      </c>
      <c r="T350" s="250">
        <f>S350*H350</f>
        <v>0</v>
      </c>
      <c r="AR350" s="25" t="s">
        <v>401</v>
      </c>
      <c r="AT350" s="25" t="s">
        <v>396</v>
      </c>
      <c r="AU350" s="25" t="s">
        <v>81</v>
      </c>
      <c r="AY350" s="25" t="s">
        <v>394</v>
      </c>
      <c r="BE350" s="251">
        <f>IF(N350="základní",J350,0)</f>
        <v>0</v>
      </c>
      <c r="BF350" s="251">
        <f>IF(N350="snížená",J350,0)</f>
        <v>0</v>
      </c>
      <c r="BG350" s="251">
        <f>IF(N350="zákl. přenesená",J350,0)</f>
        <v>0</v>
      </c>
      <c r="BH350" s="251">
        <f>IF(N350="sníž. přenesená",J350,0)</f>
        <v>0</v>
      </c>
      <c r="BI350" s="251">
        <f>IF(N350="nulová",J350,0)</f>
        <v>0</v>
      </c>
      <c r="BJ350" s="25" t="s">
        <v>24</v>
      </c>
      <c r="BK350" s="251">
        <f>ROUND(I350*H350,2)</f>
        <v>0</v>
      </c>
      <c r="BL350" s="25" t="s">
        <v>401</v>
      </c>
      <c r="BM350" s="25" t="s">
        <v>820</v>
      </c>
    </row>
    <row r="351" spans="2:47" s="1" customFormat="1" ht="13.5">
      <c r="B351" s="47"/>
      <c r="C351" s="75"/>
      <c r="D351" s="252" t="s">
        <v>403</v>
      </c>
      <c r="E351" s="75"/>
      <c r="F351" s="253" t="s">
        <v>821</v>
      </c>
      <c r="G351" s="75"/>
      <c r="H351" s="75"/>
      <c r="I351" s="208"/>
      <c r="J351" s="75"/>
      <c r="K351" s="75"/>
      <c r="L351" s="73"/>
      <c r="M351" s="254"/>
      <c r="N351" s="48"/>
      <c r="O351" s="48"/>
      <c r="P351" s="48"/>
      <c r="Q351" s="48"/>
      <c r="R351" s="48"/>
      <c r="S351" s="48"/>
      <c r="T351" s="96"/>
      <c r="AT351" s="25" t="s">
        <v>403</v>
      </c>
      <c r="AU351" s="25" t="s">
        <v>81</v>
      </c>
    </row>
    <row r="352" spans="2:65" s="1" customFormat="1" ht="16.5" customHeight="1">
      <c r="B352" s="47"/>
      <c r="C352" s="240" t="s">
        <v>822</v>
      </c>
      <c r="D352" s="240" t="s">
        <v>396</v>
      </c>
      <c r="E352" s="241" t="s">
        <v>823</v>
      </c>
      <c r="F352" s="242" t="s">
        <v>824</v>
      </c>
      <c r="G352" s="243" t="s">
        <v>409</v>
      </c>
      <c r="H352" s="244">
        <v>17</v>
      </c>
      <c r="I352" s="245"/>
      <c r="J352" s="246">
        <f>ROUND(I352*H352,2)</f>
        <v>0</v>
      </c>
      <c r="K352" s="242" t="s">
        <v>400</v>
      </c>
      <c r="L352" s="73"/>
      <c r="M352" s="247" t="s">
        <v>22</v>
      </c>
      <c r="N352" s="248" t="s">
        <v>44</v>
      </c>
      <c r="O352" s="48"/>
      <c r="P352" s="249">
        <f>O352*H352</f>
        <v>0</v>
      </c>
      <c r="Q352" s="249">
        <v>0.02166</v>
      </c>
      <c r="R352" s="249">
        <f>Q352*H352</f>
        <v>0.36822</v>
      </c>
      <c r="S352" s="249">
        <v>0</v>
      </c>
      <c r="T352" s="250">
        <f>S352*H352</f>
        <v>0</v>
      </c>
      <c r="AR352" s="25" t="s">
        <v>401</v>
      </c>
      <c r="AT352" s="25" t="s">
        <v>396</v>
      </c>
      <c r="AU352" s="25" t="s">
        <v>81</v>
      </c>
      <c r="AY352" s="25" t="s">
        <v>394</v>
      </c>
      <c r="BE352" s="251">
        <f>IF(N352="základní",J352,0)</f>
        <v>0</v>
      </c>
      <c r="BF352" s="251">
        <f>IF(N352="snížená",J352,0)</f>
        <v>0</v>
      </c>
      <c r="BG352" s="251">
        <f>IF(N352="zákl. přenesená",J352,0)</f>
        <v>0</v>
      </c>
      <c r="BH352" s="251">
        <f>IF(N352="sníž. přenesená",J352,0)</f>
        <v>0</v>
      </c>
      <c r="BI352" s="251">
        <f>IF(N352="nulová",J352,0)</f>
        <v>0</v>
      </c>
      <c r="BJ352" s="25" t="s">
        <v>24</v>
      </c>
      <c r="BK352" s="251">
        <f>ROUND(I352*H352,2)</f>
        <v>0</v>
      </c>
      <c r="BL352" s="25" t="s">
        <v>401</v>
      </c>
      <c r="BM352" s="25" t="s">
        <v>825</v>
      </c>
    </row>
    <row r="353" spans="2:47" s="1" customFormat="1" ht="13.5">
      <c r="B353" s="47"/>
      <c r="C353" s="75"/>
      <c r="D353" s="252" t="s">
        <v>403</v>
      </c>
      <c r="E353" s="75"/>
      <c r="F353" s="253" t="s">
        <v>826</v>
      </c>
      <c r="G353" s="75"/>
      <c r="H353" s="75"/>
      <c r="I353" s="208"/>
      <c r="J353" s="75"/>
      <c r="K353" s="75"/>
      <c r="L353" s="73"/>
      <c r="M353" s="254"/>
      <c r="N353" s="48"/>
      <c r="O353" s="48"/>
      <c r="P353" s="48"/>
      <c r="Q353" s="48"/>
      <c r="R353" s="48"/>
      <c r="S353" s="48"/>
      <c r="T353" s="96"/>
      <c r="AT353" s="25" t="s">
        <v>403</v>
      </c>
      <c r="AU353" s="25" t="s">
        <v>81</v>
      </c>
    </row>
    <row r="354" spans="2:65" s="1" customFormat="1" ht="16.5" customHeight="1">
      <c r="B354" s="47"/>
      <c r="C354" s="240" t="s">
        <v>827</v>
      </c>
      <c r="D354" s="240" t="s">
        <v>396</v>
      </c>
      <c r="E354" s="241" t="s">
        <v>828</v>
      </c>
      <c r="F354" s="242" t="s">
        <v>829</v>
      </c>
      <c r="G354" s="243" t="s">
        <v>409</v>
      </c>
      <c r="H354" s="244">
        <v>12</v>
      </c>
      <c r="I354" s="245"/>
      <c r="J354" s="246">
        <f>ROUND(I354*H354,2)</f>
        <v>0</v>
      </c>
      <c r="K354" s="242" t="s">
        <v>410</v>
      </c>
      <c r="L354" s="73"/>
      <c r="M354" s="247" t="s">
        <v>22</v>
      </c>
      <c r="N354" s="248" t="s">
        <v>44</v>
      </c>
      <c r="O354" s="48"/>
      <c r="P354" s="249">
        <f>O354*H354</f>
        <v>0</v>
      </c>
      <c r="Q354" s="249">
        <v>0.02743</v>
      </c>
      <c r="R354" s="249">
        <f>Q354*H354</f>
        <v>0.32916</v>
      </c>
      <c r="S354" s="249">
        <v>0</v>
      </c>
      <c r="T354" s="250">
        <f>S354*H354</f>
        <v>0</v>
      </c>
      <c r="AR354" s="25" t="s">
        <v>401</v>
      </c>
      <c r="AT354" s="25" t="s">
        <v>396</v>
      </c>
      <c r="AU354" s="25" t="s">
        <v>81</v>
      </c>
      <c r="AY354" s="25" t="s">
        <v>394</v>
      </c>
      <c r="BE354" s="251">
        <f>IF(N354="základní",J354,0)</f>
        <v>0</v>
      </c>
      <c r="BF354" s="251">
        <f>IF(N354="snížená",J354,0)</f>
        <v>0</v>
      </c>
      <c r="BG354" s="251">
        <f>IF(N354="zákl. přenesená",J354,0)</f>
        <v>0</v>
      </c>
      <c r="BH354" s="251">
        <f>IF(N354="sníž. přenesená",J354,0)</f>
        <v>0</v>
      </c>
      <c r="BI354" s="251">
        <f>IF(N354="nulová",J354,0)</f>
        <v>0</v>
      </c>
      <c r="BJ354" s="25" t="s">
        <v>24</v>
      </c>
      <c r="BK354" s="251">
        <f>ROUND(I354*H354,2)</f>
        <v>0</v>
      </c>
      <c r="BL354" s="25" t="s">
        <v>401</v>
      </c>
      <c r="BM354" s="25" t="s">
        <v>830</v>
      </c>
    </row>
    <row r="355" spans="2:47" s="1" customFormat="1" ht="13.5">
      <c r="B355" s="47"/>
      <c r="C355" s="75"/>
      <c r="D355" s="252" t="s">
        <v>403</v>
      </c>
      <c r="E355" s="75"/>
      <c r="F355" s="253" t="s">
        <v>831</v>
      </c>
      <c r="G355" s="75"/>
      <c r="H355" s="75"/>
      <c r="I355" s="208"/>
      <c r="J355" s="75"/>
      <c r="K355" s="75"/>
      <c r="L355" s="73"/>
      <c r="M355" s="254"/>
      <c r="N355" s="48"/>
      <c r="O355" s="48"/>
      <c r="P355" s="48"/>
      <c r="Q355" s="48"/>
      <c r="R355" s="48"/>
      <c r="S355" s="48"/>
      <c r="T355" s="96"/>
      <c r="AT355" s="25" t="s">
        <v>403</v>
      </c>
      <c r="AU355" s="25" t="s">
        <v>81</v>
      </c>
    </row>
    <row r="356" spans="2:65" s="1" customFormat="1" ht="25.5" customHeight="1">
      <c r="B356" s="47"/>
      <c r="C356" s="240" t="s">
        <v>832</v>
      </c>
      <c r="D356" s="240" t="s">
        <v>396</v>
      </c>
      <c r="E356" s="241" t="s">
        <v>833</v>
      </c>
      <c r="F356" s="242" t="s">
        <v>834</v>
      </c>
      <c r="G356" s="243" t="s">
        <v>552</v>
      </c>
      <c r="H356" s="244">
        <v>0.084</v>
      </c>
      <c r="I356" s="245"/>
      <c r="J356" s="246">
        <f>ROUND(I356*H356,2)</f>
        <v>0</v>
      </c>
      <c r="K356" s="242" t="s">
        <v>400</v>
      </c>
      <c r="L356" s="73"/>
      <c r="M356" s="247" t="s">
        <v>22</v>
      </c>
      <c r="N356" s="248" t="s">
        <v>44</v>
      </c>
      <c r="O356" s="48"/>
      <c r="P356" s="249">
        <f>O356*H356</f>
        <v>0</v>
      </c>
      <c r="Q356" s="249">
        <v>0.01221</v>
      </c>
      <c r="R356" s="249">
        <f>Q356*H356</f>
        <v>0.0010256400000000002</v>
      </c>
      <c r="S356" s="249">
        <v>0</v>
      </c>
      <c r="T356" s="250">
        <f>S356*H356</f>
        <v>0</v>
      </c>
      <c r="AR356" s="25" t="s">
        <v>401</v>
      </c>
      <c r="AT356" s="25" t="s">
        <v>396</v>
      </c>
      <c r="AU356" s="25" t="s">
        <v>81</v>
      </c>
      <c r="AY356" s="25" t="s">
        <v>394</v>
      </c>
      <c r="BE356" s="251">
        <f>IF(N356="základní",J356,0)</f>
        <v>0</v>
      </c>
      <c r="BF356" s="251">
        <f>IF(N356="snížená",J356,0)</f>
        <v>0</v>
      </c>
      <c r="BG356" s="251">
        <f>IF(N356="zákl. přenesená",J356,0)</f>
        <v>0</v>
      </c>
      <c r="BH356" s="251">
        <f>IF(N356="sníž. přenesená",J356,0)</f>
        <v>0</v>
      </c>
      <c r="BI356" s="251">
        <f>IF(N356="nulová",J356,0)</f>
        <v>0</v>
      </c>
      <c r="BJ356" s="25" t="s">
        <v>24</v>
      </c>
      <c r="BK356" s="251">
        <f>ROUND(I356*H356,2)</f>
        <v>0</v>
      </c>
      <c r="BL356" s="25" t="s">
        <v>401</v>
      </c>
      <c r="BM356" s="25" t="s">
        <v>835</v>
      </c>
    </row>
    <row r="357" spans="2:47" s="1" customFormat="1" ht="13.5">
      <c r="B357" s="47"/>
      <c r="C357" s="75"/>
      <c r="D357" s="252" t="s">
        <v>403</v>
      </c>
      <c r="E357" s="75"/>
      <c r="F357" s="253" t="s">
        <v>836</v>
      </c>
      <c r="G357" s="75"/>
      <c r="H357" s="75"/>
      <c r="I357" s="208"/>
      <c r="J357" s="75"/>
      <c r="K357" s="75"/>
      <c r="L357" s="73"/>
      <c r="M357" s="254"/>
      <c r="N357" s="48"/>
      <c r="O357" s="48"/>
      <c r="P357" s="48"/>
      <c r="Q357" s="48"/>
      <c r="R357" s="48"/>
      <c r="S357" s="48"/>
      <c r="T357" s="96"/>
      <c r="AT357" s="25" t="s">
        <v>403</v>
      </c>
      <c r="AU357" s="25" t="s">
        <v>81</v>
      </c>
    </row>
    <row r="358" spans="2:51" s="12" customFormat="1" ht="13.5">
      <c r="B358" s="255"/>
      <c r="C358" s="256"/>
      <c r="D358" s="252" t="s">
        <v>405</v>
      </c>
      <c r="E358" s="257" t="s">
        <v>316</v>
      </c>
      <c r="F358" s="258" t="s">
        <v>837</v>
      </c>
      <c r="G358" s="256"/>
      <c r="H358" s="259">
        <v>0.084</v>
      </c>
      <c r="I358" s="260"/>
      <c r="J358" s="256"/>
      <c r="K358" s="256"/>
      <c r="L358" s="261"/>
      <c r="M358" s="262"/>
      <c r="N358" s="263"/>
      <c r="O358" s="263"/>
      <c r="P358" s="263"/>
      <c r="Q358" s="263"/>
      <c r="R358" s="263"/>
      <c r="S358" s="263"/>
      <c r="T358" s="264"/>
      <c r="AT358" s="265" t="s">
        <v>405</v>
      </c>
      <c r="AU358" s="265" t="s">
        <v>81</v>
      </c>
      <c r="AV358" s="12" t="s">
        <v>81</v>
      </c>
      <c r="AW358" s="12" t="s">
        <v>36</v>
      </c>
      <c r="AX358" s="12" t="s">
        <v>24</v>
      </c>
      <c r="AY358" s="265" t="s">
        <v>394</v>
      </c>
    </row>
    <row r="359" spans="2:65" s="1" customFormat="1" ht="16.5" customHeight="1">
      <c r="B359" s="47"/>
      <c r="C359" s="288" t="s">
        <v>838</v>
      </c>
      <c r="D359" s="288" t="s">
        <v>506</v>
      </c>
      <c r="E359" s="289" t="s">
        <v>839</v>
      </c>
      <c r="F359" s="290" t="s">
        <v>840</v>
      </c>
      <c r="G359" s="291" t="s">
        <v>552</v>
      </c>
      <c r="H359" s="292">
        <v>0.091</v>
      </c>
      <c r="I359" s="293"/>
      <c r="J359" s="294">
        <f>ROUND(I359*H359,2)</f>
        <v>0</v>
      </c>
      <c r="K359" s="290" t="s">
        <v>400</v>
      </c>
      <c r="L359" s="295"/>
      <c r="M359" s="296" t="s">
        <v>22</v>
      </c>
      <c r="N359" s="297" t="s">
        <v>44</v>
      </c>
      <c r="O359" s="48"/>
      <c r="P359" s="249">
        <f>O359*H359</f>
        <v>0</v>
      </c>
      <c r="Q359" s="249">
        <v>1</v>
      </c>
      <c r="R359" s="249">
        <f>Q359*H359</f>
        <v>0.091</v>
      </c>
      <c r="S359" s="249">
        <v>0</v>
      </c>
      <c r="T359" s="250">
        <f>S359*H359</f>
        <v>0</v>
      </c>
      <c r="AR359" s="25" t="s">
        <v>443</v>
      </c>
      <c r="AT359" s="25" t="s">
        <v>506</v>
      </c>
      <c r="AU359" s="25" t="s">
        <v>81</v>
      </c>
      <c r="AY359" s="25" t="s">
        <v>394</v>
      </c>
      <c r="BE359" s="251">
        <f>IF(N359="základní",J359,0)</f>
        <v>0</v>
      </c>
      <c r="BF359" s="251">
        <f>IF(N359="snížená",J359,0)</f>
        <v>0</v>
      </c>
      <c r="BG359" s="251">
        <f>IF(N359="zákl. přenesená",J359,0)</f>
        <v>0</v>
      </c>
      <c r="BH359" s="251">
        <f>IF(N359="sníž. přenesená",J359,0)</f>
        <v>0</v>
      </c>
      <c r="BI359" s="251">
        <f>IF(N359="nulová",J359,0)</f>
        <v>0</v>
      </c>
      <c r="BJ359" s="25" t="s">
        <v>24</v>
      </c>
      <c r="BK359" s="251">
        <f>ROUND(I359*H359,2)</f>
        <v>0</v>
      </c>
      <c r="BL359" s="25" t="s">
        <v>401</v>
      </c>
      <c r="BM359" s="25" t="s">
        <v>841</v>
      </c>
    </row>
    <row r="360" spans="2:47" s="1" customFormat="1" ht="13.5">
      <c r="B360" s="47"/>
      <c r="C360" s="75"/>
      <c r="D360" s="252" t="s">
        <v>403</v>
      </c>
      <c r="E360" s="75"/>
      <c r="F360" s="253" t="s">
        <v>840</v>
      </c>
      <c r="G360" s="75"/>
      <c r="H360" s="75"/>
      <c r="I360" s="208"/>
      <c r="J360" s="75"/>
      <c r="K360" s="75"/>
      <c r="L360" s="73"/>
      <c r="M360" s="254"/>
      <c r="N360" s="48"/>
      <c r="O360" s="48"/>
      <c r="P360" s="48"/>
      <c r="Q360" s="48"/>
      <c r="R360" s="48"/>
      <c r="S360" s="48"/>
      <c r="T360" s="96"/>
      <c r="AT360" s="25" t="s">
        <v>403</v>
      </c>
      <c r="AU360" s="25" t="s">
        <v>81</v>
      </c>
    </row>
    <row r="361" spans="2:47" s="1" customFormat="1" ht="13.5">
      <c r="B361" s="47"/>
      <c r="C361" s="75"/>
      <c r="D361" s="252" t="s">
        <v>842</v>
      </c>
      <c r="E361" s="75"/>
      <c r="F361" s="308" t="s">
        <v>843</v>
      </c>
      <c r="G361" s="75"/>
      <c r="H361" s="75"/>
      <c r="I361" s="208"/>
      <c r="J361" s="75"/>
      <c r="K361" s="75"/>
      <c r="L361" s="73"/>
      <c r="M361" s="254"/>
      <c r="N361" s="48"/>
      <c r="O361" s="48"/>
      <c r="P361" s="48"/>
      <c r="Q361" s="48"/>
      <c r="R361" s="48"/>
      <c r="S361" s="48"/>
      <c r="T361" s="96"/>
      <c r="AT361" s="25" t="s">
        <v>842</v>
      </c>
      <c r="AU361" s="25" t="s">
        <v>81</v>
      </c>
    </row>
    <row r="362" spans="2:51" s="12" customFormat="1" ht="13.5">
      <c r="B362" s="255"/>
      <c r="C362" s="256"/>
      <c r="D362" s="252" t="s">
        <v>405</v>
      </c>
      <c r="E362" s="257" t="s">
        <v>22</v>
      </c>
      <c r="F362" s="258" t="s">
        <v>844</v>
      </c>
      <c r="G362" s="256"/>
      <c r="H362" s="259">
        <v>0.091</v>
      </c>
      <c r="I362" s="260"/>
      <c r="J362" s="256"/>
      <c r="K362" s="256"/>
      <c r="L362" s="261"/>
      <c r="M362" s="262"/>
      <c r="N362" s="263"/>
      <c r="O362" s="263"/>
      <c r="P362" s="263"/>
      <c r="Q362" s="263"/>
      <c r="R362" s="263"/>
      <c r="S362" s="263"/>
      <c r="T362" s="264"/>
      <c r="AT362" s="265" t="s">
        <v>405</v>
      </c>
      <c r="AU362" s="265" t="s">
        <v>81</v>
      </c>
      <c r="AV362" s="12" t="s">
        <v>81</v>
      </c>
      <c r="AW362" s="12" t="s">
        <v>36</v>
      </c>
      <c r="AX362" s="12" t="s">
        <v>24</v>
      </c>
      <c r="AY362" s="265" t="s">
        <v>394</v>
      </c>
    </row>
    <row r="363" spans="2:65" s="1" customFormat="1" ht="16.5" customHeight="1">
      <c r="B363" s="47"/>
      <c r="C363" s="240" t="s">
        <v>845</v>
      </c>
      <c r="D363" s="240" t="s">
        <v>396</v>
      </c>
      <c r="E363" s="241" t="s">
        <v>846</v>
      </c>
      <c r="F363" s="242" t="s">
        <v>847</v>
      </c>
      <c r="G363" s="243" t="s">
        <v>399</v>
      </c>
      <c r="H363" s="244">
        <v>10.229</v>
      </c>
      <c r="I363" s="245"/>
      <c r="J363" s="246">
        <f>ROUND(I363*H363,2)</f>
        <v>0</v>
      </c>
      <c r="K363" s="242" t="s">
        <v>22</v>
      </c>
      <c r="L363" s="73"/>
      <c r="M363" s="247" t="s">
        <v>22</v>
      </c>
      <c r="N363" s="248" t="s">
        <v>44</v>
      </c>
      <c r="O363" s="48"/>
      <c r="P363" s="249">
        <f>O363*H363</f>
        <v>0</v>
      </c>
      <c r="Q363" s="249">
        <v>0.52615</v>
      </c>
      <c r="R363" s="249">
        <f>Q363*H363</f>
        <v>5.381988349999999</v>
      </c>
      <c r="S363" s="249">
        <v>0.54</v>
      </c>
      <c r="T363" s="250">
        <f>S363*H363</f>
        <v>5.52366</v>
      </c>
      <c r="AR363" s="25" t="s">
        <v>401</v>
      </c>
      <c r="AT363" s="25" t="s">
        <v>396</v>
      </c>
      <c r="AU363" s="25" t="s">
        <v>81</v>
      </c>
      <c r="AY363" s="25" t="s">
        <v>394</v>
      </c>
      <c r="BE363" s="251">
        <f>IF(N363="základní",J363,0)</f>
        <v>0</v>
      </c>
      <c r="BF363" s="251">
        <f>IF(N363="snížená",J363,0)</f>
        <v>0</v>
      </c>
      <c r="BG363" s="251">
        <f>IF(N363="zákl. přenesená",J363,0)</f>
        <v>0</v>
      </c>
      <c r="BH363" s="251">
        <f>IF(N363="sníž. přenesená",J363,0)</f>
        <v>0</v>
      </c>
      <c r="BI363" s="251">
        <f>IF(N363="nulová",J363,0)</f>
        <v>0</v>
      </c>
      <c r="BJ363" s="25" t="s">
        <v>24</v>
      </c>
      <c r="BK363" s="251">
        <f>ROUND(I363*H363,2)</f>
        <v>0</v>
      </c>
      <c r="BL363" s="25" t="s">
        <v>401</v>
      </c>
      <c r="BM363" s="25" t="s">
        <v>848</v>
      </c>
    </row>
    <row r="364" spans="2:47" s="1" customFormat="1" ht="13.5">
      <c r="B364" s="47"/>
      <c r="C364" s="75"/>
      <c r="D364" s="252" t="s">
        <v>403</v>
      </c>
      <c r="E364" s="75"/>
      <c r="F364" s="253" t="s">
        <v>847</v>
      </c>
      <c r="G364" s="75"/>
      <c r="H364" s="75"/>
      <c r="I364" s="208"/>
      <c r="J364" s="75"/>
      <c r="K364" s="75"/>
      <c r="L364" s="73"/>
      <c r="M364" s="254"/>
      <c r="N364" s="48"/>
      <c r="O364" s="48"/>
      <c r="P364" s="48"/>
      <c r="Q364" s="48"/>
      <c r="R364" s="48"/>
      <c r="S364" s="48"/>
      <c r="T364" s="96"/>
      <c r="AT364" s="25" t="s">
        <v>403</v>
      </c>
      <c r="AU364" s="25" t="s">
        <v>81</v>
      </c>
    </row>
    <row r="365" spans="2:51" s="15" customFormat="1" ht="13.5">
      <c r="B365" s="298"/>
      <c r="C365" s="299"/>
      <c r="D365" s="252" t="s">
        <v>405</v>
      </c>
      <c r="E365" s="300" t="s">
        <v>22</v>
      </c>
      <c r="F365" s="301" t="s">
        <v>849</v>
      </c>
      <c r="G365" s="299"/>
      <c r="H365" s="300" t="s">
        <v>22</v>
      </c>
      <c r="I365" s="302"/>
      <c r="J365" s="299"/>
      <c r="K365" s="299"/>
      <c r="L365" s="303"/>
      <c r="M365" s="304"/>
      <c r="N365" s="305"/>
      <c r="O365" s="305"/>
      <c r="P365" s="305"/>
      <c r="Q365" s="305"/>
      <c r="R365" s="305"/>
      <c r="S365" s="305"/>
      <c r="T365" s="306"/>
      <c r="AT365" s="307" t="s">
        <v>405</v>
      </c>
      <c r="AU365" s="307" t="s">
        <v>81</v>
      </c>
      <c r="AV365" s="15" t="s">
        <v>24</v>
      </c>
      <c r="AW365" s="15" t="s">
        <v>36</v>
      </c>
      <c r="AX365" s="15" t="s">
        <v>73</v>
      </c>
      <c r="AY365" s="307" t="s">
        <v>394</v>
      </c>
    </row>
    <row r="366" spans="2:51" s="12" customFormat="1" ht="13.5">
      <c r="B366" s="255"/>
      <c r="C366" s="256"/>
      <c r="D366" s="252" t="s">
        <v>405</v>
      </c>
      <c r="E366" s="257" t="s">
        <v>22</v>
      </c>
      <c r="F366" s="258" t="s">
        <v>850</v>
      </c>
      <c r="G366" s="256"/>
      <c r="H366" s="259">
        <v>10.229</v>
      </c>
      <c r="I366" s="260"/>
      <c r="J366" s="256"/>
      <c r="K366" s="256"/>
      <c r="L366" s="261"/>
      <c r="M366" s="262"/>
      <c r="N366" s="263"/>
      <c r="O366" s="263"/>
      <c r="P366" s="263"/>
      <c r="Q366" s="263"/>
      <c r="R366" s="263"/>
      <c r="S366" s="263"/>
      <c r="T366" s="264"/>
      <c r="AT366" s="265" t="s">
        <v>405</v>
      </c>
      <c r="AU366" s="265" t="s">
        <v>81</v>
      </c>
      <c r="AV366" s="12" t="s">
        <v>81</v>
      </c>
      <c r="AW366" s="12" t="s">
        <v>36</v>
      </c>
      <c r="AX366" s="12" t="s">
        <v>24</v>
      </c>
      <c r="AY366" s="265" t="s">
        <v>394</v>
      </c>
    </row>
    <row r="367" spans="2:65" s="1" customFormat="1" ht="16.5" customHeight="1">
      <c r="B367" s="47"/>
      <c r="C367" s="240" t="s">
        <v>851</v>
      </c>
      <c r="D367" s="240" t="s">
        <v>396</v>
      </c>
      <c r="E367" s="241" t="s">
        <v>852</v>
      </c>
      <c r="F367" s="242" t="s">
        <v>853</v>
      </c>
      <c r="G367" s="243" t="s">
        <v>425</v>
      </c>
      <c r="H367" s="244">
        <v>32.931</v>
      </c>
      <c r="I367" s="245"/>
      <c r="J367" s="246">
        <f>ROUND(I367*H367,2)</f>
        <v>0</v>
      </c>
      <c r="K367" s="242" t="s">
        <v>410</v>
      </c>
      <c r="L367" s="73"/>
      <c r="M367" s="247" t="s">
        <v>22</v>
      </c>
      <c r="N367" s="248" t="s">
        <v>44</v>
      </c>
      <c r="O367" s="48"/>
      <c r="P367" s="249">
        <f>O367*H367</f>
        <v>0</v>
      </c>
      <c r="Q367" s="249">
        <v>2.45329</v>
      </c>
      <c r="R367" s="249">
        <f>Q367*H367</f>
        <v>80.78929298999999</v>
      </c>
      <c r="S367" s="249">
        <v>0</v>
      </c>
      <c r="T367" s="250">
        <f>S367*H367</f>
        <v>0</v>
      </c>
      <c r="AR367" s="25" t="s">
        <v>401</v>
      </c>
      <c r="AT367" s="25" t="s">
        <v>396</v>
      </c>
      <c r="AU367" s="25" t="s">
        <v>81</v>
      </c>
      <c r="AY367" s="25" t="s">
        <v>394</v>
      </c>
      <c r="BE367" s="251">
        <f>IF(N367="základní",J367,0)</f>
        <v>0</v>
      </c>
      <c r="BF367" s="251">
        <f>IF(N367="snížená",J367,0)</f>
        <v>0</v>
      </c>
      <c r="BG367" s="251">
        <f>IF(N367="zákl. přenesená",J367,0)</f>
        <v>0</v>
      </c>
      <c r="BH367" s="251">
        <f>IF(N367="sníž. přenesená",J367,0)</f>
        <v>0</v>
      </c>
      <c r="BI367" s="251">
        <f>IF(N367="nulová",J367,0)</f>
        <v>0</v>
      </c>
      <c r="BJ367" s="25" t="s">
        <v>24</v>
      </c>
      <c r="BK367" s="251">
        <f>ROUND(I367*H367,2)</f>
        <v>0</v>
      </c>
      <c r="BL367" s="25" t="s">
        <v>401</v>
      </c>
      <c r="BM367" s="25" t="s">
        <v>854</v>
      </c>
    </row>
    <row r="368" spans="2:47" s="1" customFormat="1" ht="13.5">
      <c r="B368" s="47"/>
      <c r="C368" s="75"/>
      <c r="D368" s="252" t="s">
        <v>403</v>
      </c>
      <c r="E368" s="75"/>
      <c r="F368" s="253" t="s">
        <v>855</v>
      </c>
      <c r="G368" s="75"/>
      <c r="H368" s="75"/>
      <c r="I368" s="208"/>
      <c r="J368" s="75"/>
      <c r="K368" s="75"/>
      <c r="L368" s="73"/>
      <c r="M368" s="254"/>
      <c r="N368" s="48"/>
      <c r="O368" s="48"/>
      <c r="P368" s="48"/>
      <c r="Q368" s="48"/>
      <c r="R368" s="48"/>
      <c r="S368" s="48"/>
      <c r="T368" s="96"/>
      <c r="AT368" s="25" t="s">
        <v>403</v>
      </c>
      <c r="AU368" s="25" t="s">
        <v>81</v>
      </c>
    </row>
    <row r="369" spans="2:51" s="12" customFormat="1" ht="13.5">
      <c r="B369" s="255"/>
      <c r="C369" s="256"/>
      <c r="D369" s="252" t="s">
        <v>405</v>
      </c>
      <c r="E369" s="257" t="s">
        <v>22</v>
      </c>
      <c r="F369" s="258" t="s">
        <v>856</v>
      </c>
      <c r="G369" s="256"/>
      <c r="H369" s="259">
        <v>6.163</v>
      </c>
      <c r="I369" s="260"/>
      <c r="J369" s="256"/>
      <c r="K369" s="256"/>
      <c r="L369" s="261"/>
      <c r="M369" s="262"/>
      <c r="N369" s="263"/>
      <c r="O369" s="263"/>
      <c r="P369" s="263"/>
      <c r="Q369" s="263"/>
      <c r="R369" s="263"/>
      <c r="S369" s="263"/>
      <c r="T369" s="264"/>
      <c r="AT369" s="265" t="s">
        <v>405</v>
      </c>
      <c r="AU369" s="265" t="s">
        <v>81</v>
      </c>
      <c r="AV369" s="12" t="s">
        <v>81</v>
      </c>
      <c r="AW369" s="12" t="s">
        <v>36</v>
      </c>
      <c r="AX369" s="12" t="s">
        <v>73</v>
      </c>
      <c r="AY369" s="265" t="s">
        <v>394</v>
      </c>
    </row>
    <row r="370" spans="2:51" s="12" customFormat="1" ht="13.5">
      <c r="B370" s="255"/>
      <c r="C370" s="256"/>
      <c r="D370" s="252" t="s">
        <v>405</v>
      </c>
      <c r="E370" s="257" t="s">
        <v>22</v>
      </c>
      <c r="F370" s="258" t="s">
        <v>857</v>
      </c>
      <c r="G370" s="256"/>
      <c r="H370" s="259">
        <v>8.658</v>
      </c>
      <c r="I370" s="260"/>
      <c r="J370" s="256"/>
      <c r="K370" s="256"/>
      <c r="L370" s="261"/>
      <c r="M370" s="262"/>
      <c r="N370" s="263"/>
      <c r="O370" s="263"/>
      <c r="P370" s="263"/>
      <c r="Q370" s="263"/>
      <c r="R370" s="263"/>
      <c r="S370" s="263"/>
      <c r="T370" s="264"/>
      <c r="AT370" s="265" t="s">
        <v>405</v>
      </c>
      <c r="AU370" s="265" t="s">
        <v>81</v>
      </c>
      <c r="AV370" s="12" t="s">
        <v>81</v>
      </c>
      <c r="AW370" s="12" t="s">
        <v>36</v>
      </c>
      <c r="AX370" s="12" t="s">
        <v>73</v>
      </c>
      <c r="AY370" s="265" t="s">
        <v>394</v>
      </c>
    </row>
    <row r="371" spans="2:51" s="12" customFormat="1" ht="13.5">
      <c r="B371" s="255"/>
      <c r="C371" s="256"/>
      <c r="D371" s="252" t="s">
        <v>405</v>
      </c>
      <c r="E371" s="257" t="s">
        <v>22</v>
      </c>
      <c r="F371" s="258" t="s">
        <v>858</v>
      </c>
      <c r="G371" s="256"/>
      <c r="H371" s="259">
        <v>7.056</v>
      </c>
      <c r="I371" s="260"/>
      <c r="J371" s="256"/>
      <c r="K371" s="256"/>
      <c r="L371" s="261"/>
      <c r="M371" s="262"/>
      <c r="N371" s="263"/>
      <c r="O371" s="263"/>
      <c r="P371" s="263"/>
      <c r="Q371" s="263"/>
      <c r="R371" s="263"/>
      <c r="S371" s="263"/>
      <c r="T371" s="264"/>
      <c r="AT371" s="265" t="s">
        <v>405</v>
      </c>
      <c r="AU371" s="265" t="s">
        <v>81</v>
      </c>
      <c r="AV371" s="12" t="s">
        <v>81</v>
      </c>
      <c r="AW371" s="12" t="s">
        <v>36</v>
      </c>
      <c r="AX371" s="12" t="s">
        <v>73</v>
      </c>
      <c r="AY371" s="265" t="s">
        <v>394</v>
      </c>
    </row>
    <row r="372" spans="2:51" s="12" customFormat="1" ht="13.5">
      <c r="B372" s="255"/>
      <c r="C372" s="256"/>
      <c r="D372" s="252" t="s">
        <v>405</v>
      </c>
      <c r="E372" s="257" t="s">
        <v>22</v>
      </c>
      <c r="F372" s="258" t="s">
        <v>859</v>
      </c>
      <c r="G372" s="256"/>
      <c r="H372" s="259">
        <v>11.054</v>
      </c>
      <c r="I372" s="260"/>
      <c r="J372" s="256"/>
      <c r="K372" s="256"/>
      <c r="L372" s="261"/>
      <c r="M372" s="262"/>
      <c r="N372" s="263"/>
      <c r="O372" s="263"/>
      <c r="P372" s="263"/>
      <c r="Q372" s="263"/>
      <c r="R372" s="263"/>
      <c r="S372" s="263"/>
      <c r="T372" s="264"/>
      <c r="AT372" s="265" t="s">
        <v>405</v>
      </c>
      <c r="AU372" s="265" t="s">
        <v>81</v>
      </c>
      <c r="AV372" s="12" t="s">
        <v>81</v>
      </c>
      <c r="AW372" s="12" t="s">
        <v>36</v>
      </c>
      <c r="AX372" s="12" t="s">
        <v>73</v>
      </c>
      <c r="AY372" s="265" t="s">
        <v>394</v>
      </c>
    </row>
    <row r="373" spans="2:51" s="14" customFormat="1" ht="13.5">
      <c r="B373" s="277"/>
      <c r="C373" s="278"/>
      <c r="D373" s="252" t="s">
        <v>405</v>
      </c>
      <c r="E373" s="279" t="s">
        <v>180</v>
      </c>
      <c r="F373" s="280" t="s">
        <v>473</v>
      </c>
      <c r="G373" s="278"/>
      <c r="H373" s="281">
        <v>32.931</v>
      </c>
      <c r="I373" s="282"/>
      <c r="J373" s="278"/>
      <c r="K373" s="278"/>
      <c r="L373" s="283"/>
      <c r="M373" s="284"/>
      <c r="N373" s="285"/>
      <c r="O373" s="285"/>
      <c r="P373" s="285"/>
      <c r="Q373" s="285"/>
      <c r="R373" s="285"/>
      <c r="S373" s="285"/>
      <c r="T373" s="286"/>
      <c r="AT373" s="287" t="s">
        <v>405</v>
      </c>
      <c r="AU373" s="287" t="s">
        <v>81</v>
      </c>
      <c r="AV373" s="14" t="s">
        <v>401</v>
      </c>
      <c r="AW373" s="14" t="s">
        <v>36</v>
      </c>
      <c r="AX373" s="14" t="s">
        <v>24</v>
      </c>
      <c r="AY373" s="287" t="s">
        <v>394</v>
      </c>
    </row>
    <row r="374" spans="2:65" s="1" customFormat="1" ht="16.5" customHeight="1">
      <c r="B374" s="47"/>
      <c r="C374" s="240" t="s">
        <v>860</v>
      </c>
      <c r="D374" s="240" t="s">
        <v>396</v>
      </c>
      <c r="E374" s="241" t="s">
        <v>861</v>
      </c>
      <c r="F374" s="242" t="s">
        <v>862</v>
      </c>
      <c r="G374" s="243" t="s">
        <v>399</v>
      </c>
      <c r="H374" s="244">
        <v>105.394</v>
      </c>
      <c r="I374" s="245"/>
      <c r="J374" s="246">
        <f>ROUND(I374*H374,2)</f>
        <v>0</v>
      </c>
      <c r="K374" s="242" t="s">
        <v>410</v>
      </c>
      <c r="L374" s="73"/>
      <c r="M374" s="247" t="s">
        <v>22</v>
      </c>
      <c r="N374" s="248" t="s">
        <v>44</v>
      </c>
      <c r="O374" s="48"/>
      <c r="P374" s="249">
        <f>O374*H374</f>
        <v>0</v>
      </c>
      <c r="Q374" s="249">
        <v>0.00251</v>
      </c>
      <c r="R374" s="249">
        <f>Q374*H374</f>
        <v>0.26453894</v>
      </c>
      <c r="S374" s="249">
        <v>0</v>
      </c>
      <c r="T374" s="250">
        <f>S374*H374</f>
        <v>0</v>
      </c>
      <c r="AR374" s="25" t="s">
        <v>401</v>
      </c>
      <c r="AT374" s="25" t="s">
        <v>396</v>
      </c>
      <c r="AU374" s="25" t="s">
        <v>81</v>
      </c>
      <c r="AY374" s="25" t="s">
        <v>394</v>
      </c>
      <c r="BE374" s="251">
        <f>IF(N374="základní",J374,0)</f>
        <v>0</v>
      </c>
      <c r="BF374" s="251">
        <f>IF(N374="snížená",J374,0)</f>
        <v>0</v>
      </c>
      <c r="BG374" s="251">
        <f>IF(N374="zákl. přenesená",J374,0)</f>
        <v>0</v>
      </c>
      <c r="BH374" s="251">
        <f>IF(N374="sníž. přenesená",J374,0)</f>
        <v>0</v>
      </c>
      <c r="BI374" s="251">
        <f>IF(N374="nulová",J374,0)</f>
        <v>0</v>
      </c>
      <c r="BJ374" s="25" t="s">
        <v>24</v>
      </c>
      <c r="BK374" s="251">
        <f>ROUND(I374*H374,2)</f>
        <v>0</v>
      </c>
      <c r="BL374" s="25" t="s">
        <v>401</v>
      </c>
      <c r="BM374" s="25" t="s">
        <v>863</v>
      </c>
    </row>
    <row r="375" spans="2:47" s="1" customFormat="1" ht="13.5">
      <c r="B375" s="47"/>
      <c r="C375" s="75"/>
      <c r="D375" s="252" t="s">
        <v>403</v>
      </c>
      <c r="E375" s="75"/>
      <c r="F375" s="253" t="s">
        <v>864</v>
      </c>
      <c r="G375" s="75"/>
      <c r="H375" s="75"/>
      <c r="I375" s="208"/>
      <c r="J375" s="75"/>
      <c r="K375" s="75"/>
      <c r="L375" s="73"/>
      <c r="M375" s="254"/>
      <c r="N375" s="48"/>
      <c r="O375" s="48"/>
      <c r="P375" s="48"/>
      <c r="Q375" s="48"/>
      <c r="R375" s="48"/>
      <c r="S375" s="48"/>
      <c r="T375" s="96"/>
      <c r="AT375" s="25" t="s">
        <v>403</v>
      </c>
      <c r="AU375" s="25" t="s">
        <v>81</v>
      </c>
    </row>
    <row r="376" spans="2:51" s="12" customFormat="1" ht="13.5">
      <c r="B376" s="255"/>
      <c r="C376" s="256"/>
      <c r="D376" s="252" t="s">
        <v>405</v>
      </c>
      <c r="E376" s="257" t="s">
        <v>22</v>
      </c>
      <c r="F376" s="258" t="s">
        <v>865</v>
      </c>
      <c r="G376" s="256"/>
      <c r="H376" s="259">
        <v>47.204</v>
      </c>
      <c r="I376" s="260"/>
      <c r="J376" s="256"/>
      <c r="K376" s="256"/>
      <c r="L376" s="261"/>
      <c r="M376" s="262"/>
      <c r="N376" s="263"/>
      <c r="O376" s="263"/>
      <c r="P376" s="263"/>
      <c r="Q376" s="263"/>
      <c r="R376" s="263"/>
      <c r="S376" s="263"/>
      <c r="T376" s="264"/>
      <c r="AT376" s="265" t="s">
        <v>405</v>
      </c>
      <c r="AU376" s="265" t="s">
        <v>81</v>
      </c>
      <c r="AV376" s="12" t="s">
        <v>81</v>
      </c>
      <c r="AW376" s="12" t="s">
        <v>36</v>
      </c>
      <c r="AX376" s="12" t="s">
        <v>73</v>
      </c>
      <c r="AY376" s="265" t="s">
        <v>394</v>
      </c>
    </row>
    <row r="377" spans="2:51" s="12" customFormat="1" ht="13.5">
      <c r="B377" s="255"/>
      <c r="C377" s="256"/>
      <c r="D377" s="252" t="s">
        <v>405</v>
      </c>
      <c r="E377" s="257" t="s">
        <v>22</v>
      </c>
      <c r="F377" s="258" t="s">
        <v>866</v>
      </c>
      <c r="G377" s="256"/>
      <c r="H377" s="259">
        <v>58.19</v>
      </c>
      <c r="I377" s="260"/>
      <c r="J377" s="256"/>
      <c r="K377" s="256"/>
      <c r="L377" s="261"/>
      <c r="M377" s="262"/>
      <c r="N377" s="263"/>
      <c r="O377" s="263"/>
      <c r="P377" s="263"/>
      <c r="Q377" s="263"/>
      <c r="R377" s="263"/>
      <c r="S377" s="263"/>
      <c r="T377" s="264"/>
      <c r="AT377" s="265" t="s">
        <v>405</v>
      </c>
      <c r="AU377" s="265" t="s">
        <v>81</v>
      </c>
      <c r="AV377" s="12" t="s">
        <v>81</v>
      </c>
      <c r="AW377" s="12" t="s">
        <v>36</v>
      </c>
      <c r="AX377" s="12" t="s">
        <v>73</v>
      </c>
      <c r="AY377" s="265" t="s">
        <v>394</v>
      </c>
    </row>
    <row r="378" spans="2:51" s="14" customFormat="1" ht="13.5">
      <c r="B378" s="277"/>
      <c r="C378" s="278"/>
      <c r="D378" s="252" t="s">
        <v>405</v>
      </c>
      <c r="E378" s="279" t="s">
        <v>183</v>
      </c>
      <c r="F378" s="280" t="s">
        <v>473</v>
      </c>
      <c r="G378" s="278"/>
      <c r="H378" s="281">
        <v>105.394</v>
      </c>
      <c r="I378" s="282"/>
      <c r="J378" s="278"/>
      <c r="K378" s="278"/>
      <c r="L378" s="283"/>
      <c r="M378" s="284"/>
      <c r="N378" s="285"/>
      <c r="O378" s="285"/>
      <c r="P378" s="285"/>
      <c r="Q378" s="285"/>
      <c r="R378" s="285"/>
      <c r="S378" s="285"/>
      <c r="T378" s="286"/>
      <c r="AT378" s="287" t="s">
        <v>405</v>
      </c>
      <c r="AU378" s="287" t="s">
        <v>81</v>
      </c>
      <c r="AV378" s="14" t="s">
        <v>401</v>
      </c>
      <c r="AW378" s="14" t="s">
        <v>36</v>
      </c>
      <c r="AX378" s="14" t="s">
        <v>24</v>
      </c>
      <c r="AY378" s="287" t="s">
        <v>394</v>
      </c>
    </row>
    <row r="379" spans="2:65" s="1" customFormat="1" ht="16.5" customHeight="1">
      <c r="B379" s="47"/>
      <c r="C379" s="240" t="s">
        <v>867</v>
      </c>
      <c r="D379" s="240" t="s">
        <v>396</v>
      </c>
      <c r="E379" s="241" t="s">
        <v>868</v>
      </c>
      <c r="F379" s="242" t="s">
        <v>869</v>
      </c>
      <c r="G379" s="243" t="s">
        <v>399</v>
      </c>
      <c r="H379" s="244">
        <v>105.394</v>
      </c>
      <c r="I379" s="245"/>
      <c r="J379" s="246">
        <f>ROUND(I379*H379,2)</f>
        <v>0</v>
      </c>
      <c r="K379" s="242" t="s">
        <v>410</v>
      </c>
      <c r="L379" s="73"/>
      <c r="M379" s="247" t="s">
        <v>22</v>
      </c>
      <c r="N379" s="248" t="s">
        <v>44</v>
      </c>
      <c r="O379" s="48"/>
      <c r="P379" s="249">
        <f>O379*H379</f>
        <v>0</v>
      </c>
      <c r="Q379" s="249">
        <v>0</v>
      </c>
      <c r="R379" s="249">
        <f>Q379*H379</f>
        <v>0</v>
      </c>
      <c r="S379" s="249">
        <v>0</v>
      </c>
      <c r="T379" s="250">
        <f>S379*H379</f>
        <v>0</v>
      </c>
      <c r="AR379" s="25" t="s">
        <v>401</v>
      </c>
      <c r="AT379" s="25" t="s">
        <v>396</v>
      </c>
      <c r="AU379" s="25" t="s">
        <v>81</v>
      </c>
      <c r="AY379" s="25" t="s">
        <v>394</v>
      </c>
      <c r="BE379" s="251">
        <f>IF(N379="základní",J379,0)</f>
        <v>0</v>
      </c>
      <c r="BF379" s="251">
        <f>IF(N379="snížená",J379,0)</f>
        <v>0</v>
      </c>
      <c r="BG379" s="251">
        <f>IF(N379="zákl. přenesená",J379,0)</f>
        <v>0</v>
      </c>
      <c r="BH379" s="251">
        <f>IF(N379="sníž. přenesená",J379,0)</f>
        <v>0</v>
      </c>
      <c r="BI379" s="251">
        <f>IF(N379="nulová",J379,0)</f>
        <v>0</v>
      </c>
      <c r="BJ379" s="25" t="s">
        <v>24</v>
      </c>
      <c r="BK379" s="251">
        <f>ROUND(I379*H379,2)</f>
        <v>0</v>
      </c>
      <c r="BL379" s="25" t="s">
        <v>401</v>
      </c>
      <c r="BM379" s="25" t="s">
        <v>870</v>
      </c>
    </row>
    <row r="380" spans="2:47" s="1" customFormat="1" ht="13.5">
      <c r="B380" s="47"/>
      <c r="C380" s="75"/>
      <c r="D380" s="252" t="s">
        <v>403</v>
      </c>
      <c r="E380" s="75"/>
      <c r="F380" s="253" t="s">
        <v>871</v>
      </c>
      <c r="G380" s="75"/>
      <c r="H380" s="75"/>
      <c r="I380" s="208"/>
      <c r="J380" s="75"/>
      <c r="K380" s="75"/>
      <c r="L380" s="73"/>
      <c r="M380" s="254"/>
      <c r="N380" s="48"/>
      <c r="O380" s="48"/>
      <c r="P380" s="48"/>
      <c r="Q380" s="48"/>
      <c r="R380" s="48"/>
      <c r="S380" s="48"/>
      <c r="T380" s="96"/>
      <c r="AT380" s="25" t="s">
        <v>403</v>
      </c>
      <c r="AU380" s="25" t="s">
        <v>81</v>
      </c>
    </row>
    <row r="381" spans="2:51" s="12" customFormat="1" ht="13.5">
      <c r="B381" s="255"/>
      <c r="C381" s="256"/>
      <c r="D381" s="252" t="s">
        <v>405</v>
      </c>
      <c r="E381" s="257" t="s">
        <v>22</v>
      </c>
      <c r="F381" s="258" t="s">
        <v>183</v>
      </c>
      <c r="G381" s="256"/>
      <c r="H381" s="259">
        <v>105.394</v>
      </c>
      <c r="I381" s="260"/>
      <c r="J381" s="256"/>
      <c r="K381" s="256"/>
      <c r="L381" s="261"/>
      <c r="M381" s="262"/>
      <c r="N381" s="263"/>
      <c r="O381" s="263"/>
      <c r="P381" s="263"/>
      <c r="Q381" s="263"/>
      <c r="R381" s="263"/>
      <c r="S381" s="263"/>
      <c r="T381" s="264"/>
      <c r="AT381" s="265" t="s">
        <v>405</v>
      </c>
      <c r="AU381" s="265" t="s">
        <v>81</v>
      </c>
      <c r="AV381" s="12" t="s">
        <v>81</v>
      </c>
      <c r="AW381" s="12" t="s">
        <v>36</v>
      </c>
      <c r="AX381" s="12" t="s">
        <v>24</v>
      </c>
      <c r="AY381" s="265" t="s">
        <v>394</v>
      </c>
    </row>
    <row r="382" spans="2:65" s="1" customFormat="1" ht="16.5" customHeight="1">
      <c r="B382" s="47"/>
      <c r="C382" s="240" t="s">
        <v>872</v>
      </c>
      <c r="D382" s="240" t="s">
        <v>396</v>
      </c>
      <c r="E382" s="241" t="s">
        <v>873</v>
      </c>
      <c r="F382" s="242" t="s">
        <v>874</v>
      </c>
      <c r="G382" s="243" t="s">
        <v>552</v>
      </c>
      <c r="H382" s="244">
        <v>3.952</v>
      </c>
      <c r="I382" s="245"/>
      <c r="J382" s="246">
        <f>ROUND(I382*H382,2)</f>
        <v>0</v>
      </c>
      <c r="K382" s="242" t="s">
        <v>410</v>
      </c>
      <c r="L382" s="73"/>
      <c r="M382" s="247" t="s">
        <v>22</v>
      </c>
      <c r="N382" s="248" t="s">
        <v>44</v>
      </c>
      <c r="O382" s="48"/>
      <c r="P382" s="249">
        <f>O382*H382</f>
        <v>0</v>
      </c>
      <c r="Q382" s="249">
        <v>1.04331</v>
      </c>
      <c r="R382" s="249">
        <f>Q382*H382</f>
        <v>4.12316112</v>
      </c>
      <c r="S382" s="249">
        <v>0</v>
      </c>
      <c r="T382" s="250">
        <f>S382*H382</f>
        <v>0</v>
      </c>
      <c r="AR382" s="25" t="s">
        <v>401</v>
      </c>
      <c r="AT382" s="25" t="s">
        <v>396</v>
      </c>
      <c r="AU382" s="25" t="s">
        <v>81</v>
      </c>
      <c r="AY382" s="25" t="s">
        <v>394</v>
      </c>
      <c r="BE382" s="251">
        <f>IF(N382="základní",J382,0)</f>
        <v>0</v>
      </c>
      <c r="BF382" s="251">
        <f>IF(N382="snížená",J382,0)</f>
        <v>0</v>
      </c>
      <c r="BG382" s="251">
        <f>IF(N382="zákl. přenesená",J382,0)</f>
        <v>0</v>
      </c>
      <c r="BH382" s="251">
        <f>IF(N382="sníž. přenesená",J382,0)</f>
        <v>0</v>
      </c>
      <c r="BI382" s="251">
        <f>IF(N382="nulová",J382,0)</f>
        <v>0</v>
      </c>
      <c r="BJ382" s="25" t="s">
        <v>24</v>
      </c>
      <c r="BK382" s="251">
        <f>ROUND(I382*H382,2)</f>
        <v>0</v>
      </c>
      <c r="BL382" s="25" t="s">
        <v>401</v>
      </c>
      <c r="BM382" s="25" t="s">
        <v>875</v>
      </c>
    </row>
    <row r="383" spans="2:47" s="1" customFormat="1" ht="13.5">
      <c r="B383" s="47"/>
      <c r="C383" s="75"/>
      <c r="D383" s="252" t="s">
        <v>403</v>
      </c>
      <c r="E383" s="75"/>
      <c r="F383" s="253" t="s">
        <v>876</v>
      </c>
      <c r="G383" s="75"/>
      <c r="H383" s="75"/>
      <c r="I383" s="208"/>
      <c r="J383" s="75"/>
      <c r="K383" s="75"/>
      <c r="L383" s="73"/>
      <c r="M383" s="254"/>
      <c r="N383" s="48"/>
      <c r="O383" s="48"/>
      <c r="P383" s="48"/>
      <c r="Q383" s="48"/>
      <c r="R383" s="48"/>
      <c r="S383" s="48"/>
      <c r="T383" s="96"/>
      <c r="AT383" s="25" t="s">
        <v>403</v>
      </c>
      <c r="AU383" s="25" t="s">
        <v>81</v>
      </c>
    </row>
    <row r="384" spans="2:51" s="12" customFormat="1" ht="13.5">
      <c r="B384" s="255"/>
      <c r="C384" s="256"/>
      <c r="D384" s="252" t="s">
        <v>405</v>
      </c>
      <c r="E384" s="257" t="s">
        <v>22</v>
      </c>
      <c r="F384" s="258" t="s">
        <v>877</v>
      </c>
      <c r="G384" s="256"/>
      <c r="H384" s="259">
        <v>3.952</v>
      </c>
      <c r="I384" s="260"/>
      <c r="J384" s="256"/>
      <c r="K384" s="256"/>
      <c r="L384" s="261"/>
      <c r="M384" s="262"/>
      <c r="N384" s="263"/>
      <c r="O384" s="263"/>
      <c r="P384" s="263"/>
      <c r="Q384" s="263"/>
      <c r="R384" s="263"/>
      <c r="S384" s="263"/>
      <c r="T384" s="264"/>
      <c r="AT384" s="265" t="s">
        <v>405</v>
      </c>
      <c r="AU384" s="265" t="s">
        <v>81</v>
      </c>
      <c r="AV384" s="12" t="s">
        <v>81</v>
      </c>
      <c r="AW384" s="12" t="s">
        <v>36</v>
      </c>
      <c r="AX384" s="12" t="s">
        <v>24</v>
      </c>
      <c r="AY384" s="265" t="s">
        <v>394</v>
      </c>
    </row>
    <row r="385" spans="2:65" s="1" customFormat="1" ht="16.5" customHeight="1">
      <c r="B385" s="47"/>
      <c r="C385" s="240" t="s">
        <v>878</v>
      </c>
      <c r="D385" s="240" t="s">
        <v>396</v>
      </c>
      <c r="E385" s="241" t="s">
        <v>879</v>
      </c>
      <c r="F385" s="242" t="s">
        <v>880</v>
      </c>
      <c r="G385" s="243" t="s">
        <v>425</v>
      </c>
      <c r="H385" s="244">
        <v>0.524</v>
      </c>
      <c r="I385" s="245"/>
      <c r="J385" s="246">
        <f>ROUND(I385*H385,2)</f>
        <v>0</v>
      </c>
      <c r="K385" s="242" t="s">
        <v>410</v>
      </c>
      <c r="L385" s="73"/>
      <c r="M385" s="247" t="s">
        <v>22</v>
      </c>
      <c r="N385" s="248" t="s">
        <v>44</v>
      </c>
      <c r="O385" s="48"/>
      <c r="P385" s="249">
        <f>O385*H385</f>
        <v>0</v>
      </c>
      <c r="Q385" s="249">
        <v>2.45329</v>
      </c>
      <c r="R385" s="249">
        <f>Q385*H385</f>
        <v>1.2855239600000001</v>
      </c>
      <c r="S385" s="249">
        <v>0</v>
      </c>
      <c r="T385" s="250">
        <f>S385*H385</f>
        <v>0</v>
      </c>
      <c r="AR385" s="25" t="s">
        <v>401</v>
      </c>
      <c r="AT385" s="25" t="s">
        <v>396</v>
      </c>
      <c r="AU385" s="25" t="s">
        <v>81</v>
      </c>
      <c r="AY385" s="25" t="s">
        <v>394</v>
      </c>
      <c r="BE385" s="251">
        <f>IF(N385="základní",J385,0)</f>
        <v>0</v>
      </c>
      <c r="BF385" s="251">
        <f>IF(N385="snížená",J385,0)</f>
        <v>0</v>
      </c>
      <c r="BG385" s="251">
        <f>IF(N385="zákl. přenesená",J385,0)</f>
        <v>0</v>
      </c>
      <c r="BH385" s="251">
        <f>IF(N385="sníž. přenesená",J385,0)</f>
        <v>0</v>
      </c>
      <c r="BI385" s="251">
        <f>IF(N385="nulová",J385,0)</f>
        <v>0</v>
      </c>
      <c r="BJ385" s="25" t="s">
        <v>24</v>
      </c>
      <c r="BK385" s="251">
        <f>ROUND(I385*H385,2)</f>
        <v>0</v>
      </c>
      <c r="BL385" s="25" t="s">
        <v>401</v>
      </c>
      <c r="BM385" s="25" t="s">
        <v>881</v>
      </c>
    </row>
    <row r="386" spans="2:47" s="1" customFormat="1" ht="13.5">
      <c r="B386" s="47"/>
      <c r="C386" s="75"/>
      <c r="D386" s="252" t="s">
        <v>403</v>
      </c>
      <c r="E386" s="75"/>
      <c r="F386" s="253" t="s">
        <v>882</v>
      </c>
      <c r="G386" s="75"/>
      <c r="H386" s="75"/>
      <c r="I386" s="208"/>
      <c r="J386" s="75"/>
      <c r="K386" s="75"/>
      <c r="L386" s="73"/>
      <c r="M386" s="254"/>
      <c r="N386" s="48"/>
      <c r="O386" s="48"/>
      <c r="P386" s="48"/>
      <c r="Q386" s="48"/>
      <c r="R386" s="48"/>
      <c r="S386" s="48"/>
      <c r="T386" s="96"/>
      <c r="AT386" s="25" t="s">
        <v>403</v>
      </c>
      <c r="AU386" s="25" t="s">
        <v>81</v>
      </c>
    </row>
    <row r="387" spans="2:51" s="12" customFormat="1" ht="13.5">
      <c r="B387" s="255"/>
      <c r="C387" s="256"/>
      <c r="D387" s="252" t="s">
        <v>405</v>
      </c>
      <c r="E387" s="257" t="s">
        <v>232</v>
      </c>
      <c r="F387" s="258" t="s">
        <v>883</v>
      </c>
      <c r="G387" s="256"/>
      <c r="H387" s="259">
        <v>0.524</v>
      </c>
      <c r="I387" s="260"/>
      <c r="J387" s="256"/>
      <c r="K387" s="256"/>
      <c r="L387" s="261"/>
      <c r="M387" s="262"/>
      <c r="N387" s="263"/>
      <c r="O387" s="263"/>
      <c r="P387" s="263"/>
      <c r="Q387" s="263"/>
      <c r="R387" s="263"/>
      <c r="S387" s="263"/>
      <c r="T387" s="264"/>
      <c r="AT387" s="265" t="s">
        <v>405</v>
      </c>
      <c r="AU387" s="265" t="s">
        <v>81</v>
      </c>
      <c r="AV387" s="12" t="s">
        <v>81</v>
      </c>
      <c r="AW387" s="12" t="s">
        <v>36</v>
      </c>
      <c r="AX387" s="12" t="s">
        <v>24</v>
      </c>
      <c r="AY387" s="265" t="s">
        <v>394</v>
      </c>
    </row>
    <row r="388" spans="2:65" s="1" customFormat="1" ht="16.5" customHeight="1">
      <c r="B388" s="47"/>
      <c r="C388" s="240" t="s">
        <v>884</v>
      </c>
      <c r="D388" s="240" t="s">
        <v>396</v>
      </c>
      <c r="E388" s="241" t="s">
        <v>885</v>
      </c>
      <c r="F388" s="242" t="s">
        <v>886</v>
      </c>
      <c r="G388" s="243" t="s">
        <v>409</v>
      </c>
      <c r="H388" s="244">
        <v>9</v>
      </c>
      <c r="I388" s="245"/>
      <c r="J388" s="246">
        <f>ROUND(I388*H388,2)</f>
        <v>0</v>
      </c>
      <c r="K388" s="242" t="s">
        <v>410</v>
      </c>
      <c r="L388" s="73"/>
      <c r="M388" s="247" t="s">
        <v>22</v>
      </c>
      <c r="N388" s="248" t="s">
        <v>44</v>
      </c>
      <c r="O388" s="48"/>
      <c r="P388" s="249">
        <f>O388*H388</f>
        <v>0</v>
      </c>
      <c r="Q388" s="249">
        <v>0.40746</v>
      </c>
      <c r="R388" s="249">
        <f>Q388*H388</f>
        <v>3.66714</v>
      </c>
      <c r="S388" s="249">
        <v>0</v>
      </c>
      <c r="T388" s="250">
        <f>S388*H388</f>
        <v>0</v>
      </c>
      <c r="AR388" s="25" t="s">
        <v>401</v>
      </c>
      <c r="AT388" s="25" t="s">
        <v>396</v>
      </c>
      <c r="AU388" s="25" t="s">
        <v>81</v>
      </c>
      <c r="AY388" s="25" t="s">
        <v>394</v>
      </c>
      <c r="BE388" s="251">
        <f>IF(N388="základní",J388,0)</f>
        <v>0</v>
      </c>
      <c r="BF388" s="251">
        <f>IF(N388="snížená",J388,0)</f>
        <v>0</v>
      </c>
      <c r="BG388" s="251">
        <f>IF(N388="zákl. přenesená",J388,0)</f>
        <v>0</v>
      </c>
      <c r="BH388" s="251">
        <f>IF(N388="sníž. přenesená",J388,0)</f>
        <v>0</v>
      </c>
      <c r="BI388" s="251">
        <f>IF(N388="nulová",J388,0)</f>
        <v>0</v>
      </c>
      <c r="BJ388" s="25" t="s">
        <v>24</v>
      </c>
      <c r="BK388" s="251">
        <f>ROUND(I388*H388,2)</f>
        <v>0</v>
      </c>
      <c r="BL388" s="25" t="s">
        <v>401</v>
      </c>
      <c r="BM388" s="25" t="s">
        <v>887</v>
      </c>
    </row>
    <row r="389" spans="2:47" s="1" customFormat="1" ht="13.5">
      <c r="B389" s="47"/>
      <c r="C389" s="75"/>
      <c r="D389" s="252" t="s">
        <v>403</v>
      </c>
      <c r="E389" s="75"/>
      <c r="F389" s="253" t="s">
        <v>888</v>
      </c>
      <c r="G389" s="75"/>
      <c r="H389" s="75"/>
      <c r="I389" s="208"/>
      <c r="J389" s="75"/>
      <c r="K389" s="75"/>
      <c r="L389" s="73"/>
      <c r="M389" s="254"/>
      <c r="N389" s="48"/>
      <c r="O389" s="48"/>
      <c r="P389" s="48"/>
      <c r="Q389" s="48"/>
      <c r="R389" s="48"/>
      <c r="S389" s="48"/>
      <c r="T389" s="96"/>
      <c r="AT389" s="25" t="s">
        <v>403</v>
      </c>
      <c r="AU389" s="25" t="s">
        <v>81</v>
      </c>
    </row>
    <row r="390" spans="2:51" s="12" customFormat="1" ht="13.5">
      <c r="B390" s="255"/>
      <c r="C390" s="256"/>
      <c r="D390" s="252" t="s">
        <v>405</v>
      </c>
      <c r="E390" s="257" t="s">
        <v>22</v>
      </c>
      <c r="F390" s="258" t="s">
        <v>889</v>
      </c>
      <c r="G390" s="256"/>
      <c r="H390" s="259">
        <v>7</v>
      </c>
      <c r="I390" s="260"/>
      <c r="J390" s="256"/>
      <c r="K390" s="256"/>
      <c r="L390" s="261"/>
      <c r="M390" s="262"/>
      <c r="N390" s="263"/>
      <c r="O390" s="263"/>
      <c r="P390" s="263"/>
      <c r="Q390" s="263"/>
      <c r="R390" s="263"/>
      <c r="S390" s="263"/>
      <c r="T390" s="264"/>
      <c r="AT390" s="265" t="s">
        <v>405</v>
      </c>
      <c r="AU390" s="265" t="s">
        <v>81</v>
      </c>
      <c r="AV390" s="12" t="s">
        <v>81</v>
      </c>
      <c r="AW390" s="12" t="s">
        <v>36</v>
      </c>
      <c r="AX390" s="12" t="s">
        <v>73</v>
      </c>
      <c r="AY390" s="265" t="s">
        <v>394</v>
      </c>
    </row>
    <row r="391" spans="2:51" s="12" customFormat="1" ht="13.5">
      <c r="B391" s="255"/>
      <c r="C391" s="256"/>
      <c r="D391" s="252" t="s">
        <v>405</v>
      </c>
      <c r="E391" s="257" t="s">
        <v>22</v>
      </c>
      <c r="F391" s="258" t="s">
        <v>890</v>
      </c>
      <c r="G391" s="256"/>
      <c r="H391" s="259">
        <v>2</v>
      </c>
      <c r="I391" s="260"/>
      <c r="J391" s="256"/>
      <c r="K391" s="256"/>
      <c r="L391" s="261"/>
      <c r="M391" s="262"/>
      <c r="N391" s="263"/>
      <c r="O391" s="263"/>
      <c r="P391" s="263"/>
      <c r="Q391" s="263"/>
      <c r="R391" s="263"/>
      <c r="S391" s="263"/>
      <c r="T391" s="264"/>
      <c r="AT391" s="265" t="s">
        <v>405</v>
      </c>
      <c r="AU391" s="265" t="s">
        <v>81</v>
      </c>
      <c r="AV391" s="12" t="s">
        <v>81</v>
      </c>
      <c r="AW391" s="12" t="s">
        <v>36</v>
      </c>
      <c r="AX391" s="12" t="s">
        <v>73</v>
      </c>
      <c r="AY391" s="265" t="s">
        <v>394</v>
      </c>
    </row>
    <row r="392" spans="2:51" s="14" customFormat="1" ht="13.5">
      <c r="B392" s="277"/>
      <c r="C392" s="278"/>
      <c r="D392" s="252" t="s">
        <v>405</v>
      </c>
      <c r="E392" s="279" t="s">
        <v>22</v>
      </c>
      <c r="F392" s="280" t="s">
        <v>473</v>
      </c>
      <c r="G392" s="278"/>
      <c r="H392" s="281">
        <v>9</v>
      </c>
      <c r="I392" s="282"/>
      <c r="J392" s="278"/>
      <c r="K392" s="278"/>
      <c r="L392" s="283"/>
      <c r="M392" s="284"/>
      <c r="N392" s="285"/>
      <c r="O392" s="285"/>
      <c r="P392" s="285"/>
      <c r="Q392" s="285"/>
      <c r="R392" s="285"/>
      <c r="S392" s="285"/>
      <c r="T392" s="286"/>
      <c r="AT392" s="287" t="s">
        <v>405</v>
      </c>
      <c r="AU392" s="287" t="s">
        <v>81</v>
      </c>
      <c r="AV392" s="14" t="s">
        <v>401</v>
      </c>
      <c r="AW392" s="14" t="s">
        <v>36</v>
      </c>
      <c r="AX392" s="14" t="s">
        <v>24</v>
      </c>
      <c r="AY392" s="287" t="s">
        <v>394</v>
      </c>
    </row>
    <row r="393" spans="2:65" s="1" customFormat="1" ht="16.5" customHeight="1">
      <c r="B393" s="47"/>
      <c r="C393" s="288" t="s">
        <v>891</v>
      </c>
      <c r="D393" s="288" t="s">
        <v>506</v>
      </c>
      <c r="E393" s="289" t="s">
        <v>892</v>
      </c>
      <c r="F393" s="290" t="s">
        <v>893</v>
      </c>
      <c r="G393" s="291" t="s">
        <v>409</v>
      </c>
      <c r="H393" s="292">
        <v>9.09</v>
      </c>
      <c r="I393" s="293"/>
      <c r="J393" s="294">
        <f>ROUND(I393*H393,2)</f>
        <v>0</v>
      </c>
      <c r="K393" s="290" t="s">
        <v>22</v>
      </c>
      <c r="L393" s="295"/>
      <c r="M393" s="296" t="s">
        <v>22</v>
      </c>
      <c r="N393" s="297" t="s">
        <v>44</v>
      </c>
      <c r="O393" s="48"/>
      <c r="P393" s="249">
        <f>O393*H393</f>
        <v>0</v>
      </c>
      <c r="Q393" s="249">
        <v>1.332</v>
      </c>
      <c r="R393" s="249">
        <f>Q393*H393</f>
        <v>12.10788</v>
      </c>
      <c r="S393" s="249">
        <v>0</v>
      </c>
      <c r="T393" s="250">
        <f>S393*H393</f>
        <v>0</v>
      </c>
      <c r="AR393" s="25" t="s">
        <v>443</v>
      </c>
      <c r="AT393" s="25" t="s">
        <v>506</v>
      </c>
      <c r="AU393" s="25" t="s">
        <v>81</v>
      </c>
      <c r="AY393" s="25" t="s">
        <v>394</v>
      </c>
      <c r="BE393" s="251">
        <f>IF(N393="základní",J393,0)</f>
        <v>0</v>
      </c>
      <c r="BF393" s="251">
        <f>IF(N393="snížená",J393,0)</f>
        <v>0</v>
      </c>
      <c r="BG393" s="251">
        <f>IF(N393="zákl. přenesená",J393,0)</f>
        <v>0</v>
      </c>
      <c r="BH393" s="251">
        <f>IF(N393="sníž. přenesená",J393,0)</f>
        <v>0</v>
      </c>
      <c r="BI393" s="251">
        <f>IF(N393="nulová",J393,0)</f>
        <v>0</v>
      </c>
      <c r="BJ393" s="25" t="s">
        <v>24</v>
      </c>
      <c r="BK393" s="251">
        <f>ROUND(I393*H393,2)</f>
        <v>0</v>
      </c>
      <c r="BL393" s="25" t="s">
        <v>401</v>
      </c>
      <c r="BM393" s="25" t="s">
        <v>894</v>
      </c>
    </row>
    <row r="394" spans="2:65" s="1" customFormat="1" ht="16.5" customHeight="1">
      <c r="B394" s="47"/>
      <c r="C394" s="240" t="s">
        <v>895</v>
      </c>
      <c r="D394" s="240" t="s">
        <v>396</v>
      </c>
      <c r="E394" s="241" t="s">
        <v>896</v>
      </c>
      <c r="F394" s="242" t="s">
        <v>897</v>
      </c>
      <c r="G394" s="243" t="s">
        <v>409</v>
      </c>
      <c r="H394" s="244">
        <v>3</v>
      </c>
      <c r="I394" s="245"/>
      <c r="J394" s="246">
        <f>ROUND(I394*H394,2)</f>
        <v>0</v>
      </c>
      <c r="K394" s="242" t="s">
        <v>410</v>
      </c>
      <c r="L394" s="73"/>
      <c r="M394" s="247" t="s">
        <v>22</v>
      </c>
      <c r="N394" s="248" t="s">
        <v>44</v>
      </c>
      <c r="O394" s="48"/>
      <c r="P394" s="249">
        <f>O394*H394</f>
        <v>0</v>
      </c>
      <c r="Q394" s="249">
        <v>0.47371</v>
      </c>
      <c r="R394" s="249">
        <f>Q394*H394</f>
        <v>1.42113</v>
      </c>
      <c r="S394" s="249">
        <v>0</v>
      </c>
      <c r="T394" s="250">
        <f>S394*H394</f>
        <v>0</v>
      </c>
      <c r="AR394" s="25" t="s">
        <v>401</v>
      </c>
      <c r="AT394" s="25" t="s">
        <v>396</v>
      </c>
      <c r="AU394" s="25" t="s">
        <v>81</v>
      </c>
      <c r="AY394" s="25" t="s">
        <v>394</v>
      </c>
      <c r="BE394" s="251">
        <f>IF(N394="základní",J394,0)</f>
        <v>0</v>
      </c>
      <c r="BF394" s="251">
        <f>IF(N394="snížená",J394,0)</f>
        <v>0</v>
      </c>
      <c r="BG394" s="251">
        <f>IF(N394="zákl. přenesená",J394,0)</f>
        <v>0</v>
      </c>
      <c r="BH394" s="251">
        <f>IF(N394="sníž. přenesená",J394,0)</f>
        <v>0</v>
      </c>
      <c r="BI394" s="251">
        <f>IF(N394="nulová",J394,0)</f>
        <v>0</v>
      </c>
      <c r="BJ394" s="25" t="s">
        <v>24</v>
      </c>
      <c r="BK394" s="251">
        <f>ROUND(I394*H394,2)</f>
        <v>0</v>
      </c>
      <c r="BL394" s="25" t="s">
        <v>401</v>
      </c>
      <c r="BM394" s="25" t="s">
        <v>898</v>
      </c>
    </row>
    <row r="395" spans="2:47" s="1" customFormat="1" ht="13.5">
      <c r="B395" s="47"/>
      <c r="C395" s="75"/>
      <c r="D395" s="252" t="s">
        <v>403</v>
      </c>
      <c r="E395" s="75"/>
      <c r="F395" s="253" t="s">
        <v>899</v>
      </c>
      <c r="G395" s="75"/>
      <c r="H395" s="75"/>
      <c r="I395" s="208"/>
      <c r="J395" s="75"/>
      <c r="K395" s="75"/>
      <c r="L395" s="73"/>
      <c r="M395" s="254"/>
      <c r="N395" s="48"/>
      <c r="O395" s="48"/>
      <c r="P395" s="48"/>
      <c r="Q395" s="48"/>
      <c r="R395" s="48"/>
      <c r="S395" s="48"/>
      <c r="T395" s="96"/>
      <c r="AT395" s="25" t="s">
        <v>403</v>
      </c>
      <c r="AU395" s="25" t="s">
        <v>81</v>
      </c>
    </row>
    <row r="396" spans="2:51" s="12" customFormat="1" ht="13.5">
      <c r="B396" s="255"/>
      <c r="C396" s="256"/>
      <c r="D396" s="252" t="s">
        <v>405</v>
      </c>
      <c r="E396" s="257" t="s">
        <v>22</v>
      </c>
      <c r="F396" s="258" t="s">
        <v>900</v>
      </c>
      <c r="G396" s="256"/>
      <c r="H396" s="259">
        <v>2</v>
      </c>
      <c r="I396" s="260"/>
      <c r="J396" s="256"/>
      <c r="K396" s="256"/>
      <c r="L396" s="261"/>
      <c r="M396" s="262"/>
      <c r="N396" s="263"/>
      <c r="O396" s="263"/>
      <c r="P396" s="263"/>
      <c r="Q396" s="263"/>
      <c r="R396" s="263"/>
      <c r="S396" s="263"/>
      <c r="T396" s="264"/>
      <c r="AT396" s="265" t="s">
        <v>405</v>
      </c>
      <c r="AU396" s="265" t="s">
        <v>81</v>
      </c>
      <c r="AV396" s="12" t="s">
        <v>81</v>
      </c>
      <c r="AW396" s="12" t="s">
        <v>36</v>
      </c>
      <c r="AX396" s="12" t="s">
        <v>73</v>
      </c>
      <c r="AY396" s="265" t="s">
        <v>394</v>
      </c>
    </row>
    <row r="397" spans="2:51" s="12" customFormat="1" ht="13.5">
      <c r="B397" s="255"/>
      <c r="C397" s="256"/>
      <c r="D397" s="252" t="s">
        <v>405</v>
      </c>
      <c r="E397" s="257" t="s">
        <v>22</v>
      </c>
      <c r="F397" s="258" t="s">
        <v>901</v>
      </c>
      <c r="G397" s="256"/>
      <c r="H397" s="259">
        <v>1</v>
      </c>
      <c r="I397" s="260"/>
      <c r="J397" s="256"/>
      <c r="K397" s="256"/>
      <c r="L397" s="261"/>
      <c r="M397" s="262"/>
      <c r="N397" s="263"/>
      <c r="O397" s="263"/>
      <c r="P397" s="263"/>
      <c r="Q397" s="263"/>
      <c r="R397" s="263"/>
      <c r="S397" s="263"/>
      <c r="T397" s="264"/>
      <c r="AT397" s="265" t="s">
        <v>405</v>
      </c>
      <c r="AU397" s="265" t="s">
        <v>81</v>
      </c>
      <c r="AV397" s="12" t="s">
        <v>81</v>
      </c>
      <c r="AW397" s="12" t="s">
        <v>36</v>
      </c>
      <c r="AX397" s="12" t="s">
        <v>73</v>
      </c>
      <c r="AY397" s="265" t="s">
        <v>394</v>
      </c>
    </row>
    <row r="398" spans="2:51" s="14" customFormat="1" ht="13.5">
      <c r="B398" s="277"/>
      <c r="C398" s="278"/>
      <c r="D398" s="252" t="s">
        <v>405</v>
      </c>
      <c r="E398" s="279" t="s">
        <v>22</v>
      </c>
      <c r="F398" s="280" t="s">
        <v>473</v>
      </c>
      <c r="G398" s="278"/>
      <c r="H398" s="281">
        <v>3</v>
      </c>
      <c r="I398" s="282"/>
      <c r="J398" s="278"/>
      <c r="K398" s="278"/>
      <c r="L398" s="283"/>
      <c r="M398" s="284"/>
      <c r="N398" s="285"/>
      <c r="O398" s="285"/>
      <c r="P398" s="285"/>
      <c r="Q398" s="285"/>
      <c r="R398" s="285"/>
      <c r="S398" s="285"/>
      <c r="T398" s="286"/>
      <c r="AT398" s="287" t="s">
        <v>405</v>
      </c>
      <c r="AU398" s="287" t="s">
        <v>81</v>
      </c>
      <c r="AV398" s="14" t="s">
        <v>401</v>
      </c>
      <c r="AW398" s="14" t="s">
        <v>36</v>
      </c>
      <c r="AX398" s="14" t="s">
        <v>24</v>
      </c>
      <c r="AY398" s="287" t="s">
        <v>394</v>
      </c>
    </row>
    <row r="399" spans="2:65" s="1" customFormat="1" ht="16.5" customHeight="1">
      <c r="B399" s="47"/>
      <c r="C399" s="288" t="s">
        <v>902</v>
      </c>
      <c r="D399" s="288" t="s">
        <v>506</v>
      </c>
      <c r="E399" s="289" t="s">
        <v>903</v>
      </c>
      <c r="F399" s="290" t="s">
        <v>904</v>
      </c>
      <c r="G399" s="291" t="s">
        <v>409</v>
      </c>
      <c r="H399" s="292">
        <v>2.02</v>
      </c>
      <c r="I399" s="293"/>
      <c r="J399" s="294">
        <f>ROUND(I399*H399,2)</f>
        <v>0</v>
      </c>
      <c r="K399" s="290" t="s">
        <v>22</v>
      </c>
      <c r="L399" s="295"/>
      <c r="M399" s="296" t="s">
        <v>22</v>
      </c>
      <c r="N399" s="297" t="s">
        <v>44</v>
      </c>
      <c r="O399" s="48"/>
      <c r="P399" s="249">
        <f>O399*H399</f>
        <v>0</v>
      </c>
      <c r="Q399" s="249">
        <v>1.855</v>
      </c>
      <c r="R399" s="249">
        <f>Q399*H399</f>
        <v>3.7471</v>
      </c>
      <c r="S399" s="249">
        <v>0</v>
      </c>
      <c r="T399" s="250">
        <f>S399*H399</f>
        <v>0</v>
      </c>
      <c r="AR399" s="25" t="s">
        <v>443</v>
      </c>
      <c r="AT399" s="25" t="s">
        <v>506</v>
      </c>
      <c r="AU399" s="25" t="s">
        <v>81</v>
      </c>
      <c r="AY399" s="25" t="s">
        <v>394</v>
      </c>
      <c r="BE399" s="251">
        <f>IF(N399="základní",J399,0)</f>
        <v>0</v>
      </c>
      <c r="BF399" s="251">
        <f>IF(N399="snížená",J399,0)</f>
        <v>0</v>
      </c>
      <c r="BG399" s="251">
        <f>IF(N399="zákl. přenesená",J399,0)</f>
        <v>0</v>
      </c>
      <c r="BH399" s="251">
        <f>IF(N399="sníž. přenesená",J399,0)</f>
        <v>0</v>
      </c>
      <c r="BI399" s="251">
        <f>IF(N399="nulová",J399,0)</f>
        <v>0</v>
      </c>
      <c r="BJ399" s="25" t="s">
        <v>24</v>
      </c>
      <c r="BK399" s="251">
        <f>ROUND(I399*H399,2)</f>
        <v>0</v>
      </c>
      <c r="BL399" s="25" t="s">
        <v>401</v>
      </c>
      <c r="BM399" s="25" t="s">
        <v>905</v>
      </c>
    </row>
    <row r="400" spans="2:65" s="1" customFormat="1" ht="25.5" customHeight="1">
      <c r="B400" s="47"/>
      <c r="C400" s="288" t="s">
        <v>906</v>
      </c>
      <c r="D400" s="288" t="s">
        <v>506</v>
      </c>
      <c r="E400" s="289" t="s">
        <v>907</v>
      </c>
      <c r="F400" s="290" t="s">
        <v>908</v>
      </c>
      <c r="G400" s="291" t="s">
        <v>409</v>
      </c>
      <c r="H400" s="292">
        <v>1.01</v>
      </c>
      <c r="I400" s="293"/>
      <c r="J400" s="294">
        <f>ROUND(I400*H400,2)</f>
        <v>0</v>
      </c>
      <c r="K400" s="290" t="s">
        <v>22</v>
      </c>
      <c r="L400" s="295"/>
      <c r="M400" s="296" t="s">
        <v>22</v>
      </c>
      <c r="N400" s="297" t="s">
        <v>44</v>
      </c>
      <c r="O400" s="48"/>
      <c r="P400" s="249">
        <f>O400*H400</f>
        <v>0</v>
      </c>
      <c r="Q400" s="249">
        <v>2.096</v>
      </c>
      <c r="R400" s="249">
        <f>Q400*H400</f>
        <v>2.11696</v>
      </c>
      <c r="S400" s="249">
        <v>0</v>
      </c>
      <c r="T400" s="250">
        <f>S400*H400</f>
        <v>0</v>
      </c>
      <c r="AR400" s="25" t="s">
        <v>443</v>
      </c>
      <c r="AT400" s="25" t="s">
        <v>506</v>
      </c>
      <c r="AU400" s="25" t="s">
        <v>81</v>
      </c>
      <c r="AY400" s="25" t="s">
        <v>394</v>
      </c>
      <c r="BE400" s="251">
        <f>IF(N400="základní",J400,0)</f>
        <v>0</v>
      </c>
      <c r="BF400" s="251">
        <f>IF(N400="snížená",J400,0)</f>
        <v>0</v>
      </c>
      <c r="BG400" s="251">
        <f>IF(N400="zákl. přenesená",J400,0)</f>
        <v>0</v>
      </c>
      <c r="BH400" s="251">
        <f>IF(N400="sníž. přenesená",J400,0)</f>
        <v>0</v>
      </c>
      <c r="BI400" s="251">
        <f>IF(N400="nulová",J400,0)</f>
        <v>0</v>
      </c>
      <c r="BJ400" s="25" t="s">
        <v>24</v>
      </c>
      <c r="BK400" s="251">
        <f>ROUND(I400*H400,2)</f>
        <v>0</v>
      </c>
      <c r="BL400" s="25" t="s">
        <v>401</v>
      </c>
      <c r="BM400" s="25" t="s">
        <v>909</v>
      </c>
    </row>
    <row r="401" spans="2:65" s="1" customFormat="1" ht="16.5" customHeight="1">
      <c r="B401" s="47"/>
      <c r="C401" s="240" t="s">
        <v>910</v>
      </c>
      <c r="D401" s="240" t="s">
        <v>396</v>
      </c>
      <c r="E401" s="241" t="s">
        <v>911</v>
      </c>
      <c r="F401" s="242" t="s">
        <v>912</v>
      </c>
      <c r="G401" s="243" t="s">
        <v>425</v>
      </c>
      <c r="H401" s="244">
        <v>1.412</v>
      </c>
      <c r="I401" s="245"/>
      <c r="J401" s="246">
        <f>ROUND(I401*H401,2)</f>
        <v>0</v>
      </c>
      <c r="K401" s="242" t="s">
        <v>410</v>
      </c>
      <c r="L401" s="73"/>
      <c r="M401" s="247" t="s">
        <v>22</v>
      </c>
      <c r="N401" s="248" t="s">
        <v>44</v>
      </c>
      <c r="O401" s="48"/>
      <c r="P401" s="249">
        <f>O401*H401</f>
        <v>0</v>
      </c>
      <c r="Q401" s="249">
        <v>1.89706</v>
      </c>
      <c r="R401" s="249">
        <f>Q401*H401</f>
        <v>2.67864872</v>
      </c>
      <c r="S401" s="249">
        <v>0</v>
      </c>
      <c r="T401" s="250">
        <f>S401*H401</f>
        <v>0</v>
      </c>
      <c r="AR401" s="25" t="s">
        <v>401</v>
      </c>
      <c r="AT401" s="25" t="s">
        <v>396</v>
      </c>
      <c r="AU401" s="25" t="s">
        <v>81</v>
      </c>
      <c r="AY401" s="25" t="s">
        <v>394</v>
      </c>
      <c r="BE401" s="251">
        <f>IF(N401="základní",J401,0)</f>
        <v>0</v>
      </c>
      <c r="BF401" s="251">
        <f>IF(N401="snížená",J401,0)</f>
        <v>0</v>
      </c>
      <c r="BG401" s="251">
        <f>IF(N401="zákl. přenesená",J401,0)</f>
        <v>0</v>
      </c>
      <c r="BH401" s="251">
        <f>IF(N401="sníž. přenesená",J401,0)</f>
        <v>0</v>
      </c>
      <c r="BI401" s="251">
        <f>IF(N401="nulová",J401,0)</f>
        <v>0</v>
      </c>
      <c r="BJ401" s="25" t="s">
        <v>24</v>
      </c>
      <c r="BK401" s="251">
        <f>ROUND(I401*H401,2)</f>
        <v>0</v>
      </c>
      <c r="BL401" s="25" t="s">
        <v>401</v>
      </c>
      <c r="BM401" s="25" t="s">
        <v>913</v>
      </c>
    </row>
    <row r="402" spans="2:47" s="1" customFormat="1" ht="13.5">
      <c r="B402" s="47"/>
      <c r="C402" s="75"/>
      <c r="D402" s="252" t="s">
        <v>403</v>
      </c>
      <c r="E402" s="75"/>
      <c r="F402" s="253" t="s">
        <v>914</v>
      </c>
      <c r="G402" s="75"/>
      <c r="H402" s="75"/>
      <c r="I402" s="208"/>
      <c r="J402" s="75"/>
      <c r="K402" s="75"/>
      <c r="L402" s="73"/>
      <c r="M402" s="254"/>
      <c r="N402" s="48"/>
      <c r="O402" s="48"/>
      <c r="P402" s="48"/>
      <c r="Q402" s="48"/>
      <c r="R402" s="48"/>
      <c r="S402" s="48"/>
      <c r="T402" s="96"/>
      <c r="AT402" s="25" t="s">
        <v>403</v>
      </c>
      <c r="AU402" s="25" t="s">
        <v>81</v>
      </c>
    </row>
    <row r="403" spans="2:51" s="12" customFormat="1" ht="13.5">
      <c r="B403" s="255"/>
      <c r="C403" s="256"/>
      <c r="D403" s="252" t="s">
        <v>405</v>
      </c>
      <c r="E403" s="257" t="s">
        <v>22</v>
      </c>
      <c r="F403" s="258" t="s">
        <v>915</v>
      </c>
      <c r="G403" s="256"/>
      <c r="H403" s="259">
        <v>1.412</v>
      </c>
      <c r="I403" s="260"/>
      <c r="J403" s="256"/>
      <c r="K403" s="256"/>
      <c r="L403" s="261"/>
      <c r="M403" s="262"/>
      <c r="N403" s="263"/>
      <c r="O403" s="263"/>
      <c r="P403" s="263"/>
      <c r="Q403" s="263"/>
      <c r="R403" s="263"/>
      <c r="S403" s="263"/>
      <c r="T403" s="264"/>
      <c r="AT403" s="265" t="s">
        <v>405</v>
      </c>
      <c r="AU403" s="265" t="s">
        <v>81</v>
      </c>
      <c r="AV403" s="12" t="s">
        <v>81</v>
      </c>
      <c r="AW403" s="12" t="s">
        <v>36</v>
      </c>
      <c r="AX403" s="12" t="s">
        <v>24</v>
      </c>
      <c r="AY403" s="265" t="s">
        <v>394</v>
      </c>
    </row>
    <row r="404" spans="2:65" s="1" customFormat="1" ht="16.5" customHeight="1">
      <c r="B404" s="47"/>
      <c r="C404" s="240" t="s">
        <v>916</v>
      </c>
      <c r="D404" s="240" t="s">
        <v>396</v>
      </c>
      <c r="E404" s="241" t="s">
        <v>917</v>
      </c>
      <c r="F404" s="242" t="s">
        <v>918</v>
      </c>
      <c r="G404" s="243" t="s">
        <v>399</v>
      </c>
      <c r="H404" s="244">
        <v>5.006</v>
      </c>
      <c r="I404" s="245"/>
      <c r="J404" s="246">
        <f>ROUND(I404*H404,2)</f>
        <v>0</v>
      </c>
      <c r="K404" s="242" t="s">
        <v>410</v>
      </c>
      <c r="L404" s="73"/>
      <c r="M404" s="247" t="s">
        <v>22</v>
      </c>
      <c r="N404" s="248" t="s">
        <v>44</v>
      </c>
      <c r="O404" s="48"/>
      <c r="P404" s="249">
        <f>O404*H404</f>
        <v>0</v>
      </c>
      <c r="Q404" s="249">
        <v>0.00126</v>
      </c>
      <c r="R404" s="249">
        <f>Q404*H404</f>
        <v>0.00630756</v>
      </c>
      <c r="S404" s="249">
        <v>0</v>
      </c>
      <c r="T404" s="250">
        <f>S404*H404</f>
        <v>0</v>
      </c>
      <c r="AR404" s="25" t="s">
        <v>401</v>
      </c>
      <c r="AT404" s="25" t="s">
        <v>396</v>
      </c>
      <c r="AU404" s="25" t="s">
        <v>81</v>
      </c>
      <c r="AY404" s="25" t="s">
        <v>394</v>
      </c>
      <c r="BE404" s="251">
        <f>IF(N404="základní",J404,0)</f>
        <v>0</v>
      </c>
      <c r="BF404" s="251">
        <f>IF(N404="snížená",J404,0)</f>
        <v>0</v>
      </c>
      <c r="BG404" s="251">
        <f>IF(N404="zákl. přenesená",J404,0)</f>
        <v>0</v>
      </c>
      <c r="BH404" s="251">
        <f>IF(N404="sníž. přenesená",J404,0)</f>
        <v>0</v>
      </c>
      <c r="BI404" s="251">
        <f>IF(N404="nulová",J404,0)</f>
        <v>0</v>
      </c>
      <c r="BJ404" s="25" t="s">
        <v>24</v>
      </c>
      <c r="BK404" s="251">
        <f>ROUND(I404*H404,2)</f>
        <v>0</v>
      </c>
      <c r="BL404" s="25" t="s">
        <v>401</v>
      </c>
      <c r="BM404" s="25" t="s">
        <v>919</v>
      </c>
    </row>
    <row r="405" spans="2:47" s="1" customFormat="1" ht="13.5">
      <c r="B405" s="47"/>
      <c r="C405" s="75"/>
      <c r="D405" s="252" t="s">
        <v>403</v>
      </c>
      <c r="E405" s="75"/>
      <c r="F405" s="253" t="s">
        <v>920</v>
      </c>
      <c r="G405" s="75"/>
      <c r="H405" s="75"/>
      <c r="I405" s="208"/>
      <c r="J405" s="75"/>
      <c r="K405" s="75"/>
      <c r="L405" s="73"/>
      <c r="M405" s="254"/>
      <c r="N405" s="48"/>
      <c r="O405" s="48"/>
      <c r="P405" s="48"/>
      <c r="Q405" s="48"/>
      <c r="R405" s="48"/>
      <c r="S405" s="48"/>
      <c r="T405" s="96"/>
      <c r="AT405" s="25" t="s">
        <v>403</v>
      </c>
      <c r="AU405" s="25" t="s">
        <v>81</v>
      </c>
    </row>
    <row r="406" spans="2:51" s="12" customFormat="1" ht="13.5">
      <c r="B406" s="255"/>
      <c r="C406" s="256"/>
      <c r="D406" s="252" t="s">
        <v>405</v>
      </c>
      <c r="E406" s="257" t="s">
        <v>234</v>
      </c>
      <c r="F406" s="258" t="s">
        <v>921</v>
      </c>
      <c r="G406" s="256"/>
      <c r="H406" s="259">
        <v>5.006</v>
      </c>
      <c r="I406" s="260"/>
      <c r="J406" s="256"/>
      <c r="K406" s="256"/>
      <c r="L406" s="261"/>
      <c r="M406" s="262"/>
      <c r="N406" s="263"/>
      <c r="O406" s="263"/>
      <c r="P406" s="263"/>
      <c r="Q406" s="263"/>
      <c r="R406" s="263"/>
      <c r="S406" s="263"/>
      <c r="T406" s="264"/>
      <c r="AT406" s="265" t="s">
        <v>405</v>
      </c>
      <c r="AU406" s="265" t="s">
        <v>81</v>
      </c>
      <c r="AV406" s="12" t="s">
        <v>81</v>
      </c>
      <c r="AW406" s="12" t="s">
        <v>36</v>
      </c>
      <c r="AX406" s="12" t="s">
        <v>24</v>
      </c>
      <c r="AY406" s="265" t="s">
        <v>394</v>
      </c>
    </row>
    <row r="407" spans="2:65" s="1" customFormat="1" ht="16.5" customHeight="1">
      <c r="B407" s="47"/>
      <c r="C407" s="240" t="s">
        <v>922</v>
      </c>
      <c r="D407" s="240" t="s">
        <v>396</v>
      </c>
      <c r="E407" s="241" t="s">
        <v>923</v>
      </c>
      <c r="F407" s="242" t="s">
        <v>924</v>
      </c>
      <c r="G407" s="243" t="s">
        <v>399</v>
      </c>
      <c r="H407" s="244">
        <v>5.006</v>
      </c>
      <c r="I407" s="245"/>
      <c r="J407" s="246">
        <f>ROUND(I407*H407,2)</f>
        <v>0</v>
      </c>
      <c r="K407" s="242" t="s">
        <v>410</v>
      </c>
      <c r="L407" s="73"/>
      <c r="M407" s="247" t="s">
        <v>22</v>
      </c>
      <c r="N407" s="248" t="s">
        <v>44</v>
      </c>
      <c r="O407" s="48"/>
      <c r="P407" s="249">
        <f>O407*H407</f>
        <v>0</v>
      </c>
      <c r="Q407" s="249">
        <v>0</v>
      </c>
      <c r="R407" s="249">
        <f>Q407*H407</f>
        <v>0</v>
      </c>
      <c r="S407" s="249">
        <v>0</v>
      </c>
      <c r="T407" s="250">
        <f>S407*H407</f>
        <v>0</v>
      </c>
      <c r="AR407" s="25" t="s">
        <v>401</v>
      </c>
      <c r="AT407" s="25" t="s">
        <v>396</v>
      </c>
      <c r="AU407" s="25" t="s">
        <v>81</v>
      </c>
      <c r="AY407" s="25" t="s">
        <v>394</v>
      </c>
      <c r="BE407" s="251">
        <f>IF(N407="základní",J407,0)</f>
        <v>0</v>
      </c>
      <c r="BF407" s="251">
        <f>IF(N407="snížená",J407,0)</f>
        <v>0</v>
      </c>
      <c r="BG407" s="251">
        <f>IF(N407="zákl. přenesená",J407,0)</f>
        <v>0</v>
      </c>
      <c r="BH407" s="251">
        <f>IF(N407="sníž. přenesená",J407,0)</f>
        <v>0</v>
      </c>
      <c r="BI407" s="251">
        <f>IF(N407="nulová",J407,0)</f>
        <v>0</v>
      </c>
      <c r="BJ407" s="25" t="s">
        <v>24</v>
      </c>
      <c r="BK407" s="251">
        <f>ROUND(I407*H407,2)</f>
        <v>0</v>
      </c>
      <c r="BL407" s="25" t="s">
        <v>401</v>
      </c>
      <c r="BM407" s="25" t="s">
        <v>925</v>
      </c>
    </row>
    <row r="408" spans="2:47" s="1" customFormat="1" ht="13.5">
      <c r="B408" s="47"/>
      <c r="C408" s="75"/>
      <c r="D408" s="252" t="s">
        <v>403</v>
      </c>
      <c r="E408" s="75"/>
      <c r="F408" s="253" t="s">
        <v>926</v>
      </c>
      <c r="G408" s="75"/>
      <c r="H408" s="75"/>
      <c r="I408" s="208"/>
      <c r="J408" s="75"/>
      <c r="K408" s="75"/>
      <c r="L408" s="73"/>
      <c r="M408" s="254"/>
      <c r="N408" s="48"/>
      <c r="O408" s="48"/>
      <c r="P408" s="48"/>
      <c r="Q408" s="48"/>
      <c r="R408" s="48"/>
      <c r="S408" s="48"/>
      <c r="T408" s="96"/>
      <c r="AT408" s="25" t="s">
        <v>403</v>
      </c>
      <c r="AU408" s="25" t="s">
        <v>81</v>
      </c>
    </row>
    <row r="409" spans="2:51" s="12" customFormat="1" ht="13.5">
      <c r="B409" s="255"/>
      <c r="C409" s="256"/>
      <c r="D409" s="252" t="s">
        <v>405</v>
      </c>
      <c r="E409" s="257" t="s">
        <v>22</v>
      </c>
      <c r="F409" s="258" t="s">
        <v>234</v>
      </c>
      <c r="G409" s="256"/>
      <c r="H409" s="259">
        <v>5.006</v>
      </c>
      <c r="I409" s="260"/>
      <c r="J409" s="256"/>
      <c r="K409" s="256"/>
      <c r="L409" s="261"/>
      <c r="M409" s="262"/>
      <c r="N409" s="263"/>
      <c r="O409" s="263"/>
      <c r="P409" s="263"/>
      <c r="Q409" s="263"/>
      <c r="R409" s="263"/>
      <c r="S409" s="263"/>
      <c r="T409" s="264"/>
      <c r="AT409" s="265" t="s">
        <v>405</v>
      </c>
      <c r="AU409" s="265" t="s">
        <v>81</v>
      </c>
      <c r="AV409" s="12" t="s">
        <v>81</v>
      </c>
      <c r="AW409" s="12" t="s">
        <v>36</v>
      </c>
      <c r="AX409" s="12" t="s">
        <v>24</v>
      </c>
      <c r="AY409" s="265" t="s">
        <v>394</v>
      </c>
    </row>
    <row r="410" spans="2:65" s="1" customFormat="1" ht="16.5" customHeight="1">
      <c r="B410" s="47"/>
      <c r="C410" s="240" t="s">
        <v>927</v>
      </c>
      <c r="D410" s="240" t="s">
        <v>396</v>
      </c>
      <c r="E410" s="241" t="s">
        <v>928</v>
      </c>
      <c r="F410" s="242" t="s">
        <v>929</v>
      </c>
      <c r="G410" s="243" t="s">
        <v>552</v>
      </c>
      <c r="H410" s="244">
        <v>0.103</v>
      </c>
      <c r="I410" s="245"/>
      <c r="J410" s="246">
        <f>ROUND(I410*H410,2)</f>
        <v>0</v>
      </c>
      <c r="K410" s="242" t="s">
        <v>400</v>
      </c>
      <c r="L410" s="73"/>
      <c r="M410" s="247" t="s">
        <v>22</v>
      </c>
      <c r="N410" s="248" t="s">
        <v>44</v>
      </c>
      <c r="O410" s="48"/>
      <c r="P410" s="249">
        <f>O410*H410</f>
        <v>0</v>
      </c>
      <c r="Q410" s="249">
        <v>1.05097</v>
      </c>
      <c r="R410" s="249">
        <f>Q410*H410</f>
        <v>0.10824990999999999</v>
      </c>
      <c r="S410" s="249">
        <v>0</v>
      </c>
      <c r="T410" s="250">
        <f>S410*H410</f>
        <v>0</v>
      </c>
      <c r="AR410" s="25" t="s">
        <v>401</v>
      </c>
      <c r="AT410" s="25" t="s">
        <v>396</v>
      </c>
      <c r="AU410" s="25" t="s">
        <v>81</v>
      </c>
      <c r="AY410" s="25" t="s">
        <v>394</v>
      </c>
      <c r="BE410" s="251">
        <f>IF(N410="základní",J410,0)</f>
        <v>0</v>
      </c>
      <c r="BF410" s="251">
        <f>IF(N410="snížená",J410,0)</f>
        <v>0</v>
      </c>
      <c r="BG410" s="251">
        <f>IF(N410="zákl. přenesená",J410,0)</f>
        <v>0</v>
      </c>
      <c r="BH410" s="251">
        <f>IF(N410="sníž. přenesená",J410,0)</f>
        <v>0</v>
      </c>
      <c r="BI410" s="251">
        <f>IF(N410="nulová",J410,0)</f>
        <v>0</v>
      </c>
      <c r="BJ410" s="25" t="s">
        <v>24</v>
      </c>
      <c r="BK410" s="251">
        <f>ROUND(I410*H410,2)</f>
        <v>0</v>
      </c>
      <c r="BL410" s="25" t="s">
        <v>401</v>
      </c>
      <c r="BM410" s="25" t="s">
        <v>930</v>
      </c>
    </row>
    <row r="411" spans="2:47" s="1" customFormat="1" ht="13.5">
      <c r="B411" s="47"/>
      <c r="C411" s="75"/>
      <c r="D411" s="252" t="s">
        <v>403</v>
      </c>
      <c r="E411" s="75"/>
      <c r="F411" s="253" t="s">
        <v>931</v>
      </c>
      <c r="G411" s="75"/>
      <c r="H411" s="75"/>
      <c r="I411" s="208"/>
      <c r="J411" s="75"/>
      <c r="K411" s="75"/>
      <c r="L411" s="73"/>
      <c r="M411" s="254"/>
      <c r="N411" s="48"/>
      <c r="O411" s="48"/>
      <c r="P411" s="48"/>
      <c r="Q411" s="48"/>
      <c r="R411" s="48"/>
      <c r="S411" s="48"/>
      <c r="T411" s="96"/>
      <c r="AT411" s="25" t="s">
        <v>403</v>
      </c>
      <c r="AU411" s="25" t="s">
        <v>81</v>
      </c>
    </row>
    <row r="412" spans="2:51" s="15" customFormat="1" ht="13.5">
      <c r="B412" s="298"/>
      <c r="C412" s="299"/>
      <c r="D412" s="252" t="s">
        <v>405</v>
      </c>
      <c r="E412" s="300" t="s">
        <v>22</v>
      </c>
      <c r="F412" s="301" t="s">
        <v>932</v>
      </c>
      <c r="G412" s="299"/>
      <c r="H412" s="300" t="s">
        <v>22</v>
      </c>
      <c r="I412" s="302"/>
      <c r="J412" s="299"/>
      <c r="K412" s="299"/>
      <c r="L412" s="303"/>
      <c r="M412" s="304"/>
      <c r="N412" s="305"/>
      <c r="O412" s="305"/>
      <c r="P412" s="305"/>
      <c r="Q412" s="305"/>
      <c r="R412" s="305"/>
      <c r="S412" s="305"/>
      <c r="T412" s="306"/>
      <c r="AT412" s="307" t="s">
        <v>405</v>
      </c>
      <c r="AU412" s="307" t="s">
        <v>81</v>
      </c>
      <c r="AV412" s="15" t="s">
        <v>24</v>
      </c>
      <c r="AW412" s="15" t="s">
        <v>36</v>
      </c>
      <c r="AX412" s="15" t="s">
        <v>73</v>
      </c>
      <c r="AY412" s="307" t="s">
        <v>394</v>
      </c>
    </row>
    <row r="413" spans="2:51" s="12" customFormat="1" ht="13.5">
      <c r="B413" s="255"/>
      <c r="C413" s="256"/>
      <c r="D413" s="252" t="s">
        <v>405</v>
      </c>
      <c r="E413" s="257" t="s">
        <v>22</v>
      </c>
      <c r="F413" s="258" t="s">
        <v>933</v>
      </c>
      <c r="G413" s="256"/>
      <c r="H413" s="259">
        <v>0.077</v>
      </c>
      <c r="I413" s="260"/>
      <c r="J413" s="256"/>
      <c r="K413" s="256"/>
      <c r="L413" s="261"/>
      <c r="M413" s="262"/>
      <c r="N413" s="263"/>
      <c r="O413" s="263"/>
      <c r="P413" s="263"/>
      <c r="Q413" s="263"/>
      <c r="R413" s="263"/>
      <c r="S413" s="263"/>
      <c r="T413" s="264"/>
      <c r="AT413" s="265" t="s">
        <v>405</v>
      </c>
      <c r="AU413" s="265" t="s">
        <v>81</v>
      </c>
      <c r="AV413" s="12" t="s">
        <v>81</v>
      </c>
      <c r="AW413" s="12" t="s">
        <v>36</v>
      </c>
      <c r="AX413" s="12" t="s">
        <v>73</v>
      </c>
      <c r="AY413" s="265" t="s">
        <v>394</v>
      </c>
    </row>
    <row r="414" spans="2:51" s="12" customFormat="1" ht="13.5">
      <c r="B414" s="255"/>
      <c r="C414" s="256"/>
      <c r="D414" s="252" t="s">
        <v>405</v>
      </c>
      <c r="E414" s="257" t="s">
        <v>22</v>
      </c>
      <c r="F414" s="258" t="s">
        <v>934</v>
      </c>
      <c r="G414" s="256"/>
      <c r="H414" s="259">
        <v>0.026</v>
      </c>
      <c r="I414" s="260"/>
      <c r="J414" s="256"/>
      <c r="K414" s="256"/>
      <c r="L414" s="261"/>
      <c r="M414" s="262"/>
      <c r="N414" s="263"/>
      <c r="O414" s="263"/>
      <c r="P414" s="263"/>
      <c r="Q414" s="263"/>
      <c r="R414" s="263"/>
      <c r="S414" s="263"/>
      <c r="T414" s="264"/>
      <c r="AT414" s="265" t="s">
        <v>405</v>
      </c>
      <c r="AU414" s="265" t="s">
        <v>81</v>
      </c>
      <c r="AV414" s="12" t="s">
        <v>81</v>
      </c>
      <c r="AW414" s="12" t="s">
        <v>36</v>
      </c>
      <c r="AX414" s="12" t="s">
        <v>73</v>
      </c>
      <c r="AY414" s="265" t="s">
        <v>394</v>
      </c>
    </row>
    <row r="415" spans="2:51" s="14" customFormat="1" ht="13.5">
      <c r="B415" s="277"/>
      <c r="C415" s="278"/>
      <c r="D415" s="252" t="s">
        <v>405</v>
      </c>
      <c r="E415" s="279" t="s">
        <v>22</v>
      </c>
      <c r="F415" s="280" t="s">
        <v>473</v>
      </c>
      <c r="G415" s="278"/>
      <c r="H415" s="281">
        <v>0.103</v>
      </c>
      <c r="I415" s="282"/>
      <c r="J415" s="278"/>
      <c r="K415" s="278"/>
      <c r="L415" s="283"/>
      <c r="M415" s="284"/>
      <c r="N415" s="285"/>
      <c r="O415" s="285"/>
      <c r="P415" s="285"/>
      <c r="Q415" s="285"/>
      <c r="R415" s="285"/>
      <c r="S415" s="285"/>
      <c r="T415" s="286"/>
      <c r="AT415" s="287" t="s">
        <v>405</v>
      </c>
      <c r="AU415" s="287" t="s">
        <v>81</v>
      </c>
      <c r="AV415" s="14" t="s">
        <v>401</v>
      </c>
      <c r="AW415" s="14" t="s">
        <v>36</v>
      </c>
      <c r="AX415" s="14" t="s">
        <v>24</v>
      </c>
      <c r="AY415" s="287" t="s">
        <v>394</v>
      </c>
    </row>
    <row r="416" spans="2:65" s="1" customFormat="1" ht="16.5" customHeight="1">
      <c r="B416" s="47"/>
      <c r="C416" s="240" t="s">
        <v>270</v>
      </c>
      <c r="D416" s="240" t="s">
        <v>396</v>
      </c>
      <c r="E416" s="241" t="s">
        <v>935</v>
      </c>
      <c r="F416" s="242" t="s">
        <v>936</v>
      </c>
      <c r="G416" s="243" t="s">
        <v>552</v>
      </c>
      <c r="H416" s="244">
        <v>0.063</v>
      </c>
      <c r="I416" s="245"/>
      <c r="J416" s="246">
        <f>ROUND(I416*H416,2)</f>
        <v>0</v>
      </c>
      <c r="K416" s="242" t="s">
        <v>410</v>
      </c>
      <c r="L416" s="73"/>
      <c r="M416" s="247" t="s">
        <v>22</v>
      </c>
      <c r="N416" s="248" t="s">
        <v>44</v>
      </c>
      <c r="O416" s="48"/>
      <c r="P416" s="249">
        <f>O416*H416</f>
        <v>0</v>
      </c>
      <c r="Q416" s="249">
        <v>1.05197</v>
      </c>
      <c r="R416" s="249">
        <f>Q416*H416</f>
        <v>0.06627411000000001</v>
      </c>
      <c r="S416" s="249">
        <v>0</v>
      </c>
      <c r="T416" s="250">
        <f>S416*H416</f>
        <v>0</v>
      </c>
      <c r="AR416" s="25" t="s">
        <v>401</v>
      </c>
      <c r="AT416" s="25" t="s">
        <v>396</v>
      </c>
      <c r="AU416" s="25" t="s">
        <v>81</v>
      </c>
      <c r="AY416" s="25" t="s">
        <v>394</v>
      </c>
      <c r="BE416" s="251">
        <f>IF(N416="základní",J416,0)</f>
        <v>0</v>
      </c>
      <c r="BF416" s="251">
        <f>IF(N416="snížená",J416,0)</f>
        <v>0</v>
      </c>
      <c r="BG416" s="251">
        <f>IF(N416="zákl. přenesená",J416,0)</f>
        <v>0</v>
      </c>
      <c r="BH416" s="251">
        <f>IF(N416="sníž. přenesená",J416,0)</f>
        <v>0</v>
      </c>
      <c r="BI416" s="251">
        <f>IF(N416="nulová",J416,0)</f>
        <v>0</v>
      </c>
      <c r="BJ416" s="25" t="s">
        <v>24</v>
      </c>
      <c r="BK416" s="251">
        <f>ROUND(I416*H416,2)</f>
        <v>0</v>
      </c>
      <c r="BL416" s="25" t="s">
        <v>401</v>
      </c>
      <c r="BM416" s="25" t="s">
        <v>937</v>
      </c>
    </row>
    <row r="417" spans="2:47" s="1" customFormat="1" ht="13.5">
      <c r="B417" s="47"/>
      <c r="C417" s="75"/>
      <c r="D417" s="252" t="s">
        <v>403</v>
      </c>
      <c r="E417" s="75"/>
      <c r="F417" s="253" t="s">
        <v>938</v>
      </c>
      <c r="G417" s="75"/>
      <c r="H417" s="75"/>
      <c r="I417" s="208"/>
      <c r="J417" s="75"/>
      <c r="K417" s="75"/>
      <c r="L417" s="73"/>
      <c r="M417" s="254"/>
      <c r="N417" s="48"/>
      <c r="O417" s="48"/>
      <c r="P417" s="48"/>
      <c r="Q417" s="48"/>
      <c r="R417" s="48"/>
      <c r="S417" s="48"/>
      <c r="T417" s="96"/>
      <c r="AT417" s="25" t="s">
        <v>403</v>
      </c>
      <c r="AU417" s="25" t="s">
        <v>81</v>
      </c>
    </row>
    <row r="418" spans="2:51" s="12" customFormat="1" ht="13.5">
      <c r="B418" s="255"/>
      <c r="C418" s="256"/>
      <c r="D418" s="252" t="s">
        <v>405</v>
      </c>
      <c r="E418" s="257" t="s">
        <v>22</v>
      </c>
      <c r="F418" s="258" t="s">
        <v>939</v>
      </c>
      <c r="G418" s="256"/>
      <c r="H418" s="259">
        <v>0.063</v>
      </c>
      <c r="I418" s="260"/>
      <c r="J418" s="256"/>
      <c r="K418" s="256"/>
      <c r="L418" s="261"/>
      <c r="M418" s="262"/>
      <c r="N418" s="263"/>
      <c r="O418" s="263"/>
      <c r="P418" s="263"/>
      <c r="Q418" s="263"/>
      <c r="R418" s="263"/>
      <c r="S418" s="263"/>
      <c r="T418" s="264"/>
      <c r="AT418" s="265" t="s">
        <v>405</v>
      </c>
      <c r="AU418" s="265" t="s">
        <v>81</v>
      </c>
      <c r="AV418" s="12" t="s">
        <v>81</v>
      </c>
      <c r="AW418" s="12" t="s">
        <v>36</v>
      </c>
      <c r="AX418" s="12" t="s">
        <v>24</v>
      </c>
      <c r="AY418" s="265" t="s">
        <v>394</v>
      </c>
    </row>
    <row r="419" spans="2:65" s="1" customFormat="1" ht="16.5" customHeight="1">
      <c r="B419" s="47"/>
      <c r="C419" s="240" t="s">
        <v>940</v>
      </c>
      <c r="D419" s="240" t="s">
        <v>396</v>
      </c>
      <c r="E419" s="241" t="s">
        <v>941</v>
      </c>
      <c r="F419" s="242" t="s">
        <v>942</v>
      </c>
      <c r="G419" s="243" t="s">
        <v>399</v>
      </c>
      <c r="H419" s="244">
        <v>159.736</v>
      </c>
      <c r="I419" s="245"/>
      <c r="J419" s="246">
        <f>ROUND(I419*H419,2)</f>
        <v>0</v>
      </c>
      <c r="K419" s="242" t="s">
        <v>410</v>
      </c>
      <c r="L419" s="73"/>
      <c r="M419" s="247" t="s">
        <v>22</v>
      </c>
      <c r="N419" s="248" t="s">
        <v>44</v>
      </c>
      <c r="O419" s="48"/>
      <c r="P419" s="249">
        <f>O419*H419</f>
        <v>0</v>
      </c>
      <c r="Q419" s="249">
        <v>0.19903</v>
      </c>
      <c r="R419" s="249">
        <f>Q419*H419</f>
        <v>31.79225608</v>
      </c>
      <c r="S419" s="249">
        <v>0</v>
      </c>
      <c r="T419" s="250">
        <f>S419*H419</f>
        <v>0</v>
      </c>
      <c r="AR419" s="25" t="s">
        <v>401</v>
      </c>
      <c r="AT419" s="25" t="s">
        <v>396</v>
      </c>
      <c r="AU419" s="25" t="s">
        <v>81</v>
      </c>
      <c r="AY419" s="25" t="s">
        <v>394</v>
      </c>
      <c r="BE419" s="251">
        <f>IF(N419="základní",J419,0)</f>
        <v>0</v>
      </c>
      <c r="BF419" s="251">
        <f>IF(N419="snížená",J419,0)</f>
        <v>0</v>
      </c>
      <c r="BG419" s="251">
        <f>IF(N419="zákl. přenesená",J419,0)</f>
        <v>0</v>
      </c>
      <c r="BH419" s="251">
        <f>IF(N419="sníž. přenesená",J419,0)</f>
        <v>0</v>
      </c>
      <c r="BI419" s="251">
        <f>IF(N419="nulová",J419,0)</f>
        <v>0</v>
      </c>
      <c r="BJ419" s="25" t="s">
        <v>24</v>
      </c>
      <c r="BK419" s="251">
        <f>ROUND(I419*H419,2)</f>
        <v>0</v>
      </c>
      <c r="BL419" s="25" t="s">
        <v>401</v>
      </c>
      <c r="BM419" s="25" t="s">
        <v>943</v>
      </c>
    </row>
    <row r="420" spans="2:47" s="1" customFormat="1" ht="13.5">
      <c r="B420" s="47"/>
      <c r="C420" s="75"/>
      <c r="D420" s="252" t="s">
        <v>403</v>
      </c>
      <c r="E420" s="75"/>
      <c r="F420" s="253" t="s">
        <v>944</v>
      </c>
      <c r="G420" s="75"/>
      <c r="H420" s="75"/>
      <c r="I420" s="208"/>
      <c r="J420" s="75"/>
      <c r="K420" s="75"/>
      <c r="L420" s="73"/>
      <c r="M420" s="254"/>
      <c r="N420" s="48"/>
      <c r="O420" s="48"/>
      <c r="P420" s="48"/>
      <c r="Q420" s="48"/>
      <c r="R420" s="48"/>
      <c r="S420" s="48"/>
      <c r="T420" s="96"/>
      <c r="AT420" s="25" t="s">
        <v>403</v>
      </c>
      <c r="AU420" s="25" t="s">
        <v>81</v>
      </c>
    </row>
    <row r="421" spans="2:51" s="15" customFormat="1" ht="13.5">
      <c r="B421" s="298"/>
      <c r="C421" s="299"/>
      <c r="D421" s="252" t="s">
        <v>405</v>
      </c>
      <c r="E421" s="300" t="s">
        <v>22</v>
      </c>
      <c r="F421" s="301" t="s">
        <v>945</v>
      </c>
      <c r="G421" s="299"/>
      <c r="H421" s="300" t="s">
        <v>22</v>
      </c>
      <c r="I421" s="302"/>
      <c r="J421" s="299"/>
      <c r="K421" s="299"/>
      <c r="L421" s="303"/>
      <c r="M421" s="304"/>
      <c r="N421" s="305"/>
      <c r="O421" s="305"/>
      <c r="P421" s="305"/>
      <c r="Q421" s="305"/>
      <c r="R421" s="305"/>
      <c r="S421" s="305"/>
      <c r="T421" s="306"/>
      <c r="AT421" s="307" t="s">
        <v>405</v>
      </c>
      <c r="AU421" s="307" t="s">
        <v>81</v>
      </c>
      <c r="AV421" s="15" t="s">
        <v>24</v>
      </c>
      <c r="AW421" s="15" t="s">
        <v>36</v>
      </c>
      <c r="AX421" s="15" t="s">
        <v>73</v>
      </c>
      <c r="AY421" s="307" t="s">
        <v>394</v>
      </c>
    </row>
    <row r="422" spans="2:51" s="12" customFormat="1" ht="13.5">
      <c r="B422" s="255"/>
      <c r="C422" s="256"/>
      <c r="D422" s="252" t="s">
        <v>405</v>
      </c>
      <c r="E422" s="257" t="s">
        <v>200</v>
      </c>
      <c r="F422" s="258" t="s">
        <v>946</v>
      </c>
      <c r="G422" s="256"/>
      <c r="H422" s="259">
        <v>159.736</v>
      </c>
      <c r="I422" s="260"/>
      <c r="J422" s="256"/>
      <c r="K422" s="256"/>
      <c r="L422" s="261"/>
      <c r="M422" s="262"/>
      <c r="N422" s="263"/>
      <c r="O422" s="263"/>
      <c r="P422" s="263"/>
      <c r="Q422" s="263"/>
      <c r="R422" s="263"/>
      <c r="S422" s="263"/>
      <c r="T422" s="264"/>
      <c r="AT422" s="265" t="s">
        <v>405</v>
      </c>
      <c r="AU422" s="265" t="s">
        <v>81</v>
      </c>
      <c r="AV422" s="12" t="s">
        <v>81</v>
      </c>
      <c r="AW422" s="12" t="s">
        <v>36</v>
      </c>
      <c r="AX422" s="12" t="s">
        <v>24</v>
      </c>
      <c r="AY422" s="265" t="s">
        <v>394</v>
      </c>
    </row>
    <row r="423" spans="2:65" s="1" customFormat="1" ht="16.5" customHeight="1">
      <c r="B423" s="47"/>
      <c r="C423" s="240" t="s">
        <v>947</v>
      </c>
      <c r="D423" s="240" t="s">
        <v>396</v>
      </c>
      <c r="E423" s="241" t="s">
        <v>948</v>
      </c>
      <c r="F423" s="242" t="s">
        <v>949</v>
      </c>
      <c r="G423" s="243" t="s">
        <v>399</v>
      </c>
      <c r="H423" s="244">
        <v>43.686</v>
      </c>
      <c r="I423" s="245"/>
      <c r="J423" s="246">
        <f>ROUND(I423*H423,2)</f>
        <v>0</v>
      </c>
      <c r="K423" s="242" t="s">
        <v>400</v>
      </c>
      <c r="L423" s="73"/>
      <c r="M423" s="247" t="s">
        <v>22</v>
      </c>
      <c r="N423" s="248" t="s">
        <v>44</v>
      </c>
      <c r="O423" s="48"/>
      <c r="P423" s="249">
        <f>O423*H423</f>
        <v>0</v>
      </c>
      <c r="Q423" s="249">
        <v>0.19284</v>
      </c>
      <c r="R423" s="249">
        <f>Q423*H423</f>
        <v>8.42440824</v>
      </c>
      <c r="S423" s="249">
        <v>0</v>
      </c>
      <c r="T423" s="250">
        <f>S423*H423</f>
        <v>0</v>
      </c>
      <c r="AR423" s="25" t="s">
        <v>401</v>
      </c>
      <c r="AT423" s="25" t="s">
        <v>396</v>
      </c>
      <c r="AU423" s="25" t="s">
        <v>81</v>
      </c>
      <c r="AY423" s="25" t="s">
        <v>394</v>
      </c>
      <c r="BE423" s="251">
        <f>IF(N423="základní",J423,0)</f>
        <v>0</v>
      </c>
      <c r="BF423" s="251">
        <f>IF(N423="snížená",J423,0)</f>
        <v>0</v>
      </c>
      <c r="BG423" s="251">
        <f>IF(N423="zákl. přenesená",J423,0)</f>
        <v>0</v>
      </c>
      <c r="BH423" s="251">
        <f>IF(N423="sníž. přenesená",J423,0)</f>
        <v>0</v>
      </c>
      <c r="BI423" s="251">
        <f>IF(N423="nulová",J423,0)</f>
        <v>0</v>
      </c>
      <c r="BJ423" s="25" t="s">
        <v>24</v>
      </c>
      <c r="BK423" s="251">
        <f>ROUND(I423*H423,2)</f>
        <v>0</v>
      </c>
      <c r="BL423" s="25" t="s">
        <v>401</v>
      </c>
      <c r="BM423" s="25" t="s">
        <v>950</v>
      </c>
    </row>
    <row r="424" spans="2:47" s="1" customFormat="1" ht="13.5">
      <c r="B424" s="47"/>
      <c r="C424" s="75"/>
      <c r="D424" s="252" t="s">
        <v>403</v>
      </c>
      <c r="E424" s="75"/>
      <c r="F424" s="253" t="s">
        <v>951</v>
      </c>
      <c r="G424" s="75"/>
      <c r="H424" s="75"/>
      <c r="I424" s="208"/>
      <c r="J424" s="75"/>
      <c r="K424" s="75"/>
      <c r="L424" s="73"/>
      <c r="M424" s="254"/>
      <c r="N424" s="48"/>
      <c r="O424" s="48"/>
      <c r="P424" s="48"/>
      <c r="Q424" s="48"/>
      <c r="R424" s="48"/>
      <c r="S424" s="48"/>
      <c r="T424" s="96"/>
      <c r="AT424" s="25" t="s">
        <v>403</v>
      </c>
      <c r="AU424" s="25" t="s">
        <v>81</v>
      </c>
    </row>
    <row r="425" spans="2:51" s="12" customFormat="1" ht="13.5">
      <c r="B425" s="255"/>
      <c r="C425" s="256"/>
      <c r="D425" s="252" t="s">
        <v>405</v>
      </c>
      <c r="E425" s="257" t="s">
        <v>198</v>
      </c>
      <c r="F425" s="258" t="s">
        <v>952</v>
      </c>
      <c r="G425" s="256"/>
      <c r="H425" s="259">
        <v>43.686</v>
      </c>
      <c r="I425" s="260"/>
      <c r="J425" s="256"/>
      <c r="K425" s="256"/>
      <c r="L425" s="261"/>
      <c r="M425" s="262"/>
      <c r="N425" s="263"/>
      <c r="O425" s="263"/>
      <c r="P425" s="263"/>
      <c r="Q425" s="263"/>
      <c r="R425" s="263"/>
      <c r="S425" s="263"/>
      <c r="T425" s="264"/>
      <c r="AT425" s="265" t="s">
        <v>405</v>
      </c>
      <c r="AU425" s="265" t="s">
        <v>81</v>
      </c>
      <c r="AV425" s="12" t="s">
        <v>81</v>
      </c>
      <c r="AW425" s="12" t="s">
        <v>36</v>
      </c>
      <c r="AX425" s="12" t="s">
        <v>24</v>
      </c>
      <c r="AY425" s="265" t="s">
        <v>394</v>
      </c>
    </row>
    <row r="426" spans="2:65" s="1" customFormat="1" ht="16.5" customHeight="1">
      <c r="B426" s="47"/>
      <c r="C426" s="240" t="s">
        <v>953</v>
      </c>
      <c r="D426" s="240" t="s">
        <v>396</v>
      </c>
      <c r="E426" s="241" t="s">
        <v>954</v>
      </c>
      <c r="F426" s="242" t="s">
        <v>955</v>
      </c>
      <c r="G426" s="243" t="s">
        <v>399</v>
      </c>
      <c r="H426" s="244">
        <v>33.941</v>
      </c>
      <c r="I426" s="245"/>
      <c r="J426" s="246">
        <f>ROUND(I426*H426,2)</f>
        <v>0</v>
      </c>
      <c r="K426" s="242" t="s">
        <v>410</v>
      </c>
      <c r="L426" s="73"/>
      <c r="M426" s="247" t="s">
        <v>22</v>
      </c>
      <c r="N426" s="248" t="s">
        <v>44</v>
      </c>
      <c r="O426" s="48"/>
      <c r="P426" s="249">
        <f>O426*H426</f>
        <v>0</v>
      </c>
      <c r="Q426" s="249">
        <v>0.11669</v>
      </c>
      <c r="R426" s="249">
        <f>Q426*H426</f>
        <v>3.9605752900000004</v>
      </c>
      <c r="S426" s="249">
        <v>0</v>
      </c>
      <c r="T426" s="250">
        <f>S426*H426</f>
        <v>0</v>
      </c>
      <c r="AR426" s="25" t="s">
        <v>401</v>
      </c>
      <c r="AT426" s="25" t="s">
        <v>396</v>
      </c>
      <c r="AU426" s="25" t="s">
        <v>81</v>
      </c>
      <c r="AY426" s="25" t="s">
        <v>394</v>
      </c>
      <c r="BE426" s="251">
        <f>IF(N426="základní",J426,0)</f>
        <v>0</v>
      </c>
      <c r="BF426" s="251">
        <f>IF(N426="snížená",J426,0)</f>
        <v>0</v>
      </c>
      <c r="BG426" s="251">
        <f>IF(N426="zákl. přenesená",J426,0)</f>
        <v>0</v>
      </c>
      <c r="BH426" s="251">
        <f>IF(N426="sníž. přenesená",J426,0)</f>
        <v>0</v>
      </c>
      <c r="BI426" s="251">
        <f>IF(N426="nulová",J426,0)</f>
        <v>0</v>
      </c>
      <c r="BJ426" s="25" t="s">
        <v>24</v>
      </c>
      <c r="BK426" s="251">
        <f>ROUND(I426*H426,2)</f>
        <v>0</v>
      </c>
      <c r="BL426" s="25" t="s">
        <v>401</v>
      </c>
      <c r="BM426" s="25" t="s">
        <v>956</v>
      </c>
    </row>
    <row r="427" spans="2:47" s="1" customFormat="1" ht="13.5">
      <c r="B427" s="47"/>
      <c r="C427" s="75"/>
      <c r="D427" s="252" t="s">
        <v>403</v>
      </c>
      <c r="E427" s="75"/>
      <c r="F427" s="253" t="s">
        <v>957</v>
      </c>
      <c r="G427" s="75"/>
      <c r="H427" s="75"/>
      <c r="I427" s="208"/>
      <c r="J427" s="75"/>
      <c r="K427" s="75"/>
      <c r="L427" s="73"/>
      <c r="M427" s="254"/>
      <c r="N427" s="48"/>
      <c r="O427" s="48"/>
      <c r="P427" s="48"/>
      <c r="Q427" s="48"/>
      <c r="R427" s="48"/>
      <c r="S427" s="48"/>
      <c r="T427" s="96"/>
      <c r="AT427" s="25" t="s">
        <v>403</v>
      </c>
      <c r="AU427" s="25" t="s">
        <v>81</v>
      </c>
    </row>
    <row r="428" spans="2:51" s="15" customFormat="1" ht="13.5">
      <c r="B428" s="298"/>
      <c r="C428" s="299"/>
      <c r="D428" s="252" t="s">
        <v>405</v>
      </c>
      <c r="E428" s="300" t="s">
        <v>22</v>
      </c>
      <c r="F428" s="301" t="s">
        <v>945</v>
      </c>
      <c r="G428" s="299"/>
      <c r="H428" s="300" t="s">
        <v>22</v>
      </c>
      <c r="I428" s="302"/>
      <c r="J428" s="299"/>
      <c r="K428" s="299"/>
      <c r="L428" s="303"/>
      <c r="M428" s="304"/>
      <c r="N428" s="305"/>
      <c r="O428" s="305"/>
      <c r="P428" s="305"/>
      <c r="Q428" s="305"/>
      <c r="R428" s="305"/>
      <c r="S428" s="305"/>
      <c r="T428" s="306"/>
      <c r="AT428" s="307" t="s">
        <v>405</v>
      </c>
      <c r="AU428" s="307" t="s">
        <v>81</v>
      </c>
      <c r="AV428" s="15" t="s">
        <v>24</v>
      </c>
      <c r="AW428" s="15" t="s">
        <v>36</v>
      </c>
      <c r="AX428" s="15" t="s">
        <v>73</v>
      </c>
      <c r="AY428" s="307" t="s">
        <v>394</v>
      </c>
    </row>
    <row r="429" spans="2:51" s="12" customFormat="1" ht="13.5">
      <c r="B429" s="255"/>
      <c r="C429" s="256"/>
      <c r="D429" s="252" t="s">
        <v>405</v>
      </c>
      <c r="E429" s="257" t="s">
        <v>958</v>
      </c>
      <c r="F429" s="258" t="s">
        <v>959</v>
      </c>
      <c r="G429" s="256"/>
      <c r="H429" s="259">
        <v>33.941</v>
      </c>
      <c r="I429" s="260"/>
      <c r="J429" s="256"/>
      <c r="K429" s="256"/>
      <c r="L429" s="261"/>
      <c r="M429" s="262"/>
      <c r="N429" s="263"/>
      <c r="O429" s="263"/>
      <c r="P429" s="263"/>
      <c r="Q429" s="263"/>
      <c r="R429" s="263"/>
      <c r="S429" s="263"/>
      <c r="T429" s="264"/>
      <c r="AT429" s="265" t="s">
        <v>405</v>
      </c>
      <c r="AU429" s="265" t="s">
        <v>81</v>
      </c>
      <c r="AV429" s="12" t="s">
        <v>81</v>
      </c>
      <c r="AW429" s="12" t="s">
        <v>36</v>
      </c>
      <c r="AX429" s="12" t="s">
        <v>24</v>
      </c>
      <c r="AY429" s="265" t="s">
        <v>394</v>
      </c>
    </row>
    <row r="430" spans="2:65" s="1" customFormat="1" ht="16.5" customHeight="1">
      <c r="B430" s="47"/>
      <c r="C430" s="240" t="s">
        <v>960</v>
      </c>
      <c r="D430" s="240" t="s">
        <v>396</v>
      </c>
      <c r="E430" s="241" t="s">
        <v>961</v>
      </c>
      <c r="F430" s="242" t="s">
        <v>962</v>
      </c>
      <c r="G430" s="243" t="s">
        <v>612</v>
      </c>
      <c r="H430" s="244">
        <v>25.2</v>
      </c>
      <c r="I430" s="245"/>
      <c r="J430" s="246">
        <f>ROUND(I430*H430,2)</f>
        <v>0</v>
      </c>
      <c r="K430" s="242" t="s">
        <v>400</v>
      </c>
      <c r="L430" s="73"/>
      <c r="M430" s="247" t="s">
        <v>22</v>
      </c>
      <c r="N430" s="248" t="s">
        <v>44</v>
      </c>
      <c r="O430" s="48"/>
      <c r="P430" s="249">
        <f>O430*H430</f>
        <v>0</v>
      </c>
      <c r="Q430" s="249">
        <v>0.0002</v>
      </c>
      <c r="R430" s="249">
        <f>Q430*H430</f>
        <v>0.00504</v>
      </c>
      <c r="S430" s="249">
        <v>0</v>
      </c>
      <c r="T430" s="250">
        <f>S430*H430</f>
        <v>0</v>
      </c>
      <c r="AR430" s="25" t="s">
        <v>401</v>
      </c>
      <c r="AT430" s="25" t="s">
        <v>396</v>
      </c>
      <c r="AU430" s="25" t="s">
        <v>81</v>
      </c>
      <c r="AY430" s="25" t="s">
        <v>394</v>
      </c>
      <c r="BE430" s="251">
        <f>IF(N430="základní",J430,0)</f>
        <v>0</v>
      </c>
      <c r="BF430" s="251">
        <f>IF(N430="snížená",J430,0)</f>
        <v>0</v>
      </c>
      <c r="BG430" s="251">
        <f>IF(N430="zákl. přenesená",J430,0)</f>
        <v>0</v>
      </c>
      <c r="BH430" s="251">
        <f>IF(N430="sníž. přenesená",J430,0)</f>
        <v>0</v>
      </c>
      <c r="BI430" s="251">
        <f>IF(N430="nulová",J430,0)</f>
        <v>0</v>
      </c>
      <c r="BJ430" s="25" t="s">
        <v>24</v>
      </c>
      <c r="BK430" s="251">
        <f>ROUND(I430*H430,2)</f>
        <v>0</v>
      </c>
      <c r="BL430" s="25" t="s">
        <v>401</v>
      </c>
      <c r="BM430" s="25" t="s">
        <v>963</v>
      </c>
    </row>
    <row r="431" spans="2:47" s="1" customFormat="1" ht="13.5">
      <c r="B431" s="47"/>
      <c r="C431" s="75"/>
      <c r="D431" s="252" t="s">
        <v>403</v>
      </c>
      <c r="E431" s="75"/>
      <c r="F431" s="253" t="s">
        <v>964</v>
      </c>
      <c r="G431" s="75"/>
      <c r="H431" s="75"/>
      <c r="I431" s="208"/>
      <c r="J431" s="75"/>
      <c r="K431" s="75"/>
      <c r="L431" s="73"/>
      <c r="M431" s="254"/>
      <c r="N431" s="48"/>
      <c r="O431" s="48"/>
      <c r="P431" s="48"/>
      <c r="Q431" s="48"/>
      <c r="R431" s="48"/>
      <c r="S431" s="48"/>
      <c r="T431" s="96"/>
      <c r="AT431" s="25" t="s">
        <v>403</v>
      </c>
      <c r="AU431" s="25" t="s">
        <v>81</v>
      </c>
    </row>
    <row r="432" spans="2:51" s="12" customFormat="1" ht="13.5">
      <c r="B432" s="255"/>
      <c r="C432" s="256"/>
      <c r="D432" s="252" t="s">
        <v>405</v>
      </c>
      <c r="E432" s="257" t="s">
        <v>22</v>
      </c>
      <c r="F432" s="258" t="s">
        <v>965</v>
      </c>
      <c r="G432" s="256"/>
      <c r="H432" s="259">
        <v>25.2</v>
      </c>
      <c r="I432" s="260"/>
      <c r="J432" s="256"/>
      <c r="K432" s="256"/>
      <c r="L432" s="261"/>
      <c r="M432" s="262"/>
      <c r="N432" s="263"/>
      <c r="O432" s="263"/>
      <c r="P432" s="263"/>
      <c r="Q432" s="263"/>
      <c r="R432" s="263"/>
      <c r="S432" s="263"/>
      <c r="T432" s="264"/>
      <c r="AT432" s="265" t="s">
        <v>405</v>
      </c>
      <c r="AU432" s="265" t="s">
        <v>81</v>
      </c>
      <c r="AV432" s="12" t="s">
        <v>81</v>
      </c>
      <c r="AW432" s="12" t="s">
        <v>36</v>
      </c>
      <c r="AX432" s="12" t="s">
        <v>24</v>
      </c>
      <c r="AY432" s="265" t="s">
        <v>394</v>
      </c>
    </row>
    <row r="433" spans="2:65" s="1" customFormat="1" ht="25.5" customHeight="1">
      <c r="B433" s="47"/>
      <c r="C433" s="240" t="s">
        <v>966</v>
      </c>
      <c r="D433" s="240" t="s">
        <v>396</v>
      </c>
      <c r="E433" s="241" t="s">
        <v>967</v>
      </c>
      <c r="F433" s="242" t="s">
        <v>968</v>
      </c>
      <c r="G433" s="243" t="s">
        <v>425</v>
      </c>
      <c r="H433" s="244">
        <v>5.752</v>
      </c>
      <c r="I433" s="245"/>
      <c r="J433" s="246">
        <f>ROUND(I433*H433,2)</f>
        <v>0</v>
      </c>
      <c r="K433" s="242" t="s">
        <v>410</v>
      </c>
      <c r="L433" s="73"/>
      <c r="M433" s="247" t="s">
        <v>22</v>
      </c>
      <c r="N433" s="248" t="s">
        <v>44</v>
      </c>
      <c r="O433" s="48"/>
      <c r="P433" s="249">
        <f>O433*H433</f>
        <v>0</v>
      </c>
      <c r="Q433" s="249">
        <v>2.45331</v>
      </c>
      <c r="R433" s="249">
        <f>Q433*H433</f>
        <v>14.11143912</v>
      </c>
      <c r="S433" s="249">
        <v>0</v>
      </c>
      <c r="T433" s="250">
        <f>S433*H433</f>
        <v>0</v>
      </c>
      <c r="AR433" s="25" t="s">
        <v>401</v>
      </c>
      <c r="AT433" s="25" t="s">
        <v>396</v>
      </c>
      <c r="AU433" s="25" t="s">
        <v>81</v>
      </c>
      <c r="AY433" s="25" t="s">
        <v>394</v>
      </c>
      <c r="BE433" s="251">
        <f>IF(N433="základní",J433,0)</f>
        <v>0</v>
      </c>
      <c r="BF433" s="251">
        <f>IF(N433="snížená",J433,0)</f>
        <v>0</v>
      </c>
      <c r="BG433" s="251">
        <f>IF(N433="zákl. přenesená",J433,0)</f>
        <v>0</v>
      </c>
      <c r="BH433" s="251">
        <f>IF(N433="sníž. přenesená",J433,0)</f>
        <v>0</v>
      </c>
      <c r="BI433" s="251">
        <f>IF(N433="nulová",J433,0)</f>
        <v>0</v>
      </c>
      <c r="BJ433" s="25" t="s">
        <v>24</v>
      </c>
      <c r="BK433" s="251">
        <f>ROUND(I433*H433,2)</f>
        <v>0</v>
      </c>
      <c r="BL433" s="25" t="s">
        <v>401</v>
      </c>
      <c r="BM433" s="25" t="s">
        <v>969</v>
      </c>
    </row>
    <row r="434" spans="2:47" s="1" customFormat="1" ht="13.5">
      <c r="B434" s="47"/>
      <c r="C434" s="75"/>
      <c r="D434" s="252" t="s">
        <v>403</v>
      </c>
      <c r="E434" s="75"/>
      <c r="F434" s="253" t="s">
        <v>970</v>
      </c>
      <c r="G434" s="75"/>
      <c r="H434" s="75"/>
      <c r="I434" s="208"/>
      <c r="J434" s="75"/>
      <c r="K434" s="75"/>
      <c r="L434" s="73"/>
      <c r="M434" s="254"/>
      <c r="N434" s="48"/>
      <c r="O434" s="48"/>
      <c r="P434" s="48"/>
      <c r="Q434" s="48"/>
      <c r="R434" s="48"/>
      <c r="S434" s="48"/>
      <c r="T434" s="96"/>
      <c r="AT434" s="25" t="s">
        <v>403</v>
      </c>
      <c r="AU434" s="25" t="s">
        <v>81</v>
      </c>
    </row>
    <row r="435" spans="2:51" s="12" customFormat="1" ht="13.5">
      <c r="B435" s="255"/>
      <c r="C435" s="256"/>
      <c r="D435" s="252" t="s">
        <v>405</v>
      </c>
      <c r="E435" s="257" t="s">
        <v>220</v>
      </c>
      <c r="F435" s="258" t="s">
        <v>971</v>
      </c>
      <c r="G435" s="256"/>
      <c r="H435" s="259">
        <v>5.752</v>
      </c>
      <c r="I435" s="260"/>
      <c r="J435" s="256"/>
      <c r="K435" s="256"/>
      <c r="L435" s="261"/>
      <c r="M435" s="262"/>
      <c r="N435" s="263"/>
      <c r="O435" s="263"/>
      <c r="P435" s="263"/>
      <c r="Q435" s="263"/>
      <c r="R435" s="263"/>
      <c r="S435" s="263"/>
      <c r="T435" s="264"/>
      <c r="AT435" s="265" t="s">
        <v>405</v>
      </c>
      <c r="AU435" s="265" t="s">
        <v>81</v>
      </c>
      <c r="AV435" s="12" t="s">
        <v>81</v>
      </c>
      <c r="AW435" s="12" t="s">
        <v>36</v>
      </c>
      <c r="AX435" s="12" t="s">
        <v>24</v>
      </c>
      <c r="AY435" s="265" t="s">
        <v>394</v>
      </c>
    </row>
    <row r="436" spans="2:65" s="1" customFormat="1" ht="25.5" customHeight="1">
      <c r="B436" s="47"/>
      <c r="C436" s="240" t="s">
        <v>972</v>
      </c>
      <c r="D436" s="240" t="s">
        <v>396</v>
      </c>
      <c r="E436" s="241" t="s">
        <v>973</v>
      </c>
      <c r="F436" s="242" t="s">
        <v>974</v>
      </c>
      <c r="G436" s="243" t="s">
        <v>399</v>
      </c>
      <c r="H436" s="244">
        <v>57.52</v>
      </c>
      <c r="I436" s="245"/>
      <c r="J436" s="246">
        <f>ROUND(I436*H436,2)</f>
        <v>0</v>
      </c>
      <c r="K436" s="242" t="s">
        <v>410</v>
      </c>
      <c r="L436" s="73"/>
      <c r="M436" s="247" t="s">
        <v>22</v>
      </c>
      <c r="N436" s="248" t="s">
        <v>44</v>
      </c>
      <c r="O436" s="48"/>
      <c r="P436" s="249">
        <f>O436*H436</f>
        <v>0</v>
      </c>
      <c r="Q436" s="249">
        <v>0.00094</v>
      </c>
      <c r="R436" s="249">
        <f>Q436*H436</f>
        <v>0.0540688</v>
      </c>
      <c r="S436" s="249">
        <v>0</v>
      </c>
      <c r="T436" s="250">
        <f>S436*H436</f>
        <v>0</v>
      </c>
      <c r="AR436" s="25" t="s">
        <v>401</v>
      </c>
      <c r="AT436" s="25" t="s">
        <v>396</v>
      </c>
      <c r="AU436" s="25" t="s">
        <v>81</v>
      </c>
      <c r="AY436" s="25" t="s">
        <v>394</v>
      </c>
      <c r="BE436" s="251">
        <f>IF(N436="základní",J436,0)</f>
        <v>0</v>
      </c>
      <c r="BF436" s="251">
        <f>IF(N436="snížená",J436,0)</f>
        <v>0</v>
      </c>
      <c r="BG436" s="251">
        <f>IF(N436="zákl. přenesená",J436,0)</f>
        <v>0</v>
      </c>
      <c r="BH436" s="251">
        <f>IF(N436="sníž. přenesená",J436,0)</f>
        <v>0</v>
      </c>
      <c r="BI436" s="251">
        <f>IF(N436="nulová",J436,0)</f>
        <v>0</v>
      </c>
      <c r="BJ436" s="25" t="s">
        <v>24</v>
      </c>
      <c r="BK436" s="251">
        <f>ROUND(I436*H436,2)</f>
        <v>0</v>
      </c>
      <c r="BL436" s="25" t="s">
        <v>401</v>
      </c>
      <c r="BM436" s="25" t="s">
        <v>975</v>
      </c>
    </row>
    <row r="437" spans="2:47" s="1" customFormat="1" ht="13.5">
      <c r="B437" s="47"/>
      <c r="C437" s="75"/>
      <c r="D437" s="252" t="s">
        <v>403</v>
      </c>
      <c r="E437" s="75"/>
      <c r="F437" s="253" t="s">
        <v>976</v>
      </c>
      <c r="G437" s="75"/>
      <c r="H437" s="75"/>
      <c r="I437" s="208"/>
      <c r="J437" s="75"/>
      <c r="K437" s="75"/>
      <c r="L437" s="73"/>
      <c r="M437" s="254"/>
      <c r="N437" s="48"/>
      <c r="O437" s="48"/>
      <c r="P437" s="48"/>
      <c r="Q437" s="48"/>
      <c r="R437" s="48"/>
      <c r="S437" s="48"/>
      <c r="T437" s="96"/>
      <c r="AT437" s="25" t="s">
        <v>403</v>
      </c>
      <c r="AU437" s="25" t="s">
        <v>81</v>
      </c>
    </row>
    <row r="438" spans="2:51" s="12" customFormat="1" ht="13.5">
      <c r="B438" s="255"/>
      <c r="C438" s="256"/>
      <c r="D438" s="252" t="s">
        <v>405</v>
      </c>
      <c r="E438" s="257" t="s">
        <v>222</v>
      </c>
      <c r="F438" s="258" t="s">
        <v>977</v>
      </c>
      <c r="G438" s="256"/>
      <c r="H438" s="259">
        <v>57.52</v>
      </c>
      <c r="I438" s="260"/>
      <c r="J438" s="256"/>
      <c r="K438" s="256"/>
      <c r="L438" s="261"/>
      <c r="M438" s="262"/>
      <c r="N438" s="263"/>
      <c r="O438" s="263"/>
      <c r="P438" s="263"/>
      <c r="Q438" s="263"/>
      <c r="R438" s="263"/>
      <c r="S438" s="263"/>
      <c r="T438" s="264"/>
      <c r="AT438" s="265" t="s">
        <v>405</v>
      </c>
      <c r="AU438" s="265" t="s">
        <v>81</v>
      </c>
      <c r="AV438" s="12" t="s">
        <v>81</v>
      </c>
      <c r="AW438" s="12" t="s">
        <v>36</v>
      </c>
      <c r="AX438" s="12" t="s">
        <v>24</v>
      </c>
      <c r="AY438" s="265" t="s">
        <v>394</v>
      </c>
    </row>
    <row r="439" spans="2:65" s="1" customFormat="1" ht="25.5" customHeight="1">
      <c r="B439" s="47"/>
      <c r="C439" s="240" t="s">
        <v>978</v>
      </c>
      <c r="D439" s="240" t="s">
        <v>396</v>
      </c>
      <c r="E439" s="241" t="s">
        <v>979</v>
      </c>
      <c r="F439" s="242" t="s">
        <v>980</v>
      </c>
      <c r="G439" s="243" t="s">
        <v>399</v>
      </c>
      <c r="H439" s="244">
        <v>57.52</v>
      </c>
      <c r="I439" s="245"/>
      <c r="J439" s="246">
        <f>ROUND(I439*H439,2)</f>
        <v>0</v>
      </c>
      <c r="K439" s="242" t="s">
        <v>410</v>
      </c>
      <c r="L439" s="73"/>
      <c r="M439" s="247" t="s">
        <v>22</v>
      </c>
      <c r="N439" s="248" t="s">
        <v>44</v>
      </c>
      <c r="O439" s="48"/>
      <c r="P439" s="249">
        <f>O439*H439</f>
        <v>0</v>
      </c>
      <c r="Q439" s="249">
        <v>0</v>
      </c>
      <c r="R439" s="249">
        <f>Q439*H439</f>
        <v>0</v>
      </c>
      <c r="S439" s="249">
        <v>0</v>
      </c>
      <c r="T439" s="250">
        <f>S439*H439</f>
        <v>0</v>
      </c>
      <c r="AR439" s="25" t="s">
        <v>401</v>
      </c>
      <c r="AT439" s="25" t="s">
        <v>396</v>
      </c>
      <c r="AU439" s="25" t="s">
        <v>81</v>
      </c>
      <c r="AY439" s="25" t="s">
        <v>394</v>
      </c>
      <c r="BE439" s="251">
        <f>IF(N439="základní",J439,0)</f>
        <v>0</v>
      </c>
      <c r="BF439" s="251">
        <f>IF(N439="snížená",J439,0)</f>
        <v>0</v>
      </c>
      <c r="BG439" s="251">
        <f>IF(N439="zákl. přenesená",J439,0)</f>
        <v>0</v>
      </c>
      <c r="BH439" s="251">
        <f>IF(N439="sníž. přenesená",J439,0)</f>
        <v>0</v>
      </c>
      <c r="BI439" s="251">
        <f>IF(N439="nulová",J439,0)</f>
        <v>0</v>
      </c>
      <c r="BJ439" s="25" t="s">
        <v>24</v>
      </c>
      <c r="BK439" s="251">
        <f>ROUND(I439*H439,2)</f>
        <v>0</v>
      </c>
      <c r="BL439" s="25" t="s">
        <v>401</v>
      </c>
      <c r="BM439" s="25" t="s">
        <v>981</v>
      </c>
    </row>
    <row r="440" spans="2:47" s="1" customFormat="1" ht="13.5">
      <c r="B440" s="47"/>
      <c r="C440" s="75"/>
      <c r="D440" s="252" t="s">
        <v>403</v>
      </c>
      <c r="E440" s="75"/>
      <c r="F440" s="253" t="s">
        <v>982</v>
      </c>
      <c r="G440" s="75"/>
      <c r="H440" s="75"/>
      <c r="I440" s="208"/>
      <c r="J440" s="75"/>
      <c r="K440" s="75"/>
      <c r="L440" s="73"/>
      <c r="M440" s="254"/>
      <c r="N440" s="48"/>
      <c r="O440" s="48"/>
      <c r="P440" s="48"/>
      <c r="Q440" s="48"/>
      <c r="R440" s="48"/>
      <c r="S440" s="48"/>
      <c r="T440" s="96"/>
      <c r="AT440" s="25" t="s">
        <v>403</v>
      </c>
      <c r="AU440" s="25" t="s">
        <v>81</v>
      </c>
    </row>
    <row r="441" spans="2:51" s="12" customFormat="1" ht="13.5">
      <c r="B441" s="255"/>
      <c r="C441" s="256"/>
      <c r="D441" s="252" t="s">
        <v>405</v>
      </c>
      <c r="E441" s="257" t="s">
        <v>22</v>
      </c>
      <c r="F441" s="258" t="s">
        <v>222</v>
      </c>
      <c r="G441" s="256"/>
      <c r="H441" s="259">
        <v>57.52</v>
      </c>
      <c r="I441" s="260"/>
      <c r="J441" s="256"/>
      <c r="K441" s="256"/>
      <c r="L441" s="261"/>
      <c r="M441" s="262"/>
      <c r="N441" s="263"/>
      <c r="O441" s="263"/>
      <c r="P441" s="263"/>
      <c r="Q441" s="263"/>
      <c r="R441" s="263"/>
      <c r="S441" s="263"/>
      <c r="T441" s="264"/>
      <c r="AT441" s="265" t="s">
        <v>405</v>
      </c>
      <c r="AU441" s="265" t="s">
        <v>81</v>
      </c>
      <c r="AV441" s="12" t="s">
        <v>81</v>
      </c>
      <c r="AW441" s="12" t="s">
        <v>36</v>
      </c>
      <c r="AX441" s="12" t="s">
        <v>24</v>
      </c>
      <c r="AY441" s="265" t="s">
        <v>394</v>
      </c>
    </row>
    <row r="442" spans="2:65" s="1" customFormat="1" ht="25.5" customHeight="1">
      <c r="B442" s="47"/>
      <c r="C442" s="240" t="s">
        <v>983</v>
      </c>
      <c r="D442" s="240" t="s">
        <v>396</v>
      </c>
      <c r="E442" s="241" t="s">
        <v>984</v>
      </c>
      <c r="F442" s="242" t="s">
        <v>985</v>
      </c>
      <c r="G442" s="243" t="s">
        <v>552</v>
      </c>
      <c r="H442" s="244">
        <v>0.46</v>
      </c>
      <c r="I442" s="245"/>
      <c r="J442" s="246">
        <f>ROUND(I442*H442,2)</f>
        <v>0</v>
      </c>
      <c r="K442" s="242" t="s">
        <v>410</v>
      </c>
      <c r="L442" s="73"/>
      <c r="M442" s="247" t="s">
        <v>22</v>
      </c>
      <c r="N442" s="248" t="s">
        <v>44</v>
      </c>
      <c r="O442" s="48"/>
      <c r="P442" s="249">
        <f>O442*H442</f>
        <v>0</v>
      </c>
      <c r="Q442" s="249">
        <v>1.05037</v>
      </c>
      <c r="R442" s="249">
        <f>Q442*H442</f>
        <v>0.48317020000000005</v>
      </c>
      <c r="S442" s="249">
        <v>0</v>
      </c>
      <c r="T442" s="250">
        <f>S442*H442</f>
        <v>0</v>
      </c>
      <c r="AR442" s="25" t="s">
        <v>401</v>
      </c>
      <c r="AT442" s="25" t="s">
        <v>396</v>
      </c>
      <c r="AU442" s="25" t="s">
        <v>81</v>
      </c>
      <c r="AY442" s="25" t="s">
        <v>394</v>
      </c>
      <c r="BE442" s="251">
        <f>IF(N442="základní",J442,0)</f>
        <v>0</v>
      </c>
      <c r="BF442" s="251">
        <f>IF(N442="snížená",J442,0)</f>
        <v>0</v>
      </c>
      <c r="BG442" s="251">
        <f>IF(N442="zákl. přenesená",J442,0)</f>
        <v>0</v>
      </c>
      <c r="BH442" s="251">
        <f>IF(N442="sníž. přenesená",J442,0)</f>
        <v>0</v>
      </c>
      <c r="BI442" s="251">
        <f>IF(N442="nulová",J442,0)</f>
        <v>0</v>
      </c>
      <c r="BJ442" s="25" t="s">
        <v>24</v>
      </c>
      <c r="BK442" s="251">
        <f>ROUND(I442*H442,2)</f>
        <v>0</v>
      </c>
      <c r="BL442" s="25" t="s">
        <v>401</v>
      </c>
      <c r="BM442" s="25" t="s">
        <v>986</v>
      </c>
    </row>
    <row r="443" spans="2:47" s="1" customFormat="1" ht="13.5">
      <c r="B443" s="47"/>
      <c r="C443" s="75"/>
      <c r="D443" s="252" t="s">
        <v>403</v>
      </c>
      <c r="E443" s="75"/>
      <c r="F443" s="253" t="s">
        <v>987</v>
      </c>
      <c r="G443" s="75"/>
      <c r="H443" s="75"/>
      <c r="I443" s="208"/>
      <c r="J443" s="75"/>
      <c r="K443" s="75"/>
      <c r="L443" s="73"/>
      <c r="M443" s="254"/>
      <c r="N443" s="48"/>
      <c r="O443" s="48"/>
      <c r="P443" s="48"/>
      <c r="Q443" s="48"/>
      <c r="R443" s="48"/>
      <c r="S443" s="48"/>
      <c r="T443" s="96"/>
      <c r="AT443" s="25" t="s">
        <v>403</v>
      </c>
      <c r="AU443" s="25" t="s">
        <v>81</v>
      </c>
    </row>
    <row r="444" spans="2:51" s="12" customFormat="1" ht="13.5">
      <c r="B444" s="255"/>
      <c r="C444" s="256"/>
      <c r="D444" s="252" t="s">
        <v>405</v>
      </c>
      <c r="E444" s="257" t="s">
        <v>22</v>
      </c>
      <c r="F444" s="258" t="s">
        <v>988</v>
      </c>
      <c r="G444" s="256"/>
      <c r="H444" s="259">
        <v>0.46</v>
      </c>
      <c r="I444" s="260"/>
      <c r="J444" s="256"/>
      <c r="K444" s="256"/>
      <c r="L444" s="261"/>
      <c r="M444" s="262"/>
      <c r="N444" s="263"/>
      <c r="O444" s="263"/>
      <c r="P444" s="263"/>
      <c r="Q444" s="263"/>
      <c r="R444" s="263"/>
      <c r="S444" s="263"/>
      <c r="T444" s="264"/>
      <c r="AT444" s="265" t="s">
        <v>405</v>
      </c>
      <c r="AU444" s="265" t="s">
        <v>81</v>
      </c>
      <c r="AV444" s="12" t="s">
        <v>81</v>
      </c>
      <c r="AW444" s="12" t="s">
        <v>36</v>
      </c>
      <c r="AX444" s="12" t="s">
        <v>24</v>
      </c>
      <c r="AY444" s="265" t="s">
        <v>394</v>
      </c>
    </row>
    <row r="445" spans="2:65" s="1" customFormat="1" ht="25.5" customHeight="1">
      <c r="B445" s="47"/>
      <c r="C445" s="240" t="s">
        <v>989</v>
      </c>
      <c r="D445" s="240" t="s">
        <v>396</v>
      </c>
      <c r="E445" s="241" t="s">
        <v>990</v>
      </c>
      <c r="F445" s="242" t="s">
        <v>991</v>
      </c>
      <c r="G445" s="243" t="s">
        <v>399</v>
      </c>
      <c r="H445" s="244">
        <v>68.425</v>
      </c>
      <c r="I445" s="245"/>
      <c r="J445" s="246">
        <f>ROUND(I445*H445,2)</f>
        <v>0</v>
      </c>
      <c r="K445" s="242" t="s">
        <v>22</v>
      </c>
      <c r="L445" s="73"/>
      <c r="M445" s="247" t="s">
        <v>22</v>
      </c>
      <c r="N445" s="248" t="s">
        <v>44</v>
      </c>
      <c r="O445" s="48"/>
      <c r="P445" s="249">
        <f>O445*H445</f>
        <v>0</v>
      </c>
      <c r="Q445" s="249">
        <v>0.0016</v>
      </c>
      <c r="R445" s="249">
        <f>Q445*H445</f>
        <v>0.10948</v>
      </c>
      <c r="S445" s="249">
        <v>0</v>
      </c>
      <c r="T445" s="250">
        <f>S445*H445</f>
        <v>0</v>
      </c>
      <c r="AR445" s="25" t="s">
        <v>401</v>
      </c>
      <c r="AT445" s="25" t="s">
        <v>396</v>
      </c>
      <c r="AU445" s="25" t="s">
        <v>81</v>
      </c>
      <c r="AY445" s="25" t="s">
        <v>394</v>
      </c>
      <c r="BE445" s="251">
        <f>IF(N445="základní",J445,0)</f>
        <v>0</v>
      </c>
      <c r="BF445" s="251">
        <f>IF(N445="snížená",J445,0)</f>
        <v>0</v>
      </c>
      <c r="BG445" s="251">
        <f>IF(N445="zákl. přenesená",J445,0)</f>
        <v>0</v>
      </c>
      <c r="BH445" s="251">
        <f>IF(N445="sníž. přenesená",J445,0)</f>
        <v>0</v>
      </c>
      <c r="BI445" s="251">
        <f>IF(N445="nulová",J445,0)</f>
        <v>0</v>
      </c>
      <c r="BJ445" s="25" t="s">
        <v>24</v>
      </c>
      <c r="BK445" s="251">
        <f>ROUND(I445*H445,2)</f>
        <v>0</v>
      </c>
      <c r="BL445" s="25" t="s">
        <v>401</v>
      </c>
      <c r="BM445" s="25" t="s">
        <v>992</v>
      </c>
    </row>
    <row r="446" spans="2:51" s="15" customFormat="1" ht="13.5">
      <c r="B446" s="298"/>
      <c r="C446" s="299"/>
      <c r="D446" s="252" t="s">
        <v>405</v>
      </c>
      <c r="E446" s="300" t="s">
        <v>22</v>
      </c>
      <c r="F446" s="301" t="s">
        <v>993</v>
      </c>
      <c r="G446" s="299"/>
      <c r="H446" s="300" t="s">
        <v>22</v>
      </c>
      <c r="I446" s="302"/>
      <c r="J446" s="299"/>
      <c r="K446" s="299"/>
      <c r="L446" s="303"/>
      <c r="M446" s="304"/>
      <c r="N446" s="305"/>
      <c r="O446" s="305"/>
      <c r="P446" s="305"/>
      <c r="Q446" s="305"/>
      <c r="R446" s="305"/>
      <c r="S446" s="305"/>
      <c r="T446" s="306"/>
      <c r="AT446" s="307" t="s">
        <v>405</v>
      </c>
      <c r="AU446" s="307" t="s">
        <v>81</v>
      </c>
      <c r="AV446" s="15" t="s">
        <v>24</v>
      </c>
      <c r="AW446" s="15" t="s">
        <v>36</v>
      </c>
      <c r="AX446" s="15" t="s">
        <v>73</v>
      </c>
      <c r="AY446" s="307" t="s">
        <v>394</v>
      </c>
    </row>
    <row r="447" spans="2:51" s="12" customFormat="1" ht="13.5">
      <c r="B447" s="255"/>
      <c r="C447" s="256"/>
      <c r="D447" s="252" t="s">
        <v>405</v>
      </c>
      <c r="E447" s="257" t="s">
        <v>22</v>
      </c>
      <c r="F447" s="258" t="s">
        <v>994</v>
      </c>
      <c r="G447" s="256"/>
      <c r="H447" s="259">
        <v>17.494</v>
      </c>
      <c r="I447" s="260"/>
      <c r="J447" s="256"/>
      <c r="K447" s="256"/>
      <c r="L447" s="261"/>
      <c r="M447" s="262"/>
      <c r="N447" s="263"/>
      <c r="O447" s="263"/>
      <c r="P447" s="263"/>
      <c r="Q447" s="263"/>
      <c r="R447" s="263"/>
      <c r="S447" s="263"/>
      <c r="T447" s="264"/>
      <c r="AT447" s="265" t="s">
        <v>405</v>
      </c>
      <c r="AU447" s="265" t="s">
        <v>81</v>
      </c>
      <c r="AV447" s="12" t="s">
        <v>81</v>
      </c>
      <c r="AW447" s="12" t="s">
        <v>36</v>
      </c>
      <c r="AX447" s="12" t="s">
        <v>73</v>
      </c>
      <c r="AY447" s="265" t="s">
        <v>394</v>
      </c>
    </row>
    <row r="448" spans="2:51" s="12" customFormat="1" ht="13.5">
      <c r="B448" s="255"/>
      <c r="C448" s="256"/>
      <c r="D448" s="252" t="s">
        <v>405</v>
      </c>
      <c r="E448" s="257" t="s">
        <v>22</v>
      </c>
      <c r="F448" s="258" t="s">
        <v>995</v>
      </c>
      <c r="G448" s="256"/>
      <c r="H448" s="259">
        <v>50.931</v>
      </c>
      <c r="I448" s="260"/>
      <c r="J448" s="256"/>
      <c r="K448" s="256"/>
      <c r="L448" s="261"/>
      <c r="M448" s="262"/>
      <c r="N448" s="263"/>
      <c r="O448" s="263"/>
      <c r="P448" s="263"/>
      <c r="Q448" s="263"/>
      <c r="R448" s="263"/>
      <c r="S448" s="263"/>
      <c r="T448" s="264"/>
      <c r="AT448" s="265" t="s">
        <v>405</v>
      </c>
      <c r="AU448" s="265" t="s">
        <v>81</v>
      </c>
      <c r="AV448" s="12" t="s">
        <v>81</v>
      </c>
      <c r="AW448" s="12" t="s">
        <v>36</v>
      </c>
      <c r="AX448" s="12" t="s">
        <v>73</v>
      </c>
      <c r="AY448" s="265" t="s">
        <v>394</v>
      </c>
    </row>
    <row r="449" spans="2:51" s="14" customFormat="1" ht="13.5">
      <c r="B449" s="277"/>
      <c r="C449" s="278"/>
      <c r="D449" s="252" t="s">
        <v>405</v>
      </c>
      <c r="E449" s="279" t="s">
        <v>22</v>
      </c>
      <c r="F449" s="280" t="s">
        <v>473</v>
      </c>
      <c r="G449" s="278"/>
      <c r="H449" s="281">
        <v>68.425</v>
      </c>
      <c r="I449" s="282"/>
      <c r="J449" s="278"/>
      <c r="K449" s="278"/>
      <c r="L449" s="283"/>
      <c r="M449" s="284"/>
      <c r="N449" s="285"/>
      <c r="O449" s="285"/>
      <c r="P449" s="285"/>
      <c r="Q449" s="285"/>
      <c r="R449" s="285"/>
      <c r="S449" s="285"/>
      <c r="T449" s="286"/>
      <c r="AT449" s="287" t="s">
        <v>405</v>
      </c>
      <c r="AU449" s="287" t="s">
        <v>81</v>
      </c>
      <c r="AV449" s="14" t="s">
        <v>401</v>
      </c>
      <c r="AW449" s="14" t="s">
        <v>36</v>
      </c>
      <c r="AX449" s="14" t="s">
        <v>24</v>
      </c>
      <c r="AY449" s="287" t="s">
        <v>394</v>
      </c>
    </row>
    <row r="450" spans="2:65" s="1" customFormat="1" ht="16.5" customHeight="1">
      <c r="B450" s="47"/>
      <c r="C450" s="240" t="s">
        <v>996</v>
      </c>
      <c r="D450" s="240" t="s">
        <v>396</v>
      </c>
      <c r="E450" s="241" t="s">
        <v>997</v>
      </c>
      <c r="F450" s="242" t="s">
        <v>998</v>
      </c>
      <c r="G450" s="243" t="s">
        <v>552</v>
      </c>
      <c r="H450" s="244">
        <v>0.454</v>
      </c>
      <c r="I450" s="245"/>
      <c r="J450" s="246">
        <f>ROUND(I450*H450,2)</f>
        <v>0</v>
      </c>
      <c r="K450" s="242" t="s">
        <v>410</v>
      </c>
      <c r="L450" s="73"/>
      <c r="M450" s="247" t="s">
        <v>22</v>
      </c>
      <c r="N450" s="248" t="s">
        <v>44</v>
      </c>
      <c r="O450" s="48"/>
      <c r="P450" s="249">
        <f>O450*H450</f>
        <v>0</v>
      </c>
      <c r="Q450" s="249">
        <v>1.03802</v>
      </c>
      <c r="R450" s="249">
        <f>Q450*H450</f>
        <v>0.47126108</v>
      </c>
      <c r="S450" s="249">
        <v>0</v>
      </c>
      <c r="T450" s="250">
        <f>S450*H450</f>
        <v>0</v>
      </c>
      <c r="AR450" s="25" t="s">
        <v>401</v>
      </c>
      <c r="AT450" s="25" t="s">
        <v>396</v>
      </c>
      <c r="AU450" s="25" t="s">
        <v>81</v>
      </c>
      <c r="AY450" s="25" t="s">
        <v>394</v>
      </c>
      <c r="BE450" s="251">
        <f>IF(N450="základní",J450,0)</f>
        <v>0</v>
      </c>
      <c r="BF450" s="251">
        <f>IF(N450="snížená",J450,0)</f>
        <v>0</v>
      </c>
      <c r="BG450" s="251">
        <f>IF(N450="zákl. přenesená",J450,0)</f>
        <v>0</v>
      </c>
      <c r="BH450" s="251">
        <f>IF(N450="sníž. přenesená",J450,0)</f>
        <v>0</v>
      </c>
      <c r="BI450" s="251">
        <f>IF(N450="nulová",J450,0)</f>
        <v>0</v>
      </c>
      <c r="BJ450" s="25" t="s">
        <v>24</v>
      </c>
      <c r="BK450" s="251">
        <f>ROUND(I450*H450,2)</f>
        <v>0</v>
      </c>
      <c r="BL450" s="25" t="s">
        <v>401</v>
      </c>
      <c r="BM450" s="25" t="s">
        <v>999</v>
      </c>
    </row>
    <row r="451" spans="2:47" s="1" customFormat="1" ht="13.5">
      <c r="B451" s="47"/>
      <c r="C451" s="75"/>
      <c r="D451" s="252" t="s">
        <v>403</v>
      </c>
      <c r="E451" s="75"/>
      <c r="F451" s="253" t="s">
        <v>1000</v>
      </c>
      <c r="G451" s="75"/>
      <c r="H451" s="75"/>
      <c r="I451" s="208"/>
      <c r="J451" s="75"/>
      <c r="K451" s="75"/>
      <c r="L451" s="73"/>
      <c r="M451" s="254"/>
      <c r="N451" s="48"/>
      <c r="O451" s="48"/>
      <c r="P451" s="48"/>
      <c r="Q451" s="48"/>
      <c r="R451" s="48"/>
      <c r="S451" s="48"/>
      <c r="T451" s="96"/>
      <c r="AT451" s="25" t="s">
        <v>403</v>
      </c>
      <c r="AU451" s="25" t="s">
        <v>81</v>
      </c>
    </row>
    <row r="452" spans="2:51" s="12" customFormat="1" ht="13.5">
      <c r="B452" s="255"/>
      <c r="C452" s="256"/>
      <c r="D452" s="252" t="s">
        <v>405</v>
      </c>
      <c r="E452" s="257" t="s">
        <v>22</v>
      </c>
      <c r="F452" s="258" t="s">
        <v>1001</v>
      </c>
      <c r="G452" s="256"/>
      <c r="H452" s="259">
        <v>0.454</v>
      </c>
      <c r="I452" s="260"/>
      <c r="J452" s="256"/>
      <c r="K452" s="256"/>
      <c r="L452" s="261"/>
      <c r="M452" s="262"/>
      <c r="N452" s="263"/>
      <c r="O452" s="263"/>
      <c r="P452" s="263"/>
      <c r="Q452" s="263"/>
      <c r="R452" s="263"/>
      <c r="S452" s="263"/>
      <c r="T452" s="264"/>
      <c r="AT452" s="265" t="s">
        <v>405</v>
      </c>
      <c r="AU452" s="265" t="s">
        <v>81</v>
      </c>
      <c r="AV452" s="12" t="s">
        <v>81</v>
      </c>
      <c r="AW452" s="12" t="s">
        <v>36</v>
      </c>
      <c r="AX452" s="12" t="s">
        <v>24</v>
      </c>
      <c r="AY452" s="265" t="s">
        <v>394</v>
      </c>
    </row>
    <row r="453" spans="2:63" s="11" customFormat="1" ht="29.85" customHeight="1">
      <c r="B453" s="224"/>
      <c r="C453" s="225"/>
      <c r="D453" s="226" t="s">
        <v>72</v>
      </c>
      <c r="E453" s="238" t="s">
        <v>401</v>
      </c>
      <c r="F453" s="238" t="s">
        <v>1002</v>
      </c>
      <c r="G453" s="225"/>
      <c r="H453" s="225"/>
      <c r="I453" s="228"/>
      <c r="J453" s="239">
        <f>BK453</f>
        <v>0</v>
      </c>
      <c r="K453" s="225"/>
      <c r="L453" s="230"/>
      <c r="M453" s="231"/>
      <c r="N453" s="232"/>
      <c r="O453" s="232"/>
      <c r="P453" s="233">
        <f>SUM(P454:P557)</f>
        <v>0</v>
      </c>
      <c r="Q453" s="232"/>
      <c r="R453" s="233">
        <f>SUM(R454:R557)</f>
        <v>427.6471288999999</v>
      </c>
      <c r="S453" s="232"/>
      <c r="T453" s="234">
        <f>SUM(T454:T557)</f>
        <v>0</v>
      </c>
      <c r="AR453" s="235" t="s">
        <v>24</v>
      </c>
      <c r="AT453" s="236" t="s">
        <v>72</v>
      </c>
      <c r="AU453" s="236" t="s">
        <v>24</v>
      </c>
      <c r="AY453" s="235" t="s">
        <v>394</v>
      </c>
      <c r="BK453" s="237">
        <f>SUM(BK454:BK557)</f>
        <v>0</v>
      </c>
    </row>
    <row r="454" spans="2:65" s="1" customFormat="1" ht="25.5" customHeight="1">
      <c r="B454" s="47"/>
      <c r="C454" s="240" t="s">
        <v>1003</v>
      </c>
      <c r="D454" s="240" t="s">
        <v>396</v>
      </c>
      <c r="E454" s="241" t="s">
        <v>1004</v>
      </c>
      <c r="F454" s="242" t="s">
        <v>1005</v>
      </c>
      <c r="G454" s="243" t="s">
        <v>409</v>
      </c>
      <c r="H454" s="244">
        <v>19</v>
      </c>
      <c r="I454" s="245"/>
      <c r="J454" s="246">
        <f>ROUND(I454*H454,2)</f>
        <v>0</v>
      </c>
      <c r="K454" s="242" t="s">
        <v>410</v>
      </c>
      <c r="L454" s="73"/>
      <c r="M454" s="247" t="s">
        <v>22</v>
      </c>
      <c r="N454" s="248" t="s">
        <v>44</v>
      </c>
      <c r="O454" s="48"/>
      <c r="P454" s="249">
        <f>O454*H454</f>
        <v>0</v>
      </c>
      <c r="Q454" s="249">
        <v>0.29121</v>
      </c>
      <c r="R454" s="249">
        <f>Q454*H454</f>
        <v>5.532990000000001</v>
      </c>
      <c r="S454" s="249">
        <v>0</v>
      </c>
      <c r="T454" s="250">
        <f>S454*H454</f>
        <v>0</v>
      </c>
      <c r="AR454" s="25" t="s">
        <v>401</v>
      </c>
      <c r="AT454" s="25" t="s">
        <v>396</v>
      </c>
      <c r="AU454" s="25" t="s">
        <v>81</v>
      </c>
      <c r="AY454" s="25" t="s">
        <v>394</v>
      </c>
      <c r="BE454" s="251">
        <f>IF(N454="základní",J454,0)</f>
        <v>0</v>
      </c>
      <c r="BF454" s="251">
        <f>IF(N454="snížená",J454,0)</f>
        <v>0</v>
      </c>
      <c r="BG454" s="251">
        <f>IF(N454="zákl. přenesená",J454,0)</f>
        <v>0</v>
      </c>
      <c r="BH454" s="251">
        <f>IF(N454="sníž. přenesená",J454,0)</f>
        <v>0</v>
      </c>
      <c r="BI454" s="251">
        <f>IF(N454="nulová",J454,0)</f>
        <v>0</v>
      </c>
      <c r="BJ454" s="25" t="s">
        <v>24</v>
      </c>
      <c r="BK454" s="251">
        <f>ROUND(I454*H454,2)</f>
        <v>0</v>
      </c>
      <c r="BL454" s="25" t="s">
        <v>401</v>
      </c>
      <c r="BM454" s="25" t="s">
        <v>1006</v>
      </c>
    </row>
    <row r="455" spans="2:47" s="1" customFormat="1" ht="13.5">
      <c r="B455" s="47"/>
      <c r="C455" s="75"/>
      <c r="D455" s="252" t="s">
        <v>403</v>
      </c>
      <c r="E455" s="75"/>
      <c r="F455" s="253" t="s">
        <v>1007</v>
      </c>
      <c r="G455" s="75"/>
      <c r="H455" s="75"/>
      <c r="I455" s="208"/>
      <c r="J455" s="75"/>
      <c r="K455" s="75"/>
      <c r="L455" s="73"/>
      <c r="M455" s="254"/>
      <c r="N455" s="48"/>
      <c r="O455" s="48"/>
      <c r="P455" s="48"/>
      <c r="Q455" s="48"/>
      <c r="R455" s="48"/>
      <c r="S455" s="48"/>
      <c r="T455" s="96"/>
      <c r="AT455" s="25" t="s">
        <v>403</v>
      </c>
      <c r="AU455" s="25" t="s">
        <v>81</v>
      </c>
    </row>
    <row r="456" spans="2:65" s="1" customFormat="1" ht="16.5" customHeight="1">
      <c r="B456" s="47"/>
      <c r="C456" s="288" t="s">
        <v>1008</v>
      </c>
      <c r="D456" s="288" t="s">
        <v>506</v>
      </c>
      <c r="E456" s="289" t="s">
        <v>1009</v>
      </c>
      <c r="F456" s="290" t="s">
        <v>1010</v>
      </c>
      <c r="G456" s="291" t="s">
        <v>612</v>
      </c>
      <c r="H456" s="292">
        <v>118.019</v>
      </c>
      <c r="I456" s="293"/>
      <c r="J456" s="294">
        <f>ROUND(I456*H456,2)</f>
        <v>0</v>
      </c>
      <c r="K456" s="290" t="s">
        <v>22</v>
      </c>
      <c r="L456" s="295"/>
      <c r="M456" s="296" t="s">
        <v>22</v>
      </c>
      <c r="N456" s="297" t="s">
        <v>44</v>
      </c>
      <c r="O456" s="48"/>
      <c r="P456" s="249">
        <f>O456*H456</f>
        <v>0</v>
      </c>
      <c r="Q456" s="249">
        <v>0.413</v>
      </c>
      <c r="R456" s="249">
        <f>Q456*H456</f>
        <v>48.741847</v>
      </c>
      <c r="S456" s="249">
        <v>0</v>
      </c>
      <c r="T456" s="250">
        <f>S456*H456</f>
        <v>0</v>
      </c>
      <c r="AR456" s="25" t="s">
        <v>443</v>
      </c>
      <c r="AT456" s="25" t="s">
        <v>506</v>
      </c>
      <c r="AU456" s="25" t="s">
        <v>81</v>
      </c>
      <c r="AY456" s="25" t="s">
        <v>394</v>
      </c>
      <c r="BE456" s="251">
        <f>IF(N456="základní",J456,0)</f>
        <v>0</v>
      </c>
      <c r="BF456" s="251">
        <f>IF(N456="snížená",J456,0)</f>
        <v>0</v>
      </c>
      <c r="BG456" s="251">
        <f>IF(N456="zákl. přenesená",J456,0)</f>
        <v>0</v>
      </c>
      <c r="BH456" s="251">
        <f>IF(N456="sníž. přenesená",J456,0)</f>
        <v>0</v>
      </c>
      <c r="BI456" s="251">
        <f>IF(N456="nulová",J456,0)</f>
        <v>0</v>
      </c>
      <c r="BJ456" s="25" t="s">
        <v>24</v>
      </c>
      <c r="BK456" s="251">
        <f>ROUND(I456*H456,2)</f>
        <v>0</v>
      </c>
      <c r="BL456" s="25" t="s">
        <v>401</v>
      </c>
      <c r="BM456" s="25" t="s">
        <v>1011</v>
      </c>
    </row>
    <row r="457" spans="2:47" s="1" customFormat="1" ht="13.5">
      <c r="B457" s="47"/>
      <c r="C457" s="75"/>
      <c r="D457" s="252" t="s">
        <v>403</v>
      </c>
      <c r="E457" s="75"/>
      <c r="F457" s="253" t="s">
        <v>1012</v>
      </c>
      <c r="G457" s="75"/>
      <c r="H457" s="75"/>
      <c r="I457" s="208"/>
      <c r="J457" s="75"/>
      <c r="K457" s="75"/>
      <c r="L457" s="73"/>
      <c r="M457" s="254"/>
      <c r="N457" s="48"/>
      <c r="O457" s="48"/>
      <c r="P457" s="48"/>
      <c r="Q457" s="48"/>
      <c r="R457" s="48"/>
      <c r="S457" s="48"/>
      <c r="T457" s="96"/>
      <c r="AT457" s="25" t="s">
        <v>403</v>
      </c>
      <c r="AU457" s="25" t="s">
        <v>81</v>
      </c>
    </row>
    <row r="458" spans="2:51" s="12" customFormat="1" ht="13.5">
      <c r="B458" s="255"/>
      <c r="C458" s="256"/>
      <c r="D458" s="252" t="s">
        <v>405</v>
      </c>
      <c r="E458" s="257" t="s">
        <v>22</v>
      </c>
      <c r="F458" s="258" t="s">
        <v>1013</v>
      </c>
      <c r="G458" s="256"/>
      <c r="H458" s="259">
        <v>118.019</v>
      </c>
      <c r="I458" s="260"/>
      <c r="J458" s="256"/>
      <c r="K458" s="256"/>
      <c r="L458" s="261"/>
      <c r="M458" s="262"/>
      <c r="N458" s="263"/>
      <c r="O458" s="263"/>
      <c r="P458" s="263"/>
      <c r="Q458" s="263"/>
      <c r="R458" s="263"/>
      <c r="S458" s="263"/>
      <c r="T458" s="264"/>
      <c r="AT458" s="265" t="s">
        <v>405</v>
      </c>
      <c r="AU458" s="265" t="s">
        <v>81</v>
      </c>
      <c r="AV458" s="12" t="s">
        <v>81</v>
      </c>
      <c r="AW458" s="12" t="s">
        <v>36</v>
      </c>
      <c r="AX458" s="12" t="s">
        <v>24</v>
      </c>
      <c r="AY458" s="265" t="s">
        <v>394</v>
      </c>
    </row>
    <row r="459" spans="2:65" s="1" customFormat="1" ht="25.5" customHeight="1">
      <c r="B459" s="47"/>
      <c r="C459" s="240" t="s">
        <v>1014</v>
      </c>
      <c r="D459" s="240" t="s">
        <v>396</v>
      </c>
      <c r="E459" s="241" t="s">
        <v>1015</v>
      </c>
      <c r="F459" s="242" t="s">
        <v>1016</v>
      </c>
      <c r="G459" s="243" t="s">
        <v>409</v>
      </c>
      <c r="H459" s="244">
        <v>24</v>
      </c>
      <c r="I459" s="245"/>
      <c r="J459" s="246">
        <f>ROUND(I459*H459,2)</f>
        <v>0</v>
      </c>
      <c r="K459" s="242" t="s">
        <v>410</v>
      </c>
      <c r="L459" s="73"/>
      <c r="M459" s="247" t="s">
        <v>22</v>
      </c>
      <c r="N459" s="248" t="s">
        <v>44</v>
      </c>
      <c r="O459" s="48"/>
      <c r="P459" s="249">
        <f>O459*H459</f>
        <v>0</v>
      </c>
      <c r="Q459" s="249">
        <v>0.39805</v>
      </c>
      <c r="R459" s="249">
        <f>Q459*H459</f>
        <v>9.5532</v>
      </c>
      <c r="S459" s="249">
        <v>0</v>
      </c>
      <c r="T459" s="250">
        <f>S459*H459</f>
        <v>0</v>
      </c>
      <c r="AR459" s="25" t="s">
        <v>401</v>
      </c>
      <c r="AT459" s="25" t="s">
        <v>396</v>
      </c>
      <c r="AU459" s="25" t="s">
        <v>81</v>
      </c>
      <c r="AY459" s="25" t="s">
        <v>394</v>
      </c>
      <c r="BE459" s="251">
        <f>IF(N459="základní",J459,0)</f>
        <v>0</v>
      </c>
      <c r="BF459" s="251">
        <f>IF(N459="snížená",J459,0)</f>
        <v>0</v>
      </c>
      <c r="BG459" s="251">
        <f>IF(N459="zákl. přenesená",J459,0)</f>
        <v>0</v>
      </c>
      <c r="BH459" s="251">
        <f>IF(N459="sníž. přenesená",J459,0)</f>
        <v>0</v>
      </c>
      <c r="BI459" s="251">
        <f>IF(N459="nulová",J459,0)</f>
        <v>0</v>
      </c>
      <c r="BJ459" s="25" t="s">
        <v>24</v>
      </c>
      <c r="BK459" s="251">
        <f>ROUND(I459*H459,2)</f>
        <v>0</v>
      </c>
      <c r="BL459" s="25" t="s">
        <v>401</v>
      </c>
      <c r="BM459" s="25" t="s">
        <v>1017</v>
      </c>
    </row>
    <row r="460" spans="2:47" s="1" customFormat="1" ht="13.5">
      <c r="B460" s="47"/>
      <c r="C460" s="75"/>
      <c r="D460" s="252" t="s">
        <v>403</v>
      </c>
      <c r="E460" s="75"/>
      <c r="F460" s="253" t="s">
        <v>1018</v>
      </c>
      <c r="G460" s="75"/>
      <c r="H460" s="75"/>
      <c r="I460" s="208"/>
      <c r="J460" s="75"/>
      <c r="K460" s="75"/>
      <c r="L460" s="73"/>
      <c r="M460" s="254"/>
      <c r="N460" s="48"/>
      <c r="O460" s="48"/>
      <c r="P460" s="48"/>
      <c r="Q460" s="48"/>
      <c r="R460" s="48"/>
      <c r="S460" s="48"/>
      <c r="T460" s="96"/>
      <c r="AT460" s="25" t="s">
        <v>403</v>
      </c>
      <c r="AU460" s="25" t="s">
        <v>81</v>
      </c>
    </row>
    <row r="461" spans="2:51" s="12" customFormat="1" ht="13.5">
      <c r="B461" s="255"/>
      <c r="C461" s="256"/>
      <c r="D461" s="252" t="s">
        <v>405</v>
      </c>
      <c r="E461" s="257" t="s">
        <v>22</v>
      </c>
      <c r="F461" s="258" t="s">
        <v>1019</v>
      </c>
      <c r="G461" s="256"/>
      <c r="H461" s="259">
        <v>24</v>
      </c>
      <c r="I461" s="260"/>
      <c r="J461" s="256"/>
      <c r="K461" s="256"/>
      <c r="L461" s="261"/>
      <c r="M461" s="262"/>
      <c r="N461" s="263"/>
      <c r="O461" s="263"/>
      <c r="P461" s="263"/>
      <c r="Q461" s="263"/>
      <c r="R461" s="263"/>
      <c r="S461" s="263"/>
      <c r="T461" s="264"/>
      <c r="AT461" s="265" t="s">
        <v>405</v>
      </c>
      <c r="AU461" s="265" t="s">
        <v>81</v>
      </c>
      <c r="AV461" s="12" t="s">
        <v>81</v>
      </c>
      <c r="AW461" s="12" t="s">
        <v>36</v>
      </c>
      <c r="AX461" s="12" t="s">
        <v>24</v>
      </c>
      <c r="AY461" s="265" t="s">
        <v>394</v>
      </c>
    </row>
    <row r="462" spans="2:65" s="1" customFormat="1" ht="16.5" customHeight="1">
      <c r="B462" s="47"/>
      <c r="C462" s="288" t="s">
        <v>1020</v>
      </c>
      <c r="D462" s="288" t="s">
        <v>506</v>
      </c>
      <c r="E462" s="289" t="s">
        <v>1021</v>
      </c>
      <c r="F462" s="290" t="s">
        <v>1022</v>
      </c>
      <c r="G462" s="291" t="s">
        <v>409</v>
      </c>
      <c r="H462" s="292">
        <v>16.16</v>
      </c>
      <c r="I462" s="293"/>
      <c r="J462" s="294">
        <f>ROUND(I462*H462,2)</f>
        <v>0</v>
      </c>
      <c r="K462" s="290" t="s">
        <v>22</v>
      </c>
      <c r="L462" s="295"/>
      <c r="M462" s="296" t="s">
        <v>22</v>
      </c>
      <c r="N462" s="297" t="s">
        <v>44</v>
      </c>
      <c r="O462" s="48"/>
      <c r="P462" s="249">
        <f>O462*H462</f>
        <v>0</v>
      </c>
      <c r="Q462" s="249">
        <v>3.5</v>
      </c>
      <c r="R462" s="249">
        <f>Q462*H462</f>
        <v>56.56</v>
      </c>
      <c r="S462" s="249">
        <v>0</v>
      </c>
      <c r="T462" s="250">
        <f>S462*H462</f>
        <v>0</v>
      </c>
      <c r="AR462" s="25" t="s">
        <v>443</v>
      </c>
      <c r="AT462" s="25" t="s">
        <v>506</v>
      </c>
      <c r="AU462" s="25" t="s">
        <v>81</v>
      </c>
      <c r="AY462" s="25" t="s">
        <v>394</v>
      </c>
      <c r="BE462" s="251">
        <f>IF(N462="základní",J462,0)</f>
        <v>0</v>
      </c>
      <c r="BF462" s="251">
        <f>IF(N462="snížená",J462,0)</f>
        <v>0</v>
      </c>
      <c r="BG462" s="251">
        <f>IF(N462="zákl. přenesená",J462,0)</f>
        <v>0</v>
      </c>
      <c r="BH462" s="251">
        <f>IF(N462="sníž. přenesená",J462,0)</f>
        <v>0</v>
      </c>
      <c r="BI462" s="251">
        <f>IF(N462="nulová",J462,0)</f>
        <v>0</v>
      </c>
      <c r="BJ462" s="25" t="s">
        <v>24</v>
      </c>
      <c r="BK462" s="251">
        <f>ROUND(I462*H462,2)</f>
        <v>0</v>
      </c>
      <c r="BL462" s="25" t="s">
        <v>401</v>
      </c>
      <c r="BM462" s="25" t="s">
        <v>1023</v>
      </c>
    </row>
    <row r="463" spans="2:65" s="1" customFormat="1" ht="16.5" customHeight="1">
      <c r="B463" s="47"/>
      <c r="C463" s="288" t="s">
        <v>1024</v>
      </c>
      <c r="D463" s="288" t="s">
        <v>506</v>
      </c>
      <c r="E463" s="289" t="s">
        <v>1025</v>
      </c>
      <c r="F463" s="290" t="s">
        <v>1026</v>
      </c>
      <c r="G463" s="291" t="s">
        <v>409</v>
      </c>
      <c r="H463" s="292">
        <v>2.02</v>
      </c>
      <c r="I463" s="293"/>
      <c r="J463" s="294">
        <f>ROUND(I463*H463,2)</f>
        <v>0</v>
      </c>
      <c r="K463" s="290" t="s">
        <v>22</v>
      </c>
      <c r="L463" s="295"/>
      <c r="M463" s="296" t="s">
        <v>22</v>
      </c>
      <c r="N463" s="297" t="s">
        <v>44</v>
      </c>
      <c r="O463" s="48"/>
      <c r="P463" s="249">
        <f>O463*H463</f>
        <v>0</v>
      </c>
      <c r="Q463" s="249">
        <v>4.735</v>
      </c>
      <c r="R463" s="249">
        <f>Q463*H463</f>
        <v>9.5647</v>
      </c>
      <c r="S463" s="249">
        <v>0</v>
      </c>
      <c r="T463" s="250">
        <f>S463*H463</f>
        <v>0</v>
      </c>
      <c r="AR463" s="25" t="s">
        <v>443</v>
      </c>
      <c r="AT463" s="25" t="s">
        <v>506</v>
      </c>
      <c r="AU463" s="25" t="s">
        <v>81</v>
      </c>
      <c r="AY463" s="25" t="s">
        <v>394</v>
      </c>
      <c r="BE463" s="251">
        <f>IF(N463="základní",J463,0)</f>
        <v>0</v>
      </c>
      <c r="BF463" s="251">
        <f>IF(N463="snížená",J463,0)</f>
        <v>0</v>
      </c>
      <c r="BG463" s="251">
        <f>IF(N463="zákl. přenesená",J463,0)</f>
        <v>0</v>
      </c>
      <c r="BH463" s="251">
        <f>IF(N463="sníž. přenesená",J463,0)</f>
        <v>0</v>
      </c>
      <c r="BI463" s="251">
        <f>IF(N463="nulová",J463,0)</f>
        <v>0</v>
      </c>
      <c r="BJ463" s="25" t="s">
        <v>24</v>
      </c>
      <c r="BK463" s="251">
        <f>ROUND(I463*H463,2)</f>
        <v>0</v>
      </c>
      <c r="BL463" s="25" t="s">
        <v>401</v>
      </c>
      <c r="BM463" s="25" t="s">
        <v>1027</v>
      </c>
    </row>
    <row r="464" spans="2:65" s="1" customFormat="1" ht="16.5" customHeight="1">
      <c r="B464" s="47"/>
      <c r="C464" s="288" t="s">
        <v>1028</v>
      </c>
      <c r="D464" s="288" t="s">
        <v>506</v>
      </c>
      <c r="E464" s="289" t="s">
        <v>1029</v>
      </c>
      <c r="F464" s="290" t="s">
        <v>1030</v>
      </c>
      <c r="G464" s="291" t="s">
        <v>409</v>
      </c>
      <c r="H464" s="292">
        <v>2.02</v>
      </c>
      <c r="I464" s="293"/>
      <c r="J464" s="294">
        <f>ROUND(I464*H464,2)</f>
        <v>0</v>
      </c>
      <c r="K464" s="290" t="s">
        <v>22</v>
      </c>
      <c r="L464" s="295"/>
      <c r="M464" s="296" t="s">
        <v>22</v>
      </c>
      <c r="N464" s="297" t="s">
        <v>44</v>
      </c>
      <c r="O464" s="48"/>
      <c r="P464" s="249">
        <f>O464*H464</f>
        <v>0</v>
      </c>
      <c r="Q464" s="249">
        <v>4.735</v>
      </c>
      <c r="R464" s="249">
        <f>Q464*H464</f>
        <v>9.5647</v>
      </c>
      <c r="S464" s="249">
        <v>0</v>
      </c>
      <c r="T464" s="250">
        <f>S464*H464</f>
        <v>0</v>
      </c>
      <c r="AR464" s="25" t="s">
        <v>443</v>
      </c>
      <c r="AT464" s="25" t="s">
        <v>506</v>
      </c>
      <c r="AU464" s="25" t="s">
        <v>81</v>
      </c>
      <c r="AY464" s="25" t="s">
        <v>394</v>
      </c>
      <c r="BE464" s="251">
        <f>IF(N464="základní",J464,0)</f>
        <v>0</v>
      </c>
      <c r="BF464" s="251">
        <f>IF(N464="snížená",J464,0)</f>
        <v>0</v>
      </c>
      <c r="BG464" s="251">
        <f>IF(N464="zákl. přenesená",J464,0)</f>
        <v>0</v>
      </c>
      <c r="BH464" s="251">
        <f>IF(N464="sníž. přenesená",J464,0)</f>
        <v>0</v>
      </c>
      <c r="BI464" s="251">
        <f>IF(N464="nulová",J464,0)</f>
        <v>0</v>
      </c>
      <c r="BJ464" s="25" t="s">
        <v>24</v>
      </c>
      <c r="BK464" s="251">
        <f>ROUND(I464*H464,2)</f>
        <v>0</v>
      </c>
      <c r="BL464" s="25" t="s">
        <v>401</v>
      </c>
      <c r="BM464" s="25" t="s">
        <v>1031</v>
      </c>
    </row>
    <row r="465" spans="2:65" s="1" customFormat="1" ht="16.5" customHeight="1">
      <c r="B465" s="47"/>
      <c r="C465" s="288" t="s">
        <v>1032</v>
      </c>
      <c r="D465" s="288" t="s">
        <v>506</v>
      </c>
      <c r="E465" s="289" t="s">
        <v>1033</v>
      </c>
      <c r="F465" s="290" t="s">
        <v>1034</v>
      </c>
      <c r="G465" s="291" t="s">
        <v>409</v>
      </c>
      <c r="H465" s="292">
        <v>2.02</v>
      </c>
      <c r="I465" s="293"/>
      <c r="J465" s="294">
        <f>ROUND(I465*H465,2)</f>
        <v>0</v>
      </c>
      <c r="K465" s="290" t="s">
        <v>22</v>
      </c>
      <c r="L465" s="295"/>
      <c r="M465" s="296" t="s">
        <v>22</v>
      </c>
      <c r="N465" s="297" t="s">
        <v>44</v>
      </c>
      <c r="O465" s="48"/>
      <c r="P465" s="249">
        <f>O465*H465</f>
        <v>0</v>
      </c>
      <c r="Q465" s="249">
        <v>4.735</v>
      </c>
      <c r="R465" s="249">
        <f>Q465*H465</f>
        <v>9.5647</v>
      </c>
      <c r="S465" s="249">
        <v>0</v>
      </c>
      <c r="T465" s="250">
        <f>S465*H465</f>
        <v>0</v>
      </c>
      <c r="AR465" s="25" t="s">
        <v>443</v>
      </c>
      <c r="AT465" s="25" t="s">
        <v>506</v>
      </c>
      <c r="AU465" s="25" t="s">
        <v>81</v>
      </c>
      <c r="AY465" s="25" t="s">
        <v>394</v>
      </c>
      <c r="BE465" s="251">
        <f>IF(N465="základní",J465,0)</f>
        <v>0</v>
      </c>
      <c r="BF465" s="251">
        <f>IF(N465="snížená",J465,0)</f>
        <v>0</v>
      </c>
      <c r="BG465" s="251">
        <f>IF(N465="zákl. přenesená",J465,0)</f>
        <v>0</v>
      </c>
      <c r="BH465" s="251">
        <f>IF(N465="sníž. přenesená",J465,0)</f>
        <v>0</v>
      </c>
      <c r="BI465" s="251">
        <f>IF(N465="nulová",J465,0)</f>
        <v>0</v>
      </c>
      <c r="BJ465" s="25" t="s">
        <v>24</v>
      </c>
      <c r="BK465" s="251">
        <f>ROUND(I465*H465,2)</f>
        <v>0</v>
      </c>
      <c r="BL465" s="25" t="s">
        <v>401</v>
      </c>
      <c r="BM465" s="25" t="s">
        <v>1035</v>
      </c>
    </row>
    <row r="466" spans="2:65" s="1" customFormat="1" ht="16.5" customHeight="1">
      <c r="B466" s="47"/>
      <c r="C466" s="288" t="s">
        <v>1036</v>
      </c>
      <c r="D466" s="288" t="s">
        <v>506</v>
      </c>
      <c r="E466" s="289" t="s">
        <v>1037</v>
      </c>
      <c r="F466" s="290" t="s">
        <v>1038</v>
      </c>
      <c r="G466" s="291" t="s">
        <v>409</v>
      </c>
      <c r="H466" s="292">
        <v>2.02</v>
      </c>
      <c r="I466" s="293"/>
      <c r="J466" s="294">
        <f>ROUND(I466*H466,2)</f>
        <v>0</v>
      </c>
      <c r="K466" s="290" t="s">
        <v>22</v>
      </c>
      <c r="L466" s="295"/>
      <c r="M466" s="296" t="s">
        <v>22</v>
      </c>
      <c r="N466" s="297" t="s">
        <v>44</v>
      </c>
      <c r="O466" s="48"/>
      <c r="P466" s="249">
        <f>O466*H466</f>
        <v>0</v>
      </c>
      <c r="Q466" s="249">
        <v>4.735</v>
      </c>
      <c r="R466" s="249">
        <f>Q466*H466</f>
        <v>9.5647</v>
      </c>
      <c r="S466" s="249">
        <v>0</v>
      </c>
      <c r="T466" s="250">
        <f>S466*H466</f>
        <v>0</v>
      </c>
      <c r="AR466" s="25" t="s">
        <v>443</v>
      </c>
      <c r="AT466" s="25" t="s">
        <v>506</v>
      </c>
      <c r="AU466" s="25" t="s">
        <v>81</v>
      </c>
      <c r="AY466" s="25" t="s">
        <v>394</v>
      </c>
      <c r="BE466" s="251">
        <f>IF(N466="základní",J466,0)</f>
        <v>0</v>
      </c>
      <c r="BF466" s="251">
        <f>IF(N466="snížená",J466,0)</f>
        <v>0</v>
      </c>
      <c r="BG466" s="251">
        <f>IF(N466="zákl. přenesená",J466,0)</f>
        <v>0</v>
      </c>
      <c r="BH466" s="251">
        <f>IF(N466="sníž. přenesená",J466,0)</f>
        <v>0</v>
      </c>
      <c r="BI466" s="251">
        <f>IF(N466="nulová",J466,0)</f>
        <v>0</v>
      </c>
      <c r="BJ466" s="25" t="s">
        <v>24</v>
      </c>
      <c r="BK466" s="251">
        <f>ROUND(I466*H466,2)</f>
        <v>0</v>
      </c>
      <c r="BL466" s="25" t="s">
        <v>401</v>
      </c>
      <c r="BM466" s="25" t="s">
        <v>1039</v>
      </c>
    </row>
    <row r="467" spans="2:65" s="1" customFormat="1" ht="16.5" customHeight="1">
      <c r="B467" s="47"/>
      <c r="C467" s="240" t="s">
        <v>1040</v>
      </c>
      <c r="D467" s="240" t="s">
        <v>396</v>
      </c>
      <c r="E467" s="241" t="s">
        <v>1041</v>
      </c>
      <c r="F467" s="242" t="s">
        <v>1042</v>
      </c>
      <c r="G467" s="243" t="s">
        <v>425</v>
      </c>
      <c r="H467" s="244">
        <v>37.583</v>
      </c>
      <c r="I467" s="245"/>
      <c r="J467" s="246">
        <f>ROUND(I467*H467,2)</f>
        <v>0</v>
      </c>
      <c r="K467" s="242" t="s">
        <v>410</v>
      </c>
      <c r="L467" s="73"/>
      <c r="M467" s="247" t="s">
        <v>22</v>
      </c>
      <c r="N467" s="248" t="s">
        <v>44</v>
      </c>
      <c r="O467" s="48"/>
      <c r="P467" s="249">
        <f>O467*H467</f>
        <v>0</v>
      </c>
      <c r="Q467" s="249">
        <v>2.45343</v>
      </c>
      <c r="R467" s="249">
        <f>Q467*H467</f>
        <v>92.20725969</v>
      </c>
      <c r="S467" s="249">
        <v>0</v>
      </c>
      <c r="T467" s="250">
        <f>S467*H467</f>
        <v>0</v>
      </c>
      <c r="AR467" s="25" t="s">
        <v>401</v>
      </c>
      <c r="AT467" s="25" t="s">
        <v>396</v>
      </c>
      <c r="AU467" s="25" t="s">
        <v>81</v>
      </c>
      <c r="AY467" s="25" t="s">
        <v>394</v>
      </c>
      <c r="BE467" s="251">
        <f>IF(N467="základní",J467,0)</f>
        <v>0</v>
      </c>
      <c r="BF467" s="251">
        <f>IF(N467="snížená",J467,0)</f>
        <v>0</v>
      </c>
      <c r="BG467" s="251">
        <f>IF(N467="zákl. přenesená",J467,0)</f>
        <v>0</v>
      </c>
      <c r="BH467" s="251">
        <f>IF(N467="sníž. přenesená",J467,0)</f>
        <v>0</v>
      </c>
      <c r="BI467" s="251">
        <f>IF(N467="nulová",J467,0)</f>
        <v>0</v>
      </c>
      <c r="BJ467" s="25" t="s">
        <v>24</v>
      </c>
      <c r="BK467" s="251">
        <f>ROUND(I467*H467,2)</f>
        <v>0</v>
      </c>
      <c r="BL467" s="25" t="s">
        <v>401</v>
      </c>
      <c r="BM467" s="25" t="s">
        <v>1043</v>
      </c>
    </row>
    <row r="468" spans="2:47" s="1" customFormat="1" ht="13.5">
      <c r="B468" s="47"/>
      <c r="C468" s="75"/>
      <c r="D468" s="252" t="s">
        <v>403</v>
      </c>
      <c r="E468" s="75"/>
      <c r="F468" s="253" t="s">
        <v>1044</v>
      </c>
      <c r="G468" s="75"/>
      <c r="H468" s="75"/>
      <c r="I468" s="208"/>
      <c r="J468" s="75"/>
      <c r="K468" s="75"/>
      <c r="L468" s="73"/>
      <c r="M468" s="254"/>
      <c r="N468" s="48"/>
      <c r="O468" s="48"/>
      <c r="P468" s="48"/>
      <c r="Q468" s="48"/>
      <c r="R468" s="48"/>
      <c r="S468" s="48"/>
      <c r="T468" s="96"/>
      <c r="AT468" s="25" t="s">
        <v>403</v>
      </c>
      <c r="AU468" s="25" t="s">
        <v>81</v>
      </c>
    </row>
    <row r="469" spans="2:51" s="12" customFormat="1" ht="13.5">
      <c r="B469" s="255"/>
      <c r="C469" s="256"/>
      <c r="D469" s="252" t="s">
        <v>405</v>
      </c>
      <c r="E469" s="257" t="s">
        <v>22</v>
      </c>
      <c r="F469" s="258" t="s">
        <v>1045</v>
      </c>
      <c r="G469" s="256"/>
      <c r="H469" s="259">
        <v>0.768</v>
      </c>
      <c r="I469" s="260"/>
      <c r="J469" s="256"/>
      <c r="K469" s="256"/>
      <c r="L469" s="261"/>
      <c r="M469" s="262"/>
      <c r="N469" s="263"/>
      <c r="O469" s="263"/>
      <c r="P469" s="263"/>
      <c r="Q469" s="263"/>
      <c r="R469" s="263"/>
      <c r="S469" s="263"/>
      <c r="T469" s="264"/>
      <c r="AT469" s="265" t="s">
        <v>405</v>
      </c>
      <c r="AU469" s="265" t="s">
        <v>81</v>
      </c>
      <c r="AV469" s="12" t="s">
        <v>81</v>
      </c>
      <c r="AW469" s="12" t="s">
        <v>36</v>
      </c>
      <c r="AX469" s="12" t="s">
        <v>73</v>
      </c>
      <c r="AY469" s="265" t="s">
        <v>394</v>
      </c>
    </row>
    <row r="470" spans="2:51" s="12" customFormat="1" ht="13.5">
      <c r="B470" s="255"/>
      <c r="C470" s="256"/>
      <c r="D470" s="252" t="s">
        <v>405</v>
      </c>
      <c r="E470" s="257" t="s">
        <v>22</v>
      </c>
      <c r="F470" s="258" t="s">
        <v>1046</v>
      </c>
      <c r="G470" s="256"/>
      <c r="H470" s="259">
        <v>2.43</v>
      </c>
      <c r="I470" s="260"/>
      <c r="J470" s="256"/>
      <c r="K470" s="256"/>
      <c r="L470" s="261"/>
      <c r="M470" s="262"/>
      <c r="N470" s="263"/>
      <c r="O470" s="263"/>
      <c r="P470" s="263"/>
      <c r="Q470" s="263"/>
      <c r="R470" s="263"/>
      <c r="S470" s="263"/>
      <c r="T470" s="264"/>
      <c r="AT470" s="265" t="s">
        <v>405</v>
      </c>
      <c r="AU470" s="265" t="s">
        <v>81</v>
      </c>
      <c r="AV470" s="12" t="s">
        <v>81</v>
      </c>
      <c r="AW470" s="12" t="s">
        <v>36</v>
      </c>
      <c r="AX470" s="12" t="s">
        <v>73</v>
      </c>
      <c r="AY470" s="265" t="s">
        <v>394</v>
      </c>
    </row>
    <row r="471" spans="2:51" s="12" customFormat="1" ht="13.5">
      <c r="B471" s="255"/>
      <c r="C471" s="256"/>
      <c r="D471" s="252" t="s">
        <v>405</v>
      </c>
      <c r="E471" s="257" t="s">
        <v>22</v>
      </c>
      <c r="F471" s="258" t="s">
        <v>1047</v>
      </c>
      <c r="G471" s="256"/>
      <c r="H471" s="259">
        <v>3.262</v>
      </c>
      <c r="I471" s="260"/>
      <c r="J471" s="256"/>
      <c r="K471" s="256"/>
      <c r="L471" s="261"/>
      <c r="M471" s="262"/>
      <c r="N471" s="263"/>
      <c r="O471" s="263"/>
      <c r="P471" s="263"/>
      <c r="Q471" s="263"/>
      <c r="R471" s="263"/>
      <c r="S471" s="263"/>
      <c r="T471" s="264"/>
      <c r="AT471" s="265" t="s">
        <v>405</v>
      </c>
      <c r="AU471" s="265" t="s">
        <v>81</v>
      </c>
      <c r="AV471" s="12" t="s">
        <v>81</v>
      </c>
      <c r="AW471" s="12" t="s">
        <v>36</v>
      </c>
      <c r="AX471" s="12" t="s">
        <v>73</v>
      </c>
      <c r="AY471" s="265" t="s">
        <v>394</v>
      </c>
    </row>
    <row r="472" spans="2:51" s="12" customFormat="1" ht="13.5">
      <c r="B472" s="255"/>
      <c r="C472" s="256"/>
      <c r="D472" s="252" t="s">
        <v>405</v>
      </c>
      <c r="E472" s="257" t="s">
        <v>22</v>
      </c>
      <c r="F472" s="258" t="s">
        <v>1048</v>
      </c>
      <c r="G472" s="256"/>
      <c r="H472" s="259">
        <v>12.06</v>
      </c>
      <c r="I472" s="260"/>
      <c r="J472" s="256"/>
      <c r="K472" s="256"/>
      <c r="L472" s="261"/>
      <c r="M472" s="262"/>
      <c r="N472" s="263"/>
      <c r="O472" s="263"/>
      <c r="P472" s="263"/>
      <c r="Q472" s="263"/>
      <c r="R472" s="263"/>
      <c r="S472" s="263"/>
      <c r="T472" s="264"/>
      <c r="AT472" s="265" t="s">
        <v>405</v>
      </c>
      <c r="AU472" s="265" t="s">
        <v>81</v>
      </c>
      <c r="AV472" s="12" t="s">
        <v>81</v>
      </c>
      <c r="AW472" s="12" t="s">
        <v>36</v>
      </c>
      <c r="AX472" s="12" t="s">
        <v>73</v>
      </c>
      <c r="AY472" s="265" t="s">
        <v>394</v>
      </c>
    </row>
    <row r="473" spans="2:51" s="12" customFormat="1" ht="13.5">
      <c r="B473" s="255"/>
      <c r="C473" s="256"/>
      <c r="D473" s="252" t="s">
        <v>405</v>
      </c>
      <c r="E473" s="257" t="s">
        <v>22</v>
      </c>
      <c r="F473" s="258" t="s">
        <v>1049</v>
      </c>
      <c r="G473" s="256"/>
      <c r="H473" s="259">
        <v>19.063</v>
      </c>
      <c r="I473" s="260"/>
      <c r="J473" s="256"/>
      <c r="K473" s="256"/>
      <c r="L473" s="261"/>
      <c r="M473" s="262"/>
      <c r="N473" s="263"/>
      <c r="O473" s="263"/>
      <c r="P473" s="263"/>
      <c r="Q473" s="263"/>
      <c r="R473" s="263"/>
      <c r="S473" s="263"/>
      <c r="T473" s="264"/>
      <c r="AT473" s="265" t="s">
        <v>405</v>
      </c>
      <c r="AU473" s="265" t="s">
        <v>81</v>
      </c>
      <c r="AV473" s="12" t="s">
        <v>81</v>
      </c>
      <c r="AW473" s="12" t="s">
        <v>36</v>
      </c>
      <c r="AX473" s="12" t="s">
        <v>73</v>
      </c>
      <c r="AY473" s="265" t="s">
        <v>394</v>
      </c>
    </row>
    <row r="474" spans="2:51" s="14" customFormat="1" ht="13.5">
      <c r="B474" s="277"/>
      <c r="C474" s="278"/>
      <c r="D474" s="252" t="s">
        <v>405</v>
      </c>
      <c r="E474" s="279" t="s">
        <v>214</v>
      </c>
      <c r="F474" s="280" t="s">
        <v>473</v>
      </c>
      <c r="G474" s="278"/>
      <c r="H474" s="281">
        <v>37.583</v>
      </c>
      <c r="I474" s="282"/>
      <c r="J474" s="278"/>
      <c r="K474" s="278"/>
      <c r="L474" s="283"/>
      <c r="M474" s="284"/>
      <c r="N474" s="285"/>
      <c r="O474" s="285"/>
      <c r="P474" s="285"/>
      <c r="Q474" s="285"/>
      <c r="R474" s="285"/>
      <c r="S474" s="285"/>
      <c r="T474" s="286"/>
      <c r="AT474" s="287" t="s">
        <v>405</v>
      </c>
      <c r="AU474" s="287" t="s">
        <v>81</v>
      </c>
      <c r="AV474" s="14" t="s">
        <v>401</v>
      </c>
      <c r="AW474" s="14" t="s">
        <v>36</v>
      </c>
      <c r="AX474" s="14" t="s">
        <v>24</v>
      </c>
      <c r="AY474" s="287" t="s">
        <v>394</v>
      </c>
    </row>
    <row r="475" spans="2:65" s="1" customFormat="1" ht="16.5" customHeight="1">
      <c r="B475" s="47"/>
      <c r="C475" s="240" t="s">
        <v>1050</v>
      </c>
      <c r="D475" s="240" t="s">
        <v>396</v>
      </c>
      <c r="E475" s="241" t="s">
        <v>1051</v>
      </c>
      <c r="F475" s="242" t="s">
        <v>1052</v>
      </c>
      <c r="G475" s="243" t="s">
        <v>425</v>
      </c>
      <c r="H475" s="244">
        <v>0.419</v>
      </c>
      <c r="I475" s="245"/>
      <c r="J475" s="246">
        <f>ROUND(I475*H475,2)</f>
        <v>0</v>
      </c>
      <c r="K475" s="242" t="s">
        <v>400</v>
      </c>
      <c r="L475" s="73"/>
      <c r="M475" s="247" t="s">
        <v>22</v>
      </c>
      <c r="N475" s="248" t="s">
        <v>44</v>
      </c>
      <c r="O475" s="48"/>
      <c r="P475" s="249">
        <f>O475*H475</f>
        <v>0</v>
      </c>
      <c r="Q475" s="249">
        <v>2.45343</v>
      </c>
      <c r="R475" s="249">
        <f>Q475*H475</f>
        <v>1.02798717</v>
      </c>
      <c r="S475" s="249">
        <v>0</v>
      </c>
      <c r="T475" s="250">
        <f>S475*H475</f>
        <v>0</v>
      </c>
      <c r="AR475" s="25" t="s">
        <v>401</v>
      </c>
      <c r="AT475" s="25" t="s">
        <v>396</v>
      </c>
      <c r="AU475" s="25" t="s">
        <v>81</v>
      </c>
      <c r="AY475" s="25" t="s">
        <v>394</v>
      </c>
      <c r="BE475" s="251">
        <f>IF(N475="základní",J475,0)</f>
        <v>0</v>
      </c>
      <c r="BF475" s="251">
        <f>IF(N475="snížená",J475,0)</f>
        <v>0</v>
      </c>
      <c r="BG475" s="251">
        <f>IF(N475="zákl. přenesená",J475,0)</f>
        <v>0</v>
      </c>
      <c r="BH475" s="251">
        <f>IF(N475="sníž. přenesená",J475,0)</f>
        <v>0</v>
      </c>
      <c r="BI475" s="251">
        <f>IF(N475="nulová",J475,0)</f>
        <v>0</v>
      </c>
      <c r="BJ475" s="25" t="s">
        <v>24</v>
      </c>
      <c r="BK475" s="251">
        <f>ROUND(I475*H475,2)</f>
        <v>0</v>
      </c>
      <c r="BL475" s="25" t="s">
        <v>401</v>
      </c>
      <c r="BM475" s="25" t="s">
        <v>1053</v>
      </c>
    </row>
    <row r="476" spans="2:47" s="1" customFormat="1" ht="13.5">
      <c r="B476" s="47"/>
      <c r="C476" s="75"/>
      <c r="D476" s="252" t="s">
        <v>403</v>
      </c>
      <c r="E476" s="75"/>
      <c r="F476" s="253" t="s">
        <v>1054</v>
      </c>
      <c r="G476" s="75"/>
      <c r="H476" s="75"/>
      <c r="I476" s="208"/>
      <c r="J476" s="75"/>
      <c r="K476" s="75"/>
      <c r="L476" s="73"/>
      <c r="M476" s="254"/>
      <c r="N476" s="48"/>
      <c r="O476" s="48"/>
      <c r="P476" s="48"/>
      <c r="Q476" s="48"/>
      <c r="R476" s="48"/>
      <c r="S476" s="48"/>
      <c r="T476" s="96"/>
      <c r="AT476" s="25" t="s">
        <v>403</v>
      </c>
      <c r="AU476" s="25" t="s">
        <v>81</v>
      </c>
    </row>
    <row r="477" spans="2:51" s="12" customFormat="1" ht="13.5">
      <c r="B477" s="255"/>
      <c r="C477" s="256"/>
      <c r="D477" s="252" t="s">
        <v>405</v>
      </c>
      <c r="E477" s="257" t="s">
        <v>22</v>
      </c>
      <c r="F477" s="258" t="s">
        <v>1055</v>
      </c>
      <c r="G477" s="256"/>
      <c r="H477" s="259">
        <v>0.419</v>
      </c>
      <c r="I477" s="260"/>
      <c r="J477" s="256"/>
      <c r="K477" s="256"/>
      <c r="L477" s="261"/>
      <c r="M477" s="262"/>
      <c r="N477" s="263"/>
      <c r="O477" s="263"/>
      <c r="P477" s="263"/>
      <c r="Q477" s="263"/>
      <c r="R477" s="263"/>
      <c r="S477" s="263"/>
      <c r="T477" s="264"/>
      <c r="AT477" s="265" t="s">
        <v>405</v>
      </c>
      <c r="AU477" s="265" t="s">
        <v>81</v>
      </c>
      <c r="AV477" s="12" t="s">
        <v>81</v>
      </c>
      <c r="AW477" s="12" t="s">
        <v>36</v>
      </c>
      <c r="AX477" s="12" t="s">
        <v>24</v>
      </c>
      <c r="AY477" s="265" t="s">
        <v>394</v>
      </c>
    </row>
    <row r="478" spans="2:65" s="1" customFormat="1" ht="16.5" customHeight="1">
      <c r="B478" s="47"/>
      <c r="C478" s="240" t="s">
        <v>1056</v>
      </c>
      <c r="D478" s="240" t="s">
        <v>396</v>
      </c>
      <c r="E478" s="241" t="s">
        <v>1057</v>
      </c>
      <c r="F478" s="242" t="s">
        <v>1058</v>
      </c>
      <c r="G478" s="243" t="s">
        <v>399</v>
      </c>
      <c r="H478" s="244">
        <v>170.067</v>
      </c>
      <c r="I478" s="245"/>
      <c r="J478" s="246">
        <f>ROUND(I478*H478,2)</f>
        <v>0</v>
      </c>
      <c r="K478" s="242" t="s">
        <v>410</v>
      </c>
      <c r="L478" s="73"/>
      <c r="M478" s="247" t="s">
        <v>22</v>
      </c>
      <c r="N478" s="248" t="s">
        <v>44</v>
      </c>
      <c r="O478" s="48"/>
      <c r="P478" s="249">
        <f>O478*H478</f>
        <v>0</v>
      </c>
      <c r="Q478" s="249">
        <v>0.00215</v>
      </c>
      <c r="R478" s="249">
        <f>Q478*H478</f>
        <v>0.36564405</v>
      </c>
      <c r="S478" s="249">
        <v>0</v>
      </c>
      <c r="T478" s="250">
        <f>S478*H478</f>
        <v>0</v>
      </c>
      <c r="AR478" s="25" t="s">
        <v>401</v>
      </c>
      <c r="AT478" s="25" t="s">
        <v>396</v>
      </c>
      <c r="AU478" s="25" t="s">
        <v>81</v>
      </c>
      <c r="AY478" s="25" t="s">
        <v>394</v>
      </c>
      <c r="BE478" s="251">
        <f>IF(N478="základní",J478,0)</f>
        <v>0</v>
      </c>
      <c r="BF478" s="251">
        <f>IF(N478="snížená",J478,0)</f>
        <v>0</v>
      </c>
      <c r="BG478" s="251">
        <f>IF(N478="zákl. přenesená",J478,0)</f>
        <v>0</v>
      </c>
      <c r="BH478" s="251">
        <f>IF(N478="sníž. přenesená",J478,0)</f>
        <v>0</v>
      </c>
      <c r="BI478" s="251">
        <f>IF(N478="nulová",J478,0)</f>
        <v>0</v>
      </c>
      <c r="BJ478" s="25" t="s">
        <v>24</v>
      </c>
      <c r="BK478" s="251">
        <f>ROUND(I478*H478,2)</f>
        <v>0</v>
      </c>
      <c r="BL478" s="25" t="s">
        <v>401</v>
      </c>
      <c r="BM478" s="25" t="s">
        <v>1059</v>
      </c>
    </row>
    <row r="479" spans="2:47" s="1" customFormat="1" ht="13.5">
      <c r="B479" s="47"/>
      <c r="C479" s="75"/>
      <c r="D479" s="252" t="s">
        <v>403</v>
      </c>
      <c r="E479" s="75"/>
      <c r="F479" s="253" t="s">
        <v>1060</v>
      </c>
      <c r="G479" s="75"/>
      <c r="H479" s="75"/>
      <c r="I479" s="208"/>
      <c r="J479" s="75"/>
      <c r="K479" s="75"/>
      <c r="L479" s="73"/>
      <c r="M479" s="254"/>
      <c r="N479" s="48"/>
      <c r="O479" s="48"/>
      <c r="P479" s="48"/>
      <c r="Q479" s="48"/>
      <c r="R479" s="48"/>
      <c r="S479" s="48"/>
      <c r="T479" s="96"/>
      <c r="AT479" s="25" t="s">
        <v>403</v>
      </c>
      <c r="AU479" s="25" t="s">
        <v>81</v>
      </c>
    </row>
    <row r="480" spans="2:51" s="12" customFormat="1" ht="13.5">
      <c r="B480" s="255"/>
      <c r="C480" s="256"/>
      <c r="D480" s="252" t="s">
        <v>405</v>
      </c>
      <c r="E480" s="257" t="s">
        <v>22</v>
      </c>
      <c r="F480" s="258" t="s">
        <v>1061</v>
      </c>
      <c r="G480" s="256"/>
      <c r="H480" s="259">
        <v>2.898</v>
      </c>
      <c r="I480" s="260"/>
      <c r="J480" s="256"/>
      <c r="K480" s="256"/>
      <c r="L480" s="261"/>
      <c r="M480" s="262"/>
      <c r="N480" s="263"/>
      <c r="O480" s="263"/>
      <c r="P480" s="263"/>
      <c r="Q480" s="263"/>
      <c r="R480" s="263"/>
      <c r="S480" s="263"/>
      <c r="T480" s="264"/>
      <c r="AT480" s="265" t="s">
        <v>405</v>
      </c>
      <c r="AU480" s="265" t="s">
        <v>81</v>
      </c>
      <c r="AV480" s="12" t="s">
        <v>81</v>
      </c>
      <c r="AW480" s="12" t="s">
        <v>36</v>
      </c>
      <c r="AX480" s="12" t="s">
        <v>73</v>
      </c>
      <c r="AY480" s="265" t="s">
        <v>394</v>
      </c>
    </row>
    <row r="481" spans="2:51" s="12" customFormat="1" ht="13.5">
      <c r="B481" s="255"/>
      <c r="C481" s="256"/>
      <c r="D481" s="252" t="s">
        <v>405</v>
      </c>
      <c r="E481" s="257" t="s">
        <v>22</v>
      </c>
      <c r="F481" s="258" t="s">
        <v>1062</v>
      </c>
      <c r="G481" s="256"/>
      <c r="H481" s="259">
        <v>3.42</v>
      </c>
      <c r="I481" s="260"/>
      <c r="J481" s="256"/>
      <c r="K481" s="256"/>
      <c r="L481" s="261"/>
      <c r="M481" s="262"/>
      <c r="N481" s="263"/>
      <c r="O481" s="263"/>
      <c r="P481" s="263"/>
      <c r="Q481" s="263"/>
      <c r="R481" s="263"/>
      <c r="S481" s="263"/>
      <c r="T481" s="264"/>
      <c r="AT481" s="265" t="s">
        <v>405</v>
      </c>
      <c r="AU481" s="265" t="s">
        <v>81</v>
      </c>
      <c r="AV481" s="12" t="s">
        <v>81</v>
      </c>
      <c r="AW481" s="12" t="s">
        <v>36</v>
      </c>
      <c r="AX481" s="12" t="s">
        <v>73</v>
      </c>
      <c r="AY481" s="265" t="s">
        <v>394</v>
      </c>
    </row>
    <row r="482" spans="2:51" s="12" customFormat="1" ht="13.5">
      <c r="B482" s="255"/>
      <c r="C482" s="256"/>
      <c r="D482" s="252" t="s">
        <v>405</v>
      </c>
      <c r="E482" s="257" t="s">
        <v>22</v>
      </c>
      <c r="F482" s="258" t="s">
        <v>1063</v>
      </c>
      <c r="G482" s="256"/>
      <c r="H482" s="259">
        <v>5.738</v>
      </c>
      <c r="I482" s="260"/>
      <c r="J482" s="256"/>
      <c r="K482" s="256"/>
      <c r="L482" s="261"/>
      <c r="M482" s="262"/>
      <c r="N482" s="263"/>
      <c r="O482" s="263"/>
      <c r="P482" s="263"/>
      <c r="Q482" s="263"/>
      <c r="R482" s="263"/>
      <c r="S482" s="263"/>
      <c r="T482" s="264"/>
      <c r="AT482" s="265" t="s">
        <v>405</v>
      </c>
      <c r="AU482" s="265" t="s">
        <v>81</v>
      </c>
      <c r="AV482" s="12" t="s">
        <v>81</v>
      </c>
      <c r="AW482" s="12" t="s">
        <v>36</v>
      </c>
      <c r="AX482" s="12" t="s">
        <v>73</v>
      </c>
      <c r="AY482" s="265" t="s">
        <v>394</v>
      </c>
    </row>
    <row r="483" spans="2:51" s="12" customFormat="1" ht="13.5">
      <c r="B483" s="255"/>
      <c r="C483" s="256"/>
      <c r="D483" s="252" t="s">
        <v>405</v>
      </c>
      <c r="E483" s="257" t="s">
        <v>22</v>
      </c>
      <c r="F483" s="258" t="s">
        <v>1064</v>
      </c>
      <c r="G483" s="256"/>
      <c r="H483" s="259">
        <v>50.25</v>
      </c>
      <c r="I483" s="260"/>
      <c r="J483" s="256"/>
      <c r="K483" s="256"/>
      <c r="L483" s="261"/>
      <c r="M483" s="262"/>
      <c r="N483" s="263"/>
      <c r="O483" s="263"/>
      <c r="P483" s="263"/>
      <c r="Q483" s="263"/>
      <c r="R483" s="263"/>
      <c r="S483" s="263"/>
      <c r="T483" s="264"/>
      <c r="AT483" s="265" t="s">
        <v>405</v>
      </c>
      <c r="AU483" s="265" t="s">
        <v>81</v>
      </c>
      <c r="AV483" s="12" t="s">
        <v>81</v>
      </c>
      <c r="AW483" s="12" t="s">
        <v>36</v>
      </c>
      <c r="AX483" s="12" t="s">
        <v>73</v>
      </c>
      <c r="AY483" s="265" t="s">
        <v>394</v>
      </c>
    </row>
    <row r="484" spans="2:51" s="12" customFormat="1" ht="13.5">
      <c r="B484" s="255"/>
      <c r="C484" s="256"/>
      <c r="D484" s="252" t="s">
        <v>405</v>
      </c>
      <c r="E484" s="257" t="s">
        <v>22</v>
      </c>
      <c r="F484" s="258" t="s">
        <v>1065</v>
      </c>
      <c r="G484" s="256"/>
      <c r="H484" s="259">
        <v>95.313</v>
      </c>
      <c r="I484" s="260"/>
      <c r="J484" s="256"/>
      <c r="K484" s="256"/>
      <c r="L484" s="261"/>
      <c r="M484" s="262"/>
      <c r="N484" s="263"/>
      <c r="O484" s="263"/>
      <c r="P484" s="263"/>
      <c r="Q484" s="263"/>
      <c r="R484" s="263"/>
      <c r="S484" s="263"/>
      <c r="T484" s="264"/>
      <c r="AT484" s="265" t="s">
        <v>405</v>
      </c>
      <c r="AU484" s="265" t="s">
        <v>81</v>
      </c>
      <c r="AV484" s="12" t="s">
        <v>81</v>
      </c>
      <c r="AW484" s="12" t="s">
        <v>36</v>
      </c>
      <c r="AX484" s="12" t="s">
        <v>73</v>
      </c>
      <c r="AY484" s="265" t="s">
        <v>394</v>
      </c>
    </row>
    <row r="485" spans="2:51" s="13" customFormat="1" ht="13.5">
      <c r="B485" s="266"/>
      <c r="C485" s="267"/>
      <c r="D485" s="252" t="s">
        <v>405</v>
      </c>
      <c r="E485" s="268" t="s">
        <v>216</v>
      </c>
      <c r="F485" s="269" t="s">
        <v>430</v>
      </c>
      <c r="G485" s="267"/>
      <c r="H485" s="270">
        <v>157.619</v>
      </c>
      <c r="I485" s="271"/>
      <c r="J485" s="267"/>
      <c r="K485" s="267"/>
      <c r="L485" s="272"/>
      <c r="M485" s="273"/>
      <c r="N485" s="274"/>
      <c r="O485" s="274"/>
      <c r="P485" s="274"/>
      <c r="Q485" s="274"/>
      <c r="R485" s="274"/>
      <c r="S485" s="274"/>
      <c r="T485" s="275"/>
      <c r="AT485" s="276" t="s">
        <v>405</v>
      </c>
      <c r="AU485" s="276" t="s">
        <v>81</v>
      </c>
      <c r="AV485" s="13" t="s">
        <v>413</v>
      </c>
      <c r="AW485" s="13" t="s">
        <v>36</v>
      </c>
      <c r="AX485" s="13" t="s">
        <v>73</v>
      </c>
      <c r="AY485" s="276" t="s">
        <v>394</v>
      </c>
    </row>
    <row r="486" spans="2:51" s="12" customFormat="1" ht="13.5">
      <c r="B486" s="255"/>
      <c r="C486" s="256"/>
      <c r="D486" s="252" t="s">
        <v>405</v>
      </c>
      <c r="E486" s="257" t="s">
        <v>22</v>
      </c>
      <c r="F486" s="258" t="s">
        <v>1066</v>
      </c>
      <c r="G486" s="256"/>
      <c r="H486" s="259">
        <v>6.7</v>
      </c>
      <c r="I486" s="260"/>
      <c r="J486" s="256"/>
      <c r="K486" s="256"/>
      <c r="L486" s="261"/>
      <c r="M486" s="262"/>
      <c r="N486" s="263"/>
      <c r="O486" s="263"/>
      <c r="P486" s="263"/>
      <c r="Q486" s="263"/>
      <c r="R486" s="263"/>
      <c r="S486" s="263"/>
      <c r="T486" s="264"/>
      <c r="AT486" s="265" t="s">
        <v>405</v>
      </c>
      <c r="AU486" s="265" t="s">
        <v>81</v>
      </c>
      <c r="AV486" s="12" t="s">
        <v>81</v>
      </c>
      <c r="AW486" s="12" t="s">
        <v>36</v>
      </c>
      <c r="AX486" s="12" t="s">
        <v>73</v>
      </c>
      <c r="AY486" s="265" t="s">
        <v>394</v>
      </c>
    </row>
    <row r="487" spans="2:51" s="12" customFormat="1" ht="13.5">
      <c r="B487" s="255"/>
      <c r="C487" s="256"/>
      <c r="D487" s="252" t="s">
        <v>405</v>
      </c>
      <c r="E487" s="257" t="s">
        <v>22</v>
      </c>
      <c r="F487" s="258" t="s">
        <v>1067</v>
      </c>
      <c r="G487" s="256"/>
      <c r="H487" s="259">
        <v>3.84</v>
      </c>
      <c r="I487" s="260"/>
      <c r="J487" s="256"/>
      <c r="K487" s="256"/>
      <c r="L487" s="261"/>
      <c r="M487" s="262"/>
      <c r="N487" s="263"/>
      <c r="O487" s="263"/>
      <c r="P487" s="263"/>
      <c r="Q487" s="263"/>
      <c r="R487" s="263"/>
      <c r="S487" s="263"/>
      <c r="T487" s="264"/>
      <c r="AT487" s="265" t="s">
        <v>405</v>
      </c>
      <c r="AU487" s="265" t="s">
        <v>81</v>
      </c>
      <c r="AV487" s="12" t="s">
        <v>81</v>
      </c>
      <c r="AW487" s="12" t="s">
        <v>36</v>
      </c>
      <c r="AX487" s="12" t="s">
        <v>73</v>
      </c>
      <c r="AY487" s="265" t="s">
        <v>394</v>
      </c>
    </row>
    <row r="488" spans="2:51" s="12" customFormat="1" ht="13.5">
      <c r="B488" s="255"/>
      <c r="C488" s="256"/>
      <c r="D488" s="252" t="s">
        <v>405</v>
      </c>
      <c r="E488" s="257" t="s">
        <v>22</v>
      </c>
      <c r="F488" s="258" t="s">
        <v>1068</v>
      </c>
      <c r="G488" s="256"/>
      <c r="H488" s="259">
        <v>1.908</v>
      </c>
      <c r="I488" s="260"/>
      <c r="J488" s="256"/>
      <c r="K488" s="256"/>
      <c r="L488" s="261"/>
      <c r="M488" s="262"/>
      <c r="N488" s="263"/>
      <c r="O488" s="263"/>
      <c r="P488" s="263"/>
      <c r="Q488" s="263"/>
      <c r="R488" s="263"/>
      <c r="S488" s="263"/>
      <c r="T488" s="264"/>
      <c r="AT488" s="265" t="s">
        <v>405</v>
      </c>
      <c r="AU488" s="265" t="s">
        <v>81</v>
      </c>
      <c r="AV488" s="12" t="s">
        <v>81</v>
      </c>
      <c r="AW488" s="12" t="s">
        <v>36</v>
      </c>
      <c r="AX488" s="12" t="s">
        <v>73</v>
      </c>
      <c r="AY488" s="265" t="s">
        <v>394</v>
      </c>
    </row>
    <row r="489" spans="2:51" s="14" customFormat="1" ht="13.5">
      <c r="B489" s="277"/>
      <c r="C489" s="278"/>
      <c r="D489" s="252" t="s">
        <v>405</v>
      </c>
      <c r="E489" s="279" t="s">
        <v>218</v>
      </c>
      <c r="F489" s="280" t="s">
        <v>473</v>
      </c>
      <c r="G489" s="278"/>
      <c r="H489" s="281">
        <v>170.067</v>
      </c>
      <c r="I489" s="282"/>
      <c r="J489" s="278"/>
      <c r="K489" s="278"/>
      <c r="L489" s="283"/>
      <c r="M489" s="284"/>
      <c r="N489" s="285"/>
      <c r="O489" s="285"/>
      <c r="P489" s="285"/>
      <c r="Q489" s="285"/>
      <c r="R489" s="285"/>
      <c r="S489" s="285"/>
      <c r="T489" s="286"/>
      <c r="AT489" s="287" t="s">
        <v>405</v>
      </c>
      <c r="AU489" s="287" t="s">
        <v>81</v>
      </c>
      <c r="AV489" s="14" t="s">
        <v>401</v>
      </c>
      <c r="AW489" s="14" t="s">
        <v>36</v>
      </c>
      <c r="AX489" s="14" t="s">
        <v>24</v>
      </c>
      <c r="AY489" s="287" t="s">
        <v>394</v>
      </c>
    </row>
    <row r="490" spans="2:65" s="1" customFormat="1" ht="16.5" customHeight="1">
      <c r="B490" s="47"/>
      <c r="C490" s="240" t="s">
        <v>1069</v>
      </c>
      <c r="D490" s="240" t="s">
        <v>396</v>
      </c>
      <c r="E490" s="241" t="s">
        <v>1070</v>
      </c>
      <c r="F490" s="242" t="s">
        <v>1071</v>
      </c>
      <c r="G490" s="243" t="s">
        <v>399</v>
      </c>
      <c r="H490" s="244">
        <v>170.067</v>
      </c>
      <c r="I490" s="245"/>
      <c r="J490" s="246">
        <f>ROUND(I490*H490,2)</f>
        <v>0</v>
      </c>
      <c r="K490" s="242" t="s">
        <v>410</v>
      </c>
      <c r="L490" s="73"/>
      <c r="M490" s="247" t="s">
        <v>22</v>
      </c>
      <c r="N490" s="248" t="s">
        <v>44</v>
      </c>
      <c r="O490" s="48"/>
      <c r="P490" s="249">
        <f>O490*H490</f>
        <v>0</v>
      </c>
      <c r="Q490" s="249">
        <v>0</v>
      </c>
      <c r="R490" s="249">
        <f>Q490*H490</f>
        <v>0</v>
      </c>
      <c r="S490" s="249">
        <v>0</v>
      </c>
      <c r="T490" s="250">
        <f>S490*H490</f>
        <v>0</v>
      </c>
      <c r="AR490" s="25" t="s">
        <v>401</v>
      </c>
      <c r="AT490" s="25" t="s">
        <v>396</v>
      </c>
      <c r="AU490" s="25" t="s">
        <v>81</v>
      </c>
      <c r="AY490" s="25" t="s">
        <v>394</v>
      </c>
      <c r="BE490" s="251">
        <f>IF(N490="základní",J490,0)</f>
        <v>0</v>
      </c>
      <c r="BF490" s="251">
        <f>IF(N490="snížená",J490,0)</f>
        <v>0</v>
      </c>
      <c r="BG490" s="251">
        <f>IF(N490="zákl. přenesená",J490,0)</f>
        <v>0</v>
      </c>
      <c r="BH490" s="251">
        <f>IF(N490="sníž. přenesená",J490,0)</f>
        <v>0</v>
      </c>
      <c r="BI490" s="251">
        <f>IF(N490="nulová",J490,0)</f>
        <v>0</v>
      </c>
      <c r="BJ490" s="25" t="s">
        <v>24</v>
      </c>
      <c r="BK490" s="251">
        <f>ROUND(I490*H490,2)</f>
        <v>0</v>
      </c>
      <c r="BL490" s="25" t="s">
        <v>401</v>
      </c>
      <c r="BM490" s="25" t="s">
        <v>1072</v>
      </c>
    </row>
    <row r="491" spans="2:47" s="1" customFormat="1" ht="13.5">
      <c r="B491" s="47"/>
      <c r="C491" s="75"/>
      <c r="D491" s="252" t="s">
        <v>403</v>
      </c>
      <c r="E491" s="75"/>
      <c r="F491" s="253" t="s">
        <v>1073</v>
      </c>
      <c r="G491" s="75"/>
      <c r="H491" s="75"/>
      <c r="I491" s="208"/>
      <c r="J491" s="75"/>
      <c r="K491" s="75"/>
      <c r="L491" s="73"/>
      <c r="M491" s="254"/>
      <c r="N491" s="48"/>
      <c r="O491" s="48"/>
      <c r="P491" s="48"/>
      <c r="Q491" s="48"/>
      <c r="R491" s="48"/>
      <c r="S491" s="48"/>
      <c r="T491" s="96"/>
      <c r="AT491" s="25" t="s">
        <v>403</v>
      </c>
      <c r="AU491" s="25" t="s">
        <v>81</v>
      </c>
    </row>
    <row r="492" spans="2:51" s="12" customFormat="1" ht="13.5">
      <c r="B492" s="255"/>
      <c r="C492" s="256"/>
      <c r="D492" s="252" t="s">
        <v>405</v>
      </c>
      <c r="E492" s="257" t="s">
        <v>22</v>
      </c>
      <c r="F492" s="258" t="s">
        <v>218</v>
      </c>
      <c r="G492" s="256"/>
      <c r="H492" s="259">
        <v>170.067</v>
      </c>
      <c r="I492" s="260"/>
      <c r="J492" s="256"/>
      <c r="K492" s="256"/>
      <c r="L492" s="261"/>
      <c r="M492" s="262"/>
      <c r="N492" s="263"/>
      <c r="O492" s="263"/>
      <c r="P492" s="263"/>
      <c r="Q492" s="263"/>
      <c r="R492" s="263"/>
      <c r="S492" s="263"/>
      <c r="T492" s="264"/>
      <c r="AT492" s="265" t="s">
        <v>405</v>
      </c>
      <c r="AU492" s="265" t="s">
        <v>81</v>
      </c>
      <c r="AV492" s="12" t="s">
        <v>81</v>
      </c>
      <c r="AW492" s="12" t="s">
        <v>36</v>
      </c>
      <c r="AX492" s="12" t="s">
        <v>24</v>
      </c>
      <c r="AY492" s="265" t="s">
        <v>394</v>
      </c>
    </row>
    <row r="493" spans="2:65" s="1" customFormat="1" ht="16.5" customHeight="1">
      <c r="B493" s="47"/>
      <c r="C493" s="240" t="s">
        <v>1074</v>
      </c>
      <c r="D493" s="240" t="s">
        <v>396</v>
      </c>
      <c r="E493" s="241" t="s">
        <v>1075</v>
      </c>
      <c r="F493" s="242" t="s">
        <v>1076</v>
      </c>
      <c r="G493" s="243" t="s">
        <v>399</v>
      </c>
      <c r="H493" s="244">
        <v>157.619</v>
      </c>
      <c r="I493" s="245"/>
      <c r="J493" s="246">
        <f>ROUND(I493*H493,2)</f>
        <v>0</v>
      </c>
      <c r="K493" s="242" t="s">
        <v>410</v>
      </c>
      <c r="L493" s="73"/>
      <c r="M493" s="247" t="s">
        <v>22</v>
      </c>
      <c r="N493" s="248" t="s">
        <v>44</v>
      </c>
      <c r="O493" s="48"/>
      <c r="P493" s="249">
        <f>O493*H493</f>
        <v>0</v>
      </c>
      <c r="Q493" s="249">
        <v>0.00524</v>
      </c>
      <c r="R493" s="249">
        <f>Q493*H493</f>
        <v>0.82592356</v>
      </c>
      <c r="S493" s="249">
        <v>0</v>
      </c>
      <c r="T493" s="250">
        <f>S493*H493</f>
        <v>0</v>
      </c>
      <c r="AR493" s="25" t="s">
        <v>401</v>
      </c>
      <c r="AT493" s="25" t="s">
        <v>396</v>
      </c>
      <c r="AU493" s="25" t="s">
        <v>81</v>
      </c>
      <c r="AY493" s="25" t="s">
        <v>394</v>
      </c>
      <c r="BE493" s="251">
        <f>IF(N493="základní",J493,0)</f>
        <v>0</v>
      </c>
      <c r="BF493" s="251">
        <f>IF(N493="snížená",J493,0)</f>
        <v>0</v>
      </c>
      <c r="BG493" s="251">
        <f>IF(N493="zákl. přenesená",J493,0)</f>
        <v>0</v>
      </c>
      <c r="BH493" s="251">
        <f>IF(N493="sníž. přenesená",J493,0)</f>
        <v>0</v>
      </c>
      <c r="BI493" s="251">
        <f>IF(N493="nulová",J493,0)</f>
        <v>0</v>
      </c>
      <c r="BJ493" s="25" t="s">
        <v>24</v>
      </c>
      <c r="BK493" s="251">
        <f>ROUND(I493*H493,2)</f>
        <v>0</v>
      </c>
      <c r="BL493" s="25" t="s">
        <v>401</v>
      </c>
      <c r="BM493" s="25" t="s">
        <v>1077</v>
      </c>
    </row>
    <row r="494" spans="2:47" s="1" customFormat="1" ht="13.5">
      <c r="B494" s="47"/>
      <c r="C494" s="75"/>
      <c r="D494" s="252" t="s">
        <v>403</v>
      </c>
      <c r="E494" s="75"/>
      <c r="F494" s="253" t="s">
        <v>1078</v>
      </c>
      <c r="G494" s="75"/>
      <c r="H494" s="75"/>
      <c r="I494" s="208"/>
      <c r="J494" s="75"/>
      <c r="K494" s="75"/>
      <c r="L494" s="73"/>
      <c r="M494" s="254"/>
      <c r="N494" s="48"/>
      <c r="O494" s="48"/>
      <c r="P494" s="48"/>
      <c r="Q494" s="48"/>
      <c r="R494" s="48"/>
      <c r="S494" s="48"/>
      <c r="T494" s="96"/>
      <c r="AT494" s="25" t="s">
        <v>403</v>
      </c>
      <c r="AU494" s="25" t="s">
        <v>81</v>
      </c>
    </row>
    <row r="495" spans="2:51" s="12" customFormat="1" ht="13.5">
      <c r="B495" s="255"/>
      <c r="C495" s="256"/>
      <c r="D495" s="252" t="s">
        <v>405</v>
      </c>
      <c r="E495" s="257" t="s">
        <v>22</v>
      </c>
      <c r="F495" s="258" t="s">
        <v>216</v>
      </c>
      <c r="G495" s="256"/>
      <c r="H495" s="259">
        <v>157.619</v>
      </c>
      <c r="I495" s="260"/>
      <c r="J495" s="256"/>
      <c r="K495" s="256"/>
      <c r="L495" s="261"/>
      <c r="M495" s="262"/>
      <c r="N495" s="263"/>
      <c r="O495" s="263"/>
      <c r="P495" s="263"/>
      <c r="Q495" s="263"/>
      <c r="R495" s="263"/>
      <c r="S495" s="263"/>
      <c r="T495" s="264"/>
      <c r="AT495" s="265" t="s">
        <v>405</v>
      </c>
      <c r="AU495" s="265" t="s">
        <v>81</v>
      </c>
      <c r="AV495" s="12" t="s">
        <v>81</v>
      </c>
      <c r="AW495" s="12" t="s">
        <v>36</v>
      </c>
      <c r="AX495" s="12" t="s">
        <v>24</v>
      </c>
      <c r="AY495" s="265" t="s">
        <v>394</v>
      </c>
    </row>
    <row r="496" spans="2:65" s="1" customFormat="1" ht="16.5" customHeight="1">
      <c r="B496" s="47"/>
      <c r="C496" s="240" t="s">
        <v>1079</v>
      </c>
      <c r="D496" s="240" t="s">
        <v>396</v>
      </c>
      <c r="E496" s="241" t="s">
        <v>1080</v>
      </c>
      <c r="F496" s="242" t="s">
        <v>1081</v>
      </c>
      <c r="G496" s="243" t="s">
        <v>399</v>
      </c>
      <c r="H496" s="244">
        <v>157.619</v>
      </c>
      <c r="I496" s="245"/>
      <c r="J496" s="246">
        <f>ROUND(I496*H496,2)</f>
        <v>0</v>
      </c>
      <c r="K496" s="242" t="s">
        <v>410</v>
      </c>
      <c r="L496" s="73"/>
      <c r="M496" s="247" t="s">
        <v>22</v>
      </c>
      <c r="N496" s="248" t="s">
        <v>44</v>
      </c>
      <c r="O496" s="48"/>
      <c r="P496" s="249">
        <f>O496*H496</f>
        <v>0</v>
      </c>
      <c r="Q496" s="249">
        <v>0</v>
      </c>
      <c r="R496" s="249">
        <f>Q496*H496</f>
        <v>0</v>
      </c>
      <c r="S496" s="249">
        <v>0</v>
      </c>
      <c r="T496" s="250">
        <f>S496*H496</f>
        <v>0</v>
      </c>
      <c r="AR496" s="25" t="s">
        <v>401</v>
      </c>
      <c r="AT496" s="25" t="s">
        <v>396</v>
      </c>
      <c r="AU496" s="25" t="s">
        <v>81</v>
      </c>
      <c r="AY496" s="25" t="s">
        <v>394</v>
      </c>
      <c r="BE496" s="251">
        <f>IF(N496="základní",J496,0)</f>
        <v>0</v>
      </c>
      <c r="BF496" s="251">
        <f>IF(N496="snížená",J496,0)</f>
        <v>0</v>
      </c>
      <c r="BG496" s="251">
        <f>IF(N496="zákl. přenesená",J496,0)</f>
        <v>0</v>
      </c>
      <c r="BH496" s="251">
        <f>IF(N496="sníž. přenesená",J496,0)</f>
        <v>0</v>
      </c>
      <c r="BI496" s="251">
        <f>IF(N496="nulová",J496,0)</f>
        <v>0</v>
      </c>
      <c r="BJ496" s="25" t="s">
        <v>24</v>
      </c>
      <c r="BK496" s="251">
        <f>ROUND(I496*H496,2)</f>
        <v>0</v>
      </c>
      <c r="BL496" s="25" t="s">
        <v>401</v>
      </c>
      <c r="BM496" s="25" t="s">
        <v>1082</v>
      </c>
    </row>
    <row r="497" spans="2:47" s="1" customFormat="1" ht="13.5">
      <c r="B497" s="47"/>
      <c r="C497" s="75"/>
      <c r="D497" s="252" t="s">
        <v>403</v>
      </c>
      <c r="E497" s="75"/>
      <c r="F497" s="253" t="s">
        <v>1083</v>
      </c>
      <c r="G497" s="75"/>
      <c r="H497" s="75"/>
      <c r="I497" s="208"/>
      <c r="J497" s="75"/>
      <c r="K497" s="75"/>
      <c r="L497" s="73"/>
      <c r="M497" s="254"/>
      <c r="N497" s="48"/>
      <c r="O497" s="48"/>
      <c r="P497" s="48"/>
      <c r="Q497" s="48"/>
      <c r="R497" s="48"/>
      <c r="S497" s="48"/>
      <c r="T497" s="96"/>
      <c r="AT497" s="25" t="s">
        <v>403</v>
      </c>
      <c r="AU497" s="25" t="s">
        <v>81</v>
      </c>
    </row>
    <row r="498" spans="2:51" s="12" customFormat="1" ht="13.5">
      <c r="B498" s="255"/>
      <c r="C498" s="256"/>
      <c r="D498" s="252" t="s">
        <v>405</v>
      </c>
      <c r="E498" s="257" t="s">
        <v>22</v>
      </c>
      <c r="F498" s="258" t="s">
        <v>216</v>
      </c>
      <c r="G498" s="256"/>
      <c r="H498" s="259">
        <v>157.619</v>
      </c>
      <c r="I498" s="260"/>
      <c r="J498" s="256"/>
      <c r="K498" s="256"/>
      <c r="L498" s="261"/>
      <c r="M498" s="262"/>
      <c r="N498" s="263"/>
      <c r="O498" s="263"/>
      <c r="P498" s="263"/>
      <c r="Q498" s="263"/>
      <c r="R498" s="263"/>
      <c r="S498" s="263"/>
      <c r="T498" s="264"/>
      <c r="AT498" s="265" t="s">
        <v>405</v>
      </c>
      <c r="AU498" s="265" t="s">
        <v>81</v>
      </c>
      <c r="AV498" s="12" t="s">
        <v>81</v>
      </c>
      <c r="AW498" s="12" t="s">
        <v>36</v>
      </c>
      <c r="AX498" s="12" t="s">
        <v>24</v>
      </c>
      <c r="AY498" s="265" t="s">
        <v>394</v>
      </c>
    </row>
    <row r="499" spans="2:65" s="1" customFormat="1" ht="25.5" customHeight="1">
      <c r="B499" s="47"/>
      <c r="C499" s="240" t="s">
        <v>1084</v>
      </c>
      <c r="D499" s="240" t="s">
        <v>396</v>
      </c>
      <c r="E499" s="241" t="s">
        <v>1085</v>
      </c>
      <c r="F499" s="242" t="s">
        <v>1086</v>
      </c>
      <c r="G499" s="243" t="s">
        <v>399</v>
      </c>
      <c r="H499" s="244">
        <v>3.64</v>
      </c>
      <c r="I499" s="245"/>
      <c r="J499" s="246">
        <f>ROUND(I499*H499,2)</f>
        <v>0</v>
      </c>
      <c r="K499" s="242" t="s">
        <v>400</v>
      </c>
      <c r="L499" s="73"/>
      <c r="M499" s="247" t="s">
        <v>22</v>
      </c>
      <c r="N499" s="248" t="s">
        <v>44</v>
      </c>
      <c r="O499" s="48"/>
      <c r="P499" s="249">
        <f>O499*H499</f>
        <v>0</v>
      </c>
      <c r="Q499" s="249">
        <v>0.01083</v>
      </c>
      <c r="R499" s="249">
        <f>Q499*H499</f>
        <v>0.039421199999999997</v>
      </c>
      <c r="S499" s="249">
        <v>0</v>
      </c>
      <c r="T499" s="250">
        <f>S499*H499</f>
        <v>0</v>
      </c>
      <c r="AR499" s="25" t="s">
        <v>401</v>
      </c>
      <c r="AT499" s="25" t="s">
        <v>396</v>
      </c>
      <c r="AU499" s="25" t="s">
        <v>81</v>
      </c>
      <c r="AY499" s="25" t="s">
        <v>394</v>
      </c>
      <c r="BE499" s="251">
        <f>IF(N499="základní",J499,0)</f>
        <v>0</v>
      </c>
      <c r="BF499" s="251">
        <f>IF(N499="snížená",J499,0)</f>
        <v>0</v>
      </c>
      <c r="BG499" s="251">
        <f>IF(N499="zákl. přenesená",J499,0)</f>
        <v>0</v>
      </c>
      <c r="BH499" s="251">
        <f>IF(N499="sníž. přenesená",J499,0)</f>
        <v>0</v>
      </c>
      <c r="BI499" s="251">
        <f>IF(N499="nulová",J499,0)</f>
        <v>0</v>
      </c>
      <c r="BJ499" s="25" t="s">
        <v>24</v>
      </c>
      <c r="BK499" s="251">
        <f>ROUND(I499*H499,2)</f>
        <v>0</v>
      </c>
      <c r="BL499" s="25" t="s">
        <v>401</v>
      </c>
      <c r="BM499" s="25" t="s">
        <v>1087</v>
      </c>
    </row>
    <row r="500" spans="2:47" s="1" customFormat="1" ht="13.5">
      <c r="B500" s="47"/>
      <c r="C500" s="75"/>
      <c r="D500" s="252" t="s">
        <v>403</v>
      </c>
      <c r="E500" s="75"/>
      <c r="F500" s="253" t="s">
        <v>1088</v>
      </c>
      <c r="G500" s="75"/>
      <c r="H500" s="75"/>
      <c r="I500" s="208"/>
      <c r="J500" s="75"/>
      <c r="K500" s="75"/>
      <c r="L500" s="73"/>
      <c r="M500" s="254"/>
      <c r="N500" s="48"/>
      <c r="O500" s="48"/>
      <c r="P500" s="48"/>
      <c r="Q500" s="48"/>
      <c r="R500" s="48"/>
      <c r="S500" s="48"/>
      <c r="T500" s="96"/>
      <c r="AT500" s="25" t="s">
        <v>403</v>
      </c>
      <c r="AU500" s="25" t="s">
        <v>81</v>
      </c>
    </row>
    <row r="501" spans="2:51" s="12" customFormat="1" ht="13.5">
      <c r="B501" s="255"/>
      <c r="C501" s="256"/>
      <c r="D501" s="252" t="s">
        <v>405</v>
      </c>
      <c r="E501" s="257" t="s">
        <v>325</v>
      </c>
      <c r="F501" s="258" t="s">
        <v>1089</v>
      </c>
      <c r="G501" s="256"/>
      <c r="H501" s="259">
        <v>3.64</v>
      </c>
      <c r="I501" s="260"/>
      <c r="J501" s="256"/>
      <c r="K501" s="256"/>
      <c r="L501" s="261"/>
      <c r="M501" s="262"/>
      <c r="N501" s="263"/>
      <c r="O501" s="263"/>
      <c r="P501" s="263"/>
      <c r="Q501" s="263"/>
      <c r="R501" s="263"/>
      <c r="S501" s="263"/>
      <c r="T501" s="264"/>
      <c r="AT501" s="265" t="s">
        <v>405</v>
      </c>
      <c r="AU501" s="265" t="s">
        <v>81</v>
      </c>
      <c r="AV501" s="12" t="s">
        <v>81</v>
      </c>
      <c r="AW501" s="12" t="s">
        <v>36</v>
      </c>
      <c r="AX501" s="12" t="s">
        <v>24</v>
      </c>
      <c r="AY501" s="265" t="s">
        <v>394</v>
      </c>
    </row>
    <row r="502" spans="2:65" s="1" customFormat="1" ht="16.5" customHeight="1">
      <c r="B502" s="47"/>
      <c r="C502" s="240" t="s">
        <v>1090</v>
      </c>
      <c r="D502" s="240" t="s">
        <v>396</v>
      </c>
      <c r="E502" s="241" t="s">
        <v>1091</v>
      </c>
      <c r="F502" s="242" t="s">
        <v>1092</v>
      </c>
      <c r="G502" s="243" t="s">
        <v>552</v>
      </c>
      <c r="H502" s="244">
        <v>1.503</v>
      </c>
      <c r="I502" s="245"/>
      <c r="J502" s="246">
        <f>ROUND(I502*H502,2)</f>
        <v>0</v>
      </c>
      <c r="K502" s="242" t="s">
        <v>410</v>
      </c>
      <c r="L502" s="73"/>
      <c r="M502" s="247" t="s">
        <v>22</v>
      </c>
      <c r="N502" s="248" t="s">
        <v>44</v>
      </c>
      <c r="O502" s="48"/>
      <c r="P502" s="249">
        <f>O502*H502</f>
        <v>0</v>
      </c>
      <c r="Q502" s="249">
        <v>1.05516</v>
      </c>
      <c r="R502" s="249">
        <f>Q502*H502</f>
        <v>1.58590548</v>
      </c>
      <c r="S502" s="249">
        <v>0</v>
      </c>
      <c r="T502" s="250">
        <f>S502*H502</f>
        <v>0</v>
      </c>
      <c r="AR502" s="25" t="s">
        <v>401</v>
      </c>
      <c r="AT502" s="25" t="s">
        <v>396</v>
      </c>
      <c r="AU502" s="25" t="s">
        <v>81</v>
      </c>
      <c r="AY502" s="25" t="s">
        <v>394</v>
      </c>
      <c r="BE502" s="251">
        <f>IF(N502="základní",J502,0)</f>
        <v>0</v>
      </c>
      <c r="BF502" s="251">
        <f>IF(N502="snížená",J502,0)</f>
        <v>0</v>
      </c>
      <c r="BG502" s="251">
        <f>IF(N502="zákl. přenesená",J502,0)</f>
        <v>0</v>
      </c>
      <c r="BH502" s="251">
        <f>IF(N502="sníž. přenesená",J502,0)</f>
        <v>0</v>
      </c>
      <c r="BI502" s="251">
        <f>IF(N502="nulová",J502,0)</f>
        <v>0</v>
      </c>
      <c r="BJ502" s="25" t="s">
        <v>24</v>
      </c>
      <c r="BK502" s="251">
        <f>ROUND(I502*H502,2)</f>
        <v>0</v>
      </c>
      <c r="BL502" s="25" t="s">
        <v>401</v>
      </c>
      <c r="BM502" s="25" t="s">
        <v>1093</v>
      </c>
    </row>
    <row r="503" spans="2:47" s="1" customFormat="1" ht="13.5">
      <c r="B503" s="47"/>
      <c r="C503" s="75"/>
      <c r="D503" s="252" t="s">
        <v>403</v>
      </c>
      <c r="E503" s="75"/>
      <c r="F503" s="253" t="s">
        <v>1094</v>
      </c>
      <c r="G503" s="75"/>
      <c r="H503" s="75"/>
      <c r="I503" s="208"/>
      <c r="J503" s="75"/>
      <c r="K503" s="75"/>
      <c r="L503" s="73"/>
      <c r="M503" s="254"/>
      <c r="N503" s="48"/>
      <c r="O503" s="48"/>
      <c r="P503" s="48"/>
      <c r="Q503" s="48"/>
      <c r="R503" s="48"/>
      <c r="S503" s="48"/>
      <c r="T503" s="96"/>
      <c r="AT503" s="25" t="s">
        <v>403</v>
      </c>
      <c r="AU503" s="25" t="s">
        <v>81</v>
      </c>
    </row>
    <row r="504" spans="2:51" s="12" customFormat="1" ht="13.5">
      <c r="B504" s="255"/>
      <c r="C504" s="256"/>
      <c r="D504" s="252" t="s">
        <v>405</v>
      </c>
      <c r="E504" s="257" t="s">
        <v>22</v>
      </c>
      <c r="F504" s="258" t="s">
        <v>1095</v>
      </c>
      <c r="G504" s="256"/>
      <c r="H504" s="259">
        <v>1.503</v>
      </c>
      <c r="I504" s="260"/>
      <c r="J504" s="256"/>
      <c r="K504" s="256"/>
      <c r="L504" s="261"/>
      <c r="M504" s="262"/>
      <c r="N504" s="263"/>
      <c r="O504" s="263"/>
      <c r="P504" s="263"/>
      <c r="Q504" s="263"/>
      <c r="R504" s="263"/>
      <c r="S504" s="263"/>
      <c r="T504" s="264"/>
      <c r="AT504" s="265" t="s">
        <v>405</v>
      </c>
      <c r="AU504" s="265" t="s">
        <v>81</v>
      </c>
      <c r="AV504" s="12" t="s">
        <v>81</v>
      </c>
      <c r="AW504" s="12" t="s">
        <v>36</v>
      </c>
      <c r="AX504" s="12" t="s">
        <v>24</v>
      </c>
      <c r="AY504" s="265" t="s">
        <v>394</v>
      </c>
    </row>
    <row r="505" spans="2:65" s="1" customFormat="1" ht="16.5" customHeight="1">
      <c r="B505" s="47"/>
      <c r="C505" s="240" t="s">
        <v>1096</v>
      </c>
      <c r="D505" s="240" t="s">
        <v>396</v>
      </c>
      <c r="E505" s="241" t="s">
        <v>1097</v>
      </c>
      <c r="F505" s="242" t="s">
        <v>1098</v>
      </c>
      <c r="G505" s="243" t="s">
        <v>552</v>
      </c>
      <c r="H505" s="244">
        <v>1.411</v>
      </c>
      <c r="I505" s="245"/>
      <c r="J505" s="246">
        <f>ROUND(I505*H505,2)</f>
        <v>0</v>
      </c>
      <c r="K505" s="242" t="s">
        <v>410</v>
      </c>
      <c r="L505" s="73"/>
      <c r="M505" s="247" t="s">
        <v>22</v>
      </c>
      <c r="N505" s="248" t="s">
        <v>44</v>
      </c>
      <c r="O505" s="48"/>
      <c r="P505" s="249">
        <f>O505*H505</f>
        <v>0</v>
      </c>
      <c r="Q505" s="249">
        <v>1.05306</v>
      </c>
      <c r="R505" s="249">
        <f>Q505*H505</f>
        <v>1.4858676600000003</v>
      </c>
      <c r="S505" s="249">
        <v>0</v>
      </c>
      <c r="T505" s="250">
        <f>S505*H505</f>
        <v>0</v>
      </c>
      <c r="AR505" s="25" t="s">
        <v>401</v>
      </c>
      <c r="AT505" s="25" t="s">
        <v>396</v>
      </c>
      <c r="AU505" s="25" t="s">
        <v>81</v>
      </c>
      <c r="AY505" s="25" t="s">
        <v>394</v>
      </c>
      <c r="BE505" s="251">
        <f>IF(N505="základní",J505,0)</f>
        <v>0</v>
      </c>
      <c r="BF505" s="251">
        <f>IF(N505="snížená",J505,0)</f>
        <v>0</v>
      </c>
      <c r="BG505" s="251">
        <f>IF(N505="zákl. přenesená",J505,0)</f>
        <v>0</v>
      </c>
      <c r="BH505" s="251">
        <f>IF(N505="sníž. přenesená",J505,0)</f>
        <v>0</v>
      </c>
      <c r="BI505" s="251">
        <f>IF(N505="nulová",J505,0)</f>
        <v>0</v>
      </c>
      <c r="BJ505" s="25" t="s">
        <v>24</v>
      </c>
      <c r="BK505" s="251">
        <f>ROUND(I505*H505,2)</f>
        <v>0</v>
      </c>
      <c r="BL505" s="25" t="s">
        <v>401</v>
      </c>
      <c r="BM505" s="25" t="s">
        <v>1099</v>
      </c>
    </row>
    <row r="506" spans="2:47" s="1" customFormat="1" ht="13.5">
      <c r="B506" s="47"/>
      <c r="C506" s="75"/>
      <c r="D506" s="252" t="s">
        <v>403</v>
      </c>
      <c r="E506" s="75"/>
      <c r="F506" s="253" t="s">
        <v>1100</v>
      </c>
      <c r="G506" s="75"/>
      <c r="H506" s="75"/>
      <c r="I506" s="208"/>
      <c r="J506" s="75"/>
      <c r="K506" s="75"/>
      <c r="L506" s="73"/>
      <c r="M506" s="254"/>
      <c r="N506" s="48"/>
      <c r="O506" s="48"/>
      <c r="P506" s="48"/>
      <c r="Q506" s="48"/>
      <c r="R506" s="48"/>
      <c r="S506" s="48"/>
      <c r="T506" s="96"/>
      <c r="AT506" s="25" t="s">
        <v>403</v>
      </c>
      <c r="AU506" s="25" t="s">
        <v>81</v>
      </c>
    </row>
    <row r="507" spans="2:51" s="12" customFormat="1" ht="13.5">
      <c r="B507" s="255"/>
      <c r="C507" s="256"/>
      <c r="D507" s="252" t="s">
        <v>405</v>
      </c>
      <c r="E507" s="257" t="s">
        <v>22</v>
      </c>
      <c r="F507" s="258" t="s">
        <v>1101</v>
      </c>
      <c r="G507" s="256"/>
      <c r="H507" s="259">
        <v>1.411</v>
      </c>
      <c r="I507" s="260"/>
      <c r="J507" s="256"/>
      <c r="K507" s="256"/>
      <c r="L507" s="261"/>
      <c r="M507" s="262"/>
      <c r="N507" s="263"/>
      <c r="O507" s="263"/>
      <c r="P507" s="263"/>
      <c r="Q507" s="263"/>
      <c r="R507" s="263"/>
      <c r="S507" s="263"/>
      <c r="T507" s="264"/>
      <c r="AT507" s="265" t="s">
        <v>405</v>
      </c>
      <c r="AU507" s="265" t="s">
        <v>81</v>
      </c>
      <c r="AV507" s="12" t="s">
        <v>81</v>
      </c>
      <c r="AW507" s="12" t="s">
        <v>36</v>
      </c>
      <c r="AX507" s="12" t="s">
        <v>24</v>
      </c>
      <c r="AY507" s="265" t="s">
        <v>394</v>
      </c>
    </row>
    <row r="508" spans="2:65" s="1" customFormat="1" ht="25.5" customHeight="1">
      <c r="B508" s="47"/>
      <c r="C508" s="240" t="s">
        <v>1102</v>
      </c>
      <c r="D508" s="240" t="s">
        <v>396</v>
      </c>
      <c r="E508" s="241" t="s">
        <v>1103</v>
      </c>
      <c r="F508" s="242" t="s">
        <v>1104</v>
      </c>
      <c r="G508" s="243" t="s">
        <v>409</v>
      </c>
      <c r="H508" s="244">
        <v>1</v>
      </c>
      <c r="I508" s="245"/>
      <c r="J508" s="246">
        <f>ROUND(I508*H508,2)</f>
        <v>0</v>
      </c>
      <c r="K508" s="242" t="s">
        <v>410</v>
      </c>
      <c r="L508" s="73"/>
      <c r="M508" s="247" t="s">
        <v>22</v>
      </c>
      <c r="N508" s="248" t="s">
        <v>44</v>
      </c>
      <c r="O508" s="48"/>
      <c r="P508" s="249">
        <f>O508*H508</f>
        <v>0</v>
      </c>
      <c r="Q508" s="249">
        <v>0.06377</v>
      </c>
      <c r="R508" s="249">
        <f>Q508*H508</f>
        <v>0.06377</v>
      </c>
      <c r="S508" s="249">
        <v>0</v>
      </c>
      <c r="T508" s="250">
        <f>S508*H508</f>
        <v>0</v>
      </c>
      <c r="AR508" s="25" t="s">
        <v>401</v>
      </c>
      <c r="AT508" s="25" t="s">
        <v>396</v>
      </c>
      <c r="AU508" s="25" t="s">
        <v>81</v>
      </c>
      <c r="AY508" s="25" t="s">
        <v>394</v>
      </c>
      <c r="BE508" s="251">
        <f>IF(N508="základní",J508,0)</f>
        <v>0</v>
      </c>
      <c r="BF508" s="251">
        <f>IF(N508="snížená",J508,0)</f>
        <v>0</v>
      </c>
      <c r="BG508" s="251">
        <f>IF(N508="zákl. přenesená",J508,0)</f>
        <v>0</v>
      </c>
      <c r="BH508" s="251">
        <f>IF(N508="sníž. přenesená",J508,0)</f>
        <v>0</v>
      </c>
      <c r="BI508" s="251">
        <f>IF(N508="nulová",J508,0)</f>
        <v>0</v>
      </c>
      <c r="BJ508" s="25" t="s">
        <v>24</v>
      </c>
      <c r="BK508" s="251">
        <f>ROUND(I508*H508,2)</f>
        <v>0</v>
      </c>
      <c r="BL508" s="25" t="s">
        <v>401</v>
      </c>
      <c r="BM508" s="25" t="s">
        <v>1105</v>
      </c>
    </row>
    <row r="509" spans="2:47" s="1" customFormat="1" ht="13.5">
      <c r="B509" s="47"/>
      <c r="C509" s="75"/>
      <c r="D509" s="252" t="s">
        <v>403</v>
      </c>
      <c r="E509" s="75"/>
      <c r="F509" s="253" t="s">
        <v>1106</v>
      </c>
      <c r="G509" s="75"/>
      <c r="H509" s="75"/>
      <c r="I509" s="208"/>
      <c r="J509" s="75"/>
      <c r="K509" s="75"/>
      <c r="L509" s="73"/>
      <c r="M509" s="254"/>
      <c r="N509" s="48"/>
      <c r="O509" s="48"/>
      <c r="P509" s="48"/>
      <c r="Q509" s="48"/>
      <c r="R509" s="48"/>
      <c r="S509" s="48"/>
      <c r="T509" s="96"/>
      <c r="AT509" s="25" t="s">
        <v>403</v>
      </c>
      <c r="AU509" s="25" t="s">
        <v>81</v>
      </c>
    </row>
    <row r="510" spans="2:51" s="12" customFormat="1" ht="13.5">
      <c r="B510" s="255"/>
      <c r="C510" s="256"/>
      <c r="D510" s="252" t="s">
        <v>405</v>
      </c>
      <c r="E510" s="257" t="s">
        <v>22</v>
      </c>
      <c r="F510" s="258" t="s">
        <v>1107</v>
      </c>
      <c r="G510" s="256"/>
      <c r="H510" s="259">
        <v>1</v>
      </c>
      <c r="I510" s="260"/>
      <c r="J510" s="256"/>
      <c r="K510" s="256"/>
      <c r="L510" s="261"/>
      <c r="M510" s="262"/>
      <c r="N510" s="263"/>
      <c r="O510" s="263"/>
      <c r="P510" s="263"/>
      <c r="Q510" s="263"/>
      <c r="R510" s="263"/>
      <c r="S510" s="263"/>
      <c r="T510" s="264"/>
      <c r="AT510" s="265" t="s">
        <v>405</v>
      </c>
      <c r="AU510" s="265" t="s">
        <v>81</v>
      </c>
      <c r="AV510" s="12" t="s">
        <v>81</v>
      </c>
      <c r="AW510" s="12" t="s">
        <v>36</v>
      </c>
      <c r="AX510" s="12" t="s">
        <v>24</v>
      </c>
      <c r="AY510" s="265" t="s">
        <v>394</v>
      </c>
    </row>
    <row r="511" spans="2:65" s="1" customFormat="1" ht="16.5" customHeight="1">
      <c r="B511" s="47"/>
      <c r="C511" s="288" t="s">
        <v>1108</v>
      </c>
      <c r="D511" s="288" t="s">
        <v>506</v>
      </c>
      <c r="E511" s="289" t="s">
        <v>1109</v>
      </c>
      <c r="F511" s="290" t="s">
        <v>1110</v>
      </c>
      <c r="G511" s="291" t="s">
        <v>409</v>
      </c>
      <c r="H511" s="292">
        <v>1.01</v>
      </c>
      <c r="I511" s="293"/>
      <c r="J511" s="294">
        <f>ROUND(I511*H511,2)</f>
        <v>0</v>
      </c>
      <c r="K511" s="290" t="s">
        <v>22</v>
      </c>
      <c r="L511" s="295"/>
      <c r="M511" s="296" t="s">
        <v>22</v>
      </c>
      <c r="N511" s="297" t="s">
        <v>44</v>
      </c>
      <c r="O511" s="48"/>
      <c r="P511" s="249">
        <f>O511*H511</f>
        <v>0</v>
      </c>
      <c r="Q511" s="249">
        <v>3.28</v>
      </c>
      <c r="R511" s="249">
        <f>Q511*H511</f>
        <v>3.3127999999999997</v>
      </c>
      <c r="S511" s="249">
        <v>0</v>
      </c>
      <c r="T511" s="250">
        <f>S511*H511</f>
        <v>0</v>
      </c>
      <c r="AR511" s="25" t="s">
        <v>443</v>
      </c>
      <c r="AT511" s="25" t="s">
        <v>506</v>
      </c>
      <c r="AU511" s="25" t="s">
        <v>81</v>
      </c>
      <c r="AY511" s="25" t="s">
        <v>394</v>
      </c>
      <c r="BE511" s="251">
        <f>IF(N511="základní",J511,0)</f>
        <v>0</v>
      </c>
      <c r="BF511" s="251">
        <f>IF(N511="snížená",J511,0)</f>
        <v>0</v>
      </c>
      <c r="BG511" s="251">
        <f>IF(N511="zákl. přenesená",J511,0)</f>
        <v>0</v>
      </c>
      <c r="BH511" s="251">
        <f>IF(N511="sníž. přenesená",J511,0)</f>
        <v>0</v>
      </c>
      <c r="BI511" s="251">
        <f>IF(N511="nulová",J511,0)</f>
        <v>0</v>
      </c>
      <c r="BJ511" s="25" t="s">
        <v>24</v>
      </c>
      <c r="BK511" s="251">
        <f>ROUND(I511*H511,2)</f>
        <v>0</v>
      </c>
      <c r="BL511" s="25" t="s">
        <v>401</v>
      </c>
      <c r="BM511" s="25" t="s">
        <v>1111</v>
      </c>
    </row>
    <row r="512" spans="2:65" s="1" customFormat="1" ht="25.5" customHeight="1">
      <c r="B512" s="47"/>
      <c r="C512" s="240" t="s">
        <v>1112</v>
      </c>
      <c r="D512" s="240" t="s">
        <v>396</v>
      </c>
      <c r="E512" s="241" t="s">
        <v>1113</v>
      </c>
      <c r="F512" s="242" t="s">
        <v>1114</v>
      </c>
      <c r="G512" s="243" t="s">
        <v>409</v>
      </c>
      <c r="H512" s="244">
        <v>1</v>
      </c>
      <c r="I512" s="245"/>
      <c r="J512" s="246">
        <f>ROUND(I512*H512,2)</f>
        <v>0</v>
      </c>
      <c r="K512" s="242" t="s">
        <v>410</v>
      </c>
      <c r="L512" s="73"/>
      <c r="M512" s="247" t="s">
        <v>22</v>
      </c>
      <c r="N512" s="248" t="s">
        <v>44</v>
      </c>
      <c r="O512" s="48"/>
      <c r="P512" s="249">
        <f>O512*H512</f>
        <v>0</v>
      </c>
      <c r="Q512" s="249">
        <v>0.08029</v>
      </c>
      <c r="R512" s="249">
        <f>Q512*H512</f>
        <v>0.08029</v>
      </c>
      <c r="S512" s="249">
        <v>0</v>
      </c>
      <c r="T512" s="250">
        <f>S512*H512</f>
        <v>0</v>
      </c>
      <c r="AR512" s="25" t="s">
        <v>401</v>
      </c>
      <c r="AT512" s="25" t="s">
        <v>396</v>
      </c>
      <c r="AU512" s="25" t="s">
        <v>81</v>
      </c>
      <c r="AY512" s="25" t="s">
        <v>394</v>
      </c>
      <c r="BE512" s="251">
        <f>IF(N512="základní",J512,0)</f>
        <v>0</v>
      </c>
      <c r="BF512" s="251">
        <f>IF(N512="snížená",J512,0)</f>
        <v>0</v>
      </c>
      <c r="BG512" s="251">
        <f>IF(N512="zákl. přenesená",J512,0)</f>
        <v>0</v>
      </c>
      <c r="BH512" s="251">
        <f>IF(N512="sníž. přenesená",J512,0)</f>
        <v>0</v>
      </c>
      <c r="BI512" s="251">
        <f>IF(N512="nulová",J512,0)</f>
        <v>0</v>
      </c>
      <c r="BJ512" s="25" t="s">
        <v>24</v>
      </c>
      <c r="BK512" s="251">
        <f>ROUND(I512*H512,2)</f>
        <v>0</v>
      </c>
      <c r="BL512" s="25" t="s">
        <v>401</v>
      </c>
      <c r="BM512" s="25" t="s">
        <v>1115</v>
      </c>
    </row>
    <row r="513" spans="2:47" s="1" customFormat="1" ht="13.5">
      <c r="B513" s="47"/>
      <c r="C513" s="75"/>
      <c r="D513" s="252" t="s">
        <v>403</v>
      </c>
      <c r="E513" s="75"/>
      <c r="F513" s="253" t="s">
        <v>1116</v>
      </c>
      <c r="G513" s="75"/>
      <c r="H513" s="75"/>
      <c r="I513" s="208"/>
      <c r="J513" s="75"/>
      <c r="K513" s="75"/>
      <c r="L513" s="73"/>
      <c r="M513" s="254"/>
      <c r="N513" s="48"/>
      <c r="O513" s="48"/>
      <c r="P513" s="48"/>
      <c r="Q513" s="48"/>
      <c r="R513" s="48"/>
      <c r="S513" s="48"/>
      <c r="T513" s="96"/>
      <c r="AT513" s="25" t="s">
        <v>403</v>
      </c>
      <c r="AU513" s="25" t="s">
        <v>81</v>
      </c>
    </row>
    <row r="514" spans="2:51" s="12" customFormat="1" ht="13.5">
      <c r="B514" s="255"/>
      <c r="C514" s="256"/>
      <c r="D514" s="252" t="s">
        <v>405</v>
      </c>
      <c r="E514" s="257" t="s">
        <v>22</v>
      </c>
      <c r="F514" s="258" t="s">
        <v>1117</v>
      </c>
      <c r="G514" s="256"/>
      <c r="H514" s="259">
        <v>1</v>
      </c>
      <c r="I514" s="260"/>
      <c r="J514" s="256"/>
      <c r="K514" s="256"/>
      <c r="L514" s="261"/>
      <c r="M514" s="262"/>
      <c r="N514" s="263"/>
      <c r="O514" s="263"/>
      <c r="P514" s="263"/>
      <c r="Q514" s="263"/>
      <c r="R514" s="263"/>
      <c r="S514" s="263"/>
      <c r="T514" s="264"/>
      <c r="AT514" s="265" t="s">
        <v>405</v>
      </c>
      <c r="AU514" s="265" t="s">
        <v>81</v>
      </c>
      <c r="AV514" s="12" t="s">
        <v>81</v>
      </c>
      <c r="AW514" s="12" t="s">
        <v>36</v>
      </c>
      <c r="AX514" s="12" t="s">
        <v>24</v>
      </c>
      <c r="AY514" s="265" t="s">
        <v>394</v>
      </c>
    </row>
    <row r="515" spans="2:65" s="1" customFormat="1" ht="16.5" customHeight="1">
      <c r="B515" s="47"/>
      <c r="C515" s="288" t="s">
        <v>1118</v>
      </c>
      <c r="D515" s="288" t="s">
        <v>506</v>
      </c>
      <c r="E515" s="289" t="s">
        <v>1119</v>
      </c>
      <c r="F515" s="290" t="s">
        <v>1120</v>
      </c>
      <c r="G515" s="291" t="s">
        <v>409</v>
      </c>
      <c r="H515" s="292">
        <v>1.01</v>
      </c>
      <c r="I515" s="293"/>
      <c r="J515" s="294">
        <f>ROUND(I515*H515,2)</f>
        <v>0</v>
      </c>
      <c r="K515" s="290" t="s">
        <v>22</v>
      </c>
      <c r="L515" s="295"/>
      <c r="M515" s="296" t="s">
        <v>22</v>
      </c>
      <c r="N515" s="297" t="s">
        <v>44</v>
      </c>
      <c r="O515" s="48"/>
      <c r="P515" s="249">
        <f>O515*H515</f>
        <v>0</v>
      </c>
      <c r="Q515" s="249">
        <v>5.68</v>
      </c>
      <c r="R515" s="249">
        <f>Q515*H515</f>
        <v>5.7368</v>
      </c>
      <c r="S515" s="249">
        <v>0</v>
      </c>
      <c r="T515" s="250">
        <f>S515*H515</f>
        <v>0</v>
      </c>
      <c r="AR515" s="25" t="s">
        <v>443</v>
      </c>
      <c r="AT515" s="25" t="s">
        <v>506</v>
      </c>
      <c r="AU515" s="25" t="s">
        <v>81</v>
      </c>
      <c r="AY515" s="25" t="s">
        <v>394</v>
      </c>
      <c r="BE515" s="251">
        <f>IF(N515="základní",J515,0)</f>
        <v>0</v>
      </c>
      <c r="BF515" s="251">
        <f>IF(N515="snížená",J515,0)</f>
        <v>0</v>
      </c>
      <c r="BG515" s="251">
        <f>IF(N515="zákl. přenesená",J515,0)</f>
        <v>0</v>
      </c>
      <c r="BH515" s="251">
        <f>IF(N515="sníž. přenesená",J515,0)</f>
        <v>0</v>
      </c>
      <c r="BI515" s="251">
        <f>IF(N515="nulová",J515,0)</f>
        <v>0</v>
      </c>
      <c r="BJ515" s="25" t="s">
        <v>24</v>
      </c>
      <c r="BK515" s="251">
        <f>ROUND(I515*H515,2)</f>
        <v>0</v>
      </c>
      <c r="BL515" s="25" t="s">
        <v>401</v>
      </c>
      <c r="BM515" s="25" t="s">
        <v>1121</v>
      </c>
    </row>
    <row r="516" spans="2:65" s="1" customFormat="1" ht="16.5" customHeight="1">
      <c r="B516" s="47"/>
      <c r="C516" s="240" t="s">
        <v>1122</v>
      </c>
      <c r="D516" s="240" t="s">
        <v>396</v>
      </c>
      <c r="E516" s="241" t="s">
        <v>1123</v>
      </c>
      <c r="F516" s="242" t="s">
        <v>1124</v>
      </c>
      <c r="G516" s="243" t="s">
        <v>425</v>
      </c>
      <c r="H516" s="244">
        <v>7.204</v>
      </c>
      <c r="I516" s="245"/>
      <c r="J516" s="246">
        <f>ROUND(I516*H516,2)</f>
        <v>0</v>
      </c>
      <c r="K516" s="242" t="s">
        <v>410</v>
      </c>
      <c r="L516" s="73"/>
      <c r="M516" s="247" t="s">
        <v>22</v>
      </c>
      <c r="N516" s="248" t="s">
        <v>44</v>
      </c>
      <c r="O516" s="48"/>
      <c r="P516" s="249">
        <f>O516*H516</f>
        <v>0</v>
      </c>
      <c r="Q516" s="249">
        <v>2.45336</v>
      </c>
      <c r="R516" s="249">
        <f>Q516*H516</f>
        <v>17.67400544</v>
      </c>
      <c r="S516" s="249">
        <v>0</v>
      </c>
      <c r="T516" s="250">
        <f>S516*H516</f>
        <v>0</v>
      </c>
      <c r="AR516" s="25" t="s">
        <v>401</v>
      </c>
      <c r="AT516" s="25" t="s">
        <v>396</v>
      </c>
      <c r="AU516" s="25" t="s">
        <v>81</v>
      </c>
      <c r="AY516" s="25" t="s">
        <v>394</v>
      </c>
      <c r="BE516" s="251">
        <f>IF(N516="základní",J516,0)</f>
        <v>0</v>
      </c>
      <c r="BF516" s="251">
        <f>IF(N516="snížená",J516,0)</f>
        <v>0</v>
      </c>
      <c r="BG516" s="251">
        <f>IF(N516="zákl. přenesená",J516,0)</f>
        <v>0</v>
      </c>
      <c r="BH516" s="251">
        <f>IF(N516="sníž. přenesená",J516,0)</f>
        <v>0</v>
      </c>
      <c r="BI516" s="251">
        <f>IF(N516="nulová",J516,0)</f>
        <v>0</v>
      </c>
      <c r="BJ516" s="25" t="s">
        <v>24</v>
      </c>
      <c r="BK516" s="251">
        <f>ROUND(I516*H516,2)</f>
        <v>0</v>
      </c>
      <c r="BL516" s="25" t="s">
        <v>401</v>
      </c>
      <c r="BM516" s="25" t="s">
        <v>1125</v>
      </c>
    </row>
    <row r="517" spans="2:47" s="1" customFormat="1" ht="13.5">
      <c r="B517" s="47"/>
      <c r="C517" s="75"/>
      <c r="D517" s="252" t="s">
        <v>403</v>
      </c>
      <c r="E517" s="75"/>
      <c r="F517" s="253" t="s">
        <v>1126</v>
      </c>
      <c r="G517" s="75"/>
      <c r="H517" s="75"/>
      <c r="I517" s="208"/>
      <c r="J517" s="75"/>
      <c r="K517" s="75"/>
      <c r="L517" s="73"/>
      <c r="M517" s="254"/>
      <c r="N517" s="48"/>
      <c r="O517" s="48"/>
      <c r="P517" s="48"/>
      <c r="Q517" s="48"/>
      <c r="R517" s="48"/>
      <c r="S517" s="48"/>
      <c r="T517" s="96"/>
      <c r="AT517" s="25" t="s">
        <v>403</v>
      </c>
      <c r="AU517" s="25" t="s">
        <v>81</v>
      </c>
    </row>
    <row r="518" spans="2:51" s="12" customFormat="1" ht="13.5">
      <c r="B518" s="255"/>
      <c r="C518" s="256"/>
      <c r="D518" s="252" t="s">
        <v>405</v>
      </c>
      <c r="E518" s="257" t="s">
        <v>22</v>
      </c>
      <c r="F518" s="258" t="s">
        <v>1127</v>
      </c>
      <c r="G518" s="256"/>
      <c r="H518" s="259">
        <v>4.82</v>
      </c>
      <c r="I518" s="260"/>
      <c r="J518" s="256"/>
      <c r="K518" s="256"/>
      <c r="L518" s="261"/>
      <c r="M518" s="262"/>
      <c r="N518" s="263"/>
      <c r="O518" s="263"/>
      <c r="P518" s="263"/>
      <c r="Q518" s="263"/>
      <c r="R518" s="263"/>
      <c r="S518" s="263"/>
      <c r="T518" s="264"/>
      <c r="AT518" s="265" t="s">
        <v>405</v>
      </c>
      <c r="AU518" s="265" t="s">
        <v>81</v>
      </c>
      <c r="AV518" s="12" t="s">
        <v>81</v>
      </c>
      <c r="AW518" s="12" t="s">
        <v>36</v>
      </c>
      <c r="AX518" s="12" t="s">
        <v>73</v>
      </c>
      <c r="AY518" s="265" t="s">
        <v>394</v>
      </c>
    </row>
    <row r="519" spans="2:51" s="12" customFormat="1" ht="13.5">
      <c r="B519" s="255"/>
      <c r="C519" s="256"/>
      <c r="D519" s="252" t="s">
        <v>405</v>
      </c>
      <c r="E519" s="257" t="s">
        <v>22</v>
      </c>
      <c r="F519" s="258" t="s">
        <v>1128</v>
      </c>
      <c r="G519" s="256"/>
      <c r="H519" s="259">
        <v>1.636</v>
      </c>
      <c r="I519" s="260"/>
      <c r="J519" s="256"/>
      <c r="K519" s="256"/>
      <c r="L519" s="261"/>
      <c r="M519" s="262"/>
      <c r="N519" s="263"/>
      <c r="O519" s="263"/>
      <c r="P519" s="263"/>
      <c r="Q519" s="263"/>
      <c r="R519" s="263"/>
      <c r="S519" s="263"/>
      <c r="T519" s="264"/>
      <c r="AT519" s="265" t="s">
        <v>405</v>
      </c>
      <c r="AU519" s="265" t="s">
        <v>81</v>
      </c>
      <c r="AV519" s="12" t="s">
        <v>81</v>
      </c>
      <c r="AW519" s="12" t="s">
        <v>36</v>
      </c>
      <c r="AX519" s="12" t="s">
        <v>73</v>
      </c>
      <c r="AY519" s="265" t="s">
        <v>394</v>
      </c>
    </row>
    <row r="520" spans="2:51" s="12" customFormat="1" ht="13.5">
      <c r="B520" s="255"/>
      <c r="C520" s="256"/>
      <c r="D520" s="252" t="s">
        <v>405</v>
      </c>
      <c r="E520" s="257" t="s">
        <v>22</v>
      </c>
      <c r="F520" s="258" t="s">
        <v>1129</v>
      </c>
      <c r="G520" s="256"/>
      <c r="H520" s="259">
        <v>0.748</v>
      </c>
      <c r="I520" s="260"/>
      <c r="J520" s="256"/>
      <c r="K520" s="256"/>
      <c r="L520" s="261"/>
      <c r="M520" s="262"/>
      <c r="N520" s="263"/>
      <c r="O520" s="263"/>
      <c r="P520" s="263"/>
      <c r="Q520" s="263"/>
      <c r="R520" s="263"/>
      <c r="S520" s="263"/>
      <c r="T520" s="264"/>
      <c r="AT520" s="265" t="s">
        <v>405</v>
      </c>
      <c r="AU520" s="265" t="s">
        <v>81</v>
      </c>
      <c r="AV520" s="12" t="s">
        <v>81</v>
      </c>
      <c r="AW520" s="12" t="s">
        <v>36</v>
      </c>
      <c r="AX520" s="12" t="s">
        <v>73</v>
      </c>
      <c r="AY520" s="265" t="s">
        <v>394</v>
      </c>
    </row>
    <row r="521" spans="2:51" s="14" customFormat="1" ht="13.5">
      <c r="B521" s="277"/>
      <c r="C521" s="278"/>
      <c r="D521" s="252" t="s">
        <v>405</v>
      </c>
      <c r="E521" s="279" t="s">
        <v>224</v>
      </c>
      <c r="F521" s="280" t="s">
        <v>473</v>
      </c>
      <c r="G521" s="278"/>
      <c r="H521" s="281">
        <v>7.204</v>
      </c>
      <c r="I521" s="282"/>
      <c r="J521" s="278"/>
      <c r="K521" s="278"/>
      <c r="L521" s="283"/>
      <c r="M521" s="284"/>
      <c r="N521" s="285"/>
      <c r="O521" s="285"/>
      <c r="P521" s="285"/>
      <c r="Q521" s="285"/>
      <c r="R521" s="285"/>
      <c r="S521" s="285"/>
      <c r="T521" s="286"/>
      <c r="AT521" s="287" t="s">
        <v>405</v>
      </c>
      <c r="AU521" s="287" t="s">
        <v>81</v>
      </c>
      <c r="AV521" s="14" t="s">
        <v>401</v>
      </c>
      <c r="AW521" s="14" t="s">
        <v>36</v>
      </c>
      <c r="AX521" s="14" t="s">
        <v>24</v>
      </c>
      <c r="AY521" s="287" t="s">
        <v>394</v>
      </c>
    </row>
    <row r="522" spans="2:65" s="1" customFormat="1" ht="16.5" customHeight="1">
      <c r="B522" s="47"/>
      <c r="C522" s="240" t="s">
        <v>1130</v>
      </c>
      <c r="D522" s="240" t="s">
        <v>396</v>
      </c>
      <c r="E522" s="241" t="s">
        <v>1131</v>
      </c>
      <c r="F522" s="242" t="s">
        <v>1132</v>
      </c>
      <c r="G522" s="243" t="s">
        <v>399</v>
      </c>
      <c r="H522" s="244">
        <v>49.204</v>
      </c>
      <c r="I522" s="245"/>
      <c r="J522" s="246">
        <f>ROUND(I522*H522,2)</f>
        <v>0</v>
      </c>
      <c r="K522" s="242" t="s">
        <v>410</v>
      </c>
      <c r="L522" s="73"/>
      <c r="M522" s="247" t="s">
        <v>22</v>
      </c>
      <c r="N522" s="248" t="s">
        <v>44</v>
      </c>
      <c r="O522" s="48"/>
      <c r="P522" s="249">
        <f>O522*H522</f>
        <v>0</v>
      </c>
      <c r="Q522" s="249">
        <v>0.00077</v>
      </c>
      <c r="R522" s="249">
        <f>Q522*H522</f>
        <v>0.03788708</v>
      </c>
      <c r="S522" s="249">
        <v>0</v>
      </c>
      <c r="T522" s="250">
        <f>S522*H522</f>
        <v>0</v>
      </c>
      <c r="AR522" s="25" t="s">
        <v>401</v>
      </c>
      <c r="AT522" s="25" t="s">
        <v>396</v>
      </c>
      <c r="AU522" s="25" t="s">
        <v>81</v>
      </c>
      <c r="AY522" s="25" t="s">
        <v>394</v>
      </c>
      <c r="BE522" s="251">
        <f>IF(N522="základní",J522,0)</f>
        <v>0</v>
      </c>
      <c r="BF522" s="251">
        <f>IF(N522="snížená",J522,0)</f>
        <v>0</v>
      </c>
      <c r="BG522" s="251">
        <f>IF(N522="zákl. přenesená",J522,0)</f>
        <v>0</v>
      </c>
      <c r="BH522" s="251">
        <f>IF(N522="sníž. přenesená",J522,0)</f>
        <v>0</v>
      </c>
      <c r="BI522" s="251">
        <f>IF(N522="nulová",J522,0)</f>
        <v>0</v>
      </c>
      <c r="BJ522" s="25" t="s">
        <v>24</v>
      </c>
      <c r="BK522" s="251">
        <f>ROUND(I522*H522,2)</f>
        <v>0</v>
      </c>
      <c r="BL522" s="25" t="s">
        <v>401</v>
      </c>
      <c r="BM522" s="25" t="s">
        <v>1133</v>
      </c>
    </row>
    <row r="523" spans="2:47" s="1" customFormat="1" ht="13.5">
      <c r="B523" s="47"/>
      <c r="C523" s="75"/>
      <c r="D523" s="252" t="s">
        <v>403</v>
      </c>
      <c r="E523" s="75"/>
      <c r="F523" s="253" t="s">
        <v>1134</v>
      </c>
      <c r="G523" s="75"/>
      <c r="H523" s="75"/>
      <c r="I523" s="208"/>
      <c r="J523" s="75"/>
      <c r="K523" s="75"/>
      <c r="L523" s="73"/>
      <c r="M523" s="254"/>
      <c r="N523" s="48"/>
      <c r="O523" s="48"/>
      <c r="P523" s="48"/>
      <c r="Q523" s="48"/>
      <c r="R523" s="48"/>
      <c r="S523" s="48"/>
      <c r="T523" s="96"/>
      <c r="AT523" s="25" t="s">
        <v>403</v>
      </c>
      <c r="AU523" s="25" t="s">
        <v>81</v>
      </c>
    </row>
    <row r="524" spans="2:51" s="12" customFormat="1" ht="13.5">
      <c r="B524" s="255"/>
      <c r="C524" s="256"/>
      <c r="D524" s="252" t="s">
        <v>405</v>
      </c>
      <c r="E524" s="257" t="s">
        <v>22</v>
      </c>
      <c r="F524" s="258" t="s">
        <v>1135</v>
      </c>
      <c r="G524" s="256"/>
      <c r="H524" s="259">
        <v>24.1</v>
      </c>
      <c r="I524" s="260"/>
      <c r="J524" s="256"/>
      <c r="K524" s="256"/>
      <c r="L524" s="261"/>
      <c r="M524" s="262"/>
      <c r="N524" s="263"/>
      <c r="O524" s="263"/>
      <c r="P524" s="263"/>
      <c r="Q524" s="263"/>
      <c r="R524" s="263"/>
      <c r="S524" s="263"/>
      <c r="T524" s="264"/>
      <c r="AT524" s="265" t="s">
        <v>405</v>
      </c>
      <c r="AU524" s="265" t="s">
        <v>81</v>
      </c>
      <c r="AV524" s="12" t="s">
        <v>81</v>
      </c>
      <c r="AW524" s="12" t="s">
        <v>36</v>
      </c>
      <c r="AX524" s="12" t="s">
        <v>73</v>
      </c>
      <c r="AY524" s="265" t="s">
        <v>394</v>
      </c>
    </row>
    <row r="525" spans="2:51" s="12" customFormat="1" ht="13.5">
      <c r="B525" s="255"/>
      <c r="C525" s="256"/>
      <c r="D525" s="252" t="s">
        <v>405</v>
      </c>
      <c r="E525" s="257" t="s">
        <v>22</v>
      </c>
      <c r="F525" s="258" t="s">
        <v>1136</v>
      </c>
      <c r="G525" s="256"/>
      <c r="H525" s="259">
        <v>8.18</v>
      </c>
      <c r="I525" s="260"/>
      <c r="J525" s="256"/>
      <c r="K525" s="256"/>
      <c r="L525" s="261"/>
      <c r="M525" s="262"/>
      <c r="N525" s="263"/>
      <c r="O525" s="263"/>
      <c r="P525" s="263"/>
      <c r="Q525" s="263"/>
      <c r="R525" s="263"/>
      <c r="S525" s="263"/>
      <c r="T525" s="264"/>
      <c r="AT525" s="265" t="s">
        <v>405</v>
      </c>
      <c r="AU525" s="265" t="s">
        <v>81</v>
      </c>
      <c r="AV525" s="12" t="s">
        <v>81</v>
      </c>
      <c r="AW525" s="12" t="s">
        <v>36</v>
      </c>
      <c r="AX525" s="12" t="s">
        <v>73</v>
      </c>
      <c r="AY525" s="265" t="s">
        <v>394</v>
      </c>
    </row>
    <row r="526" spans="2:51" s="12" customFormat="1" ht="13.5">
      <c r="B526" s="255"/>
      <c r="C526" s="256"/>
      <c r="D526" s="252" t="s">
        <v>405</v>
      </c>
      <c r="E526" s="257" t="s">
        <v>22</v>
      </c>
      <c r="F526" s="258" t="s">
        <v>1137</v>
      </c>
      <c r="G526" s="256"/>
      <c r="H526" s="259">
        <v>3.052</v>
      </c>
      <c r="I526" s="260"/>
      <c r="J526" s="256"/>
      <c r="K526" s="256"/>
      <c r="L526" s="261"/>
      <c r="M526" s="262"/>
      <c r="N526" s="263"/>
      <c r="O526" s="263"/>
      <c r="P526" s="263"/>
      <c r="Q526" s="263"/>
      <c r="R526" s="263"/>
      <c r="S526" s="263"/>
      <c r="T526" s="264"/>
      <c r="AT526" s="265" t="s">
        <v>405</v>
      </c>
      <c r="AU526" s="265" t="s">
        <v>81</v>
      </c>
      <c r="AV526" s="12" t="s">
        <v>81</v>
      </c>
      <c r="AW526" s="12" t="s">
        <v>36</v>
      </c>
      <c r="AX526" s="12" t="s">
        <v>73</v>
      </c>
      <c r="AY526" s="265" t="s">
        <v>394</v>
      </c>
    </row>
    <row r="527" spans="2:51" s="13" customFormat="1" ht="13.5">
      <c r="B527" s="266"/>
      <c r="C527" s="267"/>
      <c r="D527" s="252" t="s">
        <v>405</v>
      </c>
      <c r="E527" s="268" t="s">
        <v>22</v>
      </c>
      <c r="F527" s="269" t="s">
        <v>430</v>
      </c>
      <c r="G527" s="267"/>
      <c r="H527" s="270">
        <v>35.332</v>
      </c>
      <c r="I527" s="271"/>
      <c r="J527" s="267"/>
      <c r="K527" s="267"/>
      <c r="L527" s="272"/>
      <c r="M527" s="273"/>
      <c r="N527" s="274"/>
      <c r="O527" s="274"/>
      <c r="P527" s="274"/>
      <c r="Q527" s="274"/>
      <c r="R527" s="274"/>
      <c r="S527" s="274"/>
      <c r="T527" s="275"/>
      <c r="AT527" s="276" t="s">
        <v>405</v>
      </c>
      <c r="AU527" s="276" t="s">
        <v>81</v>
      </c>
      <c r="AV527" s="13" t="s">
        <v>413</v>
      </c>
      <c r="AW527" s="13" t="s">
        <v>36</v>
      </c>
      <c r="AX527" s="13" t="s">
        <v>73</v>
      </c>
      <c r="AY527" s="276" t="s">
        <v>394</v>
      </c>
    </row>
    <row r="528" spans="2:51" s="12" customFormat="1" ht="13.5">
      <c r="B528" s="255"/>
      <c r="C528" s="256"/>
      <c r="D528" s="252" t="s">
        <v>405</v>
      </c>
      <c r="E528" s="257" t="s">
        <v>226</v>
      </c>
      <c r="F528" s="258" t="s">
        <v>1138</v>
      </c>
      <c r="G528" s="256"/>
      <c r="H528" s="259">
        <v>13.872</v>
      </c>
      <c r="I528" s="260"/>
      <c r="J528" s="256"/>
      <c r="K528" s="256"/>
      <c r="L528" s="261"/>
      <c r="M528" s="262"/>
      <c r="N528" s="263"/>
      <c r="O528" s="263"/>
      <c r="P528" s="263"/>
      <c r="Q528" s="263"/>
      <c r="R528" s="263"/>
      <c r="S528" s="263"/>
      <c r="T528" s="264"/>
      <c r="AT528" s="265" t="s">
        <v>405</v>
      </c>
      <c r="AU528" s="265" t="s">
        <v>81</v>
      </c>
      <c r="AV528" s="12" t="s">
        <v>81</v>
      </c>
      <c r="AW528" s="12" t="s">
        <v>36</v>
      </c>
      <c r="AX528" s="12" t="s">
        <v>73</v>
      </c>
      <c r="AY528" s="265" t="s">
        <v>394</v>
      </c>
    </row>
    <row r="529" spans="2:51" s="14" customFormat="1" ht="13.5">
      <c r="B529" s="277"/>
      <c r="C529" s="278"/>
      <c r="D529" s="252" t="s">
        <v>405</v>
      </c>
      <c r="E529" s="279" t="s">
        <v>228</v>
      </c>
      <c r="F529" s="280" t="s">
        <v>473</v>
      </c>
      <c r="G529" s="278"/>
      <c r="H529" s="281">
        <v>49.204</v>
      </c>
      <c r="I529" s="282"/>
      <c r="J529" s="278"/>
      <c r="K529" s="278"/>
      <c r="L529" s="283"/>
      <c r="M529" s="284"/>
      <c r="N529" s="285"/>
      <c r="O529" s="285"/>
      <c r="P529" s="285"/>
      <c r="Q529" s="285"/>
      <c r="R529" s="285"/>
      <c r="S529" s="285"/>
      <c r="T529" s="286"/>
      <c r="AT529" s="287" t="s">
        <v>405</v>
      </c>
      <c r="AU529" s="287" t="s">
        <v>81</v>
      </c>
      <c r="AV529" s="14" t="s">
        <v>401</v>
      </c>
      <c r="AW529" s="14" t="s">
        <v>36</v>
      </c>
      <c r="AX529" s="14" t="s">
        <v>24</v>
      </c>
      <c r="AY529" s="287" t="s">
        <v>394</v>
      </c>
    </row>
    <row r="530" spans="2:65" s="1" customFormat="1" ht="16.5" customHeight="1">
      <c r="B530" s="47"/>
      <c r="C530" s="240" t="s">
        <v>1139</v>
      </c>
      <c r="D530" s="240" t="s">
        <v>396</v>
      </c>
      <c r="E530" s="241" t="s">
        <v>1140</v>
      </c>
      <c r="F530" s="242" t="s">
        <v>1141</v>
      </c>
      <c r="G530" s="243" t="s">
        <v>399</v>
      </c>
      <c r="H530" s="244">
        <v>49.204</v>
      </c>
      <c r="I530" s="245"/>
      <c r="J530" s="246">
        <f>ROUND(I530*H530,2)</f>
        <v>0</v>
      </c>
      <c r="K530" s="242" t="s">
        <v>410</v>
      </c>
      <c r="L530" s="73"/>
      <c r="M530" s="247" t="s">
        <v>22</v>
      </c>
      <c r="N530" s="248" t="s">
        <v>44</v>
      </c>
      <c r="O530" s="48"/>
      <c r="P530" s="249">
        <f>O530*H530</f>
        <v>0</v>
      </c>
      <c r="Q530" s="249">
        <v>0</v>
      </c>
      <c r="R530" s="249">
        <f>Q530*H530</f>
        <v>0</v>
      </c>
      <c r="S530" s="249">
        <v>0</v>
      </c>
      <c r="T530" s="250">
        <f>S530*H530</f>
        <v>0</v>
      </c>
      <c r="AR530" s="25" t="s">
        <v>401</v>
      </c>
      <c r="AT530" s="25" t="s">
        <v>396</v>
      </c>
      <c r="AU530" s="25" t="s">
        <v>81</v>
      </c>
      <c r="AY530" s="25" t="s">
        <v>394</v>
      </c>
      <c r="BE530" s="251">
        <f>IF(N530="základní",J530,0)</f>
        <v>0</v>
      </c>
      <c r="BF530" s="251">
        <f>IF(N530="snížená",J530,0)</f>
        <v>0</v>
      </c>
      <c r="BG530" s="251">
        <f>IF(N530="zákl. přenesená",J530,0)</f>
        <v>0</v>
      </c>
      <c r="BH530" s="251">
        <f>IF(N530="sníž. přenesená",J530,0)</f>
        <v>0</v>
      </c>
      <c r="BI530" s="251">
        <f>IF(N530="nulová",J530,0)</f>
        <v>0</v>
      </c>
      <c r="BJ530" s="25" t="s">
        <v>24</v>
      </c>
      <c r="BK530" s="251">
        <f>ROUND(I530*H530,2)</f>
        <v>0</v>
      </c>
      <c r="BL530" s="25" t="s">
        <v>401</v>
      </c>
      <c r="BM530" s="25" t="s">
        <v>1142</v>
      </c>
    </row>
    <row r="531" spans="2:47" s="1" customFormat="1" ht="13.5">
      <c r="B531" s="47"/>
      <c r="C531" s="75"/>
      <c r="D531" s="252" t="s">
        <v>403</v>
      </c>
      <c r="E531" s="75"/>
      <c r="F531" s="253" t="s">
        <v>1143</v>
      </c>
      <c r="G531" s="75"/>
      <c r="H531" s="75"/>
      <c r="I531" s="208"/>
      <c r="J531" s="75"/>
      <c r="K531" s="75"/>
      <c r="L531" s="73"/>
      <c r="M531" s="254"/>
      <c r="N531" s="48"/>
      <c r="O531" s="48"/>
      <c r="P531" s="48"/>
      <c r="Q531" s="48"/>
      <c r="R531" s="48"/>
      <c r="S531" s="48"/>
      <c r="T531" s="96"/>
      <c r="AT531" s="25" t="s">
        <v>403</v>
      </c>
      <c r="AU531" s="25" t="s">
        <v>81</v>
      </c>
    </row>
    <row r="532" spans="2:51" s="12" customFormat="1" ht="13.5">
      <c r="B532" s="255"/>
      <c r="C532" s="256"/>
      <c r="D532" s="252" t="s">
        <v>405</v>
      </c>
      <c r="E532" s="257" t="s">
        <v>22</v>
      </c>
      <c r="F532" s="258" t="s">
        <v>228</v>
      </c>
      <c r="G532" s="256"/>
      <c r="H532" s="259">
        <v>49.204</v>
      </c>
      <c r="I532" s="260"/>
      <c r="J532" s="256"/>
      <c r="K532" s="256"/>
      <c r="L532" s="261"/>
      <c r="M532" s="262"/>
      <c r="N532" s="263"/>
      <c r="O532" s="263"/>
      <c r="P532" s="263"/>
      <c r="Q532" s="263"/>
      <c r="R532" s="263"/>
      <c r="S532" s="263"/>
      <c r="T532" s="264"/>
      <c r="AT532" s="265" t="s">
        <v>405</v>
      </c>
      <c r="AU532" s="265" t="s">
        <v>81</v>
      </c>
      <c r="AV532" s="12" t="s">
        <v>81</v>
      </c>
      <c r="AW532" s="12" t="s">
        <v>36</v>
      </c>
      <c r="AX532" s="12" t="s">
        <v>24</v>
      </c>
      <c r="AY532" s="265" t="s">
        <v>394</v>
      </c>
    </row>
    <row r="533" spans="2:65" s="1" customFormat="1" ht="16.5" customHeight="1">
      <c r="B533" s="47"/>
      <c r="C533" s="240" t="s">
        <v>1144</v>
      </c>
      <c r="D533" s="240" t="s">
        <v>396</v>
      </c>
      <c r="E533" s="241" t="s">
        <v>1145</v>
      </c>
      <c r="F533" s="242" t="s">
        <v>1146</v>
      </c>
      <c r="G533" s="243" t="s">
        <v>399</v>
      </c>
      <c r="H533" s="244">
        <v>13.872</v>
      </c>
      <c r="I533" s="245"/>
      <c r="J533" s="246">
        <f>ROUND(I533*H533,2)</f>
        <v>0</v>
      </c>
      <c r="K533" s="242" t="s">
        <v>410</v>
      </c>
      <c r="L533" s="73"/>
      <c r="M533" s="247" t="s">
        <v>22</v>
      </c>
      <c r="N533" s="248" t="s">
        <v>44</v>
      </c>
      <c r="O533" s="48"/>
      <c r="P533" s="249">
        <f>O533*H533</f>
        <v>0</v>
      </c>
      <c r="Q533" s="249">
        <v>0.0082</v>
      </c>
      <c r="R533" s="249">
        <f>Q533*H533</f>
        <v>0.11375040000000002</v>
      </c>
      <c r="S533" s="249">
        <v>0</v>
      </c>
      <c r="T533" s="250">
        <f>S533*H533</f>
        <v>0</v>
      </c>
      <c r="AR533" s="25" t="s">
        <v>401</v>
      </c>
      <c r="AT533" s="25" t="s">
        <v>396</v>
      </c>
      <c r="AU533" s="25" t="s">
        <v>81</v>
      </c>
      <c r="AY533" s="25" t="s">
        <v>394</v>
      </c>
      <c r="BE533" s="251">
        <f>IF(N533="základní",J533,0)</f>
        <v>0</v>
      </c>
      <c r="BF533" s="251">
        <f>IF(N533="snížená",J533,0)</f>
        <v>0</v>
      </c>
      <c r="BG533" s="251">
        <f>IF(N533="zákl. přenesená",J533,0)</f>
        <v>0</v>
      </c>
      <c r="BH533" s="251">
        <f>IF(N533="sníž. přenesená",J533,0)</f>
        <v>0</v>
      </c>
      <c r="BI533" s="251">
        <f>IF(N533="nulová",J533,0)</f>
        <v>0</v>
      </c>
      <c r="BJ533" s="25" t="s">
        <v>24</v>
      </c>
      <c r="BK533" s="251">
        <f>ROUND(I533*H533,2)</f>
        <v>0</v>
      </c>
      <c r="BL533" s="25" t="s">
        <v>401</v>
      </c>
      <c r="BM533" s="25" t="s">
        <v>1147</v>
      </c>
    </row>
    <row r="534" spans="2:47" s="1" customFormat="1" ht="13.5">
      <c r="B534" s="47"/>
      <c r="C534" s="75"/>
      <c r="D534" s="252" t="s">
        <v>403</v>
      </c>
      <c r="E534" s="75"/>
      <c r="F534" s="253" t="s">
        <v>1148</v>
      </c>
      <c r="G534" s="75"/>
      <c r="H534" s="75"/>
      <c r="I534" s="208"/>
      <c r="J534" s="75"/>
      <c r="K534" s="75"/>
      <c r="L534" s="73"/>
      <c r="M534" s="254"/>
      <c r="N534" s="48"/>
      <c r="O534" s="48"/>
      <c r="P534" s="48"/>
      <c r="Q534" s="48"/>
      <c r="R534" s="48"/>
      <c r="S534" s="48"/>
      <c r="T534" s="96"/>
      <c r="AT534" s="25" t="s">
        <v>403</v>
      </c>
      <c r="AU534" s="25" t="s">
        <v>81</v>
      </c>
    </row>
    <row r="535" spans="2:51" s="12" customFormat="1" ht="13.5">
      <c r="B535" s="255"/>
      <c r="C535" s="256"/>
      <c r="D535" s="252" t="s">
        <v>405</v>
      </c>
      <c r="E535" s="257" t="s">
        <v>22</v>
      </c>
      <c r="F535" s="258" t="s">
        <v>226</v>
      </c>
      <c r="G535" s="256"/>
      <c r="H535" s="259">
        <v>13.872</v>
      </c>
      <c r="I535" s="260"/>
      <c r="J535" s="256"/>
      <c r="K535" s="256"/>
      <c r="L535" s="261"/>
      <c r="M535" s="262"/>
      <c r="N535" s="263"/>
      <c r="O535" s="263"/>
      <c r="P535" s="263"/>
      <c r="Q535" s="263"/>
      <c r="R535" s="263"/>
      <c r="S535" s="263"/>
      <c r="T535" s="264"/>
      <c r="AT535" s="265" t="s">
        <v>405</v>
      </c>
      <c r="AU535" s="265" t="s">
        <v>81</v>
      </c>
      <c r="AV535" s="12" t="s">
        <v>81</v>
      </c>
      <c r="AW535" s="12" t="s">
        <v>36</v>
      </c>
      <c r="AX535" s="12" t="s">
        <v>24</v>
      </c>
      <c r="AY535" s="265" t="s">
        <v>394</v>
      </c>
    </row>
    <row r="536" spans="2:65" s="1" customFormat="1" ht="16.5" customHeight="1">
      <c r="B536" s="47"/>
      <c r="C536" s="240" t="s">
        <v>1149</v>
      </c>
      <c r="D536" s="240" t="s">
        <v>396</v>
      </c>
      <c r="E536" s="241" t="s">
        <v>1150</v>
      </c>
      <c r="F536" s="242" t="s">
        <v>1151</v>
      </c>
      <c r="G536" s="243" t="s">
        <v>399</v>
      </c>
      <c r="H536" s="244">
        <v>13.872</v>
      </c>
      <c r="I536" s="245"/>
      <c r="J536" s="246">
        <f>ROUND(I536*H536,2)</f>
        <v>0</v>
      </c>
      <c r="K536" s="242" t="s">
        <v>410</v>
      </c>
      <c r="L536" s="73"/>
      <c r="M536" s="247" t="s">
        <v>22</v>
      </c>
      <c r="N536" s="248" t="s">
        <v>44</v>
      </c>
      <c r="O536" s="48"/>
      <c r="P536" s="249">
        <f>O536*H536</f>
        <v>0</v>
      </c>
      <c r="Q536" s="249">
        <v>0</v>
      </c>
      <c r="R536" s="249">
        <f>Q536*H536</f>
        <v>0</v>
      </c>
      <c r="S536" s="249">
        <v>0</v>
      </c>
      <c r="T536" s="250">
        <f>S536*H536</f>
        <v>0</v>
      </c>
      <c r="AR536" s="25" t="s">
        <v>401</v>
      </c>
      <c r="AT536" s="25" t="s">
        <v>396</v>
      </c>
      <c r="AU536" s="25" t="s">
        <v>81</v>
      </c>
      <c r="AY536" s="25" t="s">
        <v>394</v>
      </c>
      <c r="BE536" s="251">
        <f>IF(N536="základní",J536,0)</f>
        <v>0</v>
      </c>
      <c r="BF536" s="251">
        <f>IF(N536="snížená",J536,0)</f>
        <v>0</v>
      </c>
      <c r="BG536" s="251">
        <f>IF(N536="zákl. přenesená",J536,0)</f>
        <v>0</v>
      </c>
      <c r="BH536" s="251">
        <f>IF(N536="sníž. přenesená",J536,0)</f>
        <v>0</v>
      </c>
      <c r="BI536" s="251">
        <f>IF(N536="nulová",J536,0)</f>
        <v>0</v>
      </c>
      <c r="BJ536" s="25" t="s">
        <v>24</v>
      </c>
      <c r="BK536" s="251">
        <f>ROUND(I536*H536,2)</f>
        <v>0</v>
      </c>
      <c r="BL536" s="25" t="s">
        <v>401</v>
      </c>
      <c r="BM536" s="25" t="s">
        <v>1152</v>
      </c>
    </row>
    <row r="537" spans="2:47" s="1" customFormat="1" ht="13.5">
      <c r="B537" s="47"/>
      <c r="C537" s="75"/>
      <c r="D537" s="252" t="s">
        <v>403</v>
      </c>
      <c r="E537" s="75"/>
      <c r="F537" s="253" t="s">
        <v>1153</v>
      </c>
      <c r="G537" s="75"/>
      <c r="H537" s="75"/>
      <c r="I537" s="208"/>
      <c r="J537" s="75"/>
      <c r="K537" s="75"/>
      <c r="L537" s="73"/>
      <c r="M537" s="254"/>
      <c r="N537" s="48"/>
      <c r="O537" s="48"/>
      <c r="P537" s="48"/>
      <c r="Q537" s="48"/>
      <c r="R537" s="48"/>
      <c r="S537" s="48"/>
      <c r="T537" s="96"/>
      <c r="AT537" s="25" t="s">
        <v>403</v>
      </c>
      <c r="AU537" s="25" t="s">
        <v>81</v>
      </c>
    </row>
    <row r="538" spans="2:51" s="12" customFormat="1" ht="13.5">
      <c r="B538" s="255"/>
      <c r="C538" s="256"/>
      <c r="D538" s="252" t="s">
        <v>405</v>
      </c>
      <c r="E538" s="257" t="s">
        <v>22</v>
      </c>
      <c r="F538" s="258" t="s">
        <v>226</v>
      </c>
      <c r="G538" s="256"/>
      <c r="H538" s="259">
        <v>13.872</v>
      </c>
      <c r="I538" s="260"/>
      <c r="J538" s="256"/>
      <c r="K538" s="256"/>
      <c r="L538" s="261"/>
      <c r="M538" s="262"/>
      <c r="N538" s="263"/>
      <c r="O538" s="263"/>
      <c r="P538" s="263"/>
      <c r="Q538" s="263"/>
      <c r="R538" s="263"/>
      <c r="S538" s="263"/>
      <c r="T538" s="264"/>
      <c r="AT538" s="265" t="s">
        <v>405</v>
      </c>
      <c r="AU538" s="265" t="s">
        <v>81</v>
      </c>
      <c r="AV538" s="12" t="s">
        <v>81</v>
      </c>
      <c r="AW538" s="12" t="s">
        <v>36</v>
      </c>
      <c r="AX538" s="12" t="s">
        <v>24</v>
      </c>
      <c r="AY538" s="265" t="s">
        <v>394</v>
      </c>
    </row>
    <row r="539" spans="2:65" s="1" customFormat="1" ht="25.5" customHeight="1">
      <c r="B539" s="47"/>
      <c r="C539" s="240" t="s">
        <v>1154</v>
      </c>
      <c r="D539" s="240" t="s">
        <v>396</v>
      </c>
      <c r="E539" s="241" t="s">
        <v>1155</v>
      </c>
      <c r="F539" s="242" t="s">
        <v>1156</v>
      </c>
      <c r="G539" s="243" t="s">
        <v>552</v>
      </c>
      <c r="H539" s="244">
        <v>0.864</v>
      </c>
      <c r="I539" s="245"/>
      <c r="J539" s="246">
        <f>ROUND(I539*H539,2)</f>
        <v>0</v>
      </c>
      <c r="K539" s="242" t="s">
        <v>410</v>
      </c>
      <c r="L539" s="73"/>
      <c r="M539" s="247" t="s">
        <v>22</v>
      </c>
      <c r="N539" s="248" t="s">
        <v>44</v>
      </c>
      <c r="O539" s="48"/>
      <c r="P539" s="249">
        <f>O539*H539</f>
        <v>0</v>
      </c>
      <c r="Q539" s="249">
        <v>1.05464</v>
      </c>
      <c r="R539" s="249">
        <f>Q539*H539</f>
        <v>0.91120896</v>
      </c>
      <c r="S539" s="249">
        <v>0</v>
      </c>
      <c r="T539" s="250">
        <f>S539*H539</f>
        <v>0</v>
      </c>
      <c r="AR539" s="25" t="s">
        <v>401</v>
      </c>
      <c r="AT539" s="25" t="s">
        <v>396</v>
      </c>
      <c r="AU539" s="25" t="s">
        <v>81</v>
      </c>
      <c r="AY539" s="25" t="s">
        <v>394</v>
      </c>
      <c r="BE539" s="251">
        <f>IF(N539="základní",J539,0)</f>
        <v>0</v>
      </c>
      <c r="BF539" s="251">
        <f>IF(N539="snížená",J539,0)</f>
        <v>0</v>
      </c>
      <c r="BG539" s="251">
        <f>IF(N539="zákl. přenesená",J539,0)</f>
        <v>0</v>
      </c>
      <c r="BH539" s="251">
        <f>IF(N539="sníž. přenesená",J539,0)</f>
        <v>0</v>
      </c>
      <c r="BI539" s="251">
        <f>IF(N539="nulová",J539,0)</f>
        <v>0</v>
      </c>
      <c r="BJ539" s="25" t="s">
        <v>24</v>
      </c>
      <c r="BK539" s="251">
        <f>ROUND(I539*H539,2)</f>
        <v>0</v>
      </c>
      <c r="BL539" s="25" t="s">
        <v>401</v>
      </c>
      <c r="BM539" s="25" t="s">
        <v>1157</v>
      </c>
    </row>
    <row r="540" spans="2:47" s="1" customFormat="1" ht="13.5">
      <c r="B540" s="47"/>
      <c r="C540" s="75"/>
      <c r="D540" s="252" t="s">
        <v>403</v>
      </c>
      <c r="E540" s="75"/>
      <c r="F540" s="253" t="s">
        <v>1158</v>
      </c>
      <c r="G540" s="75"/>
      <c r="H540" s="75"/>
      <c r="I540" s="208"/>
      <c r="J540" s="75"/>
      <c r="K540" s="75"/>
      <c r="L540" s="73"/>
      <c r="M540" s="254"/>
      <c r="N540" s="48"/>
      <c r="O540" s="48"/>
      <c r="P540" s="48"/>
      <c r="Q540" s="48"/>
      <c r="R540" s="48"/>
      <c r="S540" s="48"/>
      <c r="T540" s="96"/>
      <c r="AT540" s="25" t="s">
        <v>403</v>
      </c>
      <c r="AU540" s="25" t="s">
        <v>81</v>
      </c>
    </row>
    <row r="541" spans="2:51" s="12" customFormat="1" ht="13.5">
      <c r="B541" s="255"/>
      <c r="C541" s="256"/>
      <c r="D541" s="252" t="s">
        <v>405</v>
      </c>
      <c r="E541" s="257" t="s">
        <v>22</v>
      </c>
      <c r="F541" s="258" t="s">
        <v>1159</v>
      </c>
      <c r="G541" s="256"/>
      <c r="H541" s="259">
        <v>0.864</v>
      </c>
      <c r="I541" s="260"/>
      <c r="J541" s="256"/>
      <c r="K541" s="256"/>
      <c r="L541" s="261"/>
      <c r="M541" s="262"/>
      <c r="N541" s="263"/>
      <c r="O541" s="263"/>
      <c r="P541" s="263"/>
      <c r="Q541" s="263"/>
      <c r="R541" s="263"/>
      <c r="S541" s="263"/>
      <c r="T541" s="264"/>
      <c r="AT541" s="265" t="s">
        <v>405</v>
      </c>
      <c r="AU541" s="265" t="s">
        <v>81</v>
      </c>
      <c r="AV541" s="12" t="s">
        <v>81</v>
      </c>
      <c r="AW541" s="12" t="s">
        <v>36</v>
      </c>
      <c r="AX541" s="12" t="s">
        <v>24</v>
      </c>
      <c r="AY541" s="265" t="s">
        <v>394</v>
      </c>
    </row>
    <row r="542" spans="2:65" s="1" customFormat="1" ht="16.5" customHeight="1">
      <c r="B542" s="47"/>
      <c r="C542" s="240" t="s">
        <v>1160</v>
      </c>
      <c r="D542" s="240" t="s">
        <v>396</v>
      </c>
      <c r="E542" s="241" t="s">
        <v>1161</v>
      </c>
      <c r="F542" s="242" t="s">
        <v>1162</v>
      </c>
      <c r="G542" s="243" t="s">
        <v>425</v>
      </c>
      <c r="H542" s="244">
        <v>11.872</v>
      </c>
      <c r="I542" s="245"/>
      <c r="J542" s="246">
        <f>ROUND(I542*H542,2)</f>
        <v>0</v>
      </c>
      <c r="K542" s="242" t="s">
        <v>400</v>
      </c>
      <c r="L542" s="73"/>
      <c r="M542" s="247" t="s">
        <v>22</v>
      </c>
      <c r="N542" s="248" t="s">
        <v>44</v>
      </c>
      <c r="O542" s="48"/>
      <c r="P542" s="249">
        <f>O542*H542</f>
        <v>0</v>
      </c>
      <c r="Q542" s="249">
        <v>2.4534</v>
      </c>
      <c r="R542" s="249">
        <f>Q542*H542</f>
        <v>29.126764799999997</v>
      </c>
      <c r="S542" s="249">
        <v>0</v>
      </c>
      <c r="T542" s="250">
        <f>S542*H542</f>
        <v>0</v>
      </c>
      <c r="AR542" s="25" t="s">
        <v>401</v>
      </c>
      <c r="AT542" s="25" t="s">
        <v>396</v>
      </c>
      <c r="AU542" s="25" t="s">
        <v>81</v>
      </c>
      <c r="AY542" s="25" t="s">
        <v>394</v>
      </c>
      <c r="BE542" s="251">
        <f>IF(N542="základní",J542,0)</f>
        <v>0</v>
      </c>
      <c r="BF542" s="251">
        <f>IF(N542="snížená",J542,0)</f>
        <v>0</v>
      </c>
      <c r="BG542" s="251">
        <f>IF(N542="zákl. přenesená",J542,0)</f>
        <v>0</v>
      </c>
      <c r="BH542" s="251">
        <f>IF(N542="sníž. přenesená",J542,0)</f>
        <v>0</v>
      </c>
      <c r="BI542" s="251">
        <f>IF(N542="nulová",J542,0)</f>
        <v>0</v>
      </c>
      <c r="BJ542" s="25" t="s">
        <v>24</v>
      </c>
      <c r="BK542" s="251">
        <f>ROUND(I542*H542,2)</f>
        <v>0</v>
      </c>
      <c r="BL542" s="25" t="s">
        <v>401</v>
      </c>
      <c r="BM542" s="25" t="s">
        <v>1163</v>
      </c>
    </row>
    <row r="543" spans="2:47" s="1" customFormat="1" ht="13.5">
      <c r="B543" s="47"/>
      <c r="C543" s="75"/>
      <c r="D543" s="252" t="s">
        <v>403</v>
      </c>
      <c r="E543" s="75"/>
      <c r="F543" s="253" t="s">
        <v>1164</v>
      </c>
      <c r="G543" s="75"/>
      <c r="H543" s="75"/>
      <c r="I543" s="208"/>
      <c r="J543" s="75"/>
      <c r="K543" s="75"/>
      <c r="L543" s="73"/>
      <c r="M543" s="254"/>
      <c r="N543" s="48"/>
      <c r="O543" s="48"/>
      <c r="P543" s="48"/>
      <c r="Q543" s="48"/>
      <c r="R543" s="48"/>
      <c r="S543" s="48"/>
      <c r="T543" s="96"/>
      <c r="AT543" s="25" t="s">
        <v>403</v>
      </c>
      <c r="AU543" s="25" t="s">
        <v>81</v>
      </c>
    </row>
    <row r="544" spans="2:51" s="12" customFormat="1" ht="13.5">
      <c r="B544" s="255"/>
      <c r="C544" s="256"/>
      <c r="D544" s="252" t="s">
        <v>405</v>
      </c>
      <c r="E544" s="257" t="s">
        <v>208</v>
      </c>
      <c r="F544" s="258" t="s">
        <v>1165</v>
      </c>
      <c r="G544" s="256"/>
      <c r="H544" s="259">
        <v>11.872</v>
      </c>
      <c r="I544" s="260"/>
      <c r="J544" s="256"/>
      <c r="K544" s="256"/>
      <c r="L544" s="261"/>
      <c r="M544" s="262"/>
      <c r="N544" s="263"/>
      <c r="O544" s="263"/>
      <c r="P544" s="263"/>
      <c r="Q544" s="263"/>
      <c r="R544" s="263"/>
      <c r="S544" s="263"/>
      <c r="T544" s="264"/>
      <c r="AT544" s="265" t="s">
        <v>405</v>
      </c>
      <c r="AU544" s="265" t="s">
        <v>81</v>
      </c>
      <c r="AV544" s="12" t="s">
        <v>81</v>
      </c>
      <c r="AW544" s="12" t="s">
        <v>36</v>
      </c>
      <c r="AX544" s="12" t="s">
        <v>24</v>
      </c>
      <c r="AY544" s="265" t="s">
        <v>394</v>
      </c>
    </row>
    <row r="545" spans="2:65" s="1" customFormat="1" ht="16.5" customHeight="1">
      <c r="B545" s="47"/>
      <c r="C545" s="240" t="s">
        <v>1166</v>
      </c>
      <c r="D545" s="240" t="s">
        <v>396</v>
      </c>
      <c r="E545" s="241" t="s">
        <v>1167</v>
      </c>
      <c r="F545" s="242" t="s">
        <v>1168</v>
      </c>
      <c r="G545" s="243" t="s">
        <v>399</v>
      </c>
      <c r="H545" s="244">
        <v>85.739</v>
      </c>
      <c r="I545" s="245"/>
      <c r="J545" s="246">
        <f>ROUND(I545*H545,2)</f>
        <v>0</v>
      </c>
      <c r="K545" s="242" t="s">
        <v>410</v>
      </c>
      <c r="L545" s="73"/>
      <c r="M545" s="247" t="s">
        <v>22</v>
      </c>
      <c r="N545" s="248" t="s">
        <v>44</v>
      </c>
      <c r="O545" s="48"/>
      <c r="P545" s="249">
        <f>O545*H545</f>
        <v>0</v>
      </c>
      <c r="Q545" s="249">
        <v>0.00519</v>
      </c>
      <c r="R545" s="249">
        <f>Q545*H545</f>
        <v>0.44498541</v>
      </c>
      <c r="S545" s="249">
        <v>0</v>
      </c>
      <c r="T545" s="250">
        <f>S545*H545</f>
        <v>0</v>
      </c>
      <c r="AR545" s="25" t="s">
        <v>401</v>
      </c>
      <c r="AT545" s="25" t="s">
        <v>396</v>
      </c>
      <c r="AU545" s="25" t="s">
        <v>81</v>
      </c>
      <c r="AY545" s="25" t="s">
        <v>394</v>
      </c>
      <c r="BE545" s="251">
        <f>IF(N545="základní",J545,0)</f>
        <v>0</v>
      </c>
      <c r="BF545" s="251">
        <f>IF(N545="snížená",J545,0)</f>
        <v>0</v>
      </c>
      <c r="BG545" s="251">
        <f>IF(N545="zákl. přenesená",J545,0)</f>
        <v>0</v>
      </c>
      <c r="BH545" s="251">
        <f>IF(N545="sníž. přenesená",J545,0)</f>
        <v>0</v>
      </c>
      <c r="BI545" s="251">
        <f>IF(N545="nulová",J545,0)</f>
        <v>0</v>
      </c>
      <c r="BJ545" s="25" t="s">
        <v>24</v>
      </c>
      <c r="BK545" s="251">
        <f>ROUND(I545*H545,2)</f>
        <v>0</v>
      </c>
      <c r="BL545" s="25" t="s">
        <v>401</v>
      </c>
      <c r="BM545" s="25" t="s">
        <v>1169</v>
      </c>
    </row>
    <row r="546" spans="2:47" s="1" customFormat="1" ht="13.5">
      <c r="B546" s="47"/>
      <c r="C546" s="75"/>
      <c r="D546" s="252" t="s">
        <v>403</v>
      </c>
      <c r="E546" s="75"/>
      <c r="F546" s="253" t="s">
        <v>1170</v>
      </c>
      <c r="G546" s="75"/>
      <c r="H546" s="75"/>
      <c r="I546" s="208"/>
      <c r="J546" s="75"/>
      <c r="K546" s="75"/>
      <c r="L546" s="73"/>
      <c r="M546" s="254"/>
      <c r="N546" s="48"/>
      <c r="O546" s="48"/>
      <c r="P546" s="48"/>
      <c r="Q546" s="48"/>
      <c r="R546" s="48"/>
      <c r="S546" s="48"/>
      <c r="T546" s="96"/>
      <c r="AT546" s="25" t="s">
        <v>403</v>
      </c>
      <c r="AU546" s="25" t="s">
        <v>81</v>
      </c>
    </row>
    <row r="547" spans="2:51" s="12" customFormat="1" ht="13.5">
      <c r="B547" s="255"/>
      <c r="C547" s="256"/>
      <c r="D547" s="252" t="s">
        <v>405</v>
      </c>
      <c r="E547" s="257" t="s">
        <v>212</v>
      </c>
      <c r="F547" s="258" t="s">
        <v>1171</v>
      </c>
      <c r="G547" s="256"/>
      <c r="H547" s="259">
        <v>85.739</v>
      </c>
      <c r="I547" s="260"/>
      <c r="J547" s="256"/>
      <c r="K547" s="256"/>
      <c r="L547" s="261"/>
      <c r="M547" s="262"/>
      <c r="N547" s="263"/>
      <c r="O547" s="263"/>
      <c r="P547" s="263"/>
      <c r="Q547" s="263"/>
      <c r="R547" s="263"/>
      <c r="S547" s="263"/>
      <c r="T547" s="264"/>
      <c r="AT547" s="265" t="s">
        <v>405</v>
      </c>
      <c r="AU547" s="265" t="s">
        <v>81</v>
      </c>
      <c r="AV547" s="12" t="s">
        <v>81</v>
      </c>
      <c r="AW547" s="12" t="s">
        <v>36</v>
      </c>
      <c r="AX547" s="12" t="s">
        <v>24</v>
      </c>
      <c r="AY547" s="265" t="s">
        <v>394</v>
      </c>
    </row>
    <row r="548" spans="2:65" s="1" customFormat="1" ht="16.5" customHeight="1">
      <c r="B548" s="47"/>
      <c r="C548" s="240" t="s">
        <v>1172</v>
      </c>
      <c r="D548" s="240" t="s">
        <v>396</v>
      </c>
      <c r="E548" s="241" t="s">
        <v>1173</v>
      </c>
      <c r="F548" s="242" t="s">
        <v>1174</v>
      </c>
      <c r="G548" s="243" t="s">
        <v>399</v>
      </c>
      <c r="H548" s="244">
        <v>85.739</v>
      </c>
      <c r="I548" s="245"/>
      <c r="J548" s="246">
        <f>ROUND(I548*H548,2)</f>
        <v>0</v>
      </c>
      <c r="K548" s="242" t="s">
        <v>410</v>
      </c>
      <c r="L548" s="73"/>
      <c r="M548" s="247" t="s">
        <v>22</v>
      </c>
      <c r="N548" s="248" t="s">
        <v>44</v>
      </c>
      <c r="O548" s="48"/>
      <c r="P548" s="249">
        <f>O548*H548</f>
        <v>0</v>
      </c>
      <c r="Q548" s="249">
        <v>0</v>
      </c>
      <c r="R548" s="249">
        <f>Q548*H548</f>
        <v>0</v>
      </c>
      <c r="S548" s="249">
        <v>0</v>
      </c>
      <c r="T548" s="250">
        <f>S548*H548</f>
        <v>0</v>
      </c>
      <c r="AR548" s="25" t="s">
        <v>401</v>
      </c>
      <c r="AT548" s="25" t="s">
        <v>396</v>
      </c>
      <c r="AU548" s="25" t="s">
        <v>81</v>
      </c>
      <c r="AY548" s="25" t="s">
        <v>394</v>
      </c>
      <c r="BE548" s="251">
        <f>IF(N548="základní",J548,0)</f>
        <v>0</v>
      </c>
      <c r="BF548" s="251">
        <f>IF(N548="snížená",J548,0)</f>
        <v>0</v>
      </c>
      <c r="BG548" s="251">
        <f>IF(N548="zákl. přenesená",J548,0)</f>
        <v>0</v>
      </c>
      <c r="BH548" s="251">
        <f>IF(N548="sníž. přenesená",J548,0)</f>
        <v>0</v>
      </c>
      <c r="BI548" s="251">
        <f>IF(N548="nulová",J548,0)</f>
        <v>0</v>
      </c>
      <c r="BJ548" s="25" t="s">
        <v>24</v>
      </c>
      <c r="BK548" s="251">
        <f>ROUND(I548*H548,2)</f>
        <v>0</v>
      </c>
      <c r="BL548" s="25" t="s">
        <v>401</v>
      </c>
      <c r="BM548" s="25" t="s">
        <v>1175</v>
      </c>
    </row>
    <row r="549" spans="2:47" s="1" customFormat="1" ht="13.5">
      <c r="B549" s="47"/>
      <c r="C549" s="75"/>
      <c r="D549" s="252" t="s">
        <v>403</v>
      </c>
      <c r="E549" s="75"/>
      <c r="F549" s="253" t="s">
        <v>1176</v>
      </c>
      <c r="G549" s="75"/>
      <c r="H549" s="75"/>
      <c r="I549" s="208"/>
      <c r="J549" s="75"/>
      <c r="K549" s="75"/>
      <c r="L549" s="73"/>
      <c r="M549" s="254"/>
      <c r="N549" s="48"/>
      <c r="O549" s="48"/>
      <c r="P549" s="48"/>
      <c r="Q549" s="48"/>
      <c r="R549" s="48"/>
      <c r="S549" s="48"/>
      <c r="T549" s="96"/>
      <c r="AT549" s="25" t="s">
        <v>403</v>
      </c>
      <c r="AU549" s="25" t="s">
        <v>81</v>
      </c>
    </row>
    <row r="550" spans="2:51" s="12" customFormat="1" ht="13.5">
      <c r="B550" s="255"/>
      <c r="C550" s="256"/>
      <c r="D550" s="252" t="s">
        <v>405</v>
      </c>
      <c r="E550" s="257" t="s">
        <v>22</v>
      </c>
      <c r="F550" s="258" t="s">
        <v>212</v>
      </c>
      <c r="G550" s="256"/>
      <c r="H550" s="259">
        <v>85.739</v>
      </c>
      <c r="I550" s="260"/>
      <c r="J550" s="256"/>
      <c r="K550" s="256"/>
      <c r="L550" s="261"/>
      <c r="M550" s="262"/>
      <c r="N550" s="263"/>
      <c r="O550" s="263"/>
      <c r="P550" s="263"/>
      <c r="Q550" s="263"/>
      <c r="R550" s="263"/>
      <c r="S550" s="263"/>
      <c r="T550" s="264"/>
      <c r="AT550" s="265" t="s">
        <v>405</v>
      </c>
      <c r="AU550" s="265" t="s">
        <v>81</v>
      </c>
      <c r="AV550" s="12" t="s">
        <v>81</v>
      </c>
      <c r="AW550" s="12" t="s">
        <v>36</v>
      </c>
      <c r="AX550" s="12" t="s">
        <v>24</v>
      </c>
      <c r="AY550" s="265" t="s">
        <v>394</v>
      </c>
    </row>
    <row r="551" spans="2:65" s="1" customFormat="1" ht="16.5" customHeight="1">
      <c r="B551" s="47"/>
      <c r="C551" s="240" t="s">
        <v>1177</v>
      </c>
      <c r="D551" s="240" t="s">
        <v>396</v>
      </c>
      <c r="E551" s="241" t="s">
        <v>1178</v>
      </c>
      <c r="F551" s="242" t="s">
        <v>1179</v>
      </c>
      <c r="G551" s="243" t="s">
        <v>552</v>
      </c>
      <c r="H551" s="244">
        <v>0.95</v>
      </c>
      <c r="I551" s="245"/>
      <c r="J551" s="246">
        <f>ROUND(I551*H551,2)</f>
        <v>0</v>
      </c>
      <c r="K551" s="242" t="s">
        <v>410</v>
      </c>
      <c r="L551" s="73"/>
      <c r="M551" s="247" t="s">
        <v>22</v>
      </c>
      <c r="N551" s="248" t="s">
        <v>44</v>
      </c>
      <c r="O551" s="48"/>
      <c r="P551" s="249">
        <f>O551*H551</f>
        <v>0</v>
      </c>
      <c r="Q551" s="249">
        <v>1.05256</v>
      </c>
      <c r="R551" s="249">
        <f>Q551*H551</f>
        <v>0.9999319999999999</v>
      </c>
      <c r="S551" s="249">
        <v>0</v>
      </c>
      <c r="T551" s="250">
        <f>S551*H551</f>
        <v>0</v>
      </c>
      <c r="AR551" s="25" t="s">
        <v>401</v>
      </c>
      <c r="AT551" s="25" t="s">
        <v>396</v>
      </c>
      <c r="AU551" s="25" t="s">
        <v>81</v>
      </c>
      <c r="AY551" s="25" t="s">
        <v>394</v>
      </c>
      <c r="BE551" s="251">
        <f>IF(N551="základní",J551,0)</f>
        <v>0</v>
      </c>
      <c r="BF551" s="251">
        <f>IF(N551="snížená",J551,0)</f>
        <v>0</v>
      </c>
      <c r="BG551" s="251">
        <f>IF(N551="zákl. přenesená",J551,0)</f>
        <v>0</v>
      </c>
      <c r="BH551" s="251">
        <f>IF(N551="sníž. přenesená",J551,0)</f>
        <v>0</v>
      </c>
      <c r="BI551" s="251">
        <f>IF(N551="nulová",J551,0)</f>
        <v>0</v>
      </c>
      <c r="BJ551" s="25" t="s">
        <v>24</v>
      </c>
      <c r="BK551" s="251">
        <f>ROUND(I551*H551,2)</f>
        <v>0</v>
      </c>
      <c r="BL551" s="25" t="s">
        <v>401</v>
      </c>
      <c r="BM551" s="25" t="s">
        <v>1180</v>
      </c>
    </row>
    <row r="552" spans="2:47" s="1" customFormat="1" ht="13.5">
      <c r="B552" s="47"/>
      <c r="C552" s="75"/>
      <c r="D552" s="252" t="s">
        <v>403</v>
      </c>
      <c r="E552" s="75"/>
      <c r="F552" s="253" t="s">
        <v>1181</v>
      </c>
      <c r="G552" s="75"/>
      <c r="H552" s="75"/>
      <c r="I552" s="208"/>
      <c r="J552" s="75"/>
      <c r="K552" s="75"/>
      <c r="L552" s="73"/>
      <c r="M552" s="254"/>
      <c r="N552" s="48"/>
      <c r="O552" s="48"/>
      <c r="P552" s="48"/>
      <c r="Q552" s="48"/>
      <c r="R552" s="48"/>
      <c r="S552" s="48"/>
      <c r="T552" s="96"/>
      <c r="AT552" s="25" t="s">
        <v>403</v>
      </c>
      <c r="AU552" s="25" t="s">
        <v>81</v>
      </c>
    </row>
    <row r="553" spans="2:51" s="12" customFormat="1" ht="13.5">
      <c r="B553" s="255"/>
      <c r="C553" s="256"/>
      <c r="D553" s="252" t="s">
        <v>405</v>
      </c>
      <c r="E553" s="257" t="s">
        <v>22</v>
      </c>
      <c r="F553" s="258" t="s">
        <v>1182</v>
      </c>
      <c r="G553" s="256"/>
      <c r="H553" s="259">
        <v>0.95</v>
      </c>
      <c r="I553" s="260"/>
      <c r="J553" s="256"/>
      <c r="K553" s="256"/>
      <c r="L553" s="261"/>
      <c r="M553" s="262"/>
      <c r="N553" s="263"/>
      <c r="O553" s="263"/>
      <c r="P553" s="263"/>
      <c r="Q553" s="263"/>
      <c r="R553" s="263"/>
      <c r="S553" s="263"/>
      <c r="T553" s="264"/>
      <c r="AT553" s="265" t="s">
        <v>405</v>
      </c>
      <c r="AU553" s="265" t="s">
        <v>81</v>
      </c>
      <c r="AV553" s="12" t="s">
        <v>81</v>
      </c>
      <c r="AW553" s="12" t="s">
        <v>36</v>
      </c>
      <c r="AX553" s="12" t="s">
        <v>24</v>
      </c>
      <c r="AY553" s="265" t="s">
        <v>394</v>
      </c>
    </row>
    <row r="554" spans="2:65" s="1" customFormat="1" ht="25.5" customHeight="1">
      <c r="B554" s="47"/>
      <c r="C554" s="240" t="s">
        <v>1183</v>
      </c>
      <c r="D554" s="240" t="s">
        <v>396</v>
      </c>
      <c r="E554" s="241" t="s">
        <v>1184</v>
      </c>
      <c r="F554" s="242" t="s">
        <v>1185</v>
      </c>
      <c r="G554" s="243" t="s">
        <v>399</v>
      </c>
      <c r="H554" s="244">
        <v>157.14</v>
      </c>
      <c r="I554" s="245"/>
      <c r="J554" s="246">
        <f>ROUND(I554*H554,2)</f>
        <v>0</v>
      </c>
      <c r="K554" s="242" t="s">
        <v>410</v>
      </c>
      <c r="L554" s="73"/>
      <c r="M554" s="247" t="s">
        <v>22</v>
      </c>
      <c r="N554" s="248" t="s">
        <v>44</v>
      </c>
      <c r="O554" s="48"/>
      <c r="P554" s="249">
        <f>O554*H554</f>
        <v>0</v>
      </c>
      <c r="Q554" s="249">
        <v>0.71885</v>
      </c>
      <c r="R554" s="249">
        <f>Q554*H554</f>
        <v>112.96008899999998</v>
      </c>
      <c r="S554" s="249">
        <v>0</v>
      </c>
      <c r="T554" s="250">
        <f>S554*H554</f>
        <v>0</v>
      </c>
      <c r="AR554" s="25" t="s">
        <v>401</v>
      </c>
      <c r="AT554" s="25" t="s">
        <v>396</v>
      </c>
      <c r="AU554" s="25" t="s">
        <v>81</v>
      </c>
      <c r="AY554" s="25" t="s">
        <v>394</v>
      </c>
      <c r="BE554" s="251">
        <f>IF(N554="základní",J554,0)</f>
        <v>0</v>
      </c>
      <c r="BF554" s="251">
        <f>IF(N554="snížená",J554,0)</f>
        <v>0</v>
      </c>
      <c r="BG554" s="251">
        <f>IF(N554="zákl. přenesená",J554,0)</f>
        <v>0</v>
      </c>
      <c r="BH554" s="251">
        <f>IF(N554="sníž. přenesená",J554,0)</f>
        <v>0</v>
      </c>
      <c r="BI554" s="251">
        <f>IF(N554="nulová",J554,0)</f>
        <v>0</v>
      </c>
      <c r="BJ554" s="25" t="s">
        <v>24</v>
      </c>
      <c r="BK554" s="251">
        <f>ROUND(I554*H554,2)</f>
        <v>0</v>
      </c>
      <c r="BL554" s="25" t="s">
        <v>401</v>
      </c>
      <c r="BM554" s="25" t="s">
        <v>1186</v>
      </c>
    </row>
    <row r="555" spans="2:47" s="1" customFormat="1" ht="13.5">
      <c r="B555" s="47"/>
      <c r="C555" s="75"/>
      <c r="D555" s="252" t="s">
        <v>403</v>
      </c>
      <c r="E555" s="75"/>
      <c r="F555" s="253" t="s">
        <v>1187</v>
      </c>
      <c r="G555" s="75"/>
      <c r="H555" s="75"/>
      <c r="I555" s="208"/>
      <c r="J555" s="75"/>
      <c r="K555" s="75"/>
      <c r="L555" s="73"/>
      <c r="M555" s="254"/>
      <c r="N555" s="48"/>
      <c r="O555" s="48"/>
      <c r="P555" s="48"/>
      <c r="Q555" s="48"/>
      <c r="R555" s="48"/>
      <c r="S555" s="48"/>
      <c r="T555" s="96"/>
      <c r="AT555" s="25" t="s">
        <v>403</v>
      </c>
      <c r="AU555" s="25" t="s">
        <v>81</v>
      </c>
    </row>
    <row r="556" spans="2:47" s="1" customFormat="1" ht="13.5">
      <c r="B556" s="47"/>
      <c r="C556" s="75"/>
      <c r="D556" s="252" t="s">
        <v>842</v>
      </c>
      <c r="E556" s="75"/>
      <c r="F556" s="308" t="s">
        <v>1188</v>
      </c>
      <c r="G556" s="75"/>
      <c r="H556" s="75"/>
      <c r="I556" s="208"/>
      <c r="J556" s="75"/>
      <c r="K556" s="75"/>
      <c r="L556" s="73"/>
      <c r="M556" s="254"/>
      <c r="N556" s="48"/>
      <c r="O556" s="48"/>
      <c r="P556" s="48"/>
      <c r="Q556" s="48"/>
      <c r="R556" s="48"/>
      <c r="S556" s="48"/>
      <c r="T556" s="96"/>
      <c r="AT556" s="25" t="s">
        <v>842</v>
      </c>
      <c r="AU556" s="25" t="s">
        <v>81</v>
      </c>
    </row>
    <row r="557" spans="2:51" s="12" customFormat="1" ht="13.5">
      <c r="B557" s="255"/>
      <c r="C557" s="256"/>
      <c r="D557" s="252" t="s">
        <v>405</v>
      </c>
      <c r="E557" s="257" t="s">
        <v>22</v>
      </c>
      <c r="F557" s="258" t="s">
        <v>366</v>
      </c>
      <c r="G557" s="256"/>
      <c r="H557" s="259">
        <v>157.14</v>
      </c>
      <c r="I557" s="260"/>
      <c r="J557" s="256"/>
      <c r="K557" s="256"/>
      <c r="L557" s="261"/>
      <c r="M557" s="262"/>
      <c r="N557" s="263"/>
      <c r="O557" s="263"/>
      <c r="P557" s="263"/>
      <c r="Q557" s="263"/>
      <c r="R557" s="263"/>
      <c r="S557" s="263"/>
      <c r="T557" s="264"/>
      <c r="AT557" s="265" t="s">
        <v>405</v>
      </c>
      <c r="AU557" s="265" t="s">
        <v>81</v>
      </c>
      <c r="AV557" s="12" t="s">
        <v>81</v>
      </c>
      <c r="AW557" s="12" t="s">
        <v>36</v>
      </c>
      <c r="AX557" s="12" t="s">
        <v>24</v>
      </c>
      <c r="AY557" s="265" t="s">
        <v>394</v>
      </c>
    </row>
    <row r="558" spans="2:63" s="11" customFormat="1" ht="29.85" customHeight="1">
      <c r="B558" s="224"/>
      <c r="C558" s="225"/>
      <c r="D558" s="226" t="s">
        <v>72</v>
      </c>
      <c r="E558" s="238" t="s">
        <v>422</v>
      </c>
      <c r="F558" s="238" t="s">
        <v>1189</v>
      </c>
      <c r="G558" s="225"/>
      <c r="H558" s="225"/>
      <c r="I558" s="228"/>
      <c r="J558" s="239">
        <f>BK558</f>
        <v>0</v>
      </c>
      <c r="K558" s="225"/>
      <c r="L558" s="230"/>
      <c r="M558" s="231"/>
      <c r="N558" s="232"/>
      <c r="O558" s="232"/>
      <c r="P558" s="233">
        <f>SUM(P559:P564)</f>
        <v>0</v>
      </c>
      <c r="Q558" s="232"/>
      <c r="R558" s="233">
        <f>SUM(R559:R564)</f>
        <v>0</v>
      </c>
      <c r="S558" s="232"/>
      <c r="T558" s="234">
        <f>SUM(T559:T564)</f>
        <v>0</v>
      </c>
      <c r="AR558" s="235" t="s">
        <v>24</v>
      </c>
      <c r="AT558" s="236" t="s">
        <v>72</v>
      </c>
      <c r="AU558" s="236" t="s">
        <v>24</v>
      </c>
      <c r="AY558" s="235" t="s">
        <v>394</v>
      </c>
      <c r="BK558" s="237">
        <f>SUM(BK559:BK564)</f>
        <v>0</v>
      </c>
    </row>
    <row r="559" spans="2:65" s="1" customFormat="1" ht="16.5" customHeight="1">
      <c r="B559" s="47"/>
      <c r="C559" s="240" t="s">
        <v>1190</v>
      </c>
      <c r="D559" s="240" t="s">
        <v>396</v>
      </c>
      <c r="E559" s="241" t="s">
        <v>1191</v>
      </c>
      <c r="F559" s="242" t="s">
        <v>1192</v>
      </c>
      <c r="G559" s="243" t="s">
        <v>399</v>
      </c>
      <c r="H559" s="244">
        <v>157.14</v>
      </c>
      <c r="I559" s="245"/>
      <c r="J559" s="246">
        <f>ROUND(I559*H559,2)</f>
        <v>0</v>
      </c>
      <c r="K559" s="242" t="s">
        <v>410</v>
      </c>
      <c r="L559" s="73"/>
      <c r="M559" s="247" t="s">
        <v>22</v>
      </c>
      <c r="N559" s="248" t="s">
        <v>44</v>
      </c>
      <c r="O559" s="48"/>
      <c r="P559" s="249">
        <f>O559*H559</f>
        <v>0</v>
      </c>
      <c r="Q559" s="249">
        <v>0</v>
      </c>
      <c r="R559" s="249">
        <f>Q559*H559</f>
        <v>0</v>
      </c>
      <c r="S559" s="249">
        <v>0</v>
      </c>
      <c r="T559" s="250">
        <f>S559*H559</f>
        <v>0</v>
      </c>
      <c r="AR559" s="25" t="s">
        <v>401</v>
      </c>
      <c r="AT559" s="25" t="s">
        <v>396</v>
      </c>
      <c r="AU559" s="25" t="s">
        <v>81</v>
      </c>
      <c r="AY559" s="25" t="s">
        <v>394</v>
      </c>
      <c r="BE559" s="251">
        <f>IF(N559="základní",J559,0)</f>
        <v>0</v>
      </c>
      <c r="BF559" s="251">
        <f>IF(N559="snížená",J559,0)</f>
        <v>0</v>
      </c>
      <c r="BG559" s="251">
        <f>IF(N559="zákl. přenesená",J559,0)</f>
        <v>0</v>
      </c>
      <c r="BH559" s="251">
        <f>IF(N559="sníž. přenesená",J559,0)</f>
        <v>0</v>
      </c>
      <c r="BI559" s="251">
        <f>IF(N559="nulová",J559,0)</f>
        <v>0</v>
      </c>
      <c r="BJ559" s="25" t="s">
        <v>24</v>
      </c>
      <c r="BK559" s="251">
        <f>ROUND(I559*H559,2)</f>
        <v>0</v>
      </c>
      <c r="BL559" s="25" t="s">
        <v>401</v>
      </c>
      <c r="BM559" s="25" t="s">
        <v>1193</v>
      </c>
    </row>
    <row r="560" spans="2:47" s="1" customFormat="1" ht="13.5">
      <c r="B560" s="47"/>
      <c r="C560" s="75"/>
      <c r="D560" s="252" t="s">
        <v>403</v>
      </c>
      <c r="E560" s="75"/>
      <c r="F560" s="253" t="s">
        <v>1194</v>
      </c>
      <c r="G560" s="75"/>
      <c r="H560" s="75"/>
      <c r="I560" s="208"/>
      <c r="J560" s="75"/>
      <c r="K560" s="75"/>
      <c r="L560" s="73"/>
      <c r="M560" s="254"/>
      <c r="N560" s="48"/>
      <c r="O560" s="48"/>
      <c r="P560" s="48"/>
      <c r="Q560" s="48"/>
      <c r="R560" s="48"/>
      <c r="S560" s="48"/>
      <c r="T560" s="96"/>
      <c r="AT560" s="25" t="s">
        <v>403</v>
      </c>
      <c r="AU560" s="25" t="s">
        <v>81</v>
      </c>
    </row>
    <row r="561" spans="2:51" s="12" customFormat="1" ht="13.5">
      <c r="B561" s="255"/>
      <c r="C561" s="256"/>
      <c r="D561" s="252" t="s">
        <v>405</v>
      </c>
      <c r="E561" s="257" t="s">
        <v>22</v>
      </c>
      <c r="F561" s="258" t="s">
        <v>366</v>
      </c>
      <c r="G561" s="256"/>
      <c r="H561" s="259">
        <v>157.14</v>
      </c>
      <c r="I561" s="260"/>
      <c r="J561" s="256"/>
      <c r="K561" s="256"/>
      <c r="L561" s="261"/>
      <c r="M561" s="262"/>
      <c r="N561" s="263"/>
      <c r="O561" s="263"/>
      <c r="P561" s="263"/>
      <c r="Q561" s="263"/>
      <c r="R561" s="263"/>
      <c r="S561" s="263"/>
      <c r="T561" s="264"/>
      <c r="AT561" s="265" t="s">
        <v>405</v>
      </c>
      <c r="AU561" s="265" t="s">
        <v>81</v>
      </c>
      <c r="AV561" s="12" t="s">
        <v>81</v>
      </c>
      <c r="AW561" s="12" t="s">
        <v>36</v>
      </c>
      <c r="AX561" s="12" t="s">
        <v>24</v>
      </c>
      <c r="AY561" s="265" t="s">
        <v>394</v>
      </c>
    </row>
    <row r="562" spans="2:65" s="1" customFormat="1" ht="16.5" customHeight="1">
      <c r="B562" s="47"/>
      <c r="C562" s="240" t="s">
        <v>1195</v>
      </c>
      <c r="D562" s="240" t="s">
        <v>396</v>
      </c>
      <c r="E562" s="241" t="s">
        <v>1196</v>
      </c>
      <c r="F562" s="242" t="s">
        <v>1197</v>
      </c>
      <c r="G562" s="243" t="s">
        <v>399</v>
      </c>
      <c r="H562" s="244">
        <v>157.14</v>
      </c>
      <c r="I562" s="245"/>
      <c r="J562" s="246">
        <f>ROUND(I562*H562,2)</f>
        <v>0</v>
      </c>
      <c r="K562" s="242" t="s">
        <v>410</v>
      </c>
      <c r="L562" s="73"/>
      <c r="M562" s="247" t="s">
        <v>22</v>
      </c>
      <c r="N562" s="248" t="s">
        <v>44</v>
      </c>
      <c r="O562" s="48"/>
      <c r="P562" s="249">
        <f>O562*H562</f>
        <v>0</v>
      </c>
      <c r="Q562" s="249">
        <v>0</v>
      </c>
      <c r="R562" s="249">
        <f>Q562*H562</f>
        <v>0</v>
      </c>
      <c r="S562" s="249">
        <v>0</v>
      </c>
      <c r="T562" s="250">
        <f>S562*H562</f>
        <v>0</v>
      </c>
      <c r="AR562" s="25" t="s">
        <v>401</v>
      </c>
      <c r="AT562" s="25" t="s">
        <v>396</v>
      </c>
      <c r="AU562" s="25" t="s">
        <v>81</v>
      </c>
      <c r="AY562" s="25" t="s">
        <v>394</v>
      </c>
      <c r="BE562" s="251">
        <f>IF(N562="základní",J562,0)</f>
        <v>0</v>
      </c>
      <c r="BF562" s="251">
        <f>IF(N562="snížená",J562,0)</f>
        <v>0</v>
      </c>
      <c r="BG562" s="251">
        <f>IF(N562="zákl. přenesená",J562,0)</f>
        <v>0</v>
      </c>
      <c r="BH562" s="251">
        <f>IF(N562="sníž. přenesená",J562,0)</f>
        <v>0</v>
      </c>
      <c r="BI562" s="251">
        <f>IF(N562="nulová",J562,0)</f>
        <v>0</v>
      </c>
      <c r="BJ562" s="25" t="s">
        <v>24</v>
      </c>
      <c r="BK562" s="251">
        <f>ROUND(I562*H562,2)</f>
        <v>0</v>
      </c>
      <c r="BL562" s="25" t="s">
        <v>401</v>
      </c>
      <c r="BM562" s="25" t="s">
        <v>1198</v>
      </c>
    </row>
    <row r="563" spans="2:47" s="1" customFormat="1" ht="13.5">
      <c r="B563" s="47"/>
      <c r="C563" s="75"/>
      <c r="D563" s="252" t="s">
        <v>403</v>
      </c>
      <c r="E563" s="75"/>
      <c r="F563" s="253" t="s">
        <v>1199</v>
      </c>
      <c r="G563" s="75"/>
      <c r="H563" s="75"/>
      <c r="I563" s="208"/>
      <c r="J563" s="75"/>
      <c r="K563" s="75"/>
      <c r="L563" s="73"/>
      <c r="M563" s="254"/>
      <c r="N563" s="48"/>
      <c r="O563" s="48"/>
      <c r="P563" s="48"/>
      <c r="Q563" s="48"/>
      <c r="R563" s="48"/>
      <c r="S563" s="48"/>
      <c r="T563" s="96"/>
      <c r="AT563" s="25" t="s">
        <v>403</v>
      </c>
      <c r="AU563" s="25" t="s">
        <v>81</v>
      </c>
    </row>
    <row r="564" spans="2:51" s="12" customFormat="1" ht="13.5">
      <c r="B564" s="255"/>
      <c r="C564" s="256"/>
      <c r="D564" s="252" t="s">
        <v>405</v>
      </c>
      <c r="E564" s="257" t="s">
        <v>366</v>
      </c>
      <c r="F564" s="258" t="s">
        <v>1200</v>
      </c>
      <c r="G564" s="256"/>
      <c r="H564" s="259">
        <v>157.14</v>
      </c>
      <c r="I564" s="260"/>
      <c r="J564" s="256"/>
      <c r="K564" s="256"/>
      <c r="L564" s="261"/>
      <c r="M564" s="262"/>
      <c r="N564" s="263"/>
      <c r="O564" s="263"/>
      <c r="P564" s="263"/>
      <c r="Q564" s="263"/>
      <c r="R564" s="263"/>
      <c r="S564" s="263"/>
      <c r="T564" s="264"/>
      <c r="AT564" s="265" t="s">
        <v>405</v>
      </c>
      <c r="AU564" s="265" t="s">
        <v>81</v>
      </c>
      <c r="AV564" s="12" t="s">
        <v>81</v>
      </c>
      <c r="AW564" s="12" t="s">
        <v>36</v>
      </c>
      <c r="AX564" s="12" t="s">
        <v>24</v>
      </c>
      <c r="AY564" s="265" t="s">
        <v>394</v>
      </c>
    </row>
    <row r="565" spans="2:63" s="11" customFormat="1" ht="29.85" customHeight="1">
      <c r="B565" s="224"/>
      <c r="C565" s="225"/>
      <c r="D565" s="226" t="s">
        <v>72</v>
      </c>
      <c r="E565" s="238" t="s">
        <v>432</v>
      </c>
      <c r="F565" s="238" t="s">
        <v>1201</v>
      </c>
      <c r="G565" s="225"/>
      <c r="H565" s="225"/>
      <c r="I565" s="228"/>
      <c r="J565" s="239">
        <f>BK565</f>
        <v>0</v>
      </c>
      <c r="K565" s="225"/>
      <c r="L565" s="230"/>
      <c r="M565" s="231"/>
      <c r="N565" s="232"/>
      <c r="O565" s="232"/>
      <c r="P565" s="233">
        <f>SUM(P566:P787)</f>
        <v>0</v>
      </c>
      <c r="Q565" s="232"/>
      <c r="R565" s="233">
        <f>SUM(R566:R787)</f>
        <v>296.22969733</v>
      </c>
      <c r="S565" s="232"/>
      <c r="T565" s="234">
        <f>SUM(T566:T787)</f>
        <v>0</v>
      </c>
      <c r="AR565" s="235" t="s">
        <v>24</v>
      </c>
      <c r="AT565" s="236" t="s">
        <v>72</v>
      </c>
      <c r="AU565" s="236" t="s">
        <v>24</v>
      </c>
      <c r="AY565" s="235" t="s">
        <v>394</v>
      </c>
      <c r="BK565" s="237">
        <f>SUM(BK566:BK787)</f>
        <v>0</v>
      </c>
    </row>
    <row r="566" spans="2:65" s="1" customFormat="1" ht="25.5" customHeight="1">
      <c r="B566" s="47"/>
      <c r="C566" s="240" t="s">
        <v>1202</v>
      </c>
      <c r="D566" s="240" t="s">
        <v>396</v>
      </c>
      <c r="E566" s="241" t="s">
        <v>1203</v>
      </c>
      <c r="F566" s="242" t="s">
        <v>1204</v>
      </c>
      <c r="G566" s="243" t="s">
        <v>399</v>
      </c>
      <c r="H566" s="244">
        <v>205.63</v>
      </c>
      <c r="I566" s="245"/>
      <c r="J566" s="246">
        <f>ROUND(I566*H566,2)</f>
        <v>0</v>
      </c>
      <c r="K566" s="242" t="s">
        <v>400</v>
      </c>
      <c r="L566" s="73"/>
      <c r="M566" s="247" t="s">
        <v>22</v>
      </c>
      <c r="N566" s="248" t="s">
        <v>44</v>
      </c>
      <c r="O566" s="48"/>
      <c r="P566" s="249">
        <f>O566*H566</f>
        <v>0</v>
      </c>
      <c r="Q566" s="249">
        <v>0.00489</v>
      </c>
      <c r="R566" s="249">
        <f>Q566*H566</f>
        <v>1.0055307</v>
      </c>
      <c r="S566" s="249">
        <v>0</v>
      </c>
      <c r="T566" s="250">
        <f>S566*H566</f>
        <v>0</v>
      </c>
      <c r="AR566" s="25" t="s">
        <v>401</v>
      </c>
      <c r="AT566" s="25" t="s">
        <v>396</v>
      </c>
      <c r="AU566" s="25" t="s">
        <v>81</v>
      </c>
      <c r="AY566" s="25" t="s">
        <v>394</v>
      </c>
      <c r="BE566" s="251">
        <f>IF(N566="základní",J566,0)</f>
        <v>0</v>
      </c>
      <c r="BF566" s="251">
        <f>IF(N566="snížená",J566,0)</f>
        <v>0</v>
      </c>
      <c r="BG566" s="251">
        <f>IF(N566="zákl. přenesená",J566,0)</f>
        <v>0</v>
      </c>
      <c r="BH566" s="251">
        <f>IF(N566="sníž. přenesená",J566,0)</f>
        <v>0</v>
      </c>
      <c r="BI566" s="251">
        <f>IF(N566="nulová",J566,0)</f>
        <v>0</v>
      </c>
      <c r="BJ566" s="25" t="s">
        <v>24</v>
      </c>
      <c r="BK566" s="251">
        <f>ROUND(I566*H566,2)</f>
        <v>0</v>
      </c>
      <c r="BL566" s="25" t="s">
        <v>401</v>
      </c>
      <c r="BM566" s="25" t="s">
        <v>1205</v>
      </c>
    </row>
    <row r="567" spans="2:47" s="1" customFormat="1" ht="13.5">
      <c r="B567" s="47"/>
      <c r="C567" s="75"/>
      <c r="D567" s="252" t="s">
        <v>403</v>
      </c>
      <c r="E567" s="75"/>
      <c r="F567" s="253" t="s">
        <v>1206</v>
      </c>
      <c r="G567" s="75"/>
      <c r="H567" s="75"/>
      <c r="I567" s="208"/>
      <c r="J567" s="75"/>
      <c r="K567" s="75"/>
      <c r="L567" s="73"/>
      <c r="M567" s="254"/>
      <c r="N567" s="48"/>
      <c r="O567" s="48"/>
      <c r="P567" s="48"/>
      <c r="Q567" s="48"/>
      <c r="R567" s="48"/>
      <c r="S567" s="48"/>
      <c r="T567" s="96"/>
      <c r="AT567" s="25" t="s">
        <v>403</v>
      </c>
      <c r="AU567" s="25" t="s">
        <v>81</v>
      </c>
    </row>
    <row r="568" spans="2:51" s="12" customFormat="1" ht="13.5">
      <c r="B568" s="255"/>
      <c r="C568" s="256"/>
      <c r="D568" s="252" t="s">
        <v>405</v>
      </c>
      <c r="E568" s="257" t="s">
        <v>22</v>
      </c>
      <c r="F568" s="258" t="s">
        <v>204</v>
      </c>
      <c r="G568" s="256"/>
      <c r="H568" s="259">
        <v>205.63</v>
      </c>
      <c r="I568" s="260"/>
      <c r="J568" s="256"/>
      <c r="K568" s="256"/>
      <c r="L568" s="261"/>
      <c r="M568" s="262"/>
      <c r="N568" s="263"/>
      <c r="O568" s="263"/>
      <c r="P568" s="263"/>
      <c r="Q568" s="263"/>
      <c r="R568" s="263"/>
      <c r="S568" s="263"/>
      <c r="T568" s="264"/>
      <c r="AT568" s="265" t="s">
        <v>405</v>
      </c>
      <c r="AU568" s="265" t="s">
        <v>81</v>
      </c>
      <c r="AV568" s="12" t="s">
        <v>81</v>
      </c>
      <c r="AW568" s="12" t="s">
        <v>36</v>
      </c>
      <c r="AX568" s="12" t="s">
        <v>24</v>
      </c>
      <c r="AY568" s="265" t="s">
        <v>394</v>
      </c>
    </row>
    <row r="569" spans="2:65" s="1" customFormat="1" ht="25.5" customHeight="1">
      <c r="B569" s="47"/>
      <c r="C569" s="240" t="s">
        <v>1207</v>
      </c>
      <c r="D569" s="240" t="s">
        <v>396</v>
      </c>
      <c r="E569" s="241" t="s">
        <v>1208</v>
      </c>
      <c r="F569" s="242" t="s">
        <v>1209</v>
      </c>
      <c r="G569" s="243" t="s">
        <v>399</v>
      </c>
      <c r="H569" s="244">
        <v>205.63</v>
      </c>
      <c r="I569" s="245"/>
      <c r="J569" s="246">
        <f>ROUND(I569*H569,2)</f>
        <v>0</v>
      </c>
      <c r="K569" s="242" t="s">
        <v>410</v>
      </c>
      <c r="L569" s="73"/>
      <c r="M569" s="247" t="s">
        <v>22</v>
      </c>
      <c r="N569" s="248" t="s">
        <v>44</v>
      </c>
      <c r="O569" s="48"/>
      <c r="P569" s="249">
        <f>O569*H569</f>
        <v>0</v>
      </c>
      <c r="Q569" s="249">
        <v>0.01838</v>
      </c>
      <c r="R569" s="249">
        <f>Q569*H569</f>
        <v>3.7794794</v>
      </c>
      <c r="S569" s="249">
        <v>0</v>
      </c>
      <c r="T569" s="250">
        <f>S569*H569</f>
        <v>0</v>
      </c>
      <c r="AR569" s="25" t="s">
        <v>401</v>
      </c>
      <c r="AT569" s="25" t="s">
        <v>396</v>
      </c>
      <c r="AU569" s="25" t="s">
        <v>81</v>
      </c>
      <c r="AY569" s="25" t="s">
        <v>394</v>
      </c>
      <c r="BE569" s="251">
        <f>IF(N569="základní",J569,0)</f>
        <v>0</v>
      </c>
      <c r="BF569" s="251">
        <f>IF(N569="snížená",J569,0)</f>
        <v>0</v>
      </c>
      <c r="BG569" s="251">
        <f>IF(N569="zákl. přenesená",J569,0)</f>
        <v>0</v>
      </c>
      <c r="BH569" s="251">
        <f>IF(N569="sníž. přenesená",J569,0)</f>
        <v>0</v>
      </c>
      <c r="BI569" s="251">
        <f>IF(N569="nulová",J569,0)</f>
        <v>0</v>
      </c>
      <c r="BJ569" s="25" t="s">
        <v>24</v>
      </c>
      <c r="BK569" s="251">
        <f>ROUND(I569*H569,2)</f>
        <v>0</v>
      </c>
      <c r="BL569" s="25" t="s">
        <v>401</v>
      </c>
      <c r="BM569" s="25" t="s">
        <v>1210</v>
      </c>
    </row>
    <row r="570" spans="2:47" s="1" customFormat="1" ht="13.5">
      <c r="B570" s="47"/>
      <c r="C570" s="75"/>
      <c r="D570" s="252" t="s">
        <v>403</v>
      </c>
      <c r="E570" s="75"/>
      <c r="F570" s="253" t="s">
        <v>1211</v>
      </c>
      <c r="G570" s="75"/>
      <c r="H570" s="75"/>
      <c r="I570" s="208"/>
      <c r="J570" s="75"/>
      <c r="K570" s="75"/>
      <c r="L570" s="73"/>
      <c r="M570" s="254"/>
      <c r="N570" s="48"/>
      <c r="O570" s="48"/>
      <c r="P570" s="48"/>
      <c r="Q570" s="48"/>
      <c r="R570" s="48"/>
      <c r="S570" s="48"/>
      <c r="T570" s="96"/>
      <c r="AT570" s="25" t="s">
        <v>403</v>
      </c>
      <c r="AU570" s="25" t="s">
        <v>81</v>
      </c>
    </row>
    <row r="571" spans="2:51" s="15" customFormat="1" ht="13.5">
      <c r="B571" s="298"/>
      <c r="C571" s="299"/>
      <c r="D571" s="252" t="s">
        <v>405</v>
      </c>
      <c r="E571" s="300" t="s">
        <v>22</v>
      </c>
      <c r="F571" s="301" t="s">
        <v>945</v>
      </c>
      <c r="G571" s="299"/>
      <c r="H571" s="300" t="s">
        <v>22</v>
      </c>
      <c r="I571" s="302"/>
      <c r="J571" s="299"/>
      <c r="K571" s="299"/>
      <c r="L571" s="303"/>
      <c r="M571" s="304"/>
      <c r="N571" s="305"/>
      <c r="O571" s="305"/>
      <c r="P571" s="305"/>
      <c r="Q571" s="305"/>
      <c r="R571" s="305"/>
      <c r="S571" s="305"/>
      <c r="T571" s="306"/>
      <c r="AT571" s="307" t="s">
        <v>405</v>
      </c>
      <c r="AU571" s="307" t="s">
        <v>81</v>
      </c>
      <c r="AV571" s="15" t="s">
        <v>24</v>
      </c>
      <c r="AW571" s="15" t="s">
        <v>36</v>
      </c>
      <c r="AX571" s="15" t="s">
        <v>73</v>
      </c>
      <c r="AY571" s="307" t="s">
        <v>394</v>
      </c>
    </row>
    <row r="572" spans="2:51" s="12" customFormat="1" ht="13.5">
      <c r="B572" s="255"/>
      <c r="C572" s="256"/>
      <c r="D572" s="252" t="s">
        <v>405</v>
      </c>
      <c r="E572" s="257" t="s">
        <v>204</v>
      </c>
      <c r="F572" s="258" t="s">
        <v>1212</v>
      </c>
      <c r="G572" s="256"/>
      <c r="H572" s="259">
        <v>205.63</v>
      </c>
      <c r="I572" s="260"/>
      <c r="J572" s="256"/>
      <c r="K572" s="256"/>
      <c r="L572" s="261"/>
      <c r="M572" s="262"/>
      <c r="N572" s="263"/>
      <c r="O572" s="263"/>
      <c r="P572" s="263"/>
      <c r="Q572" s="263"/>
      <c r="R572" s="263"/>
      <c r="S572" s="263"/>
      <c r="T572" s="264"/>
      <c r="AT572" s="265" t="s">
        <v>405</v>
      </c>
      <c r="AU572" s="265" t="s">
        <v>81</v>
      </c>
      <c r="AV572" s="12" t="s">
        <v>81</v>
      </c>
      <c r="AW572" s="12" t="s">
        <v>36</v>
      </c>
      <c r="AX572" s="12" t="s">
        <v>24</v>
      </c>
      <c r="AY572" s="265" t="s">
        <v>394</v>
      </c>
    </row>
    <row r="573" spans="2:65" s="1" customFormat="1" ht="16.5" customHeight="1">
      <c r="B573" s="47"/>
      <c r="C573" s="240" t="s">
        <v>1213</v>
      </c>
      <c r="D573" s="240" t="s">
        <v>396</v>
      </c>
      <c r="E573" s="241" t="s">
        <v>1214</v>
      </c>
      <c r="F573" s="242" t="s">
        <v>1215</v>
      </c>
      <c r="G573" s="243" t="s">
        <v>399</v>
      </c>
      <c r="H573" s="244">
        <v>1073.626</v>
      </c>
      <c r="I573" s="245"/>
      <c r="J573" s="246">
        <f>ROUND(I573*H573,2)</f>
        <v>0</v>
      </c>
      <c r="K573" s="242" t="s">
        <v>400</v>
      </c>
      <c r="L573" s="73"/>
      <c r="M573" s="247" t="s">
        <v>22</v>
      </c>
      <c r="N573" s="248" t="s">
        <v>44</v>
      </c>
      <c r="O573" s="48"/>
      <c r="P573" s="249">
        <f>O573*H573</f>
        <v>0</v>
      </c>
      <c r="Q573" s="249">
        <v>0.00079</v>
      </c>
      <c r="R573" s="249">
        <f>Q573*H573</f>
        <v>0.84816454</v>
      </c>
      <c r="S573" s="249">
        <v>0</v>
      </c>
      <c r="T573" s="250">
        <f>S573*H573</f>
        <v>0</v>
      </c>
      <c r="AR573" s="25" t="s">
        <v>401</v>
      </c>
      <c r="AT573" s="25" t="s">
        <v>396</v>
      </c>
      <c r="AU573" s="25" t="s">
        <v>81</v>
      </c>
      <c r="AY573" s="25" t="s">
        <v>394</v>
      </c>
      <c r="BE573" s="251">
        <f>IF(N573="základní",J573,0)</f>
        <v>0</v>
      </c>
      <c r="BF573" s="251">
        <f>IF(N573="snížená",J573,0)</f>
        <v>0</v>
      </c>
      <c r="BG573" s="251">
        <f>IF(N573="zákl. přenesená",J573,0)</f>
        <v>0</v>
      </c>
      <c r="BH573" s="251">
        <f>IF(N573="sníž. přenesená",J573,0)</f>
        <v>0</v>
      </c>
      <c r="BI573" s="251">
        <f>IF(N573="nulová",J573,0)</f>
        <v>0</v>
      </c>
      <c r="BJ573" s="25" t="s">
        <v>24</v>
      </c>
      <c r="BK573" s="251">
        <f>ROUND(I573*H573,2)</f>
        <v>0</v>
      </c>
      <c r="BL573" s="25" t="s">
        <v>401</v>
      </c>
      <c r="BM573" s="25" t="s">
        <v>1216</v>
      </c>
    </row>
    <row r="574" spans="2:47" s="1" customFormat="1" ht="13.5">
      <c r="B574" s="47"/>
      <c r="C574" s="75"/>
      <c r="D574" s="252" t="s">
        <v>403</v>
      </c>
      <c r="E574" s="75"/>
      <c r="F574" s="253" t="s">
        <v>1217</v>
      </c>
      <c r="G574" s="75"/>
      <c r="H574" s="75"/>
      <c r="I574" s="208"/>
      <c r="J574" s="75"/>
      <c r="K574" s="75"/>
      <c r="L574" s="73"/>
      <c r="M574" s="254"/>
      <c r="N574" s="48"/>
      <c r="O574" s="48"/>
      <c r="P574" s="48"/>
      <c r="Q574" s="48"/>
      <c r="R574" s="48"/>
      <c r="S574" s="48"/>
      <c r="T574" s="96"/>
      <c r="AT574" s="25" t="s">
        <v>403</v>
      </c>
      <c r="AU574" s="25" t="s">
        <v>81</v>
      </c>
    </row>
    <row r="575" spans="2:51" s="12" customFormat="1" ht="13.5">
      <c r="B575" s="255"/>
      <c r="C575" s="256"/>
      <c r="D575" s="252" t="s">
        <v>405</v>
      </c>
      <c r="E575" s="257" t="s">
        <v>22</v>
      </c>
      <c r="F575" s="258" t="s">
        <v>202</v>
      </c>
      <c r="G575" s="256"/>
      <c r="H575" s="259">
        <v>1073.626</v>
      </c>
      <c r="I575" s="260"/>
      <c r="J575" s="256"/>
      <c r="K575" s="256"/>
      <c r="L575" s="261"/>
      <c r="M575" s="262"/>
      <c r="N575" s="263"/>
      <c r="O575" s="263"/>
      <c r="P575" s="263"/>
      <c r="Q575" s="263"/>
      <c r="R575" s="263"/>
      <c r="S575" s="263"/>
      <c r="T575" s="264"/>
      <c r="AT575" s="265" t="s">
        <v>405</v>
      </c>
      <c r="AU575" s="265" t="s">
        <v>81</v>
      </c>
      <c r="AV575" s="12" t="s">
        <v>81</v>
      </c>
      <c r="AW575" s="12" t="s">
        <v>36</v>
      </c>
      <c r="AX575" s="12" t="s">
        <v>24</v>
      </c>
      <c r="AY575" s="265" t="s">
        <v>394</v>
      </c>
    </row>
    <row r="576" spans="2:65" s="1" customFormat="1" ht="16.5" customHeight="1">
      <c r="B576" s="47"/>
      <c r="C576" s="240" t="s">
        <v>1218</v>
      </c>
      <c r="D576" s="240" t="s">
        <v>396</v>
      </c>
      <c r="E576" s="241" t="s">
        <v>1219</v>
      </c>
      <c r="F576" s="242" t="s">
        <v>1220</v>
      </c>
      <c r="G576" s="243" t="s">
        <v>399</v>
      </c>
      <c r="H576" s="244">
        <v>87.372</v>
      </c>
      <c r="I576" s="245"/>
      <c r="J576" s="246">
        <f>ROUND(I576*H576,2)</f>
        <v>0</v>
      </c>
      <c r="K576" s="242" t="s">
        <v>22</v>
      </c>
      <c r="L576" s="73"/>
      <c r="M576" s="247" t="s">
        <v>22</v>
      </c>
      <c r="N576" s="248" t="s">
        <v>44</v>
      </c>
      <c r="O576" s="48"/>
      <c r="P576" s="249">
        <f>O576*H576</f>
        <v>0</v>
      </c>
      <c r="Q576" s="249">
        <v>0.003</v>
      </c>
      <c r="R576" s="249">
        <f>Q576*H576</f>
        <v>0.262116</v>
      </c>
      <c r="S576" s="249">
        <v>0</v>
      </c>
      <c r="T576" s="250">
        <f>S576*H576</f>
        <v>0</v>
      </c>
      <c r="AR576" s="25" t="s">
        <v>401</v>
      </c>
      <c r="AT576" s="25" t="s">
        <v>396</v>
      </c>
      <c r="AU576" s="25" t="s">
        <v>81</v>
      </c>
      <c r="AY576" s="25" t="s">
        <v>394</v>
      </c>
      <c r="BE576" s="251">
        <f>IF(N576="základní",J576,0)</f>
        <v>0</v>
      </c>
      <c r="BF576" s="251">
        <f>IF(N576="snížená",J576,0)</f>
        <v>0</v>
      </c>
      <c r="BG576" s="251">
        <f>IF(N576="zákl. přenesená",J576,0)</f>
        <v>0</v>
      </c>
      <c r="BH576" s="251">
        <f>IF(N576="sníž. přenesená",J576,0)</f>
        <v>0</v>
      </c>
      <c r="BI576" s="251">
        <f>IF(N576="nulová",J576,0)</f>
        <v>0</v>
      </c>
      <c r="BJ576" s="25" t="s">
        <v>24</v>
      </c>
      <c r="BK576" s="251">
        <f>ROUND(I576*H576,2)</f>
        <v>0</v>
      </c>
      <c r="BL576" s="25" t="s">
        <v>401</v>
      </c>
      <c r="BM576" s="25" t="s">
        <v>1221</v>
      </c>
    </row>
    <row r="577" spans="2:47" s="1" customFormat="1" ht="13.5">
      <c r="B577" s="47"/>
      <c r="C577" s="75"/>
      <c r="D577" s="252" t="s">
        <v>403</v>
      </c>
      <c r="E577" s="75"/>
      <c r="F577" s="253" t="s">
        <v>1220</v>
      </c>
      <c r="G577" s="75"/>
      <c r="H577" s="75"/>
      <c r="I577" s="208"/>
      <c r="J577" s="75"/>
      <c r="K577" s="75"/>
      <c r="L577" s="73"/>
      <c r="M577" s="254"/>
      <c r="N577" s="48"/>
      <c r="O577" s="48"/>
      <c r="P577" s="48"/>
      <c r="Q577" s="48"/>
      <c r="R577" s="48"/>
      <c r="S577" s="48"/>
      <c r="T577" s="96"/>
      <c r="AT577" s="25" t="s">
        <v>403</v>
      </c>
      <c r="AU577" s="25" t="s">
        <v>81</v>
      </c>
    </row>
    <row r="578" spans="2:51" s="12" customFormat="1" ht="13.5">
      <c r="B578" s="255"/>
      <c r="C578" s="256"/>
      <c r="D578" s="252" t="s">
        <v>405</v>
      </c>
      <c r="E578" s="257" t="s">
        <v>22</v>
      </c>
      <c r="F578" s="258" t="s">
        <v>1222</v>
      </c>
      <c r="G578" s="256"/>
      <c r="H578" s="259">
        <v>87.372</v>
      </c>
      <c r="I578" s="260"/>
      <c r="J578" s="256"/>
      <c r="K578" s="256"/>
      <c r="L578" s="261"/>
      <c r="M578" s="262"/>
      <c r="N578" s="263"/>
      <c r="O578" s="263"/>
      <c r="P578" s="263"/>
      <c r="Q578" s="263"/>
      <c r="R578" s="263"/>
      <c r="S578" s="263"/>
      <c r="T578" s="264"/>
      <c r="AT578" s="265" t="s">
        <v>405</v>
      </c>
      <c r="AU578" s="265" t="s">
        <v>81</v>
      </c>
      <c r="AV578" s="12" t="s">
        <v>81</v>
      </c>
      <c r="AW578" s="12" t="s">
        <v>36</v>
      </c>
      <c r="AX578" s="12" t="s">
        <v>24</v>
      </c>
      <c r="AY578" s="265" t="s">
        <v>394</v>
      </c>
    </row>
    <row r="579" spans="2:65" s="1" customFormat="1" ht="16.5" customHeight="1">
      <c r="B579" s="47"/>
      <c r="C579" s="240" t="s">
        <v>1223</v>
      </c>
      <c r="D579" s="240" t="s">
        <v>396</v>
      </c>
      <c r="E579" s="241" t="s">
        <v>1224</v>
      </c>
      <c r="F579" s="242" t="s">
        <v>1225</v>
      </c>
      <c r="G579" s="243" t="s">
        <v>399</v>
      </c>
      <c r="H579" s="244">
        <v>1073.626</v>
      </c>
      <c r="I579" s="245"/>
      <c r="J579" s="246">
        <f>ROUND(I579*H579,2)</f>
        <v>0</v>
      </c>
      <c r="K579" s="242" t="s">
        <v>410</v>
      </c>
      <c r="L579" s="73"/>
      <c r="M579" s="247" t="s">
        <v>22</v>
      </c>
      <c r="N579" s="248" t="s">
        <v>44</v>
      </c>
      <c r="O579" s="48"/>
      <c r="P579" s="249">
        <f>O579*H579</f>
        <v>0</v>
      </c>
      <c r="Q579" s="249">
        <v>0.01838</v>
      </c>
      <c r="R579" s="249">
        <f>Q579*H579</f>
        <v>19.73324588</v>
      </c>
      <c r="S579" s="249">
        <v>0</v>
      </c>
      <c r="T579" s="250">
        <f>S579*H579</f>
        <v>0</v>
      </c>
      <c r="AR579" s="25" t="s">
        <v>401</v>
      </c>
      <c r="AT579" s="25" t="s">
        <v>396</v>
      </c>
      <c r="AU579" s="25" t="s">
        <v>81</v>
      </c>
      <c r="AY579" s="25" t="s">
        <v>394</v>
      </c>
      <c r="BE579" s="251">
        <f>IF(N579="základní",J579,0)</f>
        <v>0</v>
      </c>
      <c r="BF579" s="251">
        <f>IF(N579="snížená",J579,0)</f>
        <v>0</v>
      </c>
      <c r="BG579" s="251">
        <f>IF(N579="zákl. přenesená",J579,0)</f>
        <v>0</v>
      </c>
      <c r="BH579" s="251">
        <f>IF(N579="sníž. přenesená",J579,0)</f>
        <v>0</v>
      </c>
      <c r="BI579" s="251">
        <f>IF(N579="nulová",J579,0)</f>
        <v>0</v>
      </c>
      <c r="BJ579" s="25" t="s">
        <v>24</v>
      </c>
      <c r="BK579" s="251">
        <f>ROUND(I579*H579,2)</f>
        <v>0</v>
      </c>
      <c r="BL579" s="25" t="s">
        <v>401</v>
      </c>
      <c r="BM579" s="25" t="s">
        <v>1226</v>
      </c>
    </row>
    <row r="580" spans="2:47" s="1" customFormat="1" ht="13.5">
      <c r="B580" s="47"/>
      <c r="C580" s="75"/>
      <c r="D580" s="252" t="s">
        <v>403</v>
      </c>
      <c r="E580" s="75"/>
      <c r="F580" s="253" t="s">
        <v>1227</v>
      </c>
      <c r="G580" s="75"/>
      <c r="H580" s="75"/>
      <c r="I580" s="208"/>
      <c r="J580" s="75"/>
      <c r="K580" s="75"/>
      <c r="L580" s="73"/>
      <c r="M580" s="254"/>
      <c r="N580" s="48"/>
      <c r="O580" s="48"/>
      <c r="P580" s="48"/>
      <c r="Q580" s="48"/>
      <c r="R580" s="48"/>
      <c r="S580" s="48"/>
      <c r="T580" s="96"/>
      <c r="AT580" s="25" t="s">
        <v>403</v>
      </c>
      <c r="AU580" s="25" t="s">
        <v>81</v>
      </c>
    </row>
    <row r="581" spans="2:51" s="15" customFormat="1" ht="13.5">
      <c r="B581" s="298"/>
      <c r="C581" s="299"/>
      <c r="D581" s="252" t="s">
        <v>405</v>
      </c>
      <c r="E581" s="300" t="s">
        <v>22</v>
      </c>
      <c r="F581" s="301" t="s">
        <v>945</v>
      </c>
      <c r="G581" s="299"/>
      <c r="H581" s="300" t="s">
        <v>22</v>
      </c>
      <c r="I581" s="302"/>
      <c r="J581" s="299"/>
      <c r="K581" s="299"/>
      <c r="L581" s="303"/>
      <c r="M581" s="304"/>
      <c r="N581" s="305"/>
      <c r="O581" s="305"/>
      <c r="P581" s="305"/>
      <c r="Q581" s="305"/>
      <c r="R581" s="305"/>
      <c r="S581" s="305"/>
      <c r="T581" s="306"/>
      <c r="AT581" s="307" t="s">
        <v>405</v>
      </c>
      <c r="AU581" s="307" t="s">
        <v>81</v>
      </c>
      <c r="AV581" s="15" t="s">
        <v>24</v>
      </c>
      <c r="AW581" s="15" t="s">
        <v>36</v>
      </c>
      <c r="AX581" s="15" t="s">
        <v>73</v>
      </c>
      <c r="AY581" s="307" t="s">
        <v>394</v>
      </c>
    </row>
    <row r="582" spans="2:51" s="12" customFormat="1" ht="13.5">
      <c r="B582" s="255"/>
      <c r="C582" s="256"/>
      <c r="D582" s="252" t="s">
        <v>405</v>
      </c>
      <c r="E582" s="257" t="s">
        <v>22</v>
      </c>
      <c r="F582" s="258" t="s">
        <v>1228</v>
      </c>
      <c r="G582" s="256"/>
      <c r="H582" s="259">
        <v>709.977</v>
      </c>
      <c r="I582" s="260"/>
      <c r="J582" s="256"/>
      <c r="K582" s="256"/>
      <c r="L582" s="261"/>
      <c r="M582" s="262"/>
      <c r="N582" s="263"/>
      <c r="O582" s="263"/>
      <c r="P582" s="263"/>
      <c r="Q582" s="263"/>
      <c r="R582" s="263"/>
      <c r="S582" s="263"/>
      <c r="T582" s="264"/>
      <c r="AT582" s="265" t="s">
        <v>405</v>
      </c>
      <c r="AU582" s="265" t="s">
        <v>81</v>
      </c>
      <c r="AV582" s="12" t="s">
        <v>81</v>
      </c>
      <c r="AW582" s="12" t="s">
        <v>36</v>
      </c>
      <c r="AX582" s="12" t="s">
        <v>73</v>
      </c>
      <c r="AY582" s="265" t="s">
        <v>394</v>
      </c>
    </row>
    <row r="583" spans="2:51" s="12" customFormat="1" ht="13.5">
      <c r="B583" s="255"/>
      <c r="C583" s="256"/>
      <c r="D583" s="252" t="s">
        <v>405</v>
      </c>
      <c r="E583" s="257" t="s">
        <v>22</v>
      </c>
      <c r="F583" s="258" t="s">
        <v>1229</v>
      </c>
      <c r="G583" s="256"/>
      <c r="H583" s="259">
        <v>142.44</v>
      </c>
      <c r="I583" s="260"/>
      <c r="J583" s="256"/>
      <c r="K583" s="256"/>
      <c r="L583" s="261"/>
      <c r="M583" s="262"/>
      <c r="N583" s="263"/>
      <c r="O583" s="263"/>
      <c r="P583" s="263"/>
      <c r="Q583" s="263"/>
      <c r="R583" s="263"/>
      <c r="S583" s="263"/>
      <c r="T583" s="264"/>
      <c r="AT583" s="265" t="s">
        <v>405</v>
      </c>
      <c r="AU583" s="265" t="s">
        <v>81</v>
      </c>
      <c r="AV583" s="12" t="s">
        <v>81</v>
      </c>
      <c r="AW583" s="12" t="s">
        <v>36</v>
      </c>
      <c r="AX583" s="12" t="s">
        <v>73</v>
      </c>
      <c r="AY583" s="265" t="s">
        <v>394</v>
      </c>
    </row>
    <row r="584" spans="2:51" s="13" customFormat="1" ht="13.5">
      <c r="B584" s="266"/>
      <c r="C584" s="267"/>
      <c r="D584" s="252" t="s">
        <v>405</v>
      </c>
      <c r="E584" s="268" t="s">
        <v>22</v>
      </c>
      <c r="F584" s="269" t="s">
        <v>430</v>
      </c>
      <c r="G584" s="267"/>
      <c r="H584" s="270">
        <v>852.417</v>
      </c>
      <c r="I584" s="271"/>
      <c r="J584" s="267"/>
      <c r="K584" s="267"/>
      <c r="L584" s="272"/>
      <c r="M584" s="273"/>
      <c r="N584" s="274"/>
      <c r="O584" s="274"/>
      <c r="P584" s="274"/>
      <c r="Q584" s="274"/>
      <c r="R584" s="274"/>
      <c r="S584" s="274"/>
      <c r="T584" s="275"/>
      <c r="AT584" s="276" t="s">
        <v>405</v>
      </c>
      <c r="AU584" s="276" t="s">
        <v>81</v>
      </c>
      <c r="AV584" s="13" t="s">
        <v>413</v>
      </c>
      <c r="AW584" s="13" t="s">
        <v>36</v>
      </c>
      <c r="AX584" s="13" t="s">
        <v>73</v>
      </c>
      <c r="AY584" s="276" t="s">
        <v>394</v>
      </c>
    </row>
    <row r="585" spans="2:51" s="15" customFormat="1" ht="13.5">
      <c r="B585" s="298"/>
      <c r="C585" s="299"/>
      <c r="D585" s="252" t="s">
        <v>405</v>
      </c>
      <c r="E585" s="300" t="s">
        <v>22</v>
      </c>
      <c r="F585" s="301" t="s">
        <v>1230</v>
      </c>
      <c r="G585" s="299"/>
      <c r="H585" s="300" t="s">
        <v>22</v>
      </c>
      <c r="I585" s="302"/>
      <c r="J585" s="299"/>
      <c r="K585" s="299"/>
      <c r="L585" s="303"/>
      <c r="M585" s="304"/>
      <c r="N585" s="305"/>
      <c r="O585" s="305"/>
      <c r="P585" s="305"/>
      <c r="Q585" s="305"/>
      <c r="R585" s="305"/>
      <c r="S585" s="305"/>
      <c r="T585" s="306"/>
      <c r="AT585" s="307" t="s">
        <v>405</v>
      </c>
      <c r="AU585" s="307" t="s">
        <v>81</v>
      </c>
      <c r="AV585" s="15" t="s">
        <v>24</v>
      </c>
      <c r="AW585" s="15" t="s">
        <v>36</v>
      </c>
      <c r="AX585" s="15" t="s">
        <v>73</v>
      </c>
      <c r="AY585" s="307" t="s">
        <v>394</v>
      </c>
    </row>
    <row r="586" spans="2:51" s="12" customFormat="1" ht="13.5">
      <c r="B586" s="255"/>
      <c r="C586" s="256"/>
      <c r="D586" s="252" t="s">
        <v>405</v>
      </c>
      <c r="E586" s="257" t="s">
        <v>22</v>
      </c>
      <c r="F586" s="258" t="s">
        <v>1231</v>
      </c>
      <c r="G586" s="256"/>
      <c r="H586" s="259">
        <v>56.575</v>
      </c>
      <c r="I586" s="260"/>
      <c r="J586" s="256"/>
      <c r="K586" s="256"/>
      <c r="L586" s="261"/>
      <c r="M586" s="262"/>
      <c r="N586" s="263"/>
      <c r="O586" s="263"/>
      <c r="P586" s="263"/>
      <c r="Q586" s="263"/>
      <c r="R586" s="263"/>
      <c r="S586" s="263"/>
      <c r="T586" s="264"/>
      <c r="AT586" s="265" t="s">
        <v>405</v>
      </c>
      <c r="AU586" s="265" t="s">
        <v>81</v>
      </c>
      <c r="AV586" s="12" t="s">
        <v>81</v>
      </c>
      <c r="AW586" s="12" t="s">
        <v>36</v>
      </c>
      <c r="AX586" s="12" t="s">
        <v>73</v>
      </c>
      <c r="AY586" s="265" t="s">
        <v>394</v>
      </c>
    </row>
    <row r="587" spans="2:51" s="12" customFormat="1" ht="13.5">
      <c r="B587" s="255"/>
      <c r="C587" s="256"/>
      <c r="D587" s="252" t="s">
        <v>405</v>
      </c>
      <c r="E587" s="257" t="s">
        <v>22</v>
      </c>
      <c r="F587" s="258" t="s">
        <v>1232</v>
      </c>
      <c r="G587" s="256"/>
      <c r="H587" s="259">
        <v>164.634</v>
      </c>
      <c r="I587" s="260"/>
      <c r="J587" s="256"/>
      <c r="K587" s="256"/>
      <c r="L587" s="261"/>
      <c r="M587" s="262"/>
      <c r="N587" s="263"/>
      <c r="O587" s="263"/>
      <c r="P587" s="263"/>
      <c r="Q587" s="263"/>
      <c r="R587" s="263"/>
      <c r="S587" s="263"/>
      <c r="T587" s="264"/>
      <c r="AT587" s="265" t="s">
        <v>405</v>
      </c>
      <c r="AU587" s="265" t="s">
        <v>81</v>
      </c>
      <c r="AV587" s="12" t="s">
        <v>81</v>
      </c>
      <c r="AW587" s="12" t="s">
        <v>36</v>
      </c>
      <c r="AX587" s="12" t="s">
        <v>73</v>
      </c>
      <c r="AY587" s="265" t="s">
        <v>394</v>
      </c>
    </row>
    <row r="588" spans="2:51" s="13" customFormat="1" ht="13.5">
      <c r="B588" s="266"/>
      <c r="C588" s="267"/>
      <c r="D588" s="252" t="s">
        <v>405</v>
      </c>
      <c r="E588" s="268" t="s">
        <v>1233</v>
      </c>
      <c r="F588" s="269" t="s">
        <v>430</v>
      </c>
      <c r="G588" s="267"/>
      <c r="H588" s="270">
        <v>221.209</v>
      </c>
      <c r="I588" s="271"/>
      <c r="J588" s="267"/>
      <c r="K588" s="267"/>
      <c r="L588" s="272"/>
      <c r="M588" s="273"/>
      <c r="N588" s="274"/>
      <c r="O588" s="274"/>
      <c r="P588" s="274"/>
      <c r="Q588" s="274"/>
      <c r="R588" s="274"/>
      <c r="S588" s="274"/>
      <c r="T588" s="275"/>
      <c r="AT588" s="276" t="s">
        <v>405</v>
      </c>
      <c r="AU588" s="276" t="s">
        <v>81</v>
      </c>
      <c r="AV588" s="13" t="s">
        <v>413</v>
      </c>
      <c r="AW588" s="13" t="s">
        <v>36</v>
      </c>
      <c r="AX588" s="13" t="s">
        <v>73</v>
      </c>
      <c r="AY588" s="276" t="s">
        <v>394</v>
      </c>
    </row>
    <row r="589" spans="2:51" s="14" customFormat="1" ht="13.5">
      <c r="B589" s="277"/>
      <c r="C589" s="278"/>
      <c r="D589" s="252" t="s">
        <v>405</v>
      </c>
      <c r="E589" s="279" t="s">
        <v>202</v>
      </c>
      <c r="F589" s="280" t="s">
        <v>473</v>
      </c>
      <c r="G589" s="278"/>
      <c r="H589" s="281">
        <v>1073.626</v>
      </c>
      <c r="I589" s="282"/>
      <c r="J589" s="278"/>
      <c r="K589" s="278"/>
      <c r="L589" s="283"/>
      <c r="M589" s="284"/>
      <c r="N589" s="285"/>
      <c r="O589" s="285"/>
      <c r="P589" s="285"/>
      <c r="Q589" s="285"/>
      <c r="R589" s="285"/>
      <c r="S589" s="285"/>
      <c r="T589" s="286"/>
      <c r="AT589" s="287" t="s">
        <v>405</v>
      </c>
      <c r="AU589" s="287" t="s">
        <v>81</v>
      </c>
      <c r="AV589" s="14" t="s">
        <v>401</v>
      </c>
      <c r="AW589" s="14" t="s">
        <v>36</v>
      </c>
      <c r="AX589" s="14" t="s">
        <v>24</v>
      </c>
      <c r="AY589" s="287" t="s">
        <v>394</v>
      </c>
    </row>
    <row r="590" spans="2:65" s="1" customFormat="1" ht="16.5" customHeight="1">
      <c r="B590" s="47"/>
      <c r="C590" s="240" t="s">
        <v>1234</v>
      </c>
      <c r="D590" s="240" t="s">
        <v>396</v>
      </c>
      <c r="E590" s="241" t="s">
        <v>1235</v>
      </c>
      <c r="F590" s="242" t="s">
        <v>1236</v>
      </c>
      <c r="G590" s="243" t="s">
        <v>399</v>
      </c>
      <c r="H590" s="244">
        <v>30.065</v>
      </c>
      <c r="I590" s="245"/>
      <c r="J590" s="246">
        <f>ROUND(I590*H590,2)</f>
        <v>0</v>
      </c>
      <c r="K590" s="242" t="s">
        <v>410</v>
      </c>
      <c r="L590" s="73"/>
      <c r="M590" s="247" t="s">
        <v>22</v>
      </c>
      <c r="N590" s="248" t="s">
        <v>44</v>
      </c>
      <c r="O590" s="48"/>
      <c r="P590" s="249">
        <f>O590*H590</f>
        <v>0</v>
      </c>
      <c r="Q590" s="249">
        <v>0.03358</v>
      </c>
      <c r="R590" s="249">
        <f>Q590*H590</f>
        <v>1.0095827</v>
      </c>
      <c r="S590" s="249">
        <v>0</v>
      </c>
      <c r="T590" s="250">
        <f>S590*H590</f>
        <v>0</v>
      </c>
      <c r="AR590" s="25" t="s">
        <v>401</v>
      </c>
      <c r="AT590" s="25" t="s">
        <v>396</v>
      </c>
      <c r="AU590" s="25" t="s">
        <v>81</v>
      </c>
      <c r="AY590" s="25" t="s">
        <v>394</v>
      </c>
      <c r="BE590" s="251">
        <f>IF(N590="základní",J590,0)</f>
        <v>0</v>
      </c>
      <c r="BF590" s="251">
        <f>IF(N590="snížená",J590,0)</f>
        <v>0</v>
      </c>
      <c r="BG590" s="251">
        <f>IF(N590="zákl. přenesená",J590,0)</f>
        <v>0</v>
      </c>
      <c r="BH590" s="251">
        <f>IF(N590="sníž. přenesená",J590,0)</f>
        <v>0</v>
      </c>
      <c r="BI590" s="251">
        <f>IF(N590="nulová",J590,0)</f>
        <v>0</v>
      </c>
      <c r="BJ590" s="25" t="s">
        <v>24</v>
      </c>
      <c r="BK590" s="251">
        <f>ROUND(I590*H590,2)</f>
        <v>0</v>
      </c>
      <c r="BL590" s="25" t="s">
        <v>401</v>
      </c>
      <c r="BM590" s="25" t="s">
        <v>1237</v>
      </c>
    </row>
    <row r="591" spans="2:47" s="1" customFormat="1" ht="13.5">
      <c r="B591" s="47"/>
      <c r="C591" s="75"/>
      <c r="D591" s="252" t="s">
        <v>403</v>
      </c>
      <c r="E591" s="75"/>
      <c r="F591" s="253" t="s">
        <v>1238</v>
      </c>
      <c r="G591" s="75"/>
      <c r="H591" s="75"/>
      <c r="I591" s="208"/>
      <c r="J591" s="75"/>
      <c r="K591" s="75"/>
      <c r="L591" s="73"/>
      <c r="M591" s="254"/>
      <c r="N591" s="48"/>
      <c r="O591" s="48"/>
      <c r="P591" s="48"/>
      <c r="Q591" s="48"/>
      <c r="R591" s="48"/>
      <c r="S591" s="48"/>
      <c r="T591" s="96"/>
      <c r="AT591" s="25" t="s">
        <v>403</v>
      </c>
      <c r="AU591" s="25" t="s">
        <v>81</v>
      </c>
    </row>
    <row r="592" spans="2:51" s="15" customFormat="1" ht="13.5">
      <c r="B592" s="298"/>
      <c r="C592" s="299"/>
      <c r="D592" s="252" t="s">
        <v>405</v>
      </c>
      <c r="E592" s="300" t="s">
        <v>22</v>
      </c>
      <c r="F592" s="301" t="s">
        <v>945</v>
      </c>
      <c r="G592" s="299"/>
      <c r="H592" s="300" t="s">
        <v>22</v>
      </c>
      <c r="I592" s="302"/>
      <c r="J592" s="299"/>
      <c r="K592" s="299"/>
      <c r="L592" s="303"/>
      <c r="M592" s="304"/>
      <c r="N592" s="305"/>
      <c r="O592" s="305"/>
      <c r="P592" s="305"/>
      <c r="Q592" s="305"/>
      <c r="R592" s="305"/>
      <c r="S592" s="305"/>
      <c r="T592" s="306"/>
      <c r="AT592" s="307" t="s">
        <v>405</v>
      </c>
      <c r="AU592" s="307" t="s">
        <v>81</v>
      </c>
      <c r="AV592" s="15" t="s">
        <v>24</v>
      </c>
      <c r="AW592" s="15" t="s">
        <v>36</v>
      </c>
      <c r="AX592" s="15" t="s">
        <v>73</v>
      </c>
      <c r="AY592" s="307" t="s">
        <v>394</v>
      </c>
    </row>
    <row r="593" spans="2:51" s="12" customFormat="1" ht="13.5">
      <c r="B593" s="255"/>
      <c r="C593" s="256"/>
      <c r="D593" s="252" t="s">
        <v>405</v>
      </c>
      <c r="E593" s="257" t="s">
        <v>206</v>
      </c>
      <c r="F593" s="258" t="s">
        <v>1239</v>
      </c>
      <c r="G593" s="256"/>
      <c r="H593" s="259">
        <v>30.065</v>
      </c>
      <c r="I593" s="260"/>
      <c r="J593" s="256"/>
      <c r="K593" s="256"/>
      <c r="L593" s="261"/>
      <c r="M593" s="262"/>
      <c r="N593" s="263"/>
      <c r="O593" s="263"/>
      <c r="P593" s="263"/>
      <c r="Q593" s="263"/>
      <c r="R593" s="263"/>
      <c r="S593" s="263"/>
      <c r="T593" s="264"/>
      <c r="AT593" s="265" t="s">
        <v>405</v>
      </c>
      <c r="AU593" s="265" t="s">
        <v>81</v>
      </c>
      <c r="AV593" s="12" t="s">
        <v>81</v>
      </c>
      <c r="AW593" s="12" t="s">
        <v>36</v>
      </c>
      <c r="AX593" s="12" t="s">
        <v>24</v>
      </c>
      <c r="AY593" s="265" t="s">
        <v>394</v>
      </c>
    </row>
    <row r="594" spans="2:65" s="1" customFormat="1" ht="16.5" customHeight="1">
      <c r="B594" s="47"/>
      <c r="C594" s="240" t="s">
        <v>1240</v>
      </c>
      <c r="D594" s="240" t="s">
        <v>396</v>
      </c>
      <c r="E594" s="241" t="s">
        <v>1241</v>
      </c>
      <c r="F594" s="242" t="s">
        <v>1242</v>
      </c>
      <c r="G594" s="243" t="s">
        <v>399</v>
      </c>
      <c r="H594" s="244">
        <v>157.14</v>
      </c>
      <c r="I594" s="245"/>
      <c r="J594" s="246">
        <f>ROUND(I594*H594,2)</f>
        <v>0</v>
      </c>
      <c r="K594" s="242" t="s">
        <v>400</v>
      </c>
      <c r="L594" s="73"/>
      <c r="M594" s="247" t="s">
        <v>22</v>
      </c>
      <c r="N594" s="248" t="s">
        <v>44</v>
      </c>
      <c r="O594" s="48"/>
      <c r="P594" s="249">
        <f>O594*H594</f>
        <v>0</v>
      </c>
      <c r="Q594" s="249">
        <v>0.00026</v>
      </c>
      <c r="R594" s="249">
        <f>Q594*H594</f>
        <v>0.040856399999999994</v>
      </c>
      <c r="S594" s="249">
        <v>0</v>
      </c>
      <c r="T594" s="250">
        <f>S594*H594</f>
        <v>0</v>
      </c>
      <c r="AR594" s="25" t="s">
        <v>401</v>
      </c>
      <c r="AT594" s="25" t="s">
        <v>396</v>
      </c>
      <c r="AU594" s="25" t="s">
        <v>81</v>
      </c>
      <c r="AY594" s="25" t="s">
        <v>394</v>
      </c>
      <c r="BE594" s="251">
        <f>IF(N594="základní",J594,0)</f>
        <v>0</v>
      </c>
      <c r="BF594" s="251">
        <f>IF(N594="snížená",J594,0)</f>
        <v>0</v>
      </c>
      <c r="BG594" s="251">
        <f>IF(N594="zákl. přenesená",J594,0)</f>
        <v>0</v>
      </c>
      <c r="BH594" s="251">
        <f>IF(N594="sníž. přenesená",J594,0)</f>
        <v>0</v>
      </c>
      <c r="BI594" s="251">
        <f>IF(N594="nulová",J594,0)</f>
        <v>0</v>
      </c>
      <c r="BJ594" s="25" t="s">
        <v>24</v>
      </c>
      <c r="BK594" s="251">
        <f>ROUND(I594*H594,2)</f>
        <v>0</v>
      </c>
      <c r="BL594" s="25" t="s">
        <v>401</v>
      </c>
      <c r="BM594" s="25" t="s">
        <v>1243</v>
      </c>
    </row>
    <row r="595" spans="2:47" s="1" customFormat="1" ht="13.5">
      <c r="B595" s="47"/>
      <c r="C595" s="75"/>
      <c r="D595" s="252" t="s">
        <v>403</v>
      </c>
      <c r="E595" s="75"/>
      <c r="F595" s="253" t="s">
        <v>1244</v>
      </c>
      <c r="G595" s="75"/>
      <c r="H595" s="75"/>
      <c r="I595" s="208"/>
      <c r="J595" s="75"/>
      <c r="K595" s="75"/>
      <c r="L595" s="73"/>
      <c r="M595" s="254"/>
      <c r="N595" s="48"/>
      <c r="O595" s="48"/>
      <c r="P595" s="48"/>
      <c r="Q595" s="48"/>
      <c r="R595" s="48"/>
      <c r="S595" s="48"/>
      <c r="T595" s="96"/>
      <c r="AT595" s="25" t="s">
        <v>403</v>
      </c>
      <c r="AU595" s="25" t="s">
        <v>81</v>
      </c>
    </row>
    <row r="596" spans="2:51" s="12" customFormat="1" ht="13.5">
      <c r="B596" s="255"/>
      <c r="C596" s="256"/>
      <c r="D596" s="252" t="s">
        <v>405</v>
      </c>
      <c r="E596" s="257" t="s">
        <v>22</v>
      </c>
      <c r="F596" s="258" t="s">
        <v>307</v>
      </c>
      <c r="G596" s="256"/>
      <c r="H596" s="259">
        <v>157.14</v>
      </c>
      <c r="I596" s="260"/>
      <c r="J596" s="256"/>
      <c r="K596" s="256"/>
      <c r="L596" s="261"/>
      <c r="M596" s="262"/>
      <c r="N596" s="263"/>
      <c r="O596" s="263"/>
      <c r="P596" s="263"/>
      <c r="Q596" s="263"/>
      <c r="R596" s="263"/>
      <c r="S596" s="263"/>
      <c r="T596" s="264"/>
      <c r="AT596" s="265" t="s">
        <v>405</v>
      </c>
      <c r="AU596" s="265" t="s">
        <v>81</v>
      </c>
      <c r="AV596" s="12" t="s">
        <v>81</v>
      </c>
      <c r="AW596" s="12" t="s">
        <v>36</v>
      </c>
      <c r="AX596" s="12" t="s">
        <v>24</v>
      </c>
      <c r="AY596" s="265" t="s">
        <v>394</v>
      </c>
    </row>
    <row r="597" spans="2:65" s="1" customFormat="1" ht="25.5" customHeight="1">
      <c r="B597" s="47"/>
      <c r="C597" s="240" t="s">
        <v>1245</v>
      </c>
      <c r="D597" s="240" t="s">
        <v>396</v>
      </c>
      <c r="E597" s="241" t="s">
        <v>1246</v>
      </c>
      <c r="F597" s="242" t="s">
        <v>1247</v>
      </c>
      <c r="G597" s="243" t="s">
        <v>399</v>
      </c>
      <c r="H597" s="244">
        <v>157.14</v>
      </c>
      <c r="I597" s="245"/>
      <c r="J597" s="246">
        <f>ROUND(I597*H597,2)</f>
        <v>0</v>
      </c>
      <c r="K597" s="242" t="s">
        <v>400</v>
      </c>
      <c r="L597" s="73"/>
      <c r="M597" s="247" t="s">
        <v>22</v>
      </c>
      <c r="N597" s="248" t="s">
        <v>44</v>
      </c>
      <c r="O597" s="48"/>
      <c r="P597" s="249">
        <f>O597*H597</f>
        <v>0</v>
      </c>
      <c r="Q597" s="249">
        <v>0.01137</v>
      </c>
      <c r="R597" s="249">
        <f>Q597*H597</f>
        <v>1.7866817999999998</v>
      </c>
      <c r="S597" s="249">
        <v>0</v>
      </c>
      <c r="T597" s="250">
        <f>S597*H597</f>
        <v>0</v>
      </c>
      <c r="AR597" s="25" t="s">
        <v>401</v>
      </c>
      <c r="AT597" s="25" t="s">
        <v>396</v>
      </c>
      <c r="AU597" s="25" t="s">
        <v>81</v>
      </c>
      <c r="AY597" s="25" t="s">
        <v>394</v>
      </c>
      <c r="BE597" s="251">
        <f>IF(N597="základní",J597,0)</f>
        <v>0</v>
      </c>
      <c r="BF597" s="251">
        <f>IF(N597="snížená",J597,0)</f>
        <v>0</v>
      </c>
      <c r="BG597" s="251">
        <f>IF(N597="zákl. přenesená",J597,0)</f>
        <v>0</v>
      </c>
      <c r="BH597" s="251">
        <f>IF(N597="sníž. přenesená",J597,0)</f>
        <v>0</v>
      </c>
      <c r="BI597" s="251">
        <f>IF(N597="nulová",J597,0)</f>
        <v>0</v>
      </c>
      <c r="BJ597" s="25" t="s">
        <v>24</v>
      </c>
      <c r="BK597" s="251">
        <f>ROUND(I597*H597,2)</f>
        <v>0</v>
      </c>
      <c r="BL597" s="25" t="s">
        <v>401</v>
      </c>
      <c r="BM597" s="25" t="s">
        <v>1248</v>
      </c>
    </row>
    <row r="598" spans="2:47" s="1" customFormat="1" ht="13.5">
      <c r="B598" s="47"/>
      <c r="C598" s="75"/>
      <c r="D598" s="252" t="s">
        <v>403</v>
      </c>
      <c r="E598" s="75"/>
      <c r="F598" s="253" t="s">
        <v>1249</v>
      </c>
      <c r="G598" s="75"/>
      <c r="H598" s="75"/>
      <c r="I598" s="208"/>
      <c r="J598" s="75"/>
      <c r="K598" s="75"/>
      <c r="L598" s="73"/>
      <c r="M598" s="254"/>
      <c r="N598" s="48"/>
      <c r="O598" s="48"/>
      <c r="P598" s="48"/>
      <c r="Q598" s="48"/>
      <c r="R598" s="48"/>
      <c r="S598" s="48"/>
      <c r="T598" s="96"/>
      <c r="AT598" s="25" t="s">
        <v>403</v>
      </c>
      <c r="AU598" s="25" t="s">
        <v>81</v>
      </c>
    </row>
    <row r="599" spans="2:51" s="12" customFormat="1" ht="13.5">
      <c r="B599" s="255"/>
      <c r="C599" s="256"/>
      <c r="D599" s="252" t="s">
        <v>405</v>
      </c>
      <c r="E599" s="257" t="s">
        <v>22</v>
      </c>
      <c r="F599" s="258" t="s">
        <v>307</v>
      </c>
      <c r="G599" s="256"/>
      <c r="H599" s="259">
        <v>157.14</v>
      </c>
      <c r="I599" s="260"/>
      <c r="J599" s="256"/>
      <c r="K599" s="256"/>
      <c r="L599" s="261"/>
      <c r="M599" s="262"/>
      <c r="N599" s="263"/>
      <c r="O599" s="263"/>
      <c r="P599" s="263"/>
      <c r="Q599" s="263"/>
      <c r="R599" s="263"/>
      <c r="S599" s="263"/>
      <c r="T599" s="264"/>
      <c r="AT599" s="265" t="s">
        <v>405</v>
      </c>
      <c r="AU599" s="265" t="s">
        <v>81</v>
      </c>
      <c r="AV599" s="12" t="s">
        <v>81</v>
      </c>
      <c r="AW599" s="12" t="s">
        <v>36</v>
      </c>
      <c r="AX599" s="12" t="s">
        <v>24</v>
      </c>
      <c r="AY599" s="265" t="s">
        <v>394</v>
      </c>
    </row>
    <row r="600" spans="2:65" s="1" customFormat="1" ht="16.5" customHeight="1">
      <c r="B600" s="47"/>
      <c r="C600" s="288" t="s">
        <v>1250</v>
      </c>
      <c r="D600" s="288" t="s">
        <v>506</v>
      </c>
      <c r="E600" s="289" t="s">
        <v>1251</v>
      </c>
      <c r="F600" s="290" t="s">
        <v>1252</v>
      </c>
      <c r="G600" s="291" t="s">
        <v>399</v>
      </c>
      <c r="H600" s="292">
        <v>160.283</v>
      </c>
      <c r="I600" s="293"/>
      <c r="J600" s="294">
        <f>ROUND(I600*H600,2)</f>
        <v>0</v>
      </c>
      <c r="K600" s="290" t="s">
        <v>400</v>
      </c>
      <c r="L600" s="295"/>
      <c r="M600" s="296" t="s">
        <v>22</v>
      </c>
      <c r="N600" s="297" t="s">
        <v>44</v>
      </c>
      <c r="O600" s="48"/>
      <c r="P600" s="249">
        <f>O600*H600</f>
        <v>0</v>
      </c>
      <c r="Q600" s="249">
        <v>0.008</v>
      </c>
      <c r="R600" s="249">
        <f>Q600*H600</f>
        <v>1.2822639999999998</v>
      </c>
      <c r="S600" s="249">
        <v>0</v>
      </c>
      <c r="T600" s="250">
        <f>S600*H600</f>
        <v>0</v>
      </c>
      <c r="AR600" s="25" t="s">
        <v>443</v>
      </c>
      <c r="AT600" s="25" t="s">
        <v>506</v>
      </c>
      <c r="AU600" s="25" t="s">
        <v>81</v>
      </c>
      <c r="AY600" s="25" t="s">
        <v>394</v>
      </c>
      <c r="BE600" s="251">
        <f>IF(N600="základní",J600,0)</f>
        <v>0</v>
      </c>
      <c r="BF600" s="251">
        <f>IF(N600="snížená",J600,0)</f>
        <v>0</v>
      </c>
      <c r="BG600" s="251">
        <f>IF(N600="zákl. přenesená",J600,0)</f>
        <v>0</v>
      </c>
      <c r="BH600" s="251">
        <f>IF(N600="sníž. přenesená",J600,0)</f>
        <v>0</v>
      </c>
      <c r="BI600" s="251">
        <f>IF(N600="nulová",J600,0)</f>
        <v>0</v>
      </c>
      <c r="BJ600" s="25" t="s">
        <v>24</v>
      </c>
      <c r="BK600" s="251">
        <f>ROUND(I600*H600,2)</f>
        <v>0</v>
      </c>
      <c r="BL600" s="25" t="s">
        <v>401</v>
      </c>
      <c r="BM600" s="25" t="s">
        <v>1253</v>
      </c>
    </row>
    <row r="601" spans="2:47" s="1" customFormat="1" ht="13.5">
      <c r="B601" s="47"/>
      <c r="C601" s="75"/>
      <c r="D601" s="252" t="s">
        <v>403</v>
      </c>
      <c r="E601" s="75"/>
      <c r="F601" s="253" t="s">
        <v>1254</v>
      </c>
      <c r="G601" s="75"/>
      <c r="H601" s="75"/>
      <c r="I601" s="208"/>
      <c r="J601" s="75"/>
      <c r="K601" s="75"/>
      <c r="L601" s="73"/>
      <c r="M601" s="254"/>
      <c r="N601" s="48"/>
      <c r="O601" s="48"/>
      <c r="P601" s="48"/>
      <c r="Q601" s="48"/>
      <c r="R601" s="48"/>
      <c r="S601" s="48"/>
      <c r="T601" s="96"/>
      <c r="AT601" s="25" t="s">
        <v>403</v>
      </c>
      <c r="AU601" s="25" t="s">
        <v>81</v>
      </c>
    </row>
    <row r="602" spans="2:51" s="12" customFormat="1" ht="13.5">
      <c r="B602" s="255"/>
      <c r="C602" s="256"/>
      <c r="D602" s="252" t="s">
        <v>405</v>
      </c>
      <c r="E602" s="257" t="s">
        <v>22</v>
      </c>
      <c r="F602" s="258" t="s">
        <v>1255</v>
      </c>
      <c r="G602" s="256"/>
      <c r="H602" s="259">
        <v>160.283</v>
      </c>
      <c r="I602" s="260"/>
      <c r="J602" s="256"/>
      <c r="K602" s="256"/>
      <c r="L602" s="261"/>
      <c r="M602" s="262"/>
      <c r="N602" s="263"/>
      <c r="O602" s="263"/>
      <c r="P602" s="263"/>
      <c r="Q602" s="263"/>
      <c r="R602" s="263"/>
      <c r="S602" s="263"/>
      <c r="T602" s="264"/>
      <c r="AT602" s="265" t="s">
        <v>405</v>
      </c>
      <c r="AU602" s="265" t="s">
        <v>81</v>
      </c>
      <c r="AV602" s="12" t="s">
        <v>81</v>
      </c>
      <c r="AW602" s="12" t="s">
        <v>36</v>
      </c>
      <c r="AX602" s="12" t="s">
        <v>24</v>
      </c>
      <c r="AY602" s="265" t="s">
        <v>394</v>
      </c>
    </row>
    <row r="603" spans="2:65" s="1" customFormat="1" ht="16.5" customHeight="1">
      <c r="B603" s="47"/>
      <c r="C603" s="240" t="s">
        <v>1256</v>
      </c>
      <c r="D603" s="240" t="s">
        <v>396</v>
      </c>
      <c r="E603" s="241" t="s">
        <v>1257</v>
      </c>
      <c r="F603" s="242" t="s">
        <v>1258</v>
      </c>
      <c r="G603" s="243" t="s">
        <v>399</v>
      </c>
      <c r="H603" s="244">
        <v>157.14</v>
      </c>
      <c r="I603" s="245"/>
      <c r="J603" s="246">
        <f>ROUND(I603*H603,2)</f>
        <v>0</v>
      </c>
      <c r="K603" s="242" t="s">
        <v>410</v>
      </c>
      <c r="L603" s="73"/>
      <c r="M603" s="247" t="s">
        <v>22</v>
      </c>
      <c r="N603" s="248" t="s">
        <v>44</v>
      </c>
      <c r="O603" s="48"/>
      <c r="P603" s="249">
        <f>O603*H603</f>
        <v>0</v>
      </c>
      <c r="Q603" s="249">
        <v>0.0231</v>
      </c>
      <c r="R603" s="249">
        <f>Q603*H603</f>
        <v>3.6299339999999995</v>
      </c>
      <c r="S603" s="249">
        <v>0</v>
      </c>
      <c r="T603" s="250">
        <f>S603*H603</f>
        <v>0</v>
      </c>
      <c r="AR603" s="25" t="s">
        <v>401</v>
      </c>
      <c r="AT603" s="25" t="s">
        <v>396</v>
      </c>
      <c r="AU603" s="25" t="s">
        <v>81</v>
      </c>
      <c r="AY603" s="25" t="s">
        <v>394</v>
      </c>
      <c r="BE603" s="251">
        <f>IF(N603="základní",J603,0)</f>
        <v>0</v>
      </c>
      <c r="BF603" s="251">
        <f>IF(N603="snížená",J603,0)</f>
        <v>0</v>
      </c>
      <c r="BG603" s="251">
        <f>IF(N603="zákl. přenesená",J603,0)</f>
        <v>0</v>
      </c>
      <c r="BH603" s="251">
        <f>IF(N603="sníž. přenesená",J603,0)</f>
        <v>0</v>
      </c>
      <c r="BI603" s="251">
        <f>IF(N603="nulová",J603,0)</f>
        <v>0</v>
      </c>
      <c r="BJ603" s="25" t="s">
        <v>24</v>
      </c>
      <c r="BK603" s="251">
        <f>ROUND(I603*H603,2)</f>
        <v>0</v>
      </c>
      <c r="BL603" s="25" t="s">
        <v>401</v>
      </c>
      <c r="BM603" s="25" t="s">
        <v>1259</v>
      </c>
    </row>
    <row r="604" spans="2:47" s="1" customFormat="1" ht="13.5">
      <c r="B604" s="47"/>
      <c r="C604" s="75"/>
      <c r="D604" s="252" t="s">
        <v>403</v>
      </c>
      <c r="E604" s="75"/>
      <c r="F604" s="253" t="s">
        <v>1260</v>
      </c>
      <c r="G604" s="75"/>
      <c r="H604" s="75"/>
      <c r="I604" s="208"/>
      <c r="J604" s="75"/>
      <c r="K604" s="75"/>
      <c r="L604" s="73"/>
      <c r="M604" s="254"/>
      <c r="N604" s="48"/>
      <c r="O604" s="48"/>
      <c r="P604" s="48"/>
      <c r="Q604" s="48"/>
      <c r="R604" s="48"/>
      <c r="S604" s="48"/>
      <c r="T604" s="96"/>
      <c r="AT604" s="25" t="s">
        <v>403</v>
      </c>
      <c r="AU604" s="25" t="s">
        <v>81</v>
      </c>
    </row>
    <row r="605" spans="2:51" s="12" customFormat="1" ht="13.5">
      <c r="B605" s="255"/>
      <c r="C605" s="256"/>
      <c r="D605" s="252" t="s">
        <v>405</v>
      </c>
      <c r="E605" s="257" t="s">
        <v>307</v>
      </c>
      <c r="F605" s="258" t="s">
        <v>1200</v>
      </c>
      <c r="G605" s="256"/>
      <c r="H605" s="259">
        <v>157.14</v>
      </c>
      <c r="I605" s="260"/>
      <c r="J605" s="256"/>
      <c r="K605" s="256"/>
      <c r="L605" s="261"/>
      <c r="M605" s="262"/>
      <c r="N605" s="263"/>
      <c r="O605" s="263"/>
      <c r="P605" s="263"/>
      <c r="Q605" s="263"/>
      <c r="R605" s="263"/>
      <c r="S605" s="263"/>
      <c r="T605" s="264"/>
      <c r="AT605" s="265" t="s">
        <v>405</v>
      </c>
      <c r="AU605" s="265" t="s">
        <v>81</v>
      </c>
      <c r="AV605" s="12" t="s">
        <v>81</v>
      </c>
      <c r="AW605" s="12" t="s">
        <v>36</v>
      </c>
      <c r="AX605" s="12" t="s">
        <v>24</v>
      </c>
      <c r="AY605" s="265" t="s">
        <v>394</v>
      </c>
    </row>
    <row r="606" spans="2:65" s="1" customFormat="1" ht="25.5" customHeight="1">
      <c r="B606" s="47"/>
      <c r="C606" s="240" t="s">
        <v>1261</v>
      </c>
      <c r="D606" s="240" t="s">
        <v>396</v>
      </c>
      <c r="E606" s="241" t="s">
        <v>1262</v>
      </c>
      <c r="F606" s="242" t="s">
        <v>1263</v>
      </c>
      <c r="G606" s="243" t="s">
        <v>399</v>
      </c>
      <c r="H606" s="244">
        <v>157.14</v>
      </c>
      <c r="I606" s="245"/>
      <c r="J606" s="246">
        <f>ROUND(I606*H606,2)</f>
        <v>0</v>
      </c>
      <c r="K606" s="242" t="s">
        <v>410</v>
      </c>
      <c r="L606" s="73"/>
      <c r="M606" s="247" t="s">
        <v>22</v>
      </c>
      <c r="N606" s="248" t="s">
        <v>44</v>
      </c>
      <c r="O606" s="48"/>
      <c r="P606" s="249">
        <f>O606*H606</f>
        <v>0</v>
      </c>
      <c r="Q606" s="249">
        <v>0.00268</v>
      </c>
      <c r="R606" s="249">
        <f>Q606*H606</f>
        <v>0.4211352</v>
      </c>
      <c r="S606" s="249">
        <v>0</v>
      </c>
      <c r="T606" s="250">
        <f>S606*H606</f>
        <v>0</v>
      </c>
      <c r="AR606" s="25" t="s">
        <v>401</v>
      </c>
      <c r="AT606" s="25" t="s">
        <v>396</v>
      </c>
      <c r="AU606" s="25" t="s">
        <v>81</v>
      </c>
      <c r="AY606" s="25" t="s">
        <v>394</v>
      </c>
      <c r="BE606" s="251">
        <f>IF(N606="základní",J606,0)</f>
        <v>0</v>
      </c>
      <c r="BF606" s="251">
        <f>IF(N606="snížená",J606,0)</f>
        <v>0</v>
      </c>
      <c r="BG606" s="251">
        <f>IF(N606="zákl. přenesená",J606,0)</f>
        <v>0</v>
      </c>
      <c r="BH606" s="251">
        <f>IF(N606="sníž. přenesená",J606,0)</f>
        <v>0</v>
      </c>
      <c r="BI606" s="251">
        <f>IF(N606="nulová",J606,0)</f>
        <v>0</v>
      </c>
      <c r="BJ606" s="25" t="s">
        <v>24</v>
      </c>
      <c r="BK606" s="251">
        <f>ROUND(I606*H606,2)</f>
        <v>0</v>
      </c>
      <c r="BL606" s="25" t="s">
        <v>401</v>
      </c>
      <c r="BM606" s="25" t="s">
        <v>1264</v>
      </c>
    </row>
    <row r="607" spans="2:47" s="1" customFormat="1" ht="13.5">
      <c r="B607" s="47"/>
      <c r="C607" s="75"/>
      <c r="D607" s="252" t="s">
        <v>403</v>
      </c>
      <c r="E607" s="75"/>
      <c r="F607" s="253" t="s">
        <v>1265</v>
      </c>
      <c r="G607" s="75"/>
      <c r="H607" s="75"/>
      <c r="I607" s="208"/>
      <c r="J607" s="75"/>
      <c r="K607" s="75"/>
      <c r="L607" s="73"/>
      <c r="M607" s="254"/>
      <c r="N607" s="48"/>
      <c r="O607" s="48"/>
      <c r="P607" s="48"/>
      <c r="Q607" s="48"/>
      <c r="R607" s="48"/>
      <c r="S607" s="48"/>
      <c r="T607" s="96"/>
      <c r="AT607" s="25" t="s">
        <v>403</v>
      </c>
      <c r="AU607" s="25" t="s">
        <v>81</v>
      </c>
    </row>
    <row r="608" spans="2:51" s="12" customFormat="1" ht="13.5">
      <c r="B608" s="255"/>
      <c r="C608" s="256"/>
      <c r="D608" s="252" t="s">
        <v>405</v>
      </c>
      <c r="E608" s="257" t="s">
        <v>22</v>
      </c>
      <c r="F608" s="258" t="s">
        <v>307</v>
      </c>
      <c r="G608" s="256"/>
      <c r="H608" s="259">
        <v>157.14</v>
      </c>
      <c r="I608" s="260"/>
      <c r="J608" s="256"/>
      <c r="K608" s="256"/>
      <c r="L608" s="261"/>
      <c r="M608" s="262"/>
      <c r="N608" s="263"/>
      <c r="O608" s="263"/>
      <c r="P608" s="263"/>
      <c r="Q608" s="263"/>
      <c r="R608" s="263"/>
      <c r="S608" s="263"/>
      <c r="T608" s="264"/>
      <c r="AT608" s="265" t="s">
        <v>405</v>
      </c>
      <c r="AU608" s="265" t="s">
        <v>81</v>
      </c>
      <c r="AV608" s="12" t="s">
        <v>81</v>
      </c>
      <c r="AW608" s="12" t="s">
        <v>36</v>
      </c>
      <c r="AX608" s="12" t="s">
        <v>24</v>
      </c>
      <c r="AY608" s="265" t="s">
        <v>394</v>
      </c>
    </row>
    <row r="609" spans="2:65" s="1" customFormat="1" ht="25.5" customHeight="1">
      <c r="B609" s="47"/>
      <c r="C609" s="240" t="s">
        <v>1266</v>
      </c>
      <c r="D609" s="240" t="s">
        <v>396</v>
      </c>
      <c r="E609" s="241" t="s">
        <v>1267</v>
      </c>
      <c r="F609" s="242" t="s">
        <v>1268</v>
      </c>
      <c r="G609" s="243" t="s">
        <v>612</v>
      </c>
      <c r="H609" s="244">
        <v>121.5</v>
      </c>
      <c r="I609" s="245"/>
      <c r="J609" s="246">
        <f>ROUND(I609*H609,2)</f>
        <v>0</v>
      </c>
      <c r="K609" s="242" t="s">
        <v>400</v>
      </c>
      <c r="L609" s="73"/>
      <c r="M609" s="247" t="s">
        <v>22</v>
      </c>
      <c r="N609" s="248" t="s">
        <v>44</v>
      </c>
      <c r="O609" s="48"/>
      <c r="P609" s="249">
        <f>O609*H609</f>
        <v>0</v>
      </c>
      <c r="Q609" s="249">
        <v>0.00168</v>
      </c>
      <c r="R609" s="249">
        <f>Q609*H609</f>
        <v>0.20412</v>
      </c>
      <c r="S609" s="249">
        <v>0</v>
      </c>
      <c r="T609" s="250">
        <f>S609*H609</f>
        <v>0</v>
      </c>
      <c r="AR609" s="25" t="s">
        <v>401</v>
      </c>
      <c r="AT609" s="25" t="s">
        <v>396</v>
      </c>
      <c r="AU609" s="25" t="s">
        <v>81</v>
      </c>
      <c r="AY609" s="25" t="s">
        <v>394</v>
      </c>
      <c r="BE609" s="251">
        <f>IF(N609="základní",J609,0)</f>
        <v>0</v>
      </c>
      <c r="BF609" s="251">
        <f>IF(N609="snížená",J609,0)</f>
        <v>0</v>
      </c>
      <c r="BG609" s="251">
        <f>IF(N609="zákl. přenesená",J609,0)</f>
        <v>0</v>
      </c>
      <c r="BH609" s="251">
        <f>IF(N609="sníž. přenesená",J609,0)</f>
        <v>0</v>
      </c>
      <c r="BI609" s="251">
        <f>IF(N609="nulová",J609,0)</f>
        <v>0</v>
      </c>
      <c r="BJ609" s="25" t="s">
        <v>24</v>
      </c>
      <c r="BK609" s="251">
        <f>ROUND(I609*H609,2)</f>
        <v>0</v>
      </c>
      <c r="BL609" s="25" t="s">
        <v>401</v>
      </c>
      <c r="BM609" s="25" t="s">
        <v>1269</v>
      </c>
    </row>
    <row r="610" spans="2:47" s="1" customFormat="1" ht="13.5">
      <c r="B610" s="47"/>
      <c r="C610" s="75"/>
      <c r="D610" s="252" t="s">
        <v>403</v>
      </c>
      <c r="E610" s="75"/>
      <c r="F610" s="253" t="s">
        <v>1270</v>
      </c>
      <c r="G610" s="75"/>
      <c r="H610" s="75"/>
      <c r="I610" s="208"/>
      <c r="J610" s="75"/>
      <c r="K610" s="75"/>
      <c r="L610" s="73"/>
      <c r="M610" s="254"/>
      <c r="N610" s="48"/>
      <c r="O610" s="48"/>
      <c r="P610" s="48"/>
      <c r="Q610" s="48"/>
      <c r="R610" s="48"/>
      <c r="S610" s="48"/>
      <c r="T610" s="96"/>
      <c r="AT610" s="25" t="s">
        <v>403</v>
      </c>
      <c r="AU610" s="25" t="s">
        <v>81</v>
      </c>
    </row>
    <row r="611" spans="2:51" s="15" customFormat="1" ht="13.5">
      <c r="B611" s="298"/>
      <c r="C611" s="299"/>
      <c r="D611" s="252" t="s">
        <v>405</v>
      </c>
      <c r="E611" s="300" t="s">
        <v>22</v>
      </c>
      <c r="F611" s="301" t="s">
        <v>945</v>
      </c>
      <c r="G611" s="299"/>
      <c r="H611" s="300" t="s">
        <v>22</v>
      </c>
      <c r="I611" s="302"/>
      <c r="J611" s="299"/>
      <c r="K611" s="299"/>
      <c r="L611" s="303"/>
      <c r="M611" s="304"/>
      <c r="N611" s="305"/>
      <c r="O611" s="305"/>
      <c r="P611" s="305"/>
      <c r="Q611" s="305"/>
      <c r="R611" s="305"/>
      <c r="S611" s="305"/>
      <c r="T611" s="306"/>
      <c r="AT611" s="307" t="s">
        <v>405</v>
      </c>
      <c r="AU611" s="307" t="s">
        <v>81</v>
      </c>
      <c r="AV611" s="15" t="s">
        <v>24</v>
      </c>
      <c r="AW611" s="15" t="s">
        <v>36</v>
      </c>
      <c r="AX611" s="15" t="s">
        <v>73</v>
      </c>
      <c r="AY611" s="307" t="s">
        <v>394</v>
      </c>
    </row>
    <row r="612" spans="2:51" s="12" customFormat="1" ht="13.5">
      <c r="B612" s="255"/>
      <c r="C612" s="256"/>
      <c r="D612" s="252" t="s">
        <v>405</v>
      </c>
      <c r="E612" s="257" t="s">
        <v>168</v>
      </c>
      <c r="F612" s="258" t="s">
        <v>1271</v>
      </c>
      <c r="G612" s="256"/>
      <c r="H612" s="259">
        <v>121.5</v>
      </c>
      <c r="I612" s="260"/>
      <c r="J612" s="256"/>
      <c r="K612" s="256"/>
      <c r="L612" s="261"/>
      <c r="M612" s="262"/>
      <c r="N612" s="263"/>
      <c r="O612" s="263"/>
      <c r="P612" s="263"/>
      <c r="Q612" s="263"/>
      <c r="R612" s="263"/>
      <c r="S612" s="263"/>
      <c r="T612" s="264"/>
      <c r="AT612" s="265" t="s">
        <v>405</v>
      </c>
      <c r="AU612" s="265" t="s">
        <v>81</v>
      </c>
      <c r="AV612" s="12" t="s">
        <v>81</v>
      </c>
      <c r="AW612" s="12" t="s">
        <v>36</v>
      </c>
      <c r="AX612" s="12" t="s">
        <v>24</v>
      </c>
      <c r="AY612" s="265" t="s">
        <v>394</v>
      </c>
    </row>
    <row r="613" spans="2:65" s="1" customFormat="1" ht="16.5" customHeight="1">
      <c r="B613" s="47"/>
      <c r="C613" s="288" t="s">
        <v>1272</v>
      </c>
      <c r="D613" s="288" t="s">
        <v>506</v>
      </c>
      <c r="E613" s="289" t="s">
        <v>1273</v>
      </c>
      <c r="F613" s="290" t="s">
        <v>1274</v>
      </c>
      <c r="G613" s="291" t="s">
        <v>399</v>
      </c>
      <c r="H613" s="292">
        <v>18.59</v>
      </c>
      <c r="I613" s="293"/>
      <c r="J613" s="294">
        <f>ROUND(I613*H613,2)</f>
        <v>0</v>
      </c>
      <c r="K613" s="290" t="s">
        <v>22</v>
      </c>
      <c r="L613" s="295"/>
      <c r="M613" s="296" t="s">
        <v>22</v>
      </c>
      <c r="N613" s="297" t="s">
        <v>44</v>
      </c>
      <c r="O613" s="48"/>
      <c r="P613" s="249">
        <f>O613*H613</f>
        <v>0</v>
      </c>
      <c r="Q613" s="249">
        <v>0.0006</v>
      </c>
      <c r="R613" s="249">
        <f>Q613*H613</f>
        <v>0.011153999999999999</v>
      </c>
      <c r="S613" s="249">
        <v>0</v>
      </c>
      <c r="T613" s="250">
        <f>S613*H613</f>
        <v>0</v>
      </c>
      <c r="AR613" s="25" t="s">
        <v>443</v>
      </c>
      <c r="AT613" s="25" t="s">
        <v>506</v>
      </c>
      <c r="AU613" s="25" t="s">
        <v>81</v>
      </c>
      <c r="AY613" s="25" t="s">
        <v>394</v>
      </c>
      <c r="BE613" s="251">
        <f>IF(N613="základní",J613,0)</f>
        <v>0</v>
      </c>
      <c r="BF613" s="251">
        <f>IF(N613="snížená",J613,0)</f>
        <v>0</v>
      </c>
      <c r="BG613" s="251">
        <f>IF(N613="zákl. přenesená",J613,0)</f>
        <v>0</v>
      </c>
      <c r="BH613" s="251">
        <f>IF(N613="sníž. přenesená",J613,0)</f>
        <v>0</v>
      </c>
      <c r="BI613" s="251">
        <f>IF(N613="nulová",J613,0)</f>
        <v>0</v>
      </c>
      <c r="BJ613" s="25" t="s">
        <v>24</v>
      </c>
      <c r="BK613" s="251">
        <f>ROUND(I613*H613,2)</f>
        <v>0</v>
      </c>
      <c r="BL613" s="25" t="s">
        <v>401</v>
      </c>
      <c r="BM613" s="25" t="s">
        <v>1275</v>
      </c>
    </row>
    <row r="614" spans="2:47" s="1" customFormat="1" ht="13.5">
      <c r="B614" s="47"/>
      <c r="C614" s="75"/>
      <c r="D614" s="252" t="s">
        <v>403</v>
      </c>
      <c r="E614" s="75"/>
      <c r="F614" s="253" t="s">
        <v>1276</v>
      </c>
      <c r="G614" s="75"/>
      <c r="H614" s="75"/>
      <c r="I614" s="208"/>
      <c r="J614" s="75"/>
      <c r="K614" s="75"/>
      <c r="L614" s="73"/>
      <c r="M614" s="254"/>
      <c r="N614" s="48"/>
      <c r="O614" s="48"/>
      <c r="P614" s="48"/>
      <c r="Q614" s="48"/>
      <c r="R614" s="48"/>
      <c r="S614" s="48"/>
      <c r="T614" s="96"/>
      <c r="AT614" s="25" t="s">
        <v>403</v>
      </c>
      <c r="AU614" s="25" t="s">
        <v>81</v>
      </c>
    </row>
    <row r="615" spans="2:47" s="1" customFormat="1" ht="13.5">
      <c r="B615" s="47"/>
      <c r="C615" s="75"/>
      <c r="D615" s="252" t="s">
        <v>842</v>
      </c>
      <c r="E615" s="75"/>
      <c r="F615" s="308" t="s">
        <v>1277</v>
      </c>
      <c r="G615" s="75"/>
      <c r="H615" s="75"/>
      <c r="I615" s="208"/>
      <c r="J615" s="75"/>
      <c r="K615" s="75"/>
      <c r="L615" s="73"/>
      <c r="M615" s="254"/>
      <c r="N615" s="48"/>
      <c r="O615" s="48"/>
      <c r="P615" s="48"/>
      <c r="Q615" s="48"/>
      <c r="R615" s="48"/>
      <c r="S615" s="48"/>
      <c r="T615" s="96"/>
      <c r="AT615" s="25" t="s">
        <v>842</v>
      </c>
      <c r="AU615" s="25" t="s">
        <v>81</v>
      </c>
    </row>
    <row r="616" spans="2:51" s="12" customFormat="1" ht="13.5">
      <c r="B616" s="255"/>
      <c r="C616" s="256"/>
      <c r="D616" s="252" t="s">
        <v>405</v>
      </c>
      <c r="E616" s="257" t="s">
        <v>22</v>
      </c>
      <c r="F616" s="258" t="s">
        <v>1278</v>
      </c>
      <c r="G616" s="256"/>
      <c r="H616" s="259">
        <v>18.59</v>
      </c>
      <c r="I616" s="260"/>
      <c r="J616" s="256"/>
      <c r="K616" s="256"/>
      <c r="L616" s="261"/>
      <c r="M616" s="262"/>
      <c r="N616" s="263"/>
      <c r="O616" s="263"/>
      <c r="P616" s="263"/>
      <c r="Q616" s="263"/>
      <c r="R616" s="263"/>
      <c r="S616" s="263"/>
      <c r="T616" s="264"/>
      <c r="AT616" s="265" t="s">
        <v>405</v>
      </c>
      <c r="AU616" s="265" t="s">
        <v>81</v>
      </c>
      <c r="AV616" s="12" t="s">
        <v>81</v>
      </c>
      <c r="AW616" s="12" t="s">
        <v>36</v>
      </c>
      <c r="AX616" s="12" t="s">
        <v>24</v>
      </c>
      <c r="AY616" s="265" t="s">
        <v>394</v>
      </c>
    </row>
    <row r="617" spans="2:65" s="1" customFormat="1" ht="25.5" customHeight="1">
      <c r="B617" s="47"/>
      <c r="C617" s="240" t="s">
        <v>1279</v>
      </c>
      <c r="D617" s="240" t="s">
        <v>396</v>
      </c>
      <c r="E617" s="241" t="s">
        <v>1280</v>
      </c>
      <c r="F617" s="242" t="s">
        <v>1281</v>
      </c>
      <c r="G617" s="243" t="s">
        <v>399</v>
      </c>
      <c r="H617" s="244">
        <v>44.665</v>
      </c>
      <c r="I617" s="245"/>
      <c r="J617" s="246">
        <f>ROUND(I617*H617,2)</f>
        <v>0</v>
      </c>
      <c r="K617" s="242" t="s">
        <v>400</v>
      </c>
      <c r="L617" s="73"/>
      <c r="M617" s="247" t="s">
        <v>22</v>
      </c>
      <c r="N617" s="248" t="s">
        <v>44</v>
      </c>
      <c r="O617" s="48"/>
      <c r="P617" s="249">
        <f>O617*H617</f>
        <v>0</v>
      </c>
      <c r="Q617" s="249">
        <v>0.0014</v>
      </c>
      <c r="R617" s="249">
        <f>Q617*H617</f>
        <v>0.062531</v>
      </c>
      <c r="S617" s="249">
        <v>0</v>
      </c>
      <c r="T617" s="250">
        <f>S617*H617</f>
        <v>0</v>
      </c>
      <c r="AR617" s="25" t="s">
        <v>401</v>
      </c>
      <c r="AT617" s="25" t="s">
        <v>396</v>
      </c>
      <c r="AU617" s="25" t="s">
        <v>81</v>
      </c>
      <c r="AY617" s="25" t="s">
        <v>394</v>
      </c>
      <c r="BE617" s="251">
        <f>IF(N617="základní",J617,0)</f>
        <v>0</v>
      </c>
      <c r="BF617" s="251">
        <f>IF(N617="snížená",J617,0)</f>
        <v>0</v>
      </c>
      <c r="BG617" s="251">
        <f>IF(N617="zákl. přenesená",J617,0)</f>
        <v>0</v>
      </c>
      <c r="BH617" s="251">
        <f>IF(N617="sníž. přenesená",J617,0)</f>
        <v>0</v>
      </c>
      <c r="BI617" s="251">
        <f>IF(N617="nulová",J617,0)</f>
        <v>0</v>
      </c>
      <c r="BJ617" s="25" t="s">
        <v>24</v>
      </c>
      <c r="BK617" s="251">
        <f>ROUND(I617*H617,2)</f>
        <v>0</v>
      </c>
      <c r="BL617" s="25" t="s">
        <v>401</v>
      </c>
      <c r="BM617" s="25" t="s">
        <v>1282</v>
      </c>
    </row>
    <row r="618" spans="2:47" s="1" customFormat="1" ht="13.5">
      <c r="B618" s="47"/>
      <c r="C618" s="75"/>
      <c r="D618" s="252" t="s">
        <v>403</v>
      </c>
      <c r="E618" s="75"/>
      <c r="F618" s="253" t="s">
        <v>1283</v>
      </c>
      <c r="G618" s="75"/>
      <c r="H618" s="75"/>
      <c r="I618" s="208"/>
      <c r="J618" s="75"/>
      <c r="K618" s="75"/>
      <c r="L618" s="73"/>
      <c r="M618" s="254"/>
      <c r="N618" s="48"/>
      <c r="O618" s="48"/>
      <c r="P618" s="48"/>
      <c r="Q618" s="48"/>
      <c r="R618" s="48"/>
      <c r="S618" s="48"/>
      <c r="T618" s="96"/>
      <c r="AT618" s="25" t="s">
        <v>403</v>
      </c>
      <c r="AU618" s="25" t="s">
        <v>81</v>
      </c>
    </row>
    <row r="619" spans="2:51" s="12" customFormat="1" ht="13.5">
      <c r="B619" s="255"/>
      <c r="C619" s="256"/>
      <c r="D619" s="252" t="s">
        <v>405</v>
      </c>
      <c r="E619" s="257" t="s">
        <v>22</v>
      </c>
      <c r="F619" s="258" t="s">
        <v>301</v>
      </c>
      <c r="G619" s="256"/>
      <c r="H619" s="259">
        <v>44.665</v>
      </c>
      <c r="I619" s="260"/>
      <c r="J619" s="256"/>
      <c r="K619" s="256"/>
      <c r="L619" s="261"/>
      <c r="M619" s="262"/>
      <c r="N619" s="263"/>
      <c r="O619" s="263"/>
      <c r="P619" s="263"/>
      <c r="Q619" s="263"/>
      <c r="R619" s="263"/>
      <c r="S619" s="263"/>
      <c r="T619" s="264"/>
      <c r="AT619" s="265" t="s">
        <v>405</v>
      </c>
      <c r="AU619" s="265" t="s">
        <v>81</v>
      </c>
      <c r="AV619" s="12" t="s">
        <v>81</v>
      </c>
      <c r="AW619" s="12" t="s">
        <v>36</v>
      </c>
      <c r="AX619" s="12" t="s">
        <v>24</v>
      </c>
      <c r="AY619" s="265" t="s">
        <v>394</v>
      </c>
    </row>
    <row r="620" spans="2:65" s="1" customFormat="1" ht="16.5" customHeight="1">
      <c r="B620" s="47"/>
      <c r="C620" s="240" t="s">
        <v>1284</v>
      </c>
      <c r="D620" s="240" t="s">
        <v>396</v>
      </c>
      <c r="E620" s="241" t="s">
        <v>1285</v>
      </c>
      <c r="F620" s="242" t="s">
        <v>1286</v>
      </c>
      <c r="G620" s="243" t="s">
        <v>399</v>
      </c>
      <c r="H620" s="244">
        <v>99.077</v>
      </c>
      <c r="I620" s="245"/>
      <c r="J620" s="246">
        <f>ROUND(I620*H620,2)</f>
        <v>0</v>
      </c>
      <c r="K620" s="242" t="s">
        <v>400</v>
      </c>
      <c r="L620" s="73"/>
      <c r="M620" s="247" t="s">
        <v>22</v>
      </c>
      <c r="N620" s="248" t="s">
        <v>44</v>
      </c>
      <c r="O620" s="48"/>
      <c r="P620" s="249">
        <f>O620*H620</f>
        <v>0</v>
      </c>
      <c r="Q620" s="249">
        <v>0.00026</v>
      </c>
      <c r="R620" s="249">
        <f>Q620*H620</f>
        <v>0.025760019999999998</v>
      </c>
      <c r="S620" s="249">
        <v>0</v>
      </c>
      <c r="T620" s="250">
        <f>S620*H620</f>
        <v>0</v>
      </c>
      <c r="AR620" s="25" t="s">
        <v>401</v>
      </c>
      <c r="AT620" s="25" t="s">
        <v>396</v>
      </c>
      <c r="AU620" s="25" t="s">
        <v>81</v>
      </c>
      <c r="AY620" s="25" t="s">
        <v>394</v>
      </c>
      <c r="BE620" s="251">
        <f>IF(N620="základní",J620,0)</f>
        <v>0</v>
      </c>
      <c r="BF620" s="251">
        <f>IF(N620="snížená",J620,0)</f>
        <v>0</v>
      </c>
      <c r="BG620" s="251">
        <f>IF(N620="zákl. přenesená",J620,0)</f>
        <v>0</v>
      </c>
      <c r="BH620" s="251">
        <f>IF(N620="sníž. přenesená",J620,0)</f>
        <v>0</v>
      </c>
      <c r="BI620" s="251">
        <f>IF(N620="nulová",J620,0)</f>
        <v>0</v>
      </c>
      <c r="BJ620" s="25" t="s">
        <v>24</v>
      </c>
      <c r="BK620" s="251">
        <f>ROUND(I620*H620,2)</f>
        <v>0</v>
      </c>
      <c r="BL620" s="25" t="s">
        <v>401</v>
      </c>
      <c r="BM620" s="25" t="s">
        <v>1287</v>
      </c>
    </row>
    <row r="621" spans="2:47" s="1" customFormat="1" ht="13.5">
      <c r="B621" s="47"/>
      <c r="C621" s="75"/>
      <c r="D621" s="252" t="s">
        <v>403</v>
      </c>
      <c r="E621" s="75"/>
      <c r="F621" s="253" t="s">
        <v>1288</v>
      </c>
      <c r="G621" s="75"/>
      <c r="H621" s="75"/>
      <c r="I621" s="208"/>
      <c r="J621" s="75"/>
      <c r="K621" s="75"/>
      <c r="L621" s="73"/>
      <c r="M621" s="254"/>
      <c r="N621" s="48"/>
      <c r="O621" s="48"/>
      <c r="P621" s="48"/>
      <c r="Q621" s="48"/>
      <c r="R621" s="48"/>
      <c r="S621" s="48"/>
      <c r="T621" s="96"/>
      <c r="AT621" s="25" t="s">
        <v>403</v>
      </c>
      <c r="AU621" s="25" t="s">
        <v>81</v>
      </c>
    </row>
    <row r="622" spans="2:51" s="15" customFormat="1" ht="13.5">
      <c r="B622" s="298"/>
      <c r="C622" s="299"/>
      <c r="D622" s="252" t="s">
        <v>405</v>
      </c>
      <c r="E622" s="300" t="s">
        <v>22</v>
      </c>
      <c r="F622" s="301" t="s">
        <v>1289</v>
      </c>
      <c r="G622" s="299"/>
      <c r="H622" s="300" t="s">
        <v>22</v>
      </c>
      <c r="I622" s="302"/>
      <c r="J622" s="299"/>
      <c r="K622" s="299"/>
      <c r="L622" s="303"/>
      <c r="M622" s="304"/>
      <c r="N622" s="305"/>
      <c r="O622" s="305"/>
      <c r="P622" s="305"/>
      <c r="Q622" s="305"/>
      <c r="R622" s="305"/>
      <c r="S622" s="305"/>
      <c r="T622" s="306"/>
      <c r="AT622" s="307" t="s">
        <v>405</v>
      </c>
      <c r="AU622" s="307" t="s">
        <v>81</v>
      </c>
      <c r="AV622" s="15" t="s">
        <v>24</v>
      </c>
      <c r="AW622" s="15" t="s">
        <v>36</v>
      </c>
      <c r="AX622" s="15" t="s">
        <v>73</v>
      </c>
      <c r="AY622" s="307" t="s">
        <v>394</v>
      </c>
    </row>
    <row r="623" spans="2:51" s="15" customFormat="1" ht="13.5">
      <c r="B623" s="298"/>
      <c r="C623" s="299"/>
      <c r="D623" s="252" t="s">
        <v>405</v>
      </c>
      <c r="E623" s="300" t="s">
        <v>22</v>
      </c>
      <c r="F623" s="301" t="s">
        <v>1290</v>
      </c>
      <c r="G623" s="299"/>
      <c r="H623" s="300" t="s">
        <v>22</v>
      </c>
      <c r="I623" s="302"/>
      <c r="J623" s="299"/>
      <c r="K623" s="299"/>
      <c r="L623" s="303"/>
      <c r="M623" s="304"/>
      <c r="N623" s="305"/>
      <c r="O623" s="305"/>
      <c r="P623" s="305"/>
      <c r="Q623" s="305"/>
      <c r="R623" s="305"/>
      <c r="S623" s="305"/>
      <c r="T623" s="306"/>
      <c r="AT623" s="307" t="s">
        <v>405</v>
      </c>
      <c r="AU623" s="307" t="s">
        <v>81</v>
      </c>
      <c r="AV623" s="15" t="s">
        <v>24</v>
      </c>
      <c r="AW623" s="15" t="s">
        <v>36</v>
      </c>
      <c r="AX623" s="15" t="s">
        <v>73</v>
      </c>
      <c r="AY623" s="307" t="s">
        <v>394</v>
      </c>
    </row>
    <row r="624" spans="2:51" s="12" customFormat="1" ht="13.5">
      <c r="B624" s="255"/>
      <c r="C624" s="256"/>
      <c r="D624" s="252" t="s">
        <v>405</v>
      </c>
      <c r="E624" s="257" t="s">
        <v>22</v>
      </c>
      <c r="F624" s="258" t="s">
        <v>1291</v>
      </c>
      <c r="G624" s="256"/>
      <c r="H624" s="259">
        <v>73.898</v>
      </c>
      <c r="I624" s="260"/>
      <c r="J624" s="256"/>
      <c r="K624" s="256"/>
      <c r="L624" s="261"/>
      <c r="M624" s="262"/>
      <c r="N624" s="263"/>
      <c r="O624" s="263"/>
      <c r="P624" s="263"/>
      <c r="Q624" s="263"/>
      <c r="R624" s="263"/>
      <c r="S624" s="263"/>
      <c r="T624" s="264"/>
      <c r="AT624" s="265" t="s">
        <v>405</v>
      </c>
      <c r="AU624" s="265" t="s">
        <v>81</v>
      </c>
      <c r="AV624" s="12" t="s">
        <v>81</v>
      </c>
      <c r="AW624" s="12" t="s">
        <v>36</v>
      </c>
      <c r="AX624" s="12" t="s">
        <v>73</v>
      </c>
      <c r="AY624" s="265" t="s">
        <v>394</v>
      </c>
    </row>
    <row r="625" spans="2:51" s="15" customFormat="1" ht="13.5">
      <c r="B625" s="298"/>
      <c r="C625" s="299"/>
      <c r="D625" s="252" t="s">
        <v>405</v>
      </c>
      <c r="E625" s="300" t="s">
        <v>22</v>
      </c>
      <c r="F625" s="301" t="s">
        <v>1292</v>
      </c>
      <c r="G625" s="299"/>
      <c r="H625" s="300" t="s">
        <v>22</v>
      </c>
      <c r="I625" s="302"/>
      <c r="J625" s="299"/>
      <c r="K625" s="299"/>
      <c r="L625" s="303"/>
      <c r="M625" s="304"/>
      <c r="N625" s="305"/>
      <c r="O625" s="305"/>
      <c r="P625" s="305"/>
      <c r="Q625" s="305"/>
      <c r="R625" s="305"/>
      <c r="S625" s="305"/>
      <c r="T625" s="306"/>
      <c r="AT625" s="307" t="s">
        <v>405</v>
      </c>
      <c r="AU625" s="307" t="s">
        <v>81</v>
      </c>
      <c r="AV625" s="15" t="s">
        <v>24</v>
      </c>
      <c r="AW625" s="15" t="s">
        <v>36</v>
      </c>
      <c r="AX625" s="15" t="s">
        <v>73</v>
      </c>
      <c r="AY625" s="307" t="s">
        <v>394</v>
      </c>
    </row>
    <row r="626" spans="2:51" s="12" customFormat="1" ht="13.5">
      <c r="B626" s="255"/>
      <c r="C626" s="256"/>
      <c r="D626" s="252" t="s">
        <v>405</v>
      </c>
      <c r="E626" s="257" t="s">
        <v>22</v>
      </c>
      <c r="F626" s="258" t="s">
        <v>1293</v>
      </c>
      <c r="G626" s="256"/>
      <c r="H626" s="259">
        <v>25.179</v>
      </c>
      <c r="I626" s="260"/>
      <c r="J626" s="256"/>
      <c r="K626" s="256"/>
      <c r="L626" s="261"/>
      <c r="M626" s="262"/>
      <c r="N626" s="263"/>
      <c r="O626" s="263"/>
      <c r="P626" s="263"/>
      <c r="Q626" s="263"/>
      <c r="R626" s="263"/>
      <c r="S626" s="263"/>
      <c r="T626" s="264"/>
      <c r="AT626" s="265" t="s">
        <v>405</v>
      </c>
      <c r="AU626" s="265" t="s">
        <v>81</v>
      </c>
      <c r="AV626" s="12" t="s">
        <v>81</v>
      </c>
      <c r="AW626" s="12" t="s">
        <v>36</v>
      </c>
      <c r="AX626" s="12" t="s">
        <v>73</v>
      </c>
      <c r="AY626" s="265" t="s">
        <v>394</v>
      </c>
    </row>
    <row r="627" spans="2:51" s="14" customFormat="1" ht="13.5">
      <c r="B627" s="277"/>
      <c r="C627" s="278"/>
      <c r="D627" s="252" t="s">
        <v>405</v>
      </c>
      <c r="E627" s="279" t="s">
        <v>298</v>
      </c>
      <c r="F627" s="280" t="s">
        <v>473</v>
      </c>
      <c r="G627" s="278"/>
      <c r="H627" s="281">
        <v>99.077</v>
      </c>
      <c r="I627" s="282"/>
      <c r="J627" s="278"/>
      <c r="K627" s="278"/>
      <c r="L627" s="283"/>
      <c r="M627" s="284"/>
      <c r="N627" s="285"/>
      <c r="O627" s="285"/>
      <c r="P627" s="285"/>
      <c r="Q627" s="285"/>
      <c r="R627" s="285"/>
      <c r="S627" s="285"/>
      <c r="T627" s="286"/>
      <c r="AT627" s="287" t="s">
        <v>405</v>
      </c>
      <c r="AU627" s="287" t="s">
        <v>81</v>
      </c>
      <c r="AV627" s="14" t="s">
        <v>401</v>
      </c>
      <c r="AW627" s="14" t="s">
        <v>36</v>
      </c>
      <c r="AX627" s="14" t="s">
        <v>24</v>
      </c>
      <c r="AY627" s="287" t="s">
        <v>394</v>
      </c>
    </row>
    <row r="628" spans="2:65" s="1" customFormat="1" ht="25.5" customHeight="1">
      <c r="B628" s="47"/>
      <c r="C628" s="240" t="s">
        <v>1294</v>
      </c>
      <c r="D628" s="240" t="s">
        <v>396</v>
      </c>
      <c r="E628" s="241" t="s">
        <v>1295</v>
      </c>
      <c r="F628" s="242" t="s">
        <v>1296</v>
      </c>
      <c r="G628" s="243" t="s">
        <v>399</v>
      </c>
      <c r="H628" s="244">
        <v>151.456</v>
      </c>
      <c r="I628" s="245"/>
      <c r="J628" s="246">
        <f>ROUND(I628*H628,2)</f>
        <v>0</v>
      </c>
      <c r="K628" s="242" t="s">
        <v>22</v>
      </c>
      <c r="L628" s="73"/>
      <c r="M628" s="247" t="s">
        <v>22</v>
      </c>
      <c r="N628" s="248" t="s">
        <v>44</v>
      </c>
      <c r="O628" s="48"/>
      <c r="P628" s="249">
        <f>O628*H628</f>
        <v>0</v>
      </c>
      <c r="Q628" s="249">
        <v>0.01217</v>
      </c>
      <c r="R628" s="249">
        <f>Q628*H628</f>
        <v>1.84321952</v>
      </c>
      <c r="S628" s="249">
        <v>0</v>
      </c>
      <c r="T628" s="250">
        <f>S628*H628</f>
        <v>0</v>
      </c>
      <c r="AR628" s="25" t="s">
        <v>401</v>
      </c>
      <c r="AT628" s="25" t="s">
        <v>396</v>
      </c>
      <c r="AU628" s="25" t="s">
        <v>81</v>
      </c>
      <c r="AY628" s="25" t="s">
        <v>394</v>
      </c>
      <c r="BE628" s="251">
        <f>IF(N628="základní",J628,0)</f>
        <v>0</v>
      </c>
      <c r="BF628" s="251">
        <f>IF(N628="snížená",J628,0)</f>
        <v>0</v>
      </c>
      <c r="BG628" s="251">
        <f>IF(N628="zákl. přenesená",J628,0)</f>
        <v>0</v>
      </c>
      <c r="BH628" s="251">
        <f>IF(N628="sníž. přenesená",J628,0)</f>
        <v>0</v>
      </c>
      <c r="BI628" s="251">
        <f>IF(N628="nulová",J628,0)</f>
        <v>0</v>
      </c>
      <c r="BJ628" s="25" t="s">
        <v>24</v>
      </c>
      <c r="BK628" s="251">
        <f>ROUND(I628*H628,2)</f>
        <v>0</v>
      </c>
      <c r="BL628" s="25" t="s">
        <v>401</v>
      </c>
      <c r="BM628" s="25" t="s">
        <v>1297</v>
      </c>
    </row>
    <row r="629" spans="2:47" s="1" customFormat="1" ht="13.5">
      <c r="B629" s="47"/>
      <c r="C629" s="75"/>
      <c r="D629" s="252" t="s">
        <v>403</v>
      </c>
      <c r="E629" s="75"/>
      <c r="F629" s="253" t="s">
        <v>1298</v>
      </c>
      <c r="G629" s="75"/>
      <c r="H629" s="75"/>
      <c r="I629" s="208"/>
      <c r="J629" s="75"/>
      <c r="K629" s="75"/>
      <c r="L629" s="73"/>
      <c r="M629" s="254"/>
      <c r="N629" s="48"/>
      <c r="O629" s="48"/>
      <c r="P629" s="48"/>
      <c r="Q629" s="48"/>
      <c r="R629" s="48"/>
      <c r="S629" s="48"/>
      <c r="T629" s="96"/>
      <c r="AT629" s="25" t="s">
        <v>403</v>
      </c>
      <c r="AU629" s="25" t="s">
        <v>81</v>
      </c>
    </row>
    <row r="630" spans="2:47" s="1" customFormat="1" ht="13.5">
      <c r="B630" s="47"/>
      <c r="C630" s="75"/>
      <c r="D630" s="252" t="s">
        <v>842</v>
      </c>
      <c r="E630" s="75"/>
      <c r="F630" s="308" t="s">
        <v>1299</v>
      </c>
      <c r="G630" s="75"/>
      <c r="H630" s="75"/>
      <c r="I630" s="208"/>
      <c r="J630" s="75"/>
      <c r="K630" s="75"/>
      <c r="L630" s="73"/>
      <c r="M630" s="254"/>
      <c r="N630" s="48"/>
      <c r="O630" s="48"/>
      <c r="P630" s="48"/>
      <c r="Q630" s="48"/>
      <c r="R630" s="48"/>
      <c r="S630" s="48"/>
      <c r="T630" s="96"/>
      <c r="AT630" s="25" t="s">
        <v>842</v>
      </c>
      <c r="AU630" s="25" t="s">
        <v>81</v>
      </c>
    </row>
    <row r="631" spans="2:51" s="12" customFormat="1" ht="13.5">
      <c r="B631" s="255"/>
      <c r="C631" s="256"/>
      <c r="D631" s="252" t="s">
        <v>405</v>
      </c>
      <c r="E631" s="257" t="s">
        <v>22</v>
      </c>
      <c r="F631" s="258" t="s">
        <v>1300</v>
      </c>
      <c r="G631" s="256"/>
      <c r="H631" s="259">
        <v>112.961</v>
      </c>
      <c r="I631" s="260"/>
      <c r="J631" s="256"/>
      <c r="K631" s="256"/>
      <c r="L631" s="261"/>
      <c r="M631" s="262"/>
      <c r="N631" s="263"/>
      <c r="O631" s="263"/>
      <c r="P631" s="263"/>
      <c r="Q631" s="263"/>
      <c r="R631" s="263"/>
      <c r="S631" s="263"/>
      <c r="T631" s="264"/>
      <c r="AT631" s="265" t="s">
        <v>405</v>
      </c>
      <c r="AU631" s="265" t="s">
        <v>81</v>
      </c>
      <c r="AV631" s="12" t="s">
        <v>81</v>
      </c>
      <c r="AW631" s="12" t="s">
        <v>36</v>
      </c>
      <c r="AX631" s="12" t="s">
        <v>73</v>
      </c>
      <c r="AY631" s="265" t="s">
        <v>394</v>
      </c>
    </row>
    <row r="632" spans="2:51" s="12" customFormat="1" ht="13.5">
      <c r="B632" s="255"/>
      <c r="C632" s="256"/>
      <c r="D632" s="252" t="s">
        <v>405</v>
      </c>
      <c r="E632" s="257" t="s">
        <v>22</v>
      </c>
      <c r="F632" s="258" t="s">
        <v>1301</v>
      </c>
      <c r="G632" s="256"/>
      <c r="H632" s="259">
        <v>20.27</v>
      </c>
      <c r="I632" s="260"/>
      <c r="J632" s="256"/>
      <c r="K632" s="256"/>
      <c r="L632" s="261"/>
      <c r="M632" s="262"/>
      <c r="N632" s="263"/>
      <c r="O632" s="263"/>
      <c r="P632" s="263"/>
      <c r="Q632" s="263"/>
      <c r="R632" s="263"/>
      <c r="S632" s="263"/>
      <c r="T632" s="264"/>
      <c r="AT632" s="265" t="s">
        <v>405</v>
      </c>
      <c r="AU632" s="265" t="s">
        <v>81</v>
      </c>
      <c r="AV632" s="12" t="s">
        <v>81</v>
      </c>
      <c r="AW632" s="12" t="s">
        <v>36</v>
      </c>
      <c r="AX632" s="12" t="s">
        <v>73</v>
      </c>
      <c r="AY632" s="265" t="s">
        <v>394</v>
      </c>
    </row>
    <row r="633" spans="2:51" s="14" customFormat="1" ht="13.5">
      <c r="B633" s="277"/>
      <c r="C633" s="278"/>
      <c r="D633" s="252" t="s">
        <v>405</v>
      </c>
      <c r="E633" s="279" t="s">
        <v>363</v>
      </c>
      <c r="F633" s="280" t="s">
        <v>473</v>
      </c>
      <c r="G633" s="278"/>
      <c r="H633" s="281">
        <v>133.231</v>
      </c>
      <c r="I633" s="282"/>
      <c r="J633" s="278"/>
      <c r="K633" s="278"/>
      <c r="L633" s="283"/>
      <c r="M633" s="284"/>
      <c r="N633" s="285"/>
      <c r="O633" s="285"/>
      <c r="P633" s="285"/>
      <c r="Q633" s="285"/>
      <c r="R633" s="285"/>
      <c r="S633" s="285"/>
      <c r="T633" s="286"/>
      <c r="AT633" s="287" t="s">
        <v>405</v>
      </c>
      <c r="AU633" s="287" t="s">
        <v>81</v>
      </c>
      <c r="AV633" s="14" t="s">
        <v>401</v>
      </c>
      <c r="AW633" s="14" t="s">
        <v>36</v>
      </c>
      <c r="AX633" s="14" t="s">
        <v>73</v>
      </c>
      <c r="AY633" s="287" t="s">
        <v>394</v>
      </c>
    </row>
    <row r="634" spans="2:51" s="12" customFormat="1" ht="13.5">
      <c r="B634" s="255"/>
      <c r="C634" s="256"/>
      <c r="D634" s="252" t="s">
        <v>405</v>
      </c>
      <c r="E634" s="257" t="s">
        <v>22</v>
      </c>
      <c r="F634" s="258" t="s">
        <v>1302</v>
      </c>
      <c r="G634" s="256"/>
      <c r="H634" s="259">
        <v>151.456</v>
      </c>
      <c r="I634" s="260"/>
      <c r="J634" s="256"/>
      <c r="K634" s="256"/>
      <c r="L634" s="261"/>
      <c r="M634" s="262"/>
      <c r="N634" s="263"/>
      <c r="O634" s="263"/>
      <c r="P634" s="263"/>
      <c r="Q634" s="263"/>
      <c r="R634" s="263"/>
      <c r="S634" s="263"/>
      <c r="T634" s="264"/>
      <c r="AT634" s="265" t="s">
        <v>405</v>
      </c>
      <c r="AU634" s="265" t="s">
        <v>81</v>
      </c>
      <c r="AV634" s="12" t="s">
        <v>81</v>
      </c>
      <c r="AW634" s="12" t="s">
        <v>36</v>
      </c>
      <c r="AX634" s="12" t="s">
        <v>24</v>
      </c>
      <c r="AY634" s="265" t="s">
        <v>394</v>
      </c>
    </row>
    <row r="635" spans="2:65" s="1" customFormat="1" ht="25.5" customHeight="1">
      <c r="B635" s="47"/>
      <c r="C635" s="288" t="s">
        <v>1303</v>
      </c>
      <c r="D635" s="288" t="s">
        <v>506</v>
      </c>
      <c r="E635" s="289" t="s">
        <v>1304</v>
      </c>
      <c r="F635" s="290" t="s">
        <v>1305</v>
      </c>
      <c r="G635" s="291" t="s">
        <v>399</v>
      </c>
      <c r="H635" s="292">
        <v>155.763</v>
      </c>
      <c r="I635" s="293"/>
      <c r="J635" s="294">
        <f>ROUND(I635*H635,2)</f>
        <v>0</v>
      </c>
      <c r="K635" s="290" t="s">
        <v>22</v>
      </c>
      <c r="L635" s="295"/>
      <c r="M635" s="296" t="s">
        <v>22</v>
      </c>
      <c r="N635" s="297" t="s">
        <v>44</v>
      </c>
      <c r="O635" s="48"/>
      <c r="P635" s="249">
        <f>O635*H635</f>
        <v>0</v>
      </c>
      <c r="Q635" s="249">
        <v>0.00931</v>
      </c>
      <c r="R635" s="249">
        <f>Q635*H635</f>
        <v>1.4501535300000001</v>
      </c>
      <c r="S635" s="249">
        <v>0</v>
      </c>
      <c r="T635" s="250">
        <f>S635*H635</f>
        <v>0</v>
      </c>
      <c r="AR635" s="25" t="s">
        <v>443</v>
      </c>
      <c r="AT635" s="25" t="s">
        <v>506</v>
      </c>
      <c r="AU635" s="25" t="s">
        <v>81</v>
      </c>
      <c r="AY635" s="25" t="s">
        <v>394</v>
      </c>
      <c r="BE635" s="251">
        <f>IF(N635="základní",J635,0)</f>
        <v>0</v>
      </c>
      <c r="BF635" s="251">
        <f>IF(N635="snížená",J635,0)</f>
        <v>0</v>
      </c>
      <c r="BG635" s="251">
        <f>IF(N635="zákl. přenesená",J635,0)</f>
        <v>0</v>
      </c>
      <c r="BH635" s="251">
        <f>IF(N635="sníž. přenesená",J635,0)</f>
        <v>0</v>
      </c>
      <c r="BI635" s="251">
        <f>IF(N635="nulová",J635,0)</f>
        <v>0</v>
      </c>
      <c r="BJ635" s="25" t="s">
        <v>24</v>
      </c>
      <c r="BK635" s="251">
        <f>ROUND(I635*H635,2)</f>
        <v>0</v>
      </c>
      <c r="BL635" s="25" t="s">
        <v>401</v>
      </c>
      <c r="BM635" s="25" t="s">
        <v>1306</v>
      </c>
    </row>
    <row r="636" spans="2:47" s="1" customFormat="1" ht="13.5">
      <c r="B636" s="47"/>
      <c r="C636" s="75"/>
      <c r="D636" s="252" t="s">
        <v>403</v>
      </c>
      <c r="E636" s="75"/>
      <c r="F636" s="253" t="s">
        <v>1307</v>
      </c>
      <c r="G636" s="75"/>
      <c r="H636" s="75"/>
      <c r="I636" s="208"/>
      <c r="J636" s="75"/>
      <c r="K636" s="75"/>
      <c r="L636" s="73"/>
      <c r="M636" s="254"/>
      <c r="N636" s="48"/>
      <c r="O636" s="48"/>
      <c r="P636" s="48"/>
      <c r="Q636" s="48"/>
      <c r="R636" s="48"/>
      <c r="S636" s="48"/>
      <c r="T636" s="96"/>
      <c r="AT636" s="25" t="s">
        <v>403</v>
      </c>
      <c r="AU636" s="25" t="s">
        <v>81</v>
      </c>
    </row>
    <row r="637" spans="2:51" s="12" customFormat="1" ht="13.5">
      <c r="B637" s="255"/>
      <c r="C637" s="256"/>
      <c r="D637" s="252" t="s">
        <v>405</v>
      </c>
      <c r="E637" s="257" t="s">
        <v>22</v>
      </c>
      <c r="F637" s="258" t="s">
        <v>1308</v>
      </c>
      <c r="G637" s="256"/>
      <c r="H637" s="259">
        <v>155.763</v>
      </c>
      <c r="I637" s="260"/>
      <c r="J637" s="256"/>
      <c r="K637" s="256"/>
      <c r="L637" s="261"/>
      <c r="M637" s="262"/>
      <c r="N637" s="263"/>
      <c r="O637" s="263"/>
      <c r="P637" s="263"/>
      <c r="Q637" s="263"/>
      <c r="R637" s="263"/>
      <c r="S637" s="263"/>
      <c r="T637" s="264"/>
      <c r="AT637" s="265" t="s">
        <v>405</v>
      </c>
      <c r="AU637" s="265" t="s">
        <v>81</v>
      </c>
      <c r="AV637" s="12" t="s">
        <v>81</v>
      </c>
      <c r="AW637" s="12" t="s">
        <v>36</v>
      </c>
      <c r="AX637" s="12" t="s">
        <v>24</v>
      </c>
      <c r="AY637" s="265" t="s">
        <v>394</v>
      </c>
    </row>
    <row r="638" spans="2:65" s="1" customFormat="1" ht="16.5" customHeight="1">
      <c r="B638" s="47"/>
      <c r="C638" s="240" t="s">
        <v>1309</v>
      </c>
      <c r="D638" s="240" t="s">
        <v>396</v>
      </c>
      <c r="E638" s="241" t="s">
        <v>1310</v>
      </c>
      <c r="F638" s="242" t="s">
        <v>1311</v>
      </c>
      <c r="G638" s="243" t="s">
        <v>399</v>
      </c>
      <c r="H638" s="244">
        <v>234.831</v>
      </c>
      <c r="I638" s="245"/>
      <c r="J638" s="246">
        <f>ROUND(I638*H638,2)</f>
        <v>0</v>
      </c>
      <c r="K638" s="242" t="s">
        <v>410</v>
      </c>
      <c r="L638" s="73"/>
      <c r="M638" s="247" t="s">
        <v>22</v>
      </c>
      <c r="N638" s="248" t="s">
        <v>44</v>
      </c>
      <c r="O638" s="48"/>
      <c r="P638" s="249">
        <f>O638*H638</f>
        <v>0</v>
      </c>
      <c r="Q638" s="249">
        <v>0.0231</v>
      </c>
      <c r="R638" s="249">
        <f>Q638*H638</f>
        <v>5.4245961</v>
      </c>
      <c r="S638" s="249">
        <v>0</v>
      </c>
      <c r="T638" s="250">
        <f>S638*H638</f>
        <v>0</v>
      </c>
      <c r="AR638" s="25" t="s">
        <v>401</v>
      </c>
      <c r="AT638" s="25" t="s">
        <v>396</v>
      </c>
      <c r="AU638" s="25" t="s">
        <v>81</v>
      </c>
      <c r="AY638" s="25" t="s">
        <v>394</v>
      </c>
      <c r="BE638" s="251">
        <f>IF(N638="základní",J638,0)</f>
        <v>0</v>
      </c>
      <c r="BF638" s="251">
        <f>IF(N638="snížená",J638,0)</f>
        <v>0</v>
      </c>
      <c r="BG638" s="251">
        <f>IF(N638="zákl. přenesená",J638,0)</f>
        <v>0</v>
      </c>
      <c r="BH638" s="251">
        <f>IF(N638="sníž. přenesená",J638,0)</f>
        <v>0</v>
      </c>
      <c r="BI638" s="251">
        <f>IF(N638="nulová",J638,0)</f>
        <v>0</v>
      </c>
      <c r="BJ638" s="25" t="s">
        <v>24</v>
      </c>
      <c r="BK638" s="251">
        <f>ROUND(I638*H638,2)</f>
        <v>0</v>
      </c>
      <c r="BL638" s="25" t="s">
        <v>401</v>
      </c>
      <c r="BM638" s="25" t="s">
        <v>1312</v>
      </c>
    </row>
    <row r="639" spans="2:47" s="1" customFormat="1" ht="13.5">
      <c r="B639" s="47"/>
      <c r="C639" s="75"/>
      <c r="D639" s="252" t="s">
        <v>403</v>
      </c>
      <c r="E639" s="75"/>
      <c r="F639" s="253" t="s">
        <v>1313</v>
      </c>
      <c r="G639" s="75"/>
      <c r="H639" s="75"/>
      <c r="I639" s="208"/>
      <c r="J639" s="75"/>
      <c r="K639" s="75"/>
      <c r="L639" s="73"/>
      <c r="M639" s="254"/>
      <c r="N639" s="48"/>
      <c r="O639" s="48"/>
      <c r="P639" s="48"/>
      <c r="Q639" s="48"/>
      <c r="R639" s="48"/>
      <c r="S639" s="48"/>
      <c r="T639" s="96"/>
      <c r="AT639" s="25" t="s">
        <v>403</v>
      </c>
      <c r="AU639" s="25" t="s">
        <v>81</v>
      </c>
    </row>
    <row r="640" spans="2:51" s="12" customFormat="1" ht="13.5">
      <c r="B640" s="255"/>
      <c r="C640" s="256"/>
      <c r="D640" s="252" t="s">
        <v>405</v>
      </c>
      <c r="E640" s="257" t="s">
        <v>238</v>
      </c>
      <c r="F640" s="258" t="s">
        <v>1314</v>
      </c>
      <c r="G640" s="256"/>
      <c r="H640" s="259">
        <v>101.6</v>
      </c>
      <c r="I640" s="260"/>
      <c r="J640" s="256"/>
      <c r="K640" s="256"/>
      <c r="L640" s="261"/>
      <c r="M640" s="262"/>
      <c r="N640" s="263"/>
      <c r="O640" s="263"/>
      <c r="P640" s="263"/>
      <c r="Q640" s="263"/>
      <c r="R640" s="263"/>
      <c r="S640" s="263"/>
      <c r="T640" s="264"/>
      <c r="AT640" s="265" t="s">
        <v>405</v>
      </c>
      <c r="AU640" s="265" t="s">
        <v>81</v>
      </c>
      <c r="AV640" s="12" t="s">
        <v>81</v>
      </c>
      <c r="AW640" s="12" t="s">
        <v>36</v>
      </c>
      <c r="AX640" s="12" t="s">
        <v>73</v>
      </c>
      <c r="AY640" s="265" t="s">
        <v>394</v>
      </c>
    </row>
    <row r="641" spans="2:51" s="12" customFormat="1" ht="13.5">
      <c r="B641" s="255"/>
      <c r="C641" s="256"/>
      <c r="D641" s="252" t="s">
        <v>405</v>
      </c>
      <c r="E641" s="257" t="s">
        <v>22</v>
      </c>
      <c r="F641" s="258" t="s">
        <v>363</v>
      </c>
      <c r="G641" s="256"/>
      <c r="H641" s="259">
        <v>133.231</v>
      </c>
      <c r="I641" s="260"/>
      <c r="J641" s="256"/>
      <c r="K641" s="256"/>
      <c r="L641" s="261"/>
      <c r="M641" s="262"/>
      <c r="N641" s="263"/>
      <c r="O641" s="263"/>
      <c r="P641" s="263"/>
      <c r="Q641" s="263"/>
      <c r="R641" s="263"/>
      <c r="S641" s="263"/>
      <c r="T641" s="264"/>
      <c r="AT641" s="265" t="s">
        <v>405</v>
      </c>
      <c r="AU641" s="265" t="s">
        <v>81</v>
      </c>
      <c r="AV641" s="12" t="s">
        <v>81</v>
      </c>
      <c r="AW641" s="12" t="s">
        <v>36</v>
      </c>
      <c r="AX641" s="12" t="s">
        <v>73</v>
      </c>
      <c r="AY641" s="265" t="s">
        <v>394</v>
      </c>
    </row>
    <row r="642" spans="2:51" s="14" customFormat="1" ht="13.5">
      <c r="B642" s="277"/>
      <c r="C642" s="278"/>
      <c r="D642" s="252" t="s">
        <v>405</v>
      </c>
      <c r="E642" s="279" t="s">
        <v>22</v>
      </c>
      <c r="F642" s="280" t="s">
        <v>473</v>
      </c>
      <c r="G642" s="278"/>
      <c r="H642" s="281">
        <v>234.831</v>
      </c>
      <c r="I642" s="282"/>
      <c r="J642" s="278"/>
      <c r="K642" s="278"/>
      <c r="L642" s="283"/>
      <c r="M642" s="284"/>
      <c r="N642" s="285"/>
      <c r="O642" s="285"/>
      <c r="P642" s="285"/>
      <c r="Q642" s="285"/>
      <c r="R642" s="285"/>
      <c r="S642" s="285"/>
      <c r="T642" s="286"/>
      <c r="AT642" s="287" t="s">
        <v>405</v>
      </c>
      <c r="AU642" s="287" t="s">
        <v>81</v>
      </c>
      <c r="AV642" s="14" t="s">
        <v>401</v>
      </c>
      <c r="AW642" s="14" t="s">
        <v>36</v>
      </c>
      <c r="AX642" s="14" t="s">
        <v>24</v>
      </c>
      <c r="AY642" s="287" t="s">
        <v>394</v>
      </c>
    </row>
    <row r="643" spans="2:65" s="1" customFormat="1" ht="25.5" customHeight="1">
      <c r="B643" s="47"/>
      <c r="C643" s="240" t="s">
        <v>1315</v>
      </c>
      <c r="D643" s="240" t="s">
        <v>396</v>
      </c>
      <c r="E643" s="241" t="s">
        <v>1316</v>
      </c>
      <c r="F643" s="242" t="s">
        <v>1317</v>
      </c>
      <c r="G643" s="243" t="s">
        <v>399</v>
      </c>
      <c r="H643" s="244">
        <v>101.6</v>
      </c>
      <c r="I643" s="245"/>
      <c r="J643" s="246">
        <f>ROUND(I643*H643,2)</f>
        <v>0</v>
      </c>
      <c r="K643" s="242" t="s">
        <v>410</v>
      </c>
      <c r="L643" s="73"/>
      <c r="M643" s="247" t="s">
        <v>22</v>
      </c>
      <c r="N643" s="248" t="s">
        <v>44</v>
      </c>
      <c r="O643" s="48"/>
      <c r="P643" s="249">
        <f>O643*H643</f>
        <v>0</v>
      </c>
      <c r="Q643" s="249">
        <v>0.00268</v>
      </c>
      <c r="R643" s="249">
        <f>Q643*H643</f>
        <v>0.272288</v>
      </c>
      <c r="S643" s="249">
        <v>0</v>
      </c>
      <c r="T643" s="250">
        <f>S643*H643</f>
        <v>0</v>
      </c>
      <c r="AR643" s="25" t="s">
        <v>401</v>
      </c>
      <c r="AT643" s="25" t="s">
        <v>396</v>
      </c>
      <c r="AU643" s="25" t="s">
        <v>81</v>
      </c>
      <c r="AY643" s="25" t="s">
        <v>394</v>
      </c>
      <c r="BE643" s="251">
        <f>IF(N643="základní",J643,0)</f>
        <v>0</v>
      </c>
      <c r="BF643" s="251">
        <f>IF(N643="snížená",J643,0)</f>
        <v>0</v>
      </c>
      <c r="BG643" s="251">
        <f>IF(N643="zákl. přenesená",J643,0)</f>
        <v>0</v>
      </c>
      <c r="BH643" s="251">
        <f>IF(N643="sníž. přenesená",J643,0)</f>
        <v>0</v>
      </c>
      <c r="BI643" s="251">
        <f>IF(N643="nulová",J643,0)</f>
        <v>0</v>
      </c>
      <c r="BJ643" s="25" t="s">
        <v>24</v>
      </c>
      <c r="BK643" s="251">
        <f>ROUND(I643*H643,2)</f>
        <v>0</v>
      </c>
      <c r="BL643" s="25" t="s">
        <v>401</v>
      </c>
      <c r="BM643" s="25" t="s">
        <v>1318</v>
      </c>
    </row>
    <row r="644" spans="2:47" s="1" customFormat="1" ht="13.5">
      <c r="B644" s="47"/>
      <c r="C644" s="75"/>
      <c r="D644" s="252" t="s">
        <v>403</v>
      </c>
      <c r="E644" s="75"/>
      <c r="F644" s="253" t="s">
        <v>1319</v>
      </c>
      <c r="G644" s="75"/>
      <c r="H644" s="75"/>
      <c r="I644" s="208"/>
      <c r="J644" s="75"/>
      <c r="K644" s="75"/>
      <c r="L644" s="73"/>
      <c r="M644" s="254"/>
      <c r="N644" s="48"/>
      <c r="O644" s="48"/>
      <c r="P644" s="48"/>
      <c r="Q644" s="48"/>
      <c r="R644" s="48"/>
      <c r="S644" s="48"/>
      <c r="T644" s="96"/>
      <c r="AT644" s="25" t="s">
        <v>403</v>
      </c>
      <c r="AU644" s="25" t="s">
        <v>81</v>
      </c>
    </row>
    <row r="645" spans="2:51" s="12" customFormat="1" ht="13.5">
      <c r="B645" s="255"/>
      <c r="C645" s="256"/>
      <c r="D645" s="252" t="s">
        <v>405</v>
      </c>
      <c r="E645" s="257" t="s">
        <v>22</v>
      </c>
      <c r="F645" s="258" t="s">
        <v>238</v>
      </c>
      <c r="G645" s="256"/>
      <c r="H645" s="259">
        <v>101.6</v>
      </c>
      <c r="I645" s="260"/>
      <c r="J645" s="256"/>
      <c r="K645" s="256"/>
      <c r="L645" s="261"/>
      <c r="M645" s="262"/>
      <c r="N645" s="263"/>
      <c r="O645" s="263"/>
      <c r="P645" s="263"/>
      <c r="Q645" s="263"/>
      <c r="R645" s="263"/>
      <c r="S645" s="263"/>
      <c r="T645" s="264"/>
      <c r="AT645" s="265" t="s">
        <v>405</v>
      </c>
      <c r="AU645" s="265" t="s">
        <v>81</v>
      </c>
      <c r="AV645" s="12" t="s">
        <v>81</v>
      </c>
      <c r="AW645" s="12" t="s">
        <v>36</v>
      </c>
      <c r="AX645" s="12" t="s">
        <v>24</v>
      </c>
      <c r="AY645" s="265" t="s">
        <v>394</v>
      </c>
    </row>
    <row r="646" spans="2:65" s="1" customFormat="1" ht="25.5" customHeight="1">
      <c r="B646" s="47"/>
      <c r="C646" s="240" t="s">
        <v>1320</v>
      </c>
      <c r="D646" s="240" t="s">
        <v>396</v>
      </c>
      <c r="E646" s="241" t="s">
        <v>1321</v>
      </c>
      <c r="F646" s="242" t="s">
        <v>1322</v>
      </c>
      <c r="G646" s="243" t="s">
        <v>399</v>
      </c>
      <c r="H646" s="244">
        <v>105.394</v>
      </c>
      <c r="I646" s="245"/>
      <c r="J646" s="246">
        <f>ROUND(I646*H646,2)</f>
        <v>0</v>
      </c>
      <c r="K646" s="242" t="s">
        <v>22</v>
      </c>
      <c r="L646" s="73"/>
      <c r="M646" s="247" t="s">
        <v>22</v>
      </c>
      <c r="N646" s="248" t="s">
        <v>44</v>
      </c>
      <c r="O646" s="48"/>
      <c r="P646" s="249">
        <f>O646*H646</f>
        <v>0</v>
      </c>
      <c r="Q646" s="249">
        <v>0.0003</v>
      </c>
      <c r="R646" s="249">
        <f>Q646*H646</f>
        <v>0.0316182</v>
      </c>
      <c r="S646" s="249">
        <v>0</v>
      </c>
      <c r="T646" s="250">
        <f>S646*H646</f>
        <v>0</v>
      </c>
      <c r="AR646" s="25" t="s">
        <v>401</v>
      </c>
      <c r="AT646" s="25" t="s">
        <v>396</v>
      </c>
      <c r="AU646" s="25" t="s">
        <v>81</v>
      </c>
      <c r="AY646" s="25" t="s">
        <v>394</v>
      </c>
      <c r="BE646" s="251">
        <f>IF(N646="základní",J646,0)</f>
        <v>0</v>
      </c>
      <c r="BF646" s="251">
        <f>IF(N646="snížená",J646,0)</f>
        <v>0</v>
      </c>
      <c r="BG646" s="251">
        <f>IF(N646="zákl. přenesená",J646,0)</f>
        <v>0</v>
      </c>
      <c r="BH646" s="251">
        <f>IF(N646="sníž. přenesená",J646,0)</f>
        <v>0</v>
      </c>
      <c r="BI646" s="251">
        <f>IF(N646="nulová",J646,0)</f>
        <v>0</v>
      </c>
      <c r="BJ646" s="25" t="s">
        <v>24</v>
      </c>
      <c r="BK646" s="251">
        <f>ROUND(I646*H646,2)</f>
        <v>0</v>
      </c>
      <c r="BL646" s="25" t="s">
        <v>401</v>
      </c>
      <c r="BM646" s="25" t="s">
        <v>1323</v>
      </c>
    </row>
    <row r="647" spans="2:47" s="1" customFormat="1" ht="13.5">
      <c r="B647" s="47"/>
      <c r="C647" s="75"/>
      <c r="D647" s="252" t="s">
        <v>403</v>
      </c>
      <c r="E647" s="75"/>
      <c r="F647" s="253" t="s">
        <v>1324</v>
      </c>
      <c r="G647" s="75"/>
      <c r="H647" s="75"/>
      <c r="I647" s="208"/>
      <c r="J647" s="75"/>
      <c r="K647" s="75"/>
      <c r="L647" s="73"/>
      <c r="M647" s="254"/>
      <c r="N647" s="48"/>
      <c r="O647" s="48"/>
      <c r="P647" s="48"/>
      <c r="Q647" s="48"/>
      <c r="R647" s="48"/>
      <c r="S647" s="48"/>
      <c r="T647" s="96"/>
      <c r="AT647" s="25" t="s">
        <v>403</v>
      </c>
      <c r="AU647" s="25" t="s">
        <v>81</v>
      </c>
    </row>
    <row r="648" spans="2:51" s="12" customFormat="1" ht="13.5">
      <c r="B648" s="255"/>
      <c r="C648" s="256"/>
      <c r="D648" s="252" t="s">
        <v>405</v>
      </c>
      <c r="E648" s="257" t="s">
        <v>22</v>
      </c>
      <c r="F648" s="258" t="s">
        <v>183</v>
      </c>
      <c r="G648" s="256"/>
      <c r="H648" s="259">
        <v>105.394</v>
      </c>
      <c r="I648" s="260"/>
      <c r="J648" s="256"/>
      <c r="K648" s="256"/>
      <c r="L648" s="261"/>
      <c r="M648" s="262"/>
      <c r="N648" s="263"/>
      <c r="O648" s="263"/>
      <c r="P648" s="263"/>
      <c r="Q648" s="263"/>
      <c r="R648" s="263"/>
      <c r="S648" s="263"/>
      <c r="T648" s="264"/>
      <c r="AT648" s="265" t="s">
        <v>405</v>
      </c>
      <c r="AU648" s="265" t="s">
        <v>81</v>
      </c>
      <c r="AV648" s="12" t="s">
        <v>81</v>
      </c>
      <c r="AW648" s="12" t="s">
        <v>36</v>
      </c>
      <c r="AX648" s="12" t="s">
        <v>24</v>
      </c>
      <c r="AY648" s="265" t="s">
        <v>394</v>
      </c>
    </row>
    <row r="649" spans="2:65" s="1" customFormat="1" ht="25.5" customHeight="1">
      <c r="B649" s="47"/>
      <c r="C649" s="240" t="s">
        <v>1325</v>
      </c>
      <c r="D649" s="240" t="s">
        <v>396</v>
      </c>
      <c r="E649" s="241" t="s">
        <v>1326</v>
      </c>
      <c r="F649" s="242" t="s">
        <v>1327</v>
      </c>
      <c r="G649" s="243" t="s">
        <v>399</v>
      </c>
      <c r="H649" s="244">
        <v>72.864</v>
      </c>
      <c r="I649" s="245"/>
      <c r="J649" s="246">
        <f>ROUND(I649*H649,2)</f>
        <v>0</v>
      </c>
      <c r="K649" s="242" t="s">
        <v>410</v>
      </c>
      <c r="L649" s="73"/>
      <c r="M649" s="247" t="s">
        <v>22</v>
      </c>
      <c r="N649" s="248" t="s">
        <v>44</v>
      </c>
      <c r="O649" s="48"/>
      <c r="P649" s="249">
        <f>O649*H649</f>
        <v>0</v>
      </c>
      <c r="Q649" s="249">
        <v>0.0231</v>
      </c>
      <c r="R649" s="249">
        <f>Q649*H649</f>
        <v>1.6831584</v>
      </c>
      <c r="S649" s="249">
        <v>0</v>
      </c>
      <c r="T649" s="250">
        <f>S649*H649</f>
        <v>0</v>
      </c>
      <c r="AR649" s="25" t="s">
        <v>401</v>
      </c>
      <c r="AT649" s="25" t="s">
        <v>396</v>
      </c>
      <c r="AU649" s="25" t="s">
        <v>81</v>
      </c>
      <c r="AY649" s="25" t="s">
        <v>394</v>
      </c>
      <c r="BE649" s="251">
        <f>IF(N649="základní",J649,0)</f>
        <v>0</v>
      </c>
      <c r="BF649" s="251">
        <f>IF(N649="snížená",J649,0)</f>
        <v>0</v>
      </c>
      <c r="BG649" s="251">
        <f>IF(N649="zákl. přenesená",J649,0)</f>
        <v>0</v>
      </c>
      <c r="BH649" s="251">
        <f>IF(N649="sníž. přenesená",J649,0)</f>
        <v>0</v>
      </c>
      <c r="BI649" s="251">
        <f>IF(N649="nulová",J649,0)</f>
        <v>0</v>
      </c>
      <c r="BJ649" s="25" t="s">
        <v>24</v>
      </c>
      <c r="BK649" s="251">
        <f>ROUND(I649*H649,2)</f>
        <v>0</v>
      </c>
      <c r="BL649" s="25" t="s">
        <v>401</v>
      </c>
      <c r="BM649" s="25" t="s">
        <v>1328</v>
      </c>
    </row>
    <row r="650" spans="2:47" s="1" customFormat="1" ht="13.5">
      <c r="B650" s="47"/>
      <c r="C650" s="75"/>
      <c r="D650" s="252" t="s">
        <v>403</v>
      </c>
      <c r="E650" s="75"/>
      <c r="F650" s="253" t="s">
        <v>1329</v>
      </c>
      <c r="G650" s="75"/>
      <c r="H650" s="75"/>
      <c r="I650" s="208"/>
      <c r="J650" s="75"/>
      <c r="K650" s="75"/>
      <c r="L650" s="73"/>
      <c r="M650" s="254"/>
      <c r="N650" s="48"/>
      <c r="O650" s="48"/>
      <c r="P650" s="48"/>
      <c r="Q650" s="48"/>
      <c r="R650" s="48"/>
      <c r="S650" s="48"/>
      <c r="T650" s="96"/>
      <c r="AT650" s="25" t="s">
        <v>403</v>
      </c>
      <c r="AU650" s="25" t="s">
        <v>81</v>
      </c>
    </row>
    <row r="651" spans="2:51" s="12" customFormat="1" ht="13.5">
      <c r="B651" s="255"/>
      <c r="C651" s="256"/>
      <c r="D651" s="252" t="s">
        <v>405</v>
      </c>
      <c r="E651" s="257" t="s">
        <v>240</v>
      </c>
      <c r="F651" s="258" t="s">
        <v>1330</v>
      </c>
      <c r="G651" s="256"/>
      <c r="H651" s="259">
        <v>72.864</v>
      </c>
      <c r="I651" s="260"/>
      <c r="J651" s="256"/>
      <c r="K651" s="256"/>
      <c r="L651" s="261"/>
      <c r="M651" s="262"/>
      <c r="N651" s="263"/>
      <c r="O651" s="263"/>
      <c r="P651" s="263"/>
      <c r="Q651" s="263"/>
      <c r="R651" s="263"/>
      <c r="S651" s="263"/>
      <c r="T651" s="264"/>
      <c r="AT651" s="265" t="s">
        <v>405</v>
      </c>
      <c r="AU651" s="265" t="s">
        <v>81</v>
      </c>
      <c r="AV651" s="12" t="s">
        <v>81</v>
      </c>
      <c r="AW651" s="12" t="s">
        <v>36</v>
      </c>
      <c r="AX651" s="12" t="s">
        <v>24</v>
      </c>
      <c r="AY651" s="265" t="s">
        <v>394</v>
      </c>
    </row>
    <row r="652" spans="2:65" s="1" customFormat="1" ht="16.5" customHeight="1">
      <c r="B652" s="47"/>
      <c r="C652" s="240" t="s">
        <v>1331</v>
      </c>
      <c r="D652" s="240" t="s">
        <v>396</v>
      </c>
      <c r="E652" s="241" t="s">
        <v>1332</v>
      </c>
      <c r="F652" s="242" t="s">
        <v>1333</v>
      </c>
      <c r="G652" s="243" t="s">
        <v>399</v>
      </c>
      <c r="H652" s="244">
        <v>99.077</v>
      </c>
      <c r="I652" s="245"/>
      <c r="J652" s="246">
        <f>ROUND(I652*H652,2)</f>
        <v>0</v>
      </c>
      <c r="K652" s="242" t="s">
        <v>22</v>
      </c>
      <c r="L652" s="73"/>
      <c r="M652" s="247" t="s">
        <v>22</v>
      </c>
      <c r="N652" s="248" t="s">
        <v>44</v>
      </c>
      <c r="O652" s="48"/>
      <c r="P652" s="249">
        <f>O652*H652</f>
        <v>0</v>
      </c>
      <c r="Q652" s="249">
        <v>0.00273</v>
      </c>
      <c r="R652" s="249">
        <f>Q652*H652</f>
        <v>0.27048021</v>
      </c>
      <c r="S652" s="249">
        <v>0</v>
      </c>
      <c r="T652" s="250">
        <f>S652*H652</f>
        <v>0</v>
      </c>
      <c r="AR652" s="25" t="s">
        <v>401</v>
      </c>
      <c r="AT652" s="25" t="s">
        <v>396</v>
      </c>
      <c r="AU652" s="25" t="s">
        <v>81</v>
      </c>
      <c r="AY652" s="25" t="s">
        <v>394</v>
      </c>
      <c r="BE652" s="251">
        <f>IF(N652="základní",J652,0)</f>
        <v>0</v>
      </c>
      <c r="BF652" s="251">
        <f>IF(N652="snížená",J652,0)</f>
        <v>0</v>
      </c>
      <c r="BG652" s="251">
        <f>IF(N652="zákl. přenesená",J652,0)</f>
        <v>0</v>
      </c>
      <c r="BH652" s="251">
        <f>IF(N652="sníž. přenesená",J652,0)</f>
        <v>0</v>
      </c>
      <c r="BI652" s="251">
        <f>IF(N652="nulová",J652,0)</f>
        <v>0</v>
      </c>
      <c r="BJ652" s="25" t="s">
        <v>24</v>
      </c>
      <c r="BK652" s="251">
        <f>ROUND(I652*H652,2)</f>
        <v>0</v>
      </c>
      <c r="BL652" s="25" t="s">
        <v>401</v>
      </c>
      <c r="BM652" s="25" t="s">
        <v>1334</v>
      </c>
    </row>
    <row r="653" spans="2:47" s="1" customFormat="1" ht="13.5">
      <c r="B653" s="47"/>
      <c r="C653" s="75"/>
      <c r="D653" s="252" t="s">
        <v>403</v>
      </c>
      <c r="E653" s="75"/>
      <c r="F653" s="253" t="s">
        <v>1333</v>
      </c>
      <c r="G653" s="75"/>
      <c r="H653" s="75"/>
      <c r="I653" s="208"/>
      <c r="J653" s="75"/>
      <c r="K653" s="75"/>
      <c r="L653" s="73"/>
      <c r="M653" s="254"/>
      <c r="N653" s="48"/>
      <c r="O653" s="48"/>
      <c r="P653" s="48"/>
      <c r="Q653" s="48"/>
      <c r="R653" s="48"/>
      <c r="S653" s="48"/>
      <c r="T653" s="96"/>
      <c r="AT653" s="25" t="s">
        <v>403</v>
      </c>
      <c r="AU653" s="25" t="s">
        <v>81</v>
      </c>
    </row>
    <row r="654" spans="2:51" s="12" customFormat="1" ht="13.5">
      <c r="B654" s="255"/>
      <c r="C654" s="256"/>
      <c r="D654" s="252" t="s">
        <v>405</v>
      </c>
      <c r="E654" s="257" t="s">
        <v>22</v>
      </c>
      <c r="F654" s="258" t="s">
        <v>298</v>
      </c>
      <c r="G654" s="256"/>
      <c r="H654" s="259">
        <v>99.077</v>
      </c>
      <c r="I654" s="260"/>
      <c r="J654" s="256"/>
      <c r="K654" s="256"/>
      <c r="L654" s="261"/>
      <c r="M654" s="262"/>
      <c r="N654" s="263"/>
      <c r="O654" s="263"/>
      <c r="P654" s="263"/>
      <c r="Q654" s="263"/>
      <c r="R654" s="263"/>
      <c r="S654" s="263"/>
      <c r="T654" s="264"/>
      <c r="AT654" s="265" t="s">
        <v>405</v>
      </c>
      <c r="AU654" s="265" t="s">
        <v>81</v>
      </c>
      <c r="AV654" s="12" t="s">
        <v>81</v>
      </c>
      <c r="AW654" s="12" t="s">
        <v>36</v>
      </c>
      <c r="AX654" s="12" t="s">
        <v>24</v>
      </c>
      <c r="AY654" s="265" t="s">
        <v>394</v>
      </c>
    </row>
    <row r="655" spans="2:65" s="1" customFormat="1" ht="25.5" customHeight="1">
      <c r="B655" s="47"/>
      <c r="C655" s="240" t="s">
        <v>1335</v>
      </c>
      <c r="D655" s="240" t="s">
        <v>396</v>
      </c>
      <c r="E655" s="241" t="s">
        <v>1336</v>
      </c>
      <c r="F655" s="242" t="s">
        <v>1337</v>
      </c>
      <c r="G655" s="243" t="s">
        <v>399</v>
      </c>
      <c r="H655" s="244">
        <v>72.864</v>
      </c>
      <c r="I655" s="245"/>
      <c r="J655" s="246">
        <f>ROUND(I655*H655,2)</f>
        <v>0</v>
      </c>
      <c r="K655" s="242" t="s">
        <v>400</v>
      </c>
      <c r="L655" s="73"/>
      <c r="M655" s="247" t="s">
        <v>22</v>
      </c>
      <c r="N655" s="248" t="s">
        <v>44</v>
      </c>
      <c r="O655" s="48"/>
      <c r="P655" s="249">
        <f>O655*H655</f>
        <v>0</v>
      </c>
      <c r="Q655" s="249">
        <v>0.00348</v>
      </c>
      <c r="R655" s="249">
        <f>Q655*H655</f>
        <v>0.25356672</v>
      </c>
      <c r="S655" s="249">
        <v>0</v>
      </c>
      <c r="T655" s="250">
        <f>S655*H655</f>
        <v>0</v>
      </c>
      <c r="AR655" s="25" t="s">
        <v>401</v>
      </c>
      <c r="AT655" s="25" t="s">
        <v>396</v>
      </c>
      <c r="AU655" s="25" t="s">
        <v>81</v>
      </c>
      <c r="AY655" s="25" t="s">
        <v>394</v>
      </c>
      <c r="BE655" s="251">
        <f>IF(N655="základní",J655,0)</f>
        <v>0</v>
      </c>
      <c r="BF655" s="251">
        <f>IF(N655="snížená",J655,0)</f>
        <v>0</v>
      </c>
      <c r="BG655" s="251">
        <f>IF(N655="zákl. přenesená",J655,0)</f>
        <v>0</v>
      </c>
      <c r="BH655" s="251">
        <f>IF(N655="sníž. přenesená",J655,0)</f>
        <v>0</v>
      </c>
      <c r="BI655" s="251">
        <f>IF(N655="nulová",J655,0)</f>
        <v>0</v>
      </c>
      <c r="BJ655" s="25" t="s">
        <v>24</v>
      </c>
      <c r="BK655" s="251">
        <f>ROUND(I655*H655,2)</f>
        <v>0</v>
      </c>
      <c r="BL655" s="25" t="s">
        <v>401</v>
      </c>
      <c r="BM655" s="25" t="s">
        <v>1338</v>
      </c>
    </row>
    <row r="656" spans="2:47" s="1" customFormat="1" ht="13.5">
      <c r="B656" s="47"/>
      <c r="C656" s="75"/>
      <c r="D656" s="252" t="s">
        <v>403</v>
      </c>
      <c r="E656" s="75"/>
      <c r="F656" s="253" t="s">
        <v>1339</v>
      </c>
      <c r="G656" s="75"/>
      <c r="H656" s="75"/>
      <c r="I656" s="208"/>
      <c r="J656" s="75"/>
      <c r="K656" s="75"/>
      <c r="L656" s="73"/>
      <c r="M656" s="254"/>
      <c r="N656" s="48"/>
      <c r="O656" s="48"/>
      <c r="P656" s="48"/>
      <c r="Q656" s="48"/>
      <c r="R656" s="48"/>
      <c r="S656" s="48"/>
      <c r="T656" s="96"/>
      <c r="AT656" s="25" t="s">
        <v>403</v>
      </c>
      <c r="AU656" s="25" t="s">
        <v>81</v>
      </c>
    </row>
    <row r="657" spans="2:51" s="12" customFormat="1" ht="13.5">
      <c r="B657" s="255"/>
      <c r="C657" s="256"/>
      <c r="D657" s="252" t="s">
        <v>405</v>
      </c>
      <c r="E657" s="257" t="s">
        <v>22</v>
      </c>
      <c r="F657" s="258" t="s">
        <v>240</v>
      </c>
      <c r="G657" s="256"/>
      <c r="H657" s="259">
        <v>72.864</v>
      </c>
      <c r="I657" s="260"/>
      <c r="J657" s="256"/>
      <c r="K657" s="256"/>
      <c r="L657" s="261"/>
      <c r="M657" s="262"/>
      <c r="N657" s="263"/>
      <c r="O657" s="263"/>
      <c r="P657" s="263"/>
      <c r="Q657" s="263"/>
      <c r="R657" s="263"/>
      <c r="S657" s="263"/>
      <c r="T657" s="264"/>
      <c r="AT657" s="265" t="s">
        <v>405</v>
      </c>
      <c r="AU657" s="265" t="s">
        <v>81</v>
      </c>
      <c r="AV657" s="12" t="s">
        <v>81</v>
      </c>
      <c r="AW657" s="12" t="s">
        <v>36</v>
      </c>
      <c r="AX657" s="12" t="s">
        <v>24</v>
      </c>
      <c r="AY657" s="265" t="s">
        <v>394</v>
      </c>
    </row>
    <row r="658" spans="2:65" s="1" customFormat="1" ht="16.5" customHeight="1">
      <c r="B658" s="47"/>
      <c r="C658" s="240" t="s">
        <v>1340</v>
      </c>
      <c r="D658" s="240" t="s">
        <v>396</v>
      </c>
      <c r="E658" s="241" t="s">
        <v>1341</v>
      </c>
      <c r="F658" s="242" t="s">
        <v>1342</v>
      </c>
      <c r="G658" s="243" t="s">
        <v>399</v>
      </c>
      <c r="H658" s="244">
        <v>47.36</v>
      </c>
      <c r="I658" s="245"/>
      <c r="J658" s="246">
        <f>ROUND(I658*H658,2)</f>
        <v>0</v>
      </c>
      <c r="K658" s="242" t="s">
        <v>400</v>
      </c>
      <c r="L658" s="73"/>
      <c r="M658" s="247" t="s">
        <v>22</v>
      </c>
      <c r="N658" s="248" t="s">
        <v>44</v>
      </c>
      <c r="O658" s="48"/>
      <c r="P658" s="249">
        <f>O658*H658</f>
        <v>0</v>
      </c>
      <c r="Q658" s="249">
        <v>0.00012</v>
      </c>
      <c r="R658" s="249">
        <f>Q658*H658</f>
        <v>0.0056832</v>
      </c>
      <c r="S658" s="249">
        <v>0</v>
      </c>
      <c r="T658" s="250">
        <f>S658*H658</f>
        <v>0</v>
      </c>
      <c r="AR658" s="25" t="s">
        <v>401</v>
      </c>
      <c r="AT658" s="25" t="s">
        <v>396</v>
      </c>
      <c r="AU658" s="25" t="s">
        <v>81</v>
      </c>
      <c r="AY658" s="25" t="s">
        <v>394</v>
      </c>
      <c r="BE658" s="251">
        <f>IF(N658="základní",J658,0)</f>
        <v>0</v>
      </c>
      <c r="BF658" s="251">
        <f>IF(N658="snížená",J658,0)</f>
        <v>0</v>
      </c>
      <c r="BG658" s="251">
        <f>IF(N658="zákl. přenesená",J658,0)</f>
        <v>0</v>
      </c>
      <c r="BH658" s="251">
        <f>IF(N658="sníž. přenesená",J658,0)</f>
        <v>0</v>
      </c>
      <c r="BI658" s="251">
        <f>IF(N658="nulová",J658,0)</f>
        <v>0</v>
      </c>
      <c r="BJ658" s="25" t="s">
        <v>24</v>
      </c>
      <c r="BK658" s="251">
        <f>ROUND(I658*H658,2)</f>
        <v>0</v>
      </c>
      <c r="BL658" s="25" t="s">
        <v>401</v>
      </c>
      <c r="BM658" s="25" t="s">
        <v>1343</v>
      </c>
    </row>
    <row r="659" spans="2:47" s="1" customFormat="1" ht="13.5">
      <c r="B659" s="47"/>
      <c r="C659" s="75"/>
      <c r="D659" s="252" t="s">
        <v>403</v>
      </c>
      <c r="E659" s="75"/>
      <c r="F659" s="253" t="s">
        <v>1344</v>
      </c>
      <c r="G659" s="75"/>
      <c r="H659" s="75"/>
      <c r="I659" s="208"/>
      <c r="J659" s="75"/>
      <c r="K659" s="75"/>
      <c r="L659" s="73"/>
      <c r="M659" s="254"/>
      <c r="N659" s="48"/>
      <c r="O659" s="48"/>
      <c r="P659" s="48"/>
      <c r="Q659" s="48"/>
      <c r="R659" s="48"/>
      <c r="S659" s="48"/>
      <c r="T659" s="96"/>
      <c r="AT659" s="25" t="s">
        <v>403</v>
      </c>
      <c r="AU659" s="25" t="s">
        <v>81</v>
      </c>
    </row>
    <row r="660" spans="2:51" s="12" customFormat="1" ht="13.5">
      <c r="B660" s="255"/>
      <c r="C660" s="256"/>
      <c r="D660" s="252" t="s">
        <v>405</v>
      </c>
      <c r="E660" s="257" t="s">
        <v>22</v>
      </c>
      <c r="F660" s="258" t="s">
        <v>1345</v>
      </c>
      <c r="G660" s="256"/>
      <c r="H660" s="259">
        <v>47.36</v>
      </c>
      <c r="I660" s="260"/>
      <c r="J660" s="256"/>
      <c r="K660" s="256"/>
      <c r="L660" s="261"/>
      <c r="M660" s="262"/>
      <c r="N660" s="263"/>
      <c r="O660" s="263"/>
      <c r="P660" s="263"/>
      <c r="Q660" s="263"/>
      <c r="R660" s="263"/>
      <c r="S660" s="263"/>
      <c r="T660" s="264"/>
      <c r="AT660" s="265" t="s">
        <v>405</v>
      </c>
      <c r="AU660" s="265" t="s">
        <v>81</v>
      </c>
      <c r="AV660" s="12" t="s">
        <v>81</v>
      </c>
      <c r="AW660" s="12" t="s">
        <v>36</v>
      </c>
      <c r="AX660" s="12" t="s">
        <v>24</v>
      </c>
      <c r="AY660" s="265" t="s">
        <v>394</v>
      </c>
    </row>
    <row r="661" spans="2:65" s="1" customFormat="1" ht="25.5" customHeight="1">
      <c r="B661" s="47"/>
      <c r="C661" s="240" t="s">
        <v>1346</v>
      </c>
      <c r="D661" s="240" t="s">
        <v>396</v>
      </c>
      <c r="E661" s="241" t="s">
        <v>1347</v>
      </c>
      <c r="F661" s="242" t="s">
        <v>1348</v>
      </c>
      <c r="G661" s="243" t="s">
        <v>425</v>
      </c>
      <c r="H661" s="244">
        <v>11.373</v>
      </c>
      <c r="I661" s="245"/>
      <c r="J661" s="246">
        <f>ROUND(I661*H661,2)</f>
        <v>0</v>
      </c>
      <c r="K661" s="242" t="s">
        <v>400</v>
      </c>
      <c r="L661" s="73"/>
      <c r="M661" s="247" t="s">
        <v>22</v>
      </c>
      <c r="N661" s="248" t="s">
        <v>44</v>
      </c>
      <c r="O661" s="48"/>
      <c r="P661" s="249">
        <f>O661*H661</f>
        <v>0</v>
      </c>
      <c r="Q661" s="249">
        <v>2.25634</v>
      </c>
      <c r="R661" s="249">
        <f>Q661*H661</f>
        <v>25.661354819999996</v>
      </c>
      <c r="S661" s="249">
        <v>0</v>
      </c>
      <c r="T661" s="250">
        <f>S661*H661</f>
        <v>0</v>
      </c>
      <c r="AR661" s="25" t="s">
        <v>401</v>
      </c>
      <c r="AT661" s="25" t="s">
        <v>396</v>
      </c>
      <c r="AU661" s="25" t="s">
        <v>81</v>
      </c>
      <c r="AY661" s="25" t="s">
        <v>394</v>
      </c>
      <c r="BE661" s="251">
        <f>IF(N661="základní",J661,0)</f>
        <v>0</v>
      </c>
      <c r="BF661" s="251">
        <f>IF(N661="snížená",J661,0)</f>
        <v>0</v>
      </c>
      <c r="BG661" s="251">
        <f>IF(N661="zákl. přenesená",J661,0)</f>
        <v>0</v>
      </c>
      <c r="BH661" s="251">
        <f>IF(N661="sníž. přenesená",J661,0)</f>
        <v>0</v>
      </c>
      <c r="BI661" s="251">
        <f>IF(N661="nulová",J661,0)</f>
        <v>0</v>
      </c>
      <c r="BJ661" s="25" t="s">
        <v>24</v>
      </c>
      <c r="BK661" s="251">
        <f>ROUND(I661*H661,2)</f>
        <v>0</v>
      </c>
      <c r="BL661" s="25" t="s">
        <v>401</v>
      </c>
      <c r="BM661" s="25" t="s">
        <v>1349</v>
      </c>
    </row>
    <row r="662" spans="2:47" s="1" customFormat="1" ht="13.5">
      <c r="B662" s="47"/>
      <c r="C662" s="75"/>
      <c r="D662" s="252" t="s">
        <v>403</v>
      </c>
      <c r="E662" s="75"/>
      <c r="F662" s="253" t="s">
        <v>1350</v>
      </c>
      <c r="G662" s="75"/>
      <c r="H662" s="75"/>
      <c r="I662" s="208"/>
      <c r="J662" s="75"/>
      <c r="K662" s="75"/>
      <c r="L662" s="73"/>
      <c r="M662" s="254"/>
      <c r="N662" s="48"/>
      <c r="O662" s="48"/>
      <c r="P662" s="48"/>
      <c r="Q662" s="48"/>
      <c r="R662" s="48"/>
      <c r="S662" s="48"/>
      <c r="T662" s="96"/>
      <c r="AT662" s="25" t="s">
        <v>403</v>
      </c>
      <c r="AU662" s="25" t="s">
        <v>81</v>
      </c>
    </row>
    <row r="663" spans="2:51" s="15" customFormat="1" ht="13.5">
      <c r="B663" s="298"/>
      <c r="C663" s="299"/>
      <c r="D663" s="252" t="s">
        <v>405</v>
      </c>
      <c r="E663" s="300" t="s">
        <v>22</v>
      </c>
      <c r="F663" s="301" t="s">
        <v>1351</v>
      </c>
      <c r="G663" s="299"/>
      <c r="H663" s="300" t="s">
        <v>22</v>
      </c>
      <c r="I663" s="302"/>
      <c r="J663" s="299"/>
      <c r="K663" s="299"/>
      <c r="L663" s="303"/>
      <c r="M663" s="304"/>
      <c r="N663" s="305"/>
      <c r="O663" s="305"/>
      <c r="P663" s="305"/>
      <c r="Q663" s="305"/>
      <c r="R663" s="305"/>
      <c r="S663" s="305"/>
      <c r="T663" s="306"/>
      <c r="AT663" s="307" t="s">
        <v>405</v>
      </c>
      <c r="AU663" s="307" t="s">
        <v>81</v>
      </c>
      <c r="AV663" s="15" t="s">
        <v>24</v>
      </c>
      <c r="AW663" s="15" t="s">
        <v>36</v>
      </c>
      <c r="AX663" s="15" t="s">
        <v>73</v>
      </c>
      <c r="AY663" s="307" t="s">
        <v>394</v>
      </c>
    </row>
    <row r="664" spans="2:51" s="12" customFormat="1" ht="13.5">
      <c r="B664" s="255"/>
      <c r="C664" s="256"/>
      <c r="D664" s="252" t="s">
        <v>405</v>
      </c>
      <c r="E664" s="257" t="s">
        <v>22</v>
      </c>
      <c r="F664" s="258" t="s">
        <v>1352</v>
      </c>
      <c r="G664" s="256"/>
      <c r="H664" s="259">
        <v>11.373</v>
      </c>
      <c r="I664" s="260"/>
      <c r="J664" s="256"/>
      <c r="K664" s="256"/>
      <c r="L664" s="261"/>
      <c r="M664" s="262"/>
      <c r="N664" s="263"/>
      <c r="O664" s="263"/>
      <c r="P664" s="263"/>
      <c r="Q664" s="263"/>
      <c r="R664" s="263"/>
      <c r="S664" s="263"/>
      <c r="T664" s="264"/>
      <c r="AT664" s="265" t="s">
        <v>405</v>
      </c>
      <c r="AU664" s="265" t="s">
        <v>81</v>
      </c>
      <c r="AV664" s="12" t="s">
        <v>81</v>
      </c>
      <c r="AW664" s="12" t="s">
        <v>36</v>
      </c>
      <c r="AX664" s="12" t="s">
        <v>24</v>
      </c>
      <c r="AY664" s="265" t="s">
        <v>394</v>
      </c>
    </row>
    <row r="665" spans="2:65" s="1" customFormat="1" ht="25.5" customHeight="1">
      <c r="B665" s="47"/>
      <c r="C665" s="240" t="s">
        <v>1353</v>
      </c>
      <c r="D665" s="240" t="s">
        <v>396</v>
      </c>
      <c r="E665" s="241" t="s">
        <v>1354</v>
      </c>
      <c r="F665" s="242" t="s">
        <v>1355</v>
      </c>
      <c r="G665" s="243" t="s">
        <v>425</v>
      </c>
      <c r="H665" s="244">
        <v>25.241</v>
      </c>
      <c r="I665" s="245"/>
      <c r="J665" s="246">
        <f>ROUND(I665*H665,2)</f>
        <v>0</v>
      </c>
      <c r="K665" s="242" t="s">
        <v>400</v>
      </c>
      <c r="L665" s="73"/>
      <c r="M665" s="247" t="s">
        <v>22</v>
      </c>
      <c r="N665" s="248" t="s">
        <v>44</v>
      </c>
      <c r="O665" s="48"/>
      <c r="P665" s="249">
        <f>O665*H665</f>
        <v>0</v>
      </c>
      <c r="Q665" s="249">
        <v>2.45329</v>
      </c>
      <c r="R665" s="249">
        <f>Q665*H665</f>
        <v>61.92349289</v>
      </c>
      <c r="S665" s="249">
        <v>0</v>
      </c>
      <c r="T665" s="250">
        <f>S665*H665</f>
        <v>0</v>
      </c>
      <c r="AR665" s="25" t="s">
        <v>401</v>
      </c>
      <c r="AT665" s="25" t="s">
        <v>396</v>
      </c>
      <c r="AU665" s="25" t="s">
        <v>81</v>
      </c>
      <c r="AY665" s="25" t="s">
        <v>394</v>
      </c>
      <c r="BE665" s="251">
        <f>IF(N665="základní",J665,0)</f>
        <v>0</v>
      </c>
      <c r="BF665" s="251">
        <f>IF(N665="snížená",J665,0)</f>
        <v>0</v>
      </c>
      <c r="BG665" s="251">
        <f>IF(N665="zákl. přenesená",J665,0)</f>
        <v>0</v>
      </c>
      <c r="BH665" s="251">
        <f>IF(N665="sníž. přenesená",J665,0)</f>
        <v>0</v>
      </c>
      <c r="BI665" s="251">
        <f>IF(N665="nulová",J665,0)</f>
        <v>0</v>
      </c>
      <c r="BJ665" s="25" t="s">
        <v>24</v>
      </c>
      <c r="BK665" s="251">
        <f>ROUND(I665*H665,2)</f>
        <v>0</v>
      </c>
      <c r="BL665" s="25" t="s">
        <v>401</v>
      </c>
      <c r="BM665" s="25" t="s">
        <v>1356</v>
      </c>
    </row>
    <row r="666" spans="2:47" s="1" customFormat="1" ht="13.5">
      <c r="B666" s="47"/>
      <c r="C666" s="75"/>
      <c r="D666" s="252" t="s">
        <v>403</v>
      </c>
      <c r="E666" s="75"/>
      <c r="F666" s="253" t="s">
        <v>1357</v>
      </c>
      <c r="G666" s="75"/>
      <c r="H666" s="75"/>
      <c r="I666" s="208"/>
      <c r="J666" s="75"/>
      <c r="K666" s="75"/>
      <c r="L666" s="73"/>
      <c r="M666" s="254"/>
      <c r="N666" s="48"/>
      <c r="O666" s="48"/>
      <c r="P666" s="48"/>
      <c r="Q666" s="48"/>
      <c r="R666" s="48"/>
      <c r="S666" s="48"/>
      <c r="T666" s="96"/>
      <c r="AT666" s="25" t="s">
        <v>403</v>
      </c>
      <c r="AU666" s="25" t="s">
        <v>81</v>
      </c>
    </row>
    <row r="667" spans="2:51" s="12" customFormat="1" ht="13.5">
      <c r="B667" s="255"/>
      <c r="C667" s="256"/>
      <c r="D667" s="252" t="s">
        <v>405</v>
      </c>
      <c r="E667" s="257" t="s">
        <v>292</v>
      </c>
      <c r="F667" s="258" t="s">
        <v>1358</v>
      </c>
      <c r="G667" s="256"/>
      <c r="H667" s="259">
        <v>504.813</v>
      </c>
      <c r="I667" s="260"/>
      <c r="J667" s="256"/>
      <c r="K667" s="256"/>
      <c r="L667" s="261"/>
      <c r="M667" s="262"/>
      <c r="N667" s="263"/>
      <c r="O667" s="263"/>
      <c r="P667" s="263"/>
      <c r="Q667" s="263"/>
      <c r="R667" s="263"/>
      <c r="S667" s="263"/>
      <c r="T667" s="264"/>
      <c r="AT667" s="265" t="s">
        <v>405</v>
      </c>
      <c r="AU667" s="265" t="s">
        <v>81</v>
      </c>
      <c r="AV667" s="12" t="s">
        <v>81</v>
      </c>
      <c r="AW667" s="12" t="s">
        <v>36</v>
      </c>
      <c r="AX667" s="12" t="s">
        <v>73</v>
      </c>
      <c r="AY667" s="265" t="s">
        <v>394</v>
      </c>
    </row>
    <row r="668" spans="2:51" s="12" customFormat="1" ht="13.5">
      <c r="B668" s="255"/>
      <c r="C668" s="256"/>
      <c r="D668" s="252" t="s">
        <v>405</v>
      </c>
      <c r="E668" s="257" t="s">
        <v>22</v>
      </c>
      <c r="F668" s="258" t="s">
        <v>1359</v>
      </c>
      <c r="G668" s="256"/>
      <c r="H668" s="259">
        <v>25.241</v>
      </c>
      <c r="I668" s="260"/>
      <c r="J668" s="256"/>
      <c r="K668" s="256"/>
      <c r="L668" s="261"/>
      <c r="M668" s="262"/>
      <c r="N668" s="263"/>
      <c r="O668" s="263"/>
      <c r="P668" s="263"/>
      <c r="Q668" s="263"/>
      <c r="R668" s="263"/>
      <c r="S668" s="263"/>
      <c r="T668" s="264"/>
      <c r="AT668" s="265" t="s">
        <v>405</v>
      </c>
      <c r="AU668" s="265" t="s">
        <v>81</v>
      </c>
      <c r="AV668" s="12" t="s">
        <v>81</v>
      </c>
      <c r="AW668" s="12" t="s">
        <v>36</v>
      </c>
      <c r="AX668" s="12" t="s">
        <v>24</v>
      </c>
      <c r="AY668" s="265" t="s">
        <v>394</v>
      </c>
    </row>
    <row r="669" spans="2:65" s="1" customFormat="1" ht="25.5" customHeight="1">
      <c r="B669" s="47"/>
      <c r="C669" s="240" t="s">
        <v>1360</v>
      </c>
      <c r="D669" s="240" t="s">
        <v>396</v>
      </c>
      <c r="E669" s="241" t="s">
        <v>1361</v>
      </c>
      <c r="F669" s="242" t="s">
        <v>1362</v>
      </c>
      <c r="G669" s="243" t="s">
        <v>425</v>
      </c>
      <c r="H669" s="244">
        <v>2.644</v>
      </c>
      <c r="I669" s="245"/>
      <c r="J669" s="246">
        <f>ROUND(I669*H669,2)</f>
        <v>0</v>
      </c>
      <c r="K669" s="242" t="s">
        <v>400</v>
      </c>
      <c r="L669" s="73"/>
      <c r="M669" s="247" t="s">
        <v>22</v>
      </c>
      <c r="N669" s="248" t="s">
        <v>44</v>
      </c>
      <c r="O669" s="48"/>
      <c r="P669" s="249">
        <f>O669*H669</f>
        <v>0</v>
      </c>
      <c r="Q669" s="249">
        <v>2.25634</v>
      </c>
      <c r="R669" s="249">
        <f>Q669*H669</f>
        <v>5.96576296</v>
      </c>
      <c r="S669" s="249">
        <v>0</v>
      </c>
      <c r="T669" s="250">
        <f>S669*H669</f>
        <v>0</v>
      </c>
      <c r="AR669" s="25" t="s">
        <v>401</v>
      </c>
      <c r="AT669" s="25" t="s">
        <v>396</v>
      </c>
      <c r="AU669" s="25" t="s">
        <v>81</v>
      </c>
      <c r="AY669" s="25" t="s">
        <v>394</v>
      </c>
      <c r="BE669" s="251">
        <f>IF(N669="základní",J669,0)</f>
        <v>0</v>
      </c>
      <c r="BF669" s="251">
        <f>IF(N669="snížená",J669,0)</f>
        <v>0</v>
      </c>
      <c r="BG669" s="251">
        <f>IF(N669="zákl. přenesená",J669,0)</f>
        <v>0</v>
      </c>
      <c r="BH669" s="251">
        <f>IF(N669="sníž. přenesená",J669,0)</f>
        <v>0</v>
      </c>
      <c r="BI669" s="251">
        <f>IF(N669="nulová",J669,0)</f>
        <v>0</v>
      </c>
      <c r="BJ669" s="25" t="s">
        <v>24</v>
      </c>
      <c r="BK669" s="251">
        <f>ROUND(I669*H669,2)</f>
        <v>0</v>
      </c>
      <c r="BL669" s="25" t="s">
        <v>401</v>
      </c>
      <c r="BM669" s="25" t="s">
        <v>1363</v>
      </c>
    </row>
    <row r="670" spans="2:47" s="1" customFormat="1" ht="13.5">
      <c r="B670" s="47"/>
      <c r="C670" s="75"/>
      <c r="D670" s="252" t="s">
        <v>403</v>
      </c>
      <c r="E670" s="75"/>
      <c r="F670" s="253" t="s">
        <v>1364</v>
      </c>
      <c r="G670" s="75"/>
      <c r="H670" s="75"/>
      <c r="I670" s="208"/>
      <c r="J670" s="75"/>
      <c r="K670" s="75"/>
      <c r="L670" s="73"/>
      <c r="M670" s="254"/>
      <c r="N670" s="48"/>
      <c r="O670" s="48"/>
      <c r="P670" s="48"/>
      <c r="Q670" s="48"/>
      <c r="R670" s="48"/>
      <c r="S670" s="48"/>
      <c r="T670" s="96"/>
      <c r="AT670" s="25" t="s">
        <v>403</v>
      </c>
      <c r="AU670" s="25" t="s">
        <v>81</v>
      </c>
    </row>
    <row r="671" spans="2:51" s="15" customFormat="1" ht="13.5">
      <c r="B671" s="298"/>
      <c r="C671" s="299"/>
      <c r="D671" s="252" t="s">
        <v>405</v>
      </c>
      <c r="E671" s="300" t="s">
        <v>22</v>
      </c>
      <c r="F671" s="301" t="s">
        <v>1365</v>
      </c>
      <c r="G671" s="299"/>
      <c r="H671" s="300" t="s">
        <v>22</v>
      </c>
      <c r="I671" s="302"/>
      <c r="J671" s="299"/>
      <c r="K671" s="299"/>
      <c r="L671" s="303"/>
      <c r="M671" s="304"/>
      <c r="N671" s="305"/>
      <c r="O671" s="305"/>
      <c r="P671" s="305"/>
      <c r="Q671" s="305"/>
      <c r="R671" s="305"/>
      <c r="S671" s="305"/>
      <c r="T671" s="306"/>
      <c r="AT671" s="307" t="s">
        <v>405</v>
      </c>
      <c r="AU671" s="307" t="s">
        <v>81</v>
      </c>
      <c r="AV671" s="15" t="s">
        <v>24</v>
      </c>
      <c r="AW671" s="15" t="s">
        <v>36</v>
      </c>
      <c r="AX671" s="15" t="s">
        <v>73</v>
      </c>
      <c r="AY671" s="307" t="s">
        <v>394</v>
      </c>
    </row>
    <row r="672" spans="2:51" s="12" customFormat="1" ht="13.5">
      <c r="B672" s="255"/>
      <c r="C672" s="256"/>
      <c r="D672" s="252" t="s">
        <v>405</v>
      </c>
      <c r="E672" s="257" t="s">
        <v>22</v>
      </c>
      <c r="F672" s="258" t="s">
        <v>1366</v>
      </c>
      <c r="G672" s="256"/>
      <c r="H672" s="259">
        <v>1.233</v>
      </c>
      <c r="I672" s="260"/>
      <c r="J672" s="256"/>
      <c r="K672" s="256"/>
      <c r="L672" s="261"/>
      <c r="M672" s="262"/>
      <c r="N672" s="263"/>
      <c r="O672" s="263"/>
      <c r="P672" s="263"/>
      <c r="Q672" s="263"/>
      <c r="R672" s="263"/>
      <c r="S672" s="263"/>
      <c r="T672" s="264"/>
      <c r="AT672" s="265" t="s">
        <v>405</v>
      </c>
      <c r="AU672" s="265" t="s">
        <v>81</v>
      </c>
      <c r="AV672" s="12" t="s">
        <v>81</v>
      </c>
      <c r="AW672" s="12" t="s">
        <v>36</v>
      </c>
      <c r="AX672" s="12" t="s">
        <v>73</v>
      </c>
      <c r="AY672" s="265" t="s">
        <v>394</v>
      </c>
    </row>
    <row r="673" spans="2:51" s="15" customFormat="1" ht="13.5">
      <c r="B673" s="298"/>
      <c r="C673" s="299"/>
      <c r="D673" s="252" t="s">
        <v>405</v>
      </c>
      <c r="E673" s="300" t="s">
        <v>22</v>
      </c>
      <c r="F673" s="301" t="s">
        <v>1367</v>
      </c>
      <c r="G673" s="299"/>
      <c r="H673" s="300" t="s">
        <v>22</v>
      </c>
      <c r="I673" s="302"/>
      <c r="J673" s="299"/>
      <c r="K673" s="299"/>
      <c r="L673" s="303"/>
      <c r="M673" s="304"/>
      <c r="N673" s="305"/>
      <c r="O673" s="305"/>
      <c r="P673" s="305"/>
      <c r="Q673" s="305"/>
      <c r="R673" s="305"/>
      <c r="S673" s="305"/>
      <c r="T673" s="306"/>
      <c r="AT673" s="307" t="s">
        <v>405</v>
      </c>
      <c r="AU673" s="307" t="s">
        <v>81</v>
      </c>
      <c r="AV673" s="15" t="s">
        <v>24</v>
      </c>
      <c r="AW673" s="15" t="s">
        <v>36</v>
      </c>
      <c r="AX673" s="15" t="s">
        <v>73</v>
      </c>
      <c r="AY673" s="307" t="s">
        <v>394</v>
      </c>
    </row>
    <row r="674" spans="2:51" s="12" customFormat="1" ht="13.5">
      <c r="B674" s="255"/>
      <c r="C674" s="256"/>
      <c r="D674" s="252" t="s">
        <v>405</v>
      </c>
      <c r="E674" s="257" t="s">
        <v>22</v>
      </c>
      <c r="F674" s="258" t="s">
        <v>1368</v>
      </c>
      <c r="G674" s="256"/>
      <c r="H674" s="259">
        <v>1.411</v>
      </c>
      <c r="I674" s="260"/>
      <c r="J674" s="256"/>
      <c r="K674" s="256"/>
      <c r="L674" s="261"/>
      <c r="M674" s="262"/>
      <c r="N674" s="263"/>
      <c r="O674" s="263"/>
      <c r="P674" s="263"/>
      <c r="Q674" s="263"/>
      <c r="R674" s="263"/>
      <c r="S674" s="263"/>
      <c r="T674" s="264"/>
      <c r="AT674" s="265" t="s">
        <v>405</v>
      </c>
      <c r="AU674" s="265" t="s">
        <v>81</v>
      </c>
      <c r="AV674" s="12" t="s">
        <v>81</v>
      </c>
      <c r="AW674" s="12" t="s">
        <v>36</v>
      </c>
      <c r="AX674" s="12" t="s">
        <v>73</v>
      </c>
      <c r="AY674" s="265" t="s">
        <v>394</v>
      </c>
    </row>
    <row r="675" spans="2:51" s="14" customFormat="1" ht="13.5">
      <c r="B675" s="277"/>
      <c r="C675" s="278"/>
      <c r="D675" s="252" t="s">
        <v>405</v>
      </c>
      <c r="E675" s="279" t="s">
        <v>22</v>
      </c>
      <c r="F675" s="280" t="s">
        <v>473</v>
      </c>
      <c r="G675" s="278"/>
      <c r="H675" s="281">
        <v>2.644</v>
      </c>
      <c r="I675" s="282"/>
      <c r="J675" s="278"/>
      <c r="K675" s="278"/>
      <c r="L675" s="283"/>
      <c r="M675" s="284"/>
      <c r="N675" s="285"/>
      <c r="O675" s="285"/>
      <c r="P675" s="285"/>
      <c r="Q675" s="285"/>
      <c r="R675" s="285"/>
      <c r="S675" s="285"/>
      <c r="T675" s="286"/>
      <c r="AT675" s="287" t="s">
        <v>405</v>
      </c>
      <c r="AU675" s="287" t="s">
        <v>81</v>
      </c>
      <c r="AV675" s="14" t="s">
        <v>401</v>
      </c>
      <c r="AW675" s="14" t="s">
        <v>36</v>
      </c>
      <c r="AX675" s="14" t="s">
        <v>24</v>
      </c>
      <c r="AY675" s="287" t="s">
        <v>394</v>
      </c>
    </row>
    <row r="676" spans="2:65" s="1" customFormat="1" ht="25.5" customHeight="1">
      <c r="B676" s="47"/>
      <c r="C676" s="240" t="s">
        <v>1369</v>
      </c>
      <c r="D676" s="240" t="s">
        <v>396</v>
      </c>
      <c r="E676" s="241" t="s">
        <v>1370</v>
      </c>
      <c r="F676" s="242" t="s">
        <v>1371</v>
      </c>
      <c r="G676" s="243" t="s">
        <v>425</v>
      </c>
      <c r="H676" s="244">
        <v>3.686</v>
      </c>
      <c r="I676" s="245"/>
      <c r="J676" s="246">
        <f>ROUND(I676*H676,2)</f>
        <v>0</v>
      </c>
      <c r="K676" s="242" t="s">
        <v>400</v>
      </c>
      <c r="L676" s="73"/>
      <c r="M676" s="247" t="s">
        <v>22</v>
      </c>
      <c r="N676" s="248" t="s">
        <v>44</v>
      </c>
      <c r="O676" s="48"/>
      <c r="P676" s="249">
        <f>O676*H676</f>
        <v>0</v>
      </c>
      <c r="Q676" s="249">
        <v>2.45329</v>
      </c>
      <c r="R676" s="249">
        <f>Q676*H676</f>
        <v>9.04282694</v>
      </c>
      <c r="S676" s="249">
        <v>0</v>
      </c>
      <c r="T676" s="250">
        <f>S676*H676</f>
        <v>0</v>
      </c>
      <c r="AR676" s="25" t="s">
        <v>401</v>
      </c>
      <c r="AT676" s="25" t="s">
        <v>396</v>
      </c>
      <c r="AU676" s="25" t="s">
        <v>81</v>
      </c>
      <c r="AY676" s="25" t="s">
        <v>394</v>
      </c>
      <c r="BE676" s="251">
        <f>IF(N676="základní",J676,0)</f>
        <v>0</v>
      </c>
      <c r="BF676" s="251">
        <f>IF(N676="snížená",J676,0)</f>
        <v>0</v>
      </c>
      <c r="BG676" s="251">
        <f>IF(N676="zákl. přenesená",J676,0)</f>
        <v>0</v>
      </c>
      <c r="BH676" s="251">
        <f>IF(N676="sníž. přenesená",J676,0)</f>
        <v>0</v>
      </c>
      <c r="BI676" s="251">
        <f>IF(N676="nulová",J676,0)</f>
        <v>0</v>
      </c>
      <c r="BJ676" s="25" t="s">
        <v>24</v>
      </c>
      <c r="BK676" s="251">
        <f>ROUND(I676*H676,2)</f>
        <v>0</v>
      </c>
      <c r="BL676" s="25" t="s">
        <v>401</v>
      </c>
      <c r="BM676" s="25" t="s">
        <v>1372</v>
      </c>
    </row>
    <row r="677" spans="2:47" s="1" customFormat="1" ht="13.5">
      <c r="B677" s="47"/>
      <c r="C677" s="75"/>
      <c r="D677" s="252" t="s">
        <v>403</v>
      </c>
      <c r="E677" s="75"/>
      <c r="F677" s="253" t="s">
        <v>1373</v>
      </c>
      <c r="G677" s="75"/>
      <c r="H677" s="75"/>
      <c r="I677" s="208"/>
      <c r="J677" s="75"/>
      <c r="K677" s="75"/>
      <c r="L677" s="73"/>
      <c r="M677" s="254"/>
      <c r="N677" s="48"/>
      <c r="O677" s="48"/>
      <c r="P677" s="48"/>
      <c r="Q677" s="48"/>
      <c r="R677" s="48"/>
      <c r="S677" s="48"/>
      <c r="T677" s="96"/>
      <c r="AT677" s="25" t="s">
        <v>403</v>
      </c>
      <c r="AU677" s="25" t="s">
        <v>81</v>
      </c>
    </row>
    <row r="678" spans="2:51" s="12" customFormat="1" ht="13.5">
      <c r="B678" s="255"/>
      <c r="C678" s="256"/>
      <c r="D678" s="252" t="s">
        <v>405</v>
      </c>
      <c r="E678" s="257" t="s">
        <v>22</v>
      </c>
      <c r="F678" s="258" t="s">
        <v>1374</v>
      </c>
      <c r="G678" s="256"/>
      <c r="H678" s="259">
        <v>3.686</v>
      </c>
      <c r="I678" s="260"/>
      <c r="J678" s="256"/>
      <c r="K678" s="256"/>
      <c r="L678" s="261"/>
      <c r="M678" s="262"/>
      <c r="N678" s="263"/>
      <c r="O678" s="263"/>
      <c r="P678" s="263"/>
      <c r="Q678" s="263"/>
      <c r="R678" s="263"/>
      <c r="S678" s="263"/>
      <c r="T678" s="264"/>
      <c r="AT678" s="265" t="s">
        <v>405</v>
      </c>
      <c r="AU678" s="265" t="s">
        <v>81</v>
      </c>
      <c r="AV678" s="12" t="s">
        <v>81</v>
      </c>
      <c r="AW678" s="12" t="s">
        <v>36</v>
      </c>
      <c r="AX678" s="12" t="s">
        <v>24</v>
      </c>
      <c r="AY678" s="265" t="s">
        <v>394</v>
      </c>
    </row>
    <row r="679" spans="2:65" s="1" customFormat="1" ht="25.5" customHeight="1">
      <c r="B679" s="47"/>
      <c r="C679" s="240" t="s">
        <v>1375</v>
      </c>
      <c r="D679" s="240" t="s">
        <v>396</v>
      </c>
      <c r="E679" s="241" t="s">
        <v>1376</v>
      </c>
      <c r="F679" s="242" t="s">
        <v>1377</v>
      </c>
      <c r="G679" s="243" t="s">
        <v>425</v>
      </c>
      <c r="H679" s="244">
        <v>25.241</v>
      </c>
      <c r="I679" s="245"/>
      <c r="J679" s="246">
        <f>ROUND(I679*H679,2)</f>
        <v>0</v>
      </c>
      <c r="K679" s="242" t="s">
        <v>400</v>
      </c>
      <c r="L679" s="73"/>
      <c r="M679" s="247" t="s">
        <v>22</v>
      </c>
      <c r="N679" s="248" t="s">
        <v>44</v>
      </c>
      <c r="O679" s="48"/>
      <c r="P679" s="249">
        <f>O679*H679</f>
        <v>0</v>
      </c>
      <c r="Q679" s="249">
        <v>0</v>
      </c>
      <c r="R679" s="249">
        <f>Q679*H679</f>
        <v>0</v>
      </c>
      <c r="S679" s="249">
        <v>0</v>
      </c>
      <c r="T679" s="250">
        <f>S679*H679</f>
        <v>0</v>
      </c>
      <c r="AR679" s="25" t="s">
        <v>401</v>
      </c>
      <c r="AT679" s="25" t="s">
        <v>396</v>
      </c>
      <c r="AU679" s="25" t="s">
        <v>81</v>
      </c>
      <c r="AY679" s="25" t="s">
        <v>394</v>
      </c>
      <c r="BE679" s="251">
        <f>IF(N679="základní",J679,0)</f>
        <v>0</v>
      </c>
      <c r="BF679" s="251">
        <f>IF(N679="snížená",J679,0)</f>
        <v>0</v>
      </c>
      <c r="BG679" s="251">
        <f>IF(N679="zákl. přenesená",J679,0)</f>
        <v>0</v>
      </c>
      <c r="BH679" s="251">
        <f>IF(N679="sníž. přenesená",J679,0)</f>
        <v>0</v>
      </c>
      <c r="BI679" s="251">
        <f>IF(N679="nulová",J679,0)</f>
        <v>0</v>
      </c>
      <c r="BJ679" s="25" t="s">
        <v>24</v>
      </c>
      <c r="BK679" s="251">
        <f>ROUND(I679*H679,2)</f>
        <v>0</v>
      </c>
      <c r="BL679" s="25" t="s">
        <v>401</v>
      </c>
      <c r="BM679" s="25" t="s">
        <v>1378</v>
      </c>
    </row>
    <row r="680" spans="2:47" s="1" customFormat="1" ht="13.5">
      <c r="B680" s="47"/>
      <c r="C680" s="75"/>
      <c r="D680" s="252" t="s">
        <v>403</v>
      </c>
      <c r="E680" s="75"/>
      <c r="F680" s="253" t="s">
        <v>1379</v>
      </c>
      <c r="G680" s="75"/>
      <c r="H680" s="75"/>
      <c r="I680" s="208"/>
      <c r="J680" s="75"/>
      <c r="K680" s="75"/>
      <c r="L680" s="73"/>
      <c r="M680" s="254"/>
      <c r="N680" s="48"/>
      <c r="O680" s="48"/>
      <c r="P680" s="48"/>
      <c r="Q680" s="48"/>
      <c r="R680" s="48"/>
      <c r="S680" s="48"/>
      <c r="T680" s="96"/>
      <c r="AT680" s="25" t="s">
        <v>403</v>
      </c>
      <c r="AU680" s="25" t="s">
        <v>81</v>
      </c>
    </row>
    <row r="681" spans="2:51" s="12" customFormat="1" ht="13.5">
      <c r="B681" s="255"/>
      <c r="C681" s="256"/>
      <c r="D681" s="252" t="s">
        <v>405</v>
      </c>
      <c r="E681" s="257" t="s">
        <v>22</v>
      </c>
      <c r="F681" s="258" t="s">
        <v>1359</v>
      </c>
      <c r="G681" s="256"/>
      <c r="H681" s="259">
        <v>25.241</v>
      </c>
      <c r="I681" s="260"/>
      <c r="J681" s="256"/>
      <c r="K681" s="256"/>
      <c r="L681" s="261"/>
      <c r="M681" s="262"/>
      <c r="N681" s="263"/>
      <c r="O681" s="263"/>
      <c r="P681" s="263"/>
      <c r="Q681" s="263"/>
      <c r="R681" s="263"/>
      <c r="S681" s="263"/>
      <c r="T681" s="264"/>
      <c r="AT681" s="265" t="s">
        <v>405</v>
      </c>
      <c r="AU681" s="265" t="s">
        <v>81</v>
      </c>
      <c r="AV681" s="12" t="s">
        <v>81</v>
      </c>
      <c r="AW681" s="12" t="s">
        <v>36</v>
      </c>
      <c r="AX681" s="12" t="s">
        <v>24</v>
      </c>
      <c r="AY681" s="265" t="s">
        <v>394</v>
      </c>
    </row>
    <row r="682" spans="2:65" s="1" customFormat="1" ht="25.5" customHeight="1">
      <c r="B682" s="47"/>
      <c r="C682" s="240" t="s">
        <v>1380</v>
      </c>
      <c r="D682" s="240" t="s">
        <v>396</v>
      </c>
      <c r="E682" s="241" t="s">
        <v>1381</v>
      </c>
      <c r="F682" s="242" t="s">
        <v>1382</v>
      </c>
      <c r="G682" s="243" t="s">
        <v>425</v>
      </c>
      <c r="H682" s="244">
        <v>3.686</v>
      </c>
      <c r="I682" s="245"/>
      <c r="J682" s="246">
        <f>ROUND(I682*H682,2)</f>
        <v>0</v>
      </c>
      <c r="K682" s="242" t="s">
        <v>400</v>
      </c>
      <c r="L682" s="73"/>
      <c r="M682" s="247" t="s">
        <v>22</v>
      </c>
      <c r="N682" s="248" t="s">
        <v>44</v>
      </c>
      <c r="O682" s="48"/>
      <c r="P682" s="249">
        <f>O682*H682</f>
        <v>0</v>
      </c>
      <c r="Q682" s="249">
        <v>0</v>
      </c>
      <c r="R682" s="249">
        <f>Q682*H682</f>
        <v>0</v>
      </c>
      <c r="S682" s="249">
        <v>0</v>
      </c>
      <c r="T682" s="250">
        <f>S682*H682</f>
        <v>0</v>
      </c>
      <c r="AR682" s="25" t="s">
        <v>401</v>
      </c>
      <c r="AT682" s="25" t="s">
        <v>396</v>
      </c>
      <c r="AU682" s="25" t="s">
        <v>81</v>
      </c>
      <c r="AY682" s="25" t="s">
        <v>394</v>
      </c>
      <c r="BE682" s="251">
        <f>IF(N682="základní",J682,0)</f>
        <v>0</v>
      </c>
      <c r="BF682" s="251">
        <f>IF(N682="snížená",J682,0)</f>
        <v>0</v>
      </c>
      <c r="BG682" s="251">
        <f>IF(N682="zákl. přenesená",J682,0)</f>
        <v>0</v>
      </c>
      <c r="BH682" s="251">
        <f>IF(N682="sníž. přenesená",J682,0)</f>
        <v>0</v>
      </c>
      <c r="BI682" s="251">
        <f>IF(N682="nulová",J682,0)</f>
        <v>0</v>
      </c>
      <c r="BJ682" s="25" t="s">
        <v>24</v>
      </c>
      <c r="BK682" s="251">
        <f>ROUND(I682*H682,2)</f>
        <v>0</v>
      </c>
      <c r="BL682" s="25" t="s">
        <v>401</v>
      </c>
      <c r="BM682" s="25" t="s">
        <v>1383</v>
      </c>
    </row>
    <row r="683" spans="2:47" s="1" customFormat="1" ht="13.5">
      <c r="B683" s="47"/>
      <c r="C683" s="75"/>
      <c r="D683" s="252" t="s">
        <v>403</v>
      </c>
      <c r="E683" s="75"/>
      <c r="F683" s="253" t="s">
        <v>1384</v>
      </c>
      <c r="G683" s="75"/>
      <c r="H683" s="75"/>
      <c r="I683" s="208"/>
      <c r="J683" s="75"/>
      <c r="K683" s="75"/>
      <c r="L683" s="73"/>
      <c r="M683" s="254"/>
      <c r="N683" s="48"/>
      <c r="O683" s="48"/>
      <c r="P683" s="48"/>
      <c r="Q683" s="48"/>
      <c r="R683" s="48"/>
      <c r="S683" s="48"/>
      <c r="T683" s="96"/>
      <c r="AT683" s="25" t="s">
        <v>403</v>
      </c>
      <c r="AU683" s="25" t="s">
        <v>81</v>
      </c>
    </row>
    <row r="684" spans="2:51" s="12" customFormat="1" ht="13.5">
      <c r="B684" s="255"/>
      <c r="C684" s="256"/>
      <c r="D684" s="252" t="s">
        <v>405</v>
      </c>
      <c r="E684" s="257" t="s">
        <v>22</v>
      </c>
      <c r="F684" s="258" t="s">
        <v>1374</v>
      </c>
      <c r="G684" s="256"/>
      <c r="H684" s="259">
        <v>3.686</v>
      </c>
      <c r="I684" s="260"/>
      <c r="J684" s="256"/>
      <c r="K684" s="256"/>
      <c r="L684" s="261"/>
      <c r="M684" s="262"/>
      <c r="N684" s="263"/>
      <c r="O684" s="263"/>
      <c r="P684" s="263"/>
      <c r="Q684" s="263"/>
      <c r="R684" s="263"/>
      <c r="S684" s="263"/>
      <c r="T684" s="264"/>
      <c r="AT684" s="265" t="s">
        <v>405</v>
      </c>
      <c r="AU684" s="265" t="s">
        <v>81</v>
      </c>
      <c r="AV684" s="12" t="s">
        <v>81</v>
      </c>
      <c r="AW684" s="12" t="s">
        <v>36</v>
      </c>
      <c r="AX684" s="12" t="s">
        <v>24</v>
      </c>
      <c r="AY684" s="265" t="s">
        <v>394</v>
      </c>
    </row>
    <row r="685" spans="2:65" s="1" customFormat="1" ht="16.5" customHeight="1">
      <c r="B685" s="47"/>
      <c r="C685" s="240" t="s">
        <v>1385</v>
      </c>
      <c r="D685" s="240" t="s">
        <v>396</v>
      </c>
      <c r="E685" s="241" t="s">
        <v>1386</v>
      </c>
      <c r="F685" s="242" t="s">
        <v>1387</v>
      </c>
      <c r="G685" s="243" t="s">
        <v>552</v>
      </c>
      <c r="H685" s="244">
        <v>1.682</v>
      </c>
      <c r="I685" s="245"/>
      <c r="J685" s="246">
        <f>ROUND(I685*H685,2)</f>
        <v>0</v>
      </c>
      <c r="K685" s="242" t="s">
        <v>400</v>
      </c>
      <c r="L685" s="73"/>
      <c r="M685" s="247" t="s">
        <v>22</v>
      </c>
      <c r="N685" s="248" t="s">
        <v>44</v>
      </c>
      <c r="O685" s="48"/>
      <c r="P685" s="249">
        <f>O685*H685</f>
        <v>0</v>
      </c>
      <c r="Q685" s="249">
        <v>1.05306</v>
      </c>
      <c r="R685" s="249">
        <f>Q685*H685</f>
        <v>1.77124692</v>
      </c>
      <c r="S685" s="249">
        <v>0</v>
      </c>
      <c r="T685" s="250">
        <f>S685*H685</f>
        <v>0</v>
      </c>
      <c r="AR685" s="25" t="s">
        <v>401</v>
      </c>
      <c r="AT685" s="25" t="s">
        <v>396</v>
      </c>
      <c r="AU685" s="25" t="s">
        <v>81</v>
      </c>
      <c r="AY685" s="25" t="s">
        <v>394</v>
      </c>
      <c r="BE685" s="251">
        <f>IF(N685="základní",J685,0)</f>
        <v>0</v>
      </c>
      <c r="BF685" s="251">
        <f>IF(N685="snížená",J685,0)</f>
        <v>0</v>
      </c>
      <c r="BG685" s="251">
        <f>IF(N685="zákl. přenesená",J685,0)</f>
        <v>0</v>
      </c>
      <c r="BH685" s="251">
        <f>IF(N685="sníž. přenesená",J685,0)</f>
        <v>0</v>
      </c>
      <c r="BI685" s="251">
        <f>IF(N685="nulová",J685,0)</f>
        <v>0</v>
      </c>
      <c r="BJ685" s="25" t="s">
        <v>24</v>
      </c>
      <c r="BK685" s="251">
        <f>ROUND(I685*H685,2)</f>
        <v>0</v>
      </c>
      <c r="BL685" s="25" t="s">
        <v>401</v>
      </c>
      <c r="BM685" s="25" t="s">
        <v>1388</v>
      </c>
    </row>
    <row r="686" spans="2:47" s="1" customFormat="1" ht="13.5">
      <c r="B686" s="47"/>
      <c r="C686" s="75"/>
      <c r="D686" s="252" t="s">
        <v>403</v>
      </c>
      <c r="E686" s="75"/>
      <c r="F686" s="253" t="s">
        <v>1389</v>
      </c>
      <c r="G686" s="75"/>
      <c r="H686" s="75"/>
      <c r="I686" s="208"/>
      <c r="J686" s="75"/>
      <c r="K686" s="75"/>
      <c r="L686" s="73"/>
      <c r="M686" s="254"/>
      <c r="N686" s="48"/>
      <c r="O686" s="48"/>
      <c r="P686" s="48"/>
      <c r="Q686" s="48"/>
      <c r="R686" s="48"/>
      <c r="S686" s="48"/>
      <c r="T686" s="96"/>
      <c r="AT686" s="25" t="s">
        <v>403</v>
      </c>
      <c r="AU686" s="25" t="s">
        <v>81</v>
      </c>
    </row>
    <row r="687" spans="2:51" s="12" customFormat="1" ht="13.5">
      <c r="B687" s="255"/>
      <c r="C687" s="256"/>
      <c r="D687" s="252" t="s">
        <v>405</v>
      </c>
      <c r="E687" s="257" t="s">
        <v>22</v>
      </c>
      <c r="F687" s="258" t="s">
        <v>1390</v>
      </c>
      <c r="G687" s="256"/>
      <c r="H687" s="259">
        <v>1.682</v>
      </c>
      <c r="I687" s="260"/>
      <c r="J687" s="256"/>
      <c r="K687" s="256"/>
      <c r="L687" s="261"/>
      <c r="M687" s="262"/>
      <c r="N687" s="263"/>
      <c r="O687" s="263"/>
      <c r="P687" s="263"/>
      <c r="Q687" s="263"/>
      <c r="R687" s="263"/>
      <c r="S687" s="263"/>
      <c r="T687" s="264"/>
      <c r="AT687" s="265" t="s">
        <v>405</v>
      </c>
      <c r="AU687" s="265" t="s">
        <v>81</v>
      </c>
      <c r="AV687" s="12" t="s">
        <v>81</v>
      </c>
      <c r="AW687" s="12" t="s">
        <v>36</v>
      </c>
      <c r="AX687" s="12" t="s">
        <v>24</v>
      </c>
      <c r="AY687" s="265" t="s">
        <v>394</v>
      </c>
    </row>
    <row r="688" spans="2:65" s="1" customFormat="1" ht="16.5" customHeight="1">
      <c r="B688" s="47"/>
      <c r="C688" s="240" t="s">
        <v>1391</v>
      </c>
      <c r="D688" s="240" t="s">
        <v>396</v>
      </c>
      <c r="E688" s="241" t="s">
        <v>1392</v>
      </c>
      <c r="F688" s="242" t="s">
        <v>1393</v>
      </c>
      <c r="G688" s="243" t="s">
        <v>399</v>
      </c>
      <c r="H688" s="244">
        <v>372</v>
      </c>
      <c r="I688" s="245"/>
      <c r="J688" s="246">
        <f>ROUND(I688*H688,2)</f>
        <v>0</v>
      </c>
      <c r="K688" s="242" t="s">
        <v>410</v>
      </c>
      <c r="L688" s="73"/>
      <c r="M688" s="247" t="s">
        <v>22</v>
      </c>
      <c r="N688" s="248" t="s">
        <v>44</v>
      </c>
      <c r="O688" s="48"/>
      <c r="P688" s="249">
        <f>O688*H688</f>
        <v>0</v>
      </c>
      <c r="Q688" s="249">
        <v>0.04984</v>
      </c>
      <c r="R688" s="249">
        <f>Q688*H688</f>
        <v>18.540480000000002</v>
      </c>
      <c r="S688" s="249">
        <v>0</v>
      </c>
      <c r="T688" s="250">
        <f>S688*H688</f>
        <v>0</v>
      </c>
      <c r="AR688" s="25" t="s">
        <v>401</v>
      </c>
      <c r="AT688" s="25" t="s">
        <v>396</v>
      </c>
      <c r="AU688" s="25" t="s">
        <v>81</v>
      </c>
      <c r="AY688" s="25" t="s">
        <v>394</v>
      </c>
      <c r="BE688" s="251">
        <f>IF(N688="základní",J688,0)</f>
        <v>0</v>
      </c>
      <c r="BF688" s="251">
        <f>IF(N688="snížená",J688,0)</f>
        <v>0</v>
      </c>
      <c r="BG688" s="251">
        <f>IF(N688="zákl. přenesená",J688,0)</f>
        <v>0</v>
      </c>
      <c r="BH688" s="251">
        <f>IF(N688="sníž. přenesená",J688,0)</f>
        <v>0</v>
      </c>
      <c r="BI688" s="251">
        <f>IF(N688="nulová",J688,0)</f>
        <v>0</v>
      </c>
      <c r="BJ688" s="25" t="s">
        <v>24</v>
      </c>
      <c r="BK688" s="251">
        <f>ROUND(I688*H688,2)</f>
        <v>0</v>
      </c>
      <c r="BL688" s="25" t="s">
        <v>401</v>
      </c>
      <c r="BM688" s="25" t="s">
        <v>1394</v>
      </c>
    </row>
    <row r="689" spans="2:47" s="1" customFormat="1" ht="13.5">
      <c r="B689" s="47"/>
      <c r="C689" s="75"/>
      <c r="D689" s="252" t="s">
        <v>403</v>
      </c>
      <c r="E689" s="75"/>
      <c r="F689" s="253" t="s">
        <v>1395</v>
      </c>
      <c r="G689" s="75"/>
      <c r="H689" s="75"/>
      <c r="I689" s="208"/>
      <c r="J689" s="75"/>
      <c r="K689" s="75"/>
      <c r="L689" s="73"/>
      <c r="M689" s="254"/>
      <c r="N689" s="48"/>
      <c r="O689" s="48"/>
      <c r="P689" s="48"/>
      <c r="Q689" s="48"/>
      <c r="R689" s="48"/>
      <c r="S689" s="48"/>
      <c r="T689" s="96"/>
      <c r="AT689" s="25" t="s">
        <v>403</v>
      </c>
      <c r="AU689" s="25" t="s">
        <v>81</v>
      </c>
    </row>
    <row r="690" spans="2:51" s="12" customFormat="1" ht="13.5">
      <c r="B690" s="255"/>
      <c r="C690" s="256"/>
      <c r="D690" s="252" t="s">
        <v>405</v>
      </c>
      <c r="E690" s="257" t="s">
        <v>22</v>
      </c>
      <c r="F690" s="258" t="s">
        <v>1396</v>
      </c>
      <c r="G690" s="256"/>
      <c r="H690" s="259">
        <v>372</v>
      </c>
      <c r="I690" s="260"/>
      <c r="J690" s="256"/>
      <c r="K690" s="256"/>
      <c r="L690" s="261"/>
      <c r="M690" s="262"/>
      <c r="N690" s="263"/>
      <c r="O690" s="263"/>
      <c r="P690" s="263"/>
      <c r="Q690" s="263"/>
      <c r="R690" s="263"/>
      <c r="S690" s="263"/>
      <c r="T690" s="264"/>
      <c r="AT690" s="265" t="s">
        <v>405</v>
      </c>
      <c r="AU690" s="265" t="s">
        <v>81</v>
      </c>
      <c r="AV690" s="12" t="s">
        <v>81</v>
      </c>
      <c r="AW690" s="12" t="s">
        <v>36</v>
      </c>
      <c r="AX690" s="12" t="s">
        <v>24</v>
      </c>
      <c r="AY690" s="265" t="s">
        <v>394</v>
      </c>
    </row>
    <row r="691" spans="2:65" s="1" customFormat="1" ht="16.5" customHeight="1">
      <c r="B691" s="47"/>
      <c r="C691" s="240" t="s">
        <v>1397</v>
      </c>
      <c r="D691" s="240" t="s">
        <v>396</v>
      </c>
      <c r="E691" s="241" t="s">
        <v>1398</v>
      </c>
      <c r="F691" s="242" t="s">
        <v>1399</v>
      </c>
      <c r="G691" s="243" t="s">
        <v>399</v>
      </c>
      <c r="H691" s="244">
        <v>545.763</v>
      </c>
      <c r="I691" s="245"/>
      <c r="J691" s="246">
        <f>ROUND(I691*H691,2)</f>
        <v>0</v>
      </c>
      <c r="K691" s="242" t="s">
        <v>400</v>
      </c>
      <c r="L691" s="73"/>
      <c r="M691" s="247" t="s">
        <v>22</v>
      </c>
      <c r="N691" s="248" t="s">
        <v>44</v>
      </c>
      <c r="O691" s="48"/>
      <c r="P691" s="249">
        <f>O691*H691</f>
        <v>0</v>
      </c>
      <c r="Q691" s="249">
        <v>0.07426</v>
      </c>
      <c r="R691" s="249">
        <f>Q691*H691</f>
        <v>40.52836038000001</v>
      </c>
      <c r="S691" s="249">
        <v>0</v>
      </c>
      <c r="T691" s="250">
        <f>S691*H691</f>
        <v>0</v>
      </c>
      <c r="AR691" s="25" t="s">
        <v>401</v>
      </c>
      <c r="AT691" s="25" t="s">
        <v>396</v>
      </c>
      <c r="AU691" s="25" t="s">
        <v>81</v>
      </c>
      <c r="AY691" s="25" t="s">
        <v>394</v>
      </c>
      <c r="BE691" s="251">
        <f>IF(N691="základní",J691,0)</f>
        <v>0</v>
      </c>
      <c r="BF691" s="251">
        <f>IF(N691="snížená",J691,0)</f>
        <v>0</v>
      </c>
      <c r="BG691" s="251">
        <f>IF(N691="zákl. přenesená",J691,0)</f>
        <v>0</v>
      </c>
      <c r="BH691" s="251">
        <f>IF(N691="sníž. přenesená",J691,0)</f>
        <v>0</v>
      </c>
      <c r="BI691" s="251">
        <f>IF(N691="nulová",J691,0)</f>
        <v>0</v>
      </c>
      <c r="BJ691" s="25" t="s">
        <v>24</v>
      </c>
      <c r="BK691" s="251">
        <f>ROUND(I691*H691,2)</f>
        <v>0</v>
      </c>
      <c r="BL691" s="25" t="s">
        <v>401</v>
      </c>
      <c r="BM691" s="25" t="s">
        <v>1400</v>
      </c>
    </row>
    <row r="692" spans="2:47" s="1" customFormat="1" ht="13.5">
      <c r="B692" s="47"/>
      <c r="C692" s="75"/>
      <c r="D692" s="252" t="s">
        <v>403</v>
      </c>
      <c r="E692" s="75"/>
      <c r="F692" s="253" t="s">
        <v>1401</v>
      </c>
      <c r="G692" s="75"/>
      <c r="H692" s="75"/>
      <c r="I692" s="208"/>
      <c r="J692" s="75"/>
      <c r="K692" s="75"/>
      <c r="L692" s="73"/>
      <c r="M692" s="254"/>
      <c r="N692" s="48"/>
      <c r="O692" s="48"/>
      <c r="P692" s="48"/>
      <c r="Q692" s="48"/>
      <c r="R692" s="48"/>
      <c r="S692" s="48"/>
      <c r="T692" s="96"/>
      <c r="AT692" s="25" t="s">
        <v>403</v>
      </c>
      <c r="AU692" s="25" t="s">
        <v>81</v>
      </c>
    </row>
    <row r="693" spans="2:51" s="12" customFormat="1" ht="13.5">
      <c r="B693" s="255"/>
      <c r="C693" s="256"/>
      <c r="D693" s="252" t="s">
        <v>405</v>
      </c>
      <c r="E693" s="257" t="s">
        <v>22</v>
      </c>
      <c r="F693" s="258" t="s">
        <v>1402</v>
      </c>
      <c r="G693" s="256"/>
      <c r="H693" s="259">
        <v>53.65</v>
      </c>
      <c r="I693" s="260"/>
      <c r="J693" s="256"/>
      <c r="K693" s="256"/>
      <c r="L693" s="261"/>
      <c r="M693" s="262"/>
      <c r="N693" s="263"/>
      <c r="O693" s="263"/>
      <c r="P693" s="263"/>
      <c r="Q693" s="263"/>
      <c r="R693" s="263"/>
      <c r="S693" s="263"/>
      <c r="T693" s="264"/>
      <c r="AT693" s="265" t="s">
        <v>405</v>
      </c>
      <c r="AU693" s="265" t="s">
        <v>81</v>
      </c>
      <c r="AV693" s="12" t="s">
        <v>81</v>
      </c>
      <c r="AW693" s="12" t="s">
        <v>36</v>
      </c>
      <c r="AX693" s="12" t="s">
        <v>73</v>
      </c>
      <c r="AY693" s="265" t="s">
        <v>394</v>
      </c>
    </row>
    <row r="694" spans="2:51" s="12" customFormat="1" ht="13.5">
      <c r="B694" s="255"/>
      <c r="C694" s="256"/>
      <c r="D694" s="252" t="s">
        <v>405</v>
      </c>
      <c r="E694" s="257" t="s">
        <v>22</v>
      </c>
      <c r="F694" s="258" t="s">
        <v>1403</v>
      </c>
      <c r="G694" s="256"/>
      <c r="H694" s="259">
        <v>117.91</v>
      </c>
      <c r="I694" s="260"/>
      <c r="J694" s="256"/>
      <c r="K694" s="256"/>
      <c r="L694" s="261"/>
      <c r="M694" s="262"/>
      <c r="N694" s="263"/>
      <c r="O694" s="263"/>
      <c r="P694" s="263"/>
      <c r="Q694" s="263"/>
      <c r="R694" s="263"/>
      <c r="S694" s="263"/>
      <c r="T694" s="264"/>
      <c r="AT694" s="265" t="s">
        <v>405</v>
      </c>
      <c r="AU694" s="265" t="s">
        <v>81</v>
      </c>
      <c r="AV694" s="12" t="s">
        <v>81</v>
      </c>
      <c r="AW694" s="12" t="s">
        <v>36</v>
      </c>
      <c r="AX694" s="12" t="s">
        <v>73</v>
      </c>
      <c r="AY694" s="265" t="s">
        <v>394</v>
      </c>
    </row>
    <row r="695" spans="2:51" s="12" customFormat="1" ht="13.5">
      <c r="B695" s="255"/>
      <c r="C695" s="256"/>
      <c r="D695" s="252" t="s">
        <v>405</v>
      </c>
      <c r="E695" s="257" t="s">
        <v>22</v>
      </c>
      <c r="F695" s="258" t="s">
        <v>1404</v>
      </c>
      <c r="G695" s="256"/>
      <c r="H695" s="259">
        <v>90.07</v>
      </c>
      <c r="I695" s="260"/>
      <c r="J695" s="256"/>
      <c r="K695" s="256"/>
      <c r="L695" s="261"/>
      <c r="M695" s="262"/>
      <c r="N695" s="263"/>
      <c r="O695" s="263"/>
      <c r="P695" s="263"/>
      <c r="Q695" s="263"/>
      <c r="R695" s="263"/>
      <c r="S695" s="263"/>
      <c r="T695" s="264"/>
      <c r="AT695" s="265" t="s">
        <v>405</v>
      </c>
      <c r="AU695" s="265" t="s">
        <v>81</v>
      </c>
      <c r="AV695" s="12" t="s">
        <v>81</v>
      </c>
      <c r="AW695" s="12" t="s">
        <v>36</v>
      </c>
      <c r="AX695" s="12" t="s">
        <v>73</v>
      </c>
      <c r="AY695" s="265" t="s">
        <v>394</v>
      </c>
    </row>
    <row r="696" spans="2:51" s="13" customFormat="1" ht="13.5">
      <c r="B696" s="266"/>
      <c r="C696" s="267"/>
      <c r="D696" s="252" t="s">
        <v>405</v>
      </c>
      <c r="E696" s="268" t="s">
        <v>330</v>
      </c>
      <c r="F696" s="269" t="s">
        <v>430</v>
      </c>
      <c r="G696" s="267"/>
      <c r="H696" s="270">
        <v>261.63</v>
      </c>
      <c r="I696" s="271"/>
      <c r="J696" s="267"/>
      <c r="K696" s="267"/>
      <c r="L696" s="272"/>
      <c r="M696" s="273"/>
      <c r="N696" s="274"/>
      <c r="O696" s="274"/>
      <c r="P696" s="274"/>
      <c r="Q696" s="274"/>
      <c r="R696" s="274"/>
      <c r="S696" s="274"/>
      <c r="T696" s="275"/>
      <c r="AT696" s="276" t="s">
        <v>405</v>
      </c>
      <c r="AU696" s="276" t="s">
        <v>81</v>
      </c>
      <c r="AV696" s="13" t="s">
        <v>413</v>
      </c>
      <c r="AW696" s="13" t="s">
        <v>36</v>
      </c>
      <c r="AX696" s="13" t="s">
        <v>73</v>
      </c>
      <c r="AY696" s="276" t="s">
        <v>394</v>
      </c>
    </row>
    <row r="697" spans="2:51" s="12" customFormat="1" ht="13.5">
      <c r="B697" s="255"/>
      <c r="C697" s="256"/>
      <c r="D697" s="252" t="s">
        <v>405</v>
      </c>
      <c r="E697" s="257" t="s">
        <v>22</v>
      </c>
      <c r="F697" s="258" t="s">
        <v>1405</v>
      </c>
      <c r="G697" s="256"/>
      <c r="H697" s="259">
        <v>18.1</v>
      </c>
      <c r="I697" s="260"/>
      <c r="J697" s="256"/>
      <c r="K697" s="256"/>
      <c r="L697" s="261"/>
      <c r="M697" s="262"/>
      <c r="N697" s="263"/>
      <c r="O697" s="263"/>
      <c r="P697" s="263"/>
      <c r="Q697" s="263"/>
      <c r="R697" s="263"/>
      <c r="S697" s="263"/>
      <c r="T697" s="264"/>
      <c r="AT697" s="265" t="s">
        <v>405</v>
      </c>
      <c r="AU697" s="265" t="s">
        <v>81</v>
      </c>
      <c r="AV697" s="12" t="s">
        <v>81</v>
      </c>
      <c r="AW697" s="12" t="s">
        <v>36</v>
      </c>
      <c r="AX697" s="12" t="s">
        <v>73</v>
      </c>
      <c r="AY697" s="265" t="s">
        <v>394</v>
      </c>
    </row>
    <row r="698" spans="2:51" s="12" customFormat="1" ht="13.5">
      <c r="B698" s="255"/>
      <c r="C698" s="256"/>
      <c r="D698" s="252" t="s">
        <v>405</v>
      </c>
      <c r="E698" s="257" t="s">
        <v>22</v>
      </c>
      <c r="F698" s="258" t="s">
        <v>1406</v>
      </c>
      <c r="G698" s="256"/>
      <c r="H698" s="259">
        <v>12.64</v>
      </c>
      <c r="I698" s="260"/>
      <c r="J698" s="256"/>
      <c r="K698" s="256"/>
      <c r="L698" s="261"/>
      <c r="M698" s="262"/>
      <c r="N698" s="263"/>
      <c r="O698" s="263"/>
      <c r="P698" s="263"/>
      <c r="Q698" s="263"/>
      <c r="R698" s="263"/>
      <c r="S698" s="263"/>
      <c r="T698" s="264"/>
      <c r="AT698" s="265" t="s">
        <v>405</v>
      </c>
      <c r="AU698" s="265" t="s">
        <v>81</v>
      </c>
      <c r="AV698" s="12" t="s">
        <v>81</v>
      </c>
      <c r="AW698" s="12" t="s">
        <v>36</v>
      </c>
      <c r="AX698" s="12" t="s">
        <v>73</v>
      </c>
      <c r="AY698" s="265" t="s">
        <v>394</v>
      </c>
    </row>
    <row r="699" spans="2:51" s="12" customFormat="1" ht="13.5">
      <c r="B699" s="255"/>
      <c r="C699" s="256"/>
      <c r="D699" s="252" t="s">
        <v>405</v>
      </c>
      <c r="E699" s="257" t="s">
        <v>22</v>
      </c>
      <c r="F699" s="258" t="s">
        <v>1407</v>
      </c>
      <c r="G699" s="256"/>
      <c r="H699" s="259">
        <v>13.83</v>
      </c>
      <c r="I699" s="260"/>
      <c r="J699" s="256"/>
      <c r="K699" s="256"/>
      <c r="L699" s="261"/>
      <c r="M699" s="262"/>
      <c r="N699" s="263"/>
      <c r="O699" s="263"/>
      <c r="P699" s="263"/>
      <c r="Q699" s="263"/>
      <c r="R699" s="263"/>
      <c r="S699" s="263"/>
      <c r="T699" s="264"/>
      <c r="AT699" s="265" t="s">
        <v>405</v>
      </c>
      <c r="AU699" s="265" t="s">
        <v>81</v>
      </c>
      <c r="AV699" s="12" t="s">
        <v>81</v>
      </c>
      <c r="AW699" s="12" t="s">
        <v>36</v>
      </c>
      <c r="AX699" s="12" t="s">
        <v>73</v>
      </c>
      <c r="AY699" s="265" t="s">
        <v>394</v>
      </c>
    </row>
    <row r="700" spans="2:51" s="13" customFormat="1" ht="13.5">
      <c r="B700" s="266"/>
      <c r="C700" s="267"/>
      <c r="D700" s="252" t="s">
        <v>405</v>
      </c>
      <c r="E700" s="268" t="s">
        <v>333</v>
      </c>
      <c r="F700" s="269" t="s">
        <v>430</v>
      </c>
      <c r="G700" s="267"/>
      <c r="H700" s="270">
        <v>44.57</v>
      </c>
      <c r="I700" s="271"/>
      <c r="J700" s="267"/>
      <c r="K700" s="267"/>
      <c r="L700" s="272"/>
      <c r="M700" s="273"/>
      <c r="N700" s="274"/>
      <c r="O700" s="274"/>
      <c r="P700" s="274"/>
      <c r="Q700" s="274"/>
      <c r="R700" s="274"/>
      <c r="S700" s="274"/>
      <c r="T700" s="275"/>
      <c r="AT700" s="276" t="s">
        <v>405</v>
      </c>
      <c r="AU700" s="276" t="s">
        <v>81</v>
      </c>
      <c r="AV700" s="13" t="s">
        <v>413</v>
      </c>
      <c r="AW700" s="13" t="s">
        <v>36</v>
      </c>
      <c r="AX700" s="13" t="s">
        <v>73</v>
      </c>
      <c r="AY700" s="276" t="s">
        <v>394</v>
      </c>
    </row>
    <row r="701" spans="2:51" s="12" customFormat="1" ht="13.5">
      <c r="B701" s="255"/>
      <c r="C701" s="256"/>
      <c r="D701" s="252" t="s">
        <v>405</v>
      </c>
      <c r="E701" s="257" t="s">
        <v>22</v>
      </c>
      <c r="F701" s="258" t="s">
        <v>1408</v>
      </c>
      <c r="G701" s="256"/>
      <c r="H701" s="259">
        <v>6.54</v>
      </c>
      <c r="I701" s="260"/>
      <c r="J701" s="256"/>
      <c r="K701" s="256"/>
      <c r="L701" s="261"/>
      <c r="M701" s="262"/>
      <c r="N701" s="263"/>
      <c r="O701" s="263"/>
      <c r="P701" s="263"/>
      <c r="Q701" s="263"/>
      <c r="R701" s="263"/>
      <c r="S701" s="263"/>
      <c r="T701" s="264"/>
      <c r="AT701" s="265" t="s">
        <v>405</v>
      </c>
      <c r="AU701" s="265" t="s">
        <v>81</v>
      </c>
      <c r="AV701" s="12" t="s">
        <v>81</v>
      </c>
      <c r="AW701" s="12" t="s">
        <v>36</v>
      </c>
      <c r="AX701" s="12" t="s">
        <v>73</v>
      </c>
      <c r="AY701" s="265" t="s">
        <v>394</v>
      </c>
    </row>
    <row r="702" spans="2:51" s="12" customFormat="1" ht="13.5">
      <c r="B702" s="255"/>
      <c r="C702" s="256"/>
      <c r="D702" s="252" t="s">
        <v>405</v>
      </c>
      <c r="E702" s="257" t="s">
        <v>22</v>
      </c>
      <c r="F702" s="258" t="s">
        <v>1409</v>
      </c>
      <c r="G702" s="256"/>
      <c r="H702" s="259">
        <v>3.78</v>
      </c>
      <c r="I702" s="260"/>
      <c r="J702" s="256"/>
      <c r="K702" s="256"/>
      <c r="L702" s="261"/>
      <c r="M702" s="262"/>
      <c r="N702" s="263"/>
      <c r="O702" s="263"/>
      <c r="P702" s="263"/>
      <c r="Q702" s="263"/>
      <c r="R702" s="263"/>
      <c r="S702" s="263"/>
      <c r="T702" s="264"/>
      <c r="AT702" s="265" t="s">
        <v>405</v>
      </c>
      <c r="AU702" s="265" t="s">
        <v>81</v>
      </c>
      <c r="AV702" s="12" t="s">
        <v>81</v>
      </c>
      <c r="AW702" s="12" t="s">
        <v>36</v>
      </c>
      <c r="AX702" s="12" t="s">
        <v>73</v>
      </c>
      <c r="AY702" s="265" t="s">
        <v>394</v>
      </c>
    </row>
    <row r="703" spans="2:51" s="12" customFormat="1" ht="13.5">
      <c r="B703" s="255"/>
      <c r="C703" s="256"/>
      <c r="D703" s="252" t="s">
        <v>405</v>
      </c>
      <c r="E703" s="257" t="s">
        <v>22</v>
      </c>
      <c r="F703" s="258" t="s">
        <v>1410</v>
      </c>
      <c r="G703" s="256"/>
      <c r="H703" s="259">
        <v>5.96</v>
      </c>
      <c r="I703" s="260"/>
      <c r="J703" s="256"/>
      <c r="K703" s="256"/>
      <c r="L703" s="261"/>
      <c r="M703" s="262"/>
      <c r="N703" s="263"/>
      <c r="O703" s="263"/>
      <c r="P703" s="263"/>
      <c r="Q703" s="263"/>
      <c r="R703" s="263"/>
      <c r="S703" s="263"/>
      <c r="T703" s="264"/>
      <c r="AT703" s="265" t="s">
        <v>405</v>
      </c>
      <c r="AU703" s="265" t="s">
        <v>81</v>
      </c>
      <c r="AV703" s="12" t="s">
        <v>81</v>
      </c>
      <c r="AW703" s="12" t="s">
        <v>36</v>
      </c>
      <c r="AX703" s="12" t="s">
        <v>73</v>
      </c>
      <c r="AY703" s="265" t="s">
        <v>394</v>
      </c>
    </row>
    <row r="704" spans="2:51" s="12" customFormat="1" ht="13.5">
      <c r="B704" s="255"/>
      <c r="C704" s="256"/>
      <c r="D704" s="252" t="s">
        <v>405</v>
      </c>
      <c r="E704" s="257" t="s">
        <v>22</v>
      </c>
      <c r="F704" s="258" t="s">
        <v>1411</v>
      </c>
      <c r="G704" s="256"/>
      <c r="H704" s="259">
        <v>4.41</v>
      </c>
      <c r="I704" s="260"/>
      <c r="J704" s="256"/>
      <c r="K704" s="256"/>
      <c r="L704" s="261"/>
      <c r="M704" s="262"/>
      <c r="N704" s="263"/>
      <c r="O704" s="263"/>
      <c r="P704" s="263"/>
      <c r="Q704" s="263"/>
      <c r="R704" s="263"/>
      <c r="S704" s="263"/>
      <c r="T704" s="264"/>
      <c r="AT704" s="265" t="s">
        <v>405</v>
      </c>
      <c r="AU704" s="265" t="s">
        <v>81</v>
      </c>
      <c r="AV704" s="12" t="s">
        <v>81</v>
      </c>
      <c r="AW704" s="12" t="s">
        <v>36</v>
      </c>
      <c r="AX704" s="12" t="s">
        <v>73</v>
      </c>
      <c r="AY704" s="265" t="s">
        <v>394</v>
      </c>
    </row>
    <row r="705" spans="2:51" s="12" customFormat="1" ht="13.5">
      <c r="B705" s="255"/>
      <c r="C705" s="256"/>
      <c r="D705" s="252" t="s">
        <v>405</v>
      </c>
      <c r="E705" s="257" t="s">
        <v>22</v>
      </c>
      <c r="F705" s="258" t="s">
        <v>1412</v>
      </c>
      <c r="G705" s="256"/>
      <c r="H705" s="259">
        <v>7.76</v>
      </c>
      <c r="I705" s="260"/>
      <c r="J705" s="256"/>
      <c r="K705" s="256"/>
      <c r="L705" s="261"/>
      <c r="M705" s="262"/>
      <c r="N705" s="263"/>
      <c r="O705" s="263"/>
      <c r="P705" s="263"/>
      <c r="Q705" s="263"/>
      <c r="R705" s="263"/>
      <c r="S705" s="263"/>
      <c r="T705" s="264"/>
      <c r="AT705" s="265" t="s">
        <v>405</v>
      </c>
      <c r="AU705" s="265" t="s">
        <v>81</v>
      </c>
      <c r="AV705" s="12" t="s">
        <v>81</v>
      </c>
      <c r="AW705" s="12" t="s">
        <v>36</v>
      </c>
      <c r="AX705" s="12" t="s">
        <v>73</v>
      </c>
      <c r="AY705" s="265" t="s">
        <v>394</v>
      </c>
    </row>
    <row r="706" spans="2:51" s="12" customFormat="1" ht="13.5">
      <c r="B706" s="255"/>
      <c r="C706" s="256"/>
      <c r="D706" s="252" t="s">
        <v>405</v>
      </c>
      <c r="E706" s="257" t="s">
        <v>22</v>
      </c>
      <c r="F706" s="258" t="s">
        <v>1413</v>
      </c>
      <c r="G706" s="256"/>
      <c r="H706" s="259">
        <v>7.38</v>
      </c>
      <c r="I706" s="260"/>
      <c r="J706" s="256"/>
      <c r="K706" s="256"/>
      <c r="L706" s="261"/>
      <c r="M706" s="262"/>
      <c r="N706" s="263"/>
      <c r="O706" s="263"/>
      <c r="P706" s="263"/>
      <c r="Q706" s="263"/>
      <c r="R706" s="263"/>
      <c r="S706" s="263"/>
      <c r="T706" s="264"/>
      <c r="AT706" s="265" t="s">
        <v>405</v>
      </c>
      <c r="AU706" s="265" t="s">
        <v>81</v>
      </c>
      <c r="AV706" s="12" t="s">
        <v>81</v>
      </c>
      <c r="AW706" s="12" t="s">
        <v>36</v>
      </c>
      <c r="AX706" s="12" t="s">
        <v>73</v>
      </c>
      <c r="AY706" s="265" t="s">
        <v>394</v>
      </c>
    </row>
    <row r="707" spans="2:51" s="13" customFormat="1" ht="13.5">
      <c r="B707" s="266"/>
      <c r="C707" s="267"/>
      <c r="D707" s="252" t="s">
        <v>405</v>
      </c>
      <c r="E707" s="268" t="s">
        <v>336</v>
      </c>
      <c r="F707" s="269" t="s">
        <v>430</v>
      </c>
      <c r="G707" s="267"/>
      <c r="H707" s="270">
        <v>35.83</v>
      </c>
      <c r="I707" s="271"/>
      <c r="J707" s="267"/>
      <c r="K707" s="267"/>
      <c r="L707" s="272"/>
      <c r="M707" s="273"/>
      <c r="N707" s="274"/>
      <c r="O707" s="274"/>
      <c r="P707" s="274"/>
      <c r="Q707" s="274"/>
      <c r="R707" s="274"/>
      <c r="S707" s="274"/>
      <c r="T707" s="275"/>
      <c r="AT707" s="276" t="s">
        <v>405</v>
      </c>
      <c r="AU707" s="276" t="s">
        <v>81</v>
      </c>
      <c r="AV707" s="13" t="s">
        <v>413</v>
      </c>
      <c r="AW707" s="13" t="s">
        <v>36</v>
      </c>
      <c r="AX707" s="13" t="s">
        <v>73</v>
      </c>
      <c r="AY707" s="276" t="s">
        <v>394</v>
      </c>
    </row>
    <row r="708" spans="2:51" s="12" customFormat="1" ht="13.5">
      <c r="B708" s="255"/>
      <c r="C708" s="256"/>
      <c r="D708" s="252" t="s">
        <v>405</v>
      </c>
      <c r="E708" s="257" t="s">
        <v>22</v>
      </c>
      <c r="F708" s="258" t="s">
        <v>1414</v>
      </c>
      <c r="G708" s="256"/>
      <c r="H708" s="259">
        <v>96.17</v>
      </c>
      <c r="I708" s="260"/>
      <c r="J708" s="256"/>
      <c r="K708" s="256"/>
      <c r="L708" s="261"/>
      <c r="M708" s="262"/>
      <c r="N708" s="263"/>
      <c r="O708" s="263"/>
      <c r="P708" s="263"/>
      <c r="Q708" s="263"/>
      <c r="R708" s="263"/>
      <c r="S708" s="263"/>
      <c r="T708" s="264"/>
      <c r="AT708" s="265" t="s">
        <v>405</v>
      </c>
      <c r="AU708" s="265" t="s">
        <v>81</v>
      </c>
      <c r="AV708" s="12" t="s">
        <v>81</v>
      </c>
      <c r="AW708" s="12" t="s">
        <v>36</v>
      </c>
      <c r="AX708" s="12" t="s">
        <v>73</v>
      </c>
      <c r="AY708" s="265" t="s">
        <v>394</v>
      </c>
    </row>
    <row r="709" spans="2:51" s="12" customFormat="1" ht="13.5">
      <c r="B709" s="255"/>
      <c r="C709" s="256"/>
      <c r="D709" s="252" t="s">
        <v>405</v>
      </c>
      <c r="E709" s="257" t="s">
        <v>22</v>
      </c>
      <c r="F709" s="258" t="s">
        <v>1415</v>
      </c>
      <c r="G709" s="256"/>
      <c r="H709" s="259">
        <v>15.93</v>
      </c>
      <c r="I709" s="260"/>
      <c r="J709" s="256"/>
      <c r="K709" s="256"/>
      <c r="L709" s="261"/>
      <c r="M709" s="262"/>
      <c r="N709" s="263"/>
      <c r="O709" s="263"/>
      <c r="P709" s="263"/>
      <c r="Q709" s="263"/>
      <c r="R709" s="263"/>
      <c r="S709" s="263"/>
      <c r="T709" s="264"/>
      <c r="AT709" s="265" t="s">
        <v>405</v>
      </c>
      <c r="AU709" s="265" t="s">
        <v>81</v>
      </c>
      <c r="AV709" s="12" t="s">
        <v>81</v>
      </c>
      <c r="AW709" s="12" t="s">
        <v>36</v>
      </c>
      <c r="AX709" s="12" t="s">
        <v>73</v>
      </c>
      <c r="AY709" s="265" t="s">
        <v>394</v>
      </c>
    </row>
    <row r="710" spans="2:51" s="13" customFormat="1" ht="13.5">
      <c r="B710" s="266"/>
      <c r="C710" s="267"/>
      <c r="D710" s="252" t="s">
        <v>405</v>
      </c>
      <c r="E710" s="268" t="s">
        <v>339</v>
      </c>
      <c r="F710" s="269" t="s">
        <v>430</v>
      </c>
      <c r="G710" s="267"/>
      <c r="H710" s="270">
        <v>112.1</v>
      </c>
      <c r="I710" s="271"/>
      <c r="J710" s="267"/>
      <c r="K710" s="267"/>
      <c r="L710" s="272"/>
      <c r="M710" s="273"/>
      <c r="N710" s="274"/>
      <c r="O710" s="274"/>
      <c r="P710" s="274"/>
      <c r="Q710" s="274"/>
      <c r="R710" s="274"/>
      <c r="S710" s="274"/>
      <c r="T710" s="275"/>
      <c r="AT710" s="276" t="s">
        <v>405</v>
      </c>
      <c r="AU710" s="276" t="s">
        <v>81</v>
      </c>
      <c r="AV710" s="13" t="s">
        <v>413</v>
      </c>
      <c r="AW710" s="13" t="s">
        <v>36</v>
      </c>
      <c r="AX710" s="13" t="s">
        <v>73</v>
      </c>
      <c r="AY710" s="276" t="s">
        <v>394</v>
      </c>
    </row>
    <row r="711" spans="2:51" s="12" customFormat="1" ht="13.5">
      <c r="B711" s="255"/>
      <c r="C711" s="256"/>
      <c r="D711" s="252" t="s">
        <v>405</v>
      </c>
      <c r="E711" s="257" t="s">
        <v>22</v>
      </c>
      <c r="F711" s="258" t="s">
        <v>1416</v>
      </c>
      <c r="G711" s="256"/>
      <c r="H711" s="259">
        <v>37.273</v>
      </c>
      <c r="I711" s="260"/>
      <c r="J711" s="256"/>
      <c r="K711" s="256"/>
      <c r="L711" s="261"/>
      <c r="M711" s="262"/>
      <c r="N711" s="263"/>
      <c r="O711" s="263"/>
      <c r="P711" s="263"/>
      <c r="Q711" s="263"/>
      <c r="R711" s="263"/>
      <c r="S711" s="263"/>
      <c r="T711" s="264"/>
      <c r="AT711" s="265" t="s">
        <v>405</v>
      </c>
      <c r="AU711" s="265" t="s">
        <v>81</v>
      </c>
      <c r="AV711" s="12" t="s">
        <v>81</v>
      </c>
      <c r="AW711" s="12" t="s">
        <v>36</v>
      </c>
      <c r="AX711" s="12" t="s">
        <v>73</v>
      </c>
      <c r="AY711" s="265" t="s">
        <v>394</v>
      </c>
    </row>
    <row r="712" spans="2:51" s="13" customFormat="1" ht="13.5">
      <c r="B712" s="266"/>
      <c r="C712" s="267"/>
      <c r="D712" s="252" t="s">
        <v>405</v>
      </c>
      <c r="E712" s="268" t="s">
        <v>342</v>
      </c>
      <c r="F712" s="269" t="s">
        <v>430</v>
      </c>
      <c r="G712" s="267"/>
      <c r="H712" s="270">
        <v>37.273</v>
      </c>
      <c r="I712" s="271"/>
      <c r="J712" s="267"/>
      <c r="K712" s="267"/>
      <c r="L712" s="272"/>
      <c r="M712" s="273"/>
      <c r="N712" s="274"/>
      <c r="O712" s="274"/>
      <c r="P712" s="274"/>
      <c r="Q712" s="274"/>
      <c r="R712" s="274"/>
      <c r="S712" s="274"/>
      <c r="T712" s="275"/>
      <c r="AT712" s="276" t="s">
        <v>405</v>
      </c>
      <c r="AU712" s="276" t="s">
        <v>81</v>
      </c>
      <c r="AV712" s="13" t="s">
        <v>413</v>
      </c>
      <c r="AW712" s="13" t="s">
        <v>36</v>
      </c>
      <c r="AX712" s="13" t="s">
        <v>73</v>
      </c>
      <c r="AY712" s="276" t="s">
        <v>394</v>
      </c>
    </row>
    <row r="713" spans="2:51" s="12" customFormat="1" ht="13.5">
      <c r="B713" s="255"/>
      <c r="C713" s="256"/>
      <c r="D713" s="252" t="s">
        <v>405</v>
      </c>
      <c r="E713" s="257" t="s">
        <v>22</v>
      </c>
      <c r="F713" s="258" t="s">
        <v>1417</v>
      </c>
      <c r="G713" s="256"/>
      <c r="H713" s="259">
        <v>3.89</v>
      </c>
      <c r="I713" s="260"/>
      <c r="J713" s="256"/>
      <c r="K713" s="256"/>
      <c r="L713" s="261"/>
      <c r="M713" s="262"/>
      <c r="N713" s="263"/>
      <c r="O713" s="263"/>
      <c r="P713" s="263"/>
      <c r="Q713" s="263"/>
      <c r="R713" s="263"/>
      <c r="S713" s="263"/>
      <c r="T713" s="264"/>
      <c r="AT713" s="265" t="s">
        <v>405</v>
      </c>
      <c r="AU713" s="265" t="s">
        <v>81</v>
      </c>
      <c r="AV713" s="12" t="s">
        <v>81</v>
      </c>
      <c r="AW713" s="12" t="s">
        <v>36</v>
      </c>
      <c r="AX713" s="12" t="s">
        <v>73</v>
      </c>
      <c r="AY713" s="265" t="s">
        <v>394</v>
      </c>
    </row>
    <row r="714" spans="2:51" s="12" customFormat="1" ht="13.5">
      <c r="B714" s="255"/>
      <c r="C714" s="256"/>
      <c r="D714" s="252" t="s">
        <v>405</v>
      </c>
      <c r="E714" s="257" t="s">
        <v>22</v>
      </c>
      <c r="F714" s="258" t="s">
        <v>1418</v>
      </c>
      <c r="G714" s="256"/>
      <c r="H714" s="259">
        <v>1.62</v>
      </c>
      <c r="I714" s="260"/>
      <c r="J714" s="256"/>
      <c r="K714" s="256"/>
      <c r="L714" s="261"/>
      <c r="M714" s="262"/>
      <c r="N714" s="263"/>
      <c r="O714" s="263"/>
      <c r="P714" s="263"/>
      <c r="Q714" s="263"/>
      <c r="R714" s="263"/>
      <c r="S714" s="263"/>
      <c r="T714" s="264"/>
      <c r="AT714" s="265" t="s">
        <v>405</v>
      </c>
      <c r="AU714" s="265" t="s">
        <v>81</v>
      </c>
      <c r="AV714" s="12" t="s">
        <v>81</v>
      </c>
      <c r="AW714" s="12" t="s">
        <v>36</v>
      </c>
      <c r="AX714" s="12" t="s">
        <v>73</v>
      </c>
      <c r="AY714" s="265" t="s">
        <v>394</v>
      </c>
    </row>
    <row r="715" spans="2:51" s="13" customFormat="1" ht="13.5">
      <c r="B715" s="266"/>
      <c r="C715" s="267"/>
      <c r="D715" s="252" t="s">
        <v>405</v>
      </c>
      <c r="E715" s="268" t="s">
        <v>345</v>
      </c>
      <c r="F715" s="269" t="s">
        <v>430</v>
      </c>
      <c r="G715" s="267"/>
      <c r="H715" s="270">
        <v>5.51</v>
      </c>
      <c r="I715" s="271"/>
      <c r="J715" s="267"/>
      <c r="K715" s="267"/>
      <c r="L715" s="272"/>
      <c r="M715" s="273"/>
      <c r="N715" s="274"/>
      <c r="O715" s="274"/>
      <c r="P715" s="274"/>
      <c r="Q715" s="274"/>
      <c r="R715" s="274"/>
      <c r="S715" s="274"/>
      <c r="T715" s="275"/>
      <c r="AT715" s="276" t="s">
        <v>405</v>
      </c>
      <c r="AU715" s="276" t="s">
        <v>81</v>
      </c>
      <c r="AV715" s="13" t="s">
        <v>413</v>
      </c>
      <c r="AW715" s="13" t="s">
        <v>36</v>
      </c>
      <c r="AX715" s="13" t="s">
        <v>73</v>
      </c>
      <c r="AY715" s="276" t="s">
        <v>394</v>
      </c>
    </row>
    <row r="716" spans="2:51" s="12" customFormat="1" ht="13.5">
      <c r="B716" s="255"/>
      <c r="C716" s="256"/>
      <c r="D716" s="252" t="s">
        <v>405</v>
      </c>
      <c r="E716" s="257" t="s">
        <v>22</v>
      </c>
      <c r="F716" s="258" t="s">
        <v>1419</v>
      </c>
      <c r="G716" s="256"/>
      <c r="H716" s="259">
        <v>40.95</v>
      </c>
      <c r="I716" s="260"/>
      <c r="J716" s="256"/>
      <c r="K716" s="256"/>
      <c r="L716" s="261"/>
      <c r="M716" s="262"/>
      <c r="N716" s="263"/>
      <c r="O716" s="263"/>
      <c r="P716" s="263"/>
      <c r="Q716" s="263"/>
      <c r="R716" s="263"/>
      <c r="S716" s="263"/>
      <c r="T716" s="264"/>
      <c r="AT716" s="265" t="s">
        <v>405</v>
      </c>
      <c r="AU716" s="265" t="s">
        <v>81</v>
      </c>
      <c r="AV716" s="12" t="s">
        <v>81</v>
      </c>
      <c r="AW716" s="12" t="s">
        <v>36</v>
      </c>
      <c r="AX716" s="12" t="s">
        <v>73</v>
      </c>
      <c r="AY716" s="265" t="s">
        <v>394</v>
      </c>
    </row>
    <row r="717" spans="2:51" s="13" customFormat="1" ht="13.5">
      <c r="B717" s="266"/>
      <c r="C717" s="267"/>
      <c r="D717" s="252" t="s">
        <v>405</v>
      </c>
      <c r="E717" s="268" t="s">
        <v>348</v>
      </c>
      <c r="F717" s="269" t="s">
        <v>430</v>
      </c>
      <c r="G717" s="267"/>
      <c r="H717" s="270">
        <v>40.95</v>
      </c>
      <c r="I717" s="271"/>
      <c r="J717" s="267"/>
      <c r="K717" s="267"/>
      <c r="L717" s="272"/>
      <c r="M717" s="273"/>
      <c r="N717" s="274"/>
      <c r="O717" s="274"/>
      <c r="P717" s="274"/>
      <c r="Q717" s="274"/>
      <c r="R717" s="274"/>
      <c r="S717" s="274"/>
      <c r="T717" s="275"/>
      <c r="AT717" s="276" t="s">
        <v>405</v>
      </c>
      <c r="AU717" s="276" t="s">
        <v>81</v>
      </c>
      <c r="AV717" s="13" t="s">
        <v>413</v>
      </c>
      <c r="AW717" s="13" t="s">
        <v>36</v>
      </c>
      <c r="AX717" s="13" t="s">
        <v>73</v>
      </c>
      <c r="AY717" s="276" t="s">
        <v>394</v>
      </c>
    </row>
    <row r="718" spans="2:51" s="12" customFormat="1" ht="13.5">
      <c r="B718" s="255"/>
      <c r="C718" s="256"/>
      <c r="D718" s="252" t="s">
        <v>405</v>
      </c>
      <c r="E718" s="257" t="s">
        <v>22</v>
      </c>
      <c r="F718" s="258" t="s">
        <v>1420</v>
      </c>
      <c r="G718" s="256"/>
      <c r="H718" s="259">
        <v>7.9</v>
      </c>
      <c r="I718" s="260"/>
      <c r="J718" s="256"/>
      <c r="K718" s="256"/>
      <c r="L718" s="261"/>
      <c r="M718" s="262"/>
      <c r="N718" s="263"/>
      <c r="O718" s="263"/>
      <c r="P718" s="263"/>
      <c r="Q718" s="263"/>
      <c r="R718" s="263"/>
      <c r="S718" s="263"/>
      <c r="T718" s="264"/>
      <c r="AT718" s="265" t="s">
        <v>405</v>
      </c>
      <c r="AU718" s="265" t="s">
        <v>81</v>
      </c>
      <c r="AV718" s="12" t="s">
        <v>81</v>
      </c>
      <c r="AW718" s="12" t="s">
        <v>36</v>
      </c>
      <c r="AX718" s="12" t="s">
        <v>73</v>
      </c>
      <c r="AY718" s="265" t="s">
        <v>394</v>
      </c>
    </row>
    <row r="719" spans="2:51" s="13" customFormat="1" ht="13.5">
      <c r="B719" s="266"/>
      <c r="C719" s="267"/>
      <c r="D719" s="252" t="s">
        <v>405</v>
      </c>
      <c r="E719" s="268" t="s">
        <v>351</v>
      </c>
      <c r="F719" s="269" t="s">
        <v>430</v>
      </c>
      <c r="G719" s="267"/>
      <c r="H719" s="270">
        <v>7.9</v>
      </c>
      <c r="I719" s="271"/>
      <c r="J719" s="267"/>
      <c r="K719" s="267"/>
      <c r="L719" s="272"/>
      <c r="M719" s="273"/>
      <c r="N719" s="274"/>
      <c r="O719" s="274"/>
      <c r="P719" s="274"/>
      <c r="Q719" s="274"/>
      <c r="R719" s="274"/>
      <c r="S719" s="274"/>
      <c r="T719" s="275"/>
      <c r="AT719" s="276" t="s">
        <v>405</v>
      </c>
      <c r="AU719" s="276" t="s">
        <v>81</v>
      </c>
      <c r="AV719" s="13" t="s">
        <v>413</v>
      </c>
      <c r="AW719" s="13" t="s">
        <v>36</v>
      </c>
      <c r="AX719" s="13" t="s">
        <v>73</v>
      </c>
      <c r="AY719" s="276" t="s">
        <v>394</v>
      </c>
    </row>
    <row r="720" spans="2:51" s="12" customFormat="1" ht="13.5">
      <c r="B720" s="255"/>
      <c r="C720" s="256"/>
      <c r="D720" s="252" t="s">
        <v>405</v>
      </c>
      <c r="E720" s="257" t="s">
        <v>328</v>
      </c>
      <c r="F720" s="258" t="s">
        <v>1421</v>
      </c>
      <c r="G720" s="256"/>
      <c r="H720" s="259">
        <v>134.76</v>
      </c>
      <c r="I720" s="260"/>
      <c r="J720" s="256"/>
      <c r="K720" s="256"/>
      <c r="L720" s="261"/>
      <c r="M720" s="262"/>
      <c r="N720" s="263"/>
      <c r="O720" s="263"/>
      <c r="P720" s="263"/>
      <c r="Q720" s="263"/>
      <c r="R720" s="263"/>
      <c r="S720" s="263"/>
      <c r="T720" s="264"/>
      <c r="AT720" s="265" t="s">
        <v>405</v>
      </c>
      <c r="AU720" s="265" t="s">
        <v>81</v>
      </c>
      <c r="AV720" s="12" t="s">
        <v>81</v>
      </c>
      <c r="AW720" s="12" t="s">
        <v>36</v>
      </c>
      <c r="AX720" s="12" t="s">
        <v>73</v>
      </c>
      <c r="AY720" s="265" t="s">
        <v>394</v>
      </c>
    </row>
    <row r="721" spans="2:51" s="12" customFormat="1" ht="13.5">
      <c r="B721" s="255"/>
      <c r="C721" s="256"/>
      <c r="D721" s="252" t="s">
        <v>405</v>
      </c>
      <c r="E721" s="257" t="s">
        <v>371</v>
      </c>
      <c r="F721" s="258" t="s">
        <v>1422</v>
      </c>
      <c r="G721" s="256"/>
      <c r="H721" s="259">
        <v>180.48</v>
      </c>
      <c r="I721" s="260"/>
      <c r="J721" s="256"/>
      <c r="K721" s="256"/>
      <c r="L721" s="261"/>
      <c r="M721" s="262"/>
      <c r="N721" s="263"/>
      <c r="O721" s="263"/>
      <c r="P721" s="263"/>
      <c r="Q721" s="263"/>
      <c r="R721" s="263"/>
      <c r="S721" s="263"/>
      <c r="T721" s="264"/>
      <c r="AT721" s="265" t="s">
        <v>405</v>
      </c>
      <c r="AU721" s="265" t="s">
        <v>81</v>
      </c>
      <c r="AV721" s="12" t="s">
        <v>81</v>
      </c>
      <c r="AW721" s="12" t="s">
        <v>36</v>
      </c>
      <c r="AX721" s="12" t="s">
        <v>73</v>
      </c>
      <c r="AY721" s="265" t="s">
        <v>394</v>
      </c>
    </row>
    <row r="722" spans="2:51" s="12" customFormat="1" ht="13.5">
      <c r="B722" s="255"/>
      <c r="C722" s="256"/>
      <c r="D722" s="252" t="s">
        <v>405</v>
      </c>
      <c r="E722" s="257" t="s">
        <v>354</v>
      </c>
      <c r="F722" s="258" t="s">
        <v>1423</v>
      </c>
      <c r="G722" s="256"/>
      <c r="H722" s="259">
        <v>624.82</v>
      </c>
      <c r="I722" s="260"/>
      <c r="J722" s="256"/>
      <c r="K722" s="256"/>
      <c r="L722" s="261"/>
      <c r="M722" s="262"/>
      <c r="N722" s="263"/>
      <c r="O722" s="263"/>
      <c r="P722" s="263"/>
      <c r="Q722" s="263"/>
      <c r="R722" s="263"/>
      <c r="S722" s="263"/>
      <c r="T722" s="264"/>
      <c r="AT722" s="265" t="s">
        <v>405</v>
      </c>
      <c r="AU722" s="265" t="s">
        <v>81</v>
      </c>
      <c r="AV722" s="12" t="s">
        <v>81</v>
      </c>
      <c r="AW722" s="12" t="s">
        <v>36</v>
      </c>
      <c r="AX722" s="12" t="s">
        <v>73</v>
      </c>
      <c r="AY722" s="265" t="s">
        <v>394</v>
      </c>
    </row>
    <row r="723" spans="2:51" s="12" customFormat="1" ht="13.5">
      <c r="B723" s="255"/>
      <c r="C723" s="256"/>
      <c r="D723" s="252" t="s">
        <v>405</v>
      </c>
      <c r="E723" s="257" t="s">
        <v>22</v>
      </c>
      <c r="F723" s="258" t="s">
        <v>1424</v>
      </c>
      <c r="G723" s="256"/>
      <c r="H723" s="259">
        <v>545.763</v>
      </c>
      <c r="I723" s="260"/>
      <c r="J723" s="256"/>
      <c r="K723" s="256"/>
      <c r="L723" s="261"/>
      <c r="M723" s="262"/>
      <c r="N723" s="263"/>
      <c r="O723" s="263"/>
      <c r="P723" s="263"/>
      <c r="Q723" s="263"/>
      <c r="R723" s="263"/>
      <c r="S723" s="263"/>
      <c r="T723" s="264"/>
      <c r="AT723" s="265" t="s">
        <v>405</v>
      </c>
      <c r="AU723" s="265" t="s">
        <v>81</v>
      </c>
      <c r="AV723" s="12" t="s">
        <v>81</v>
      </c>
      <c r="AW723" s="12" t="s">
        <v>36</v>
      </c>
      <c r="AX723" s="12" t="s">
        <v>24</v>
      </c>
      <c r="AY723" s="265" t="s">
        <v>394</v>
      </c>
    </row>
    <row r="724" spans="2:65" s="1" customFormat="1" ht="16.5" customHeight="1">
      <c r="B724" s="47"/>
      <c r="C724" s="240" t="s">
        <v>1425</v>
      </c>
      <c r="D724" s="240" t="s">
        <v>396</v>
      </c>
      <c r="E724" s="241" t="s">
        <v>1426</v>
      </c>
      <c r="F724" s="242" t="s">
        <v>1427</v>
      </c>
      <c r="G724" s="243" t="s">
        <v>399</v>
      </c>
      <c r="H724" s="244">
        <v>411.003</v>
      </c>
      <c r="I724" s="245"/>
      <c r="J724" s="246">
        <f>ROUND(I724*H724,2)</f>
        <v>0</v>
      </c>
      <c r="K724" s="242" t="s">
        <v>400</v>
      </c>
      <c r="L724" s="73"/>
      <c r="M724" s="247" t="s">
        <v>22</v>
      </c>
      <c r="N724" s="248" t="s">
        <v>44</v>
      </c>
      <c r="O724" s="48"/>
      <c r="P724" s="249">
        <f>O724*H724</f>
        <v>0</v>
      </c>
      <c r="Q724" s="249">
        <v>0.0204</v>
      </c>
      <c r="R724" s="249">
        <f>Q724*H724</f>
        <v>8.3844612</v>
      </c>
      <c r="S724" s="249">
        <v>0</v>
      </c>
      <c r="T724" s="250">
        <f>S724*H724</f>
        <v>0</v>
      </c>
      <c r="AR724" s="25" t="s">
        <v>401</v>
      </c>
      <c r="AT724" s="25" t="s">
        <v>396</v>
      </c>
      <c r="AU724" s="25" t="s">
        <v>81</v>
      </c>
      <c r="AY724" s="25" t="s">
        <v>394</v>
      </c>
      <c r="BE724" s="251">
        <f>IF(N724="základní",J724,0)</f>
        <v>0</v>
      </c>
      <c r="BF724" s="251">
        <f>IF(N724="snížená",J724,0)</f>
        <v>0</v>
      </c>
      <c r="BG724" s="251">
        <f>IF(N724="zákl. přenesená",J724,0)</f>
        <v>0</v>
      </c>
      <c r="BH724" s="251">
        <f>IF(N724="sníž. přenesená",J724,0)</f>
        <v>0</v>
      </c>
      <c r="BI724" s="251">
        <f>IF(N724="nulová",J724,0)</f>
        <v>0</v>
      </c>
      <c r="BJ724" s="25" t="s">
        <v>24</v>
      </c>
      <c r="BK724" s="251">
        <f>ROUND(I724*H724,2)</f>
        <v>0</v>
      </c>
      <c r="BL724" s="25" t="s">
        <v>401</v>
      </c>
      <c r="BM724" s="25" t="s">
        <v>1428</v>
      </c>
    </row>
    <row r="725" spans="2:47" s="1" customFormat="1" ht="13.5">
      <c r="B725" s="47"/>
      <c r="C725" s="75"/>
      <c r="D725" s="252" t="s">
        <v>403</v>
      </c>
      <c r="E725" s="75"/>
      <c r="F725" s="253" t="s">
        <v>1429</v>
      </c>
      <c r="G725" s="75"/>
      <c r="H725" s="75"/>
      <c r="I725" s="208"/>
      <c r="J725" s="75"/>
      <c r="K725" s="75"/>
      <c r="L725" s="73"/>
      <c r="M725" s="254"/>
      <c r="N725" s="48"/>
      <c r="O725" s="48"/>
      <c r="P725" s="48"/>
      <c r="Q725" s="48"/>
      <c r="R725" s="48"/>
      <c r="S725" s="48"/>
      <c r="T725" s="96"/>
      <c r="AT725" s="25" t="s">
        <v>403</v>
      </c>
      <c r="AU725" s="25" t="s">
        <v>81</v>
      </c>
    </row>
    <row r="726" spans="2:51" s="12" customFormat="1" ht="13.5">
      <c r="B726" s="255"/>
      <c r="C726" s="256"/>
      <c r="D726" s="252" t="s">
        <v>405</v>
      </c>
      <c r="E726" s="257" t="s">
        <v>22</v>
      </c>
      <c r="F726" s="258" t="s">
        <v>1430</v>
      </c>
      <c r="G726" s="256"/>
      <c r="H726" s="259">
        <v>411.003</v>
      </c>
      <c r="I726" s="260"/>
      <c r="J726" s="256"/>
      <c r="K726" s="256"/>
      <c r="L726" s="261"/>
      <c r="M726" s="262"/>
      <c r="N726" s="263"/>
      <c r="O726" s="263"/>
      <c r="P726" s="263"/>
      <c r="Q726" s="263"/>
      <c r="R726" s="263"/>
      <c r="S726" s="263"/>
      <c r="T726" s="264"/>
      <c r="AT726" s="265" t="s">
        <v>405</v>
      </c>
      <c r="AU726" s="265" t="s">
        <v>81</v>
      </c>
      <c r="AV726" s="12" t="s">
        <v>81</v>
      </c>
      <c r="AW726" s="12" t="s">
        <v>36</v>
      </c>
      <c r="AX726" s="12" t="s">
        <v>24</v>
      </c>
      <c r="AY726" s="265" t="s">
        <v>394</v>
      </c>
    </row>
    <row r="727" spans="2:65" s="1" customFormat="1" ht="16.5" customHeight="1">
      <c r="B727" s="47"/>
      <c r="C727" s="240" t="s">
        <v>1431</v>
      </c>
      <c r="D727" s="240" t="s">
        <v>396</v>
      </c>
      <c r="E727" s="241" t="s">
        <v>1432</v>
      </c>
      <c r="F727" s="242" t="s">
        <v>1433</v>
      </c>
      <c r="G727" s="243" t="s">
        <v>399</v>
      </c>
      <c r="H727" s="244">
        <v>321.406</v>
      </c>
      <c r="I727" s="245"/>
      <c r="J727" s="246">
        <f>ROUND(I727*H727,2)</f>
        <v>0</v>
      </c>
      <c r="K727" s="242" t="s">
        <v>400</v>
      </c>
      <c r="L727" s="73"/>
      <c r="M727" s="247" t="s">
        <v>22</v>
      </c>
      <c r="N727" s="248" t="s">
        <v>44</v>
      </c>
      <c r="O727" s="48"/>
      <c r="P727" s="249">
        <f>O727*H727</f>
        <v>0</v>
      </c>
      <c r="Q727" s="249">
        <v>0.00012</v>
      </c>
      <c r="R727" s="249">
        <f>Q727*H727</f>
        <v>0.03856872</v>
      </c>
      <c r="S727" s="249">
        <v>0</v>
      </c>
      <c r="T727" s="250">
        <f>S727*H727</f>
        <v>0</v>
      </c>
      <c r="AR727" s="25" t="s">
        <v>401</v>
      </c>
      <c r="AT727" s="25" t="s">
        <v>396</v>
      </c>
      <c r="AU727" s="25" t="s">
        <v>81</v>
      </c>
      <c r="AY727" s="25" t="s">
        <v>394</v>
      </c>
      <c r="BE727" s="251">
        <f>IF(N727="základní",J727,0)</f>
        <v>0</v>
      </c>
      <c r="BF727" s="251">
        <f>IF(N727="snížená",J727,0)</f>
        <v>0</v>
      </c>
      <c r="BG727" s="251">
        <f>IF(N727="zákl. přenesená",J727,0)</f>
        <v>0</v>
      </c>
      <c r="BH727" s="251">
        <f>IF(N727="sníž. přenesená",J727,0)</f>
        <v>0</v>
      </c>
      <c r="BI727" s="251">
        <f>IF(N727="nulová",J727,0)</f>
        <v>0</v>
      </c>
      <c r="BJ727" s="25" t="s">
        <v>24</v>
      </c>
      <c r="BK727" s="251">
        <f>ROUND(I727*H727,2)</f>
        <v>0</v>
      </c>
      <c r="BL727" s="25" t="s">
        <v>401</v>
      </c>
      <c r="BM727" s="25" t="s">
        <v>1434</v>
      </c>
    </row>
    <row r="728" spans="2:47" s="1" customFormat="1" ht="13.5">
      <c r="B728" s="47"/>
      <c r="C728" s="75"/>
      <c r="D728" s="252" t="s">
        <v>403</v>
      </c>
      <c r="E728" s="75"/>
      <c r="F728" s="253" t="s">
        <v>1435</v>
      </c>
      <c r="G728" s="75"/>
      <c r="H728" s="75"/>
      <c r="I728" s="208"/>
      <c r="J728" s="75"/>
      <c r="K728" s="75"/>
      <c r="L728" s="73"/>
      <c r="M728" s="254"/>
      <c r="N728" s="48"/>
      <c r="O728" s="48"/>
      <c r="P728" s="48"/>
      <c r="Q728" s="48"/>
      <c r="R728" s="48"/>
      <c r="S728" s="48"/>
      <c r="T728" s="96"/>
      <c r="AT728" s="25" t="s">
        <v>403</v>
      </c>
      <c r="AU728" s="25" t="s">
        <v>81</v>
      </c>
    </row>
    <row r="729" spans="2:51" s="12" customFormat="1" ht="13.5">
      <c r="B729" s="255"/>
      <c r="C729" s="256"/>
      <c r="D729" s="252" t="s">
        <v>405</v>
      </c>
      <c r="E729" s="257" t="s">
        <v>22</v>
      </c>
      <c r="F729" s="258" t="s">
        <v>1436</v>
      </c>
      <c r="G729" s="256"/>
      <c r="H729" s="259">
        <v>321.406</v>
      </c>
      <c r="I729" s="260"/>
      <c r="J729" s="256"/>
      <c r="K729" s="256"/>
      <c r="L729" s="261"/>
      <c r="M729" s="262"/>
      <c r="N729" s="263"/>
      <c r="O729" s="263"/>
      <c r="P729" s="263"/>
      <c r="Q729" s="263"/>
      <c r="R729" s="263"/>
      <c r="S729" s="263"/>
      <c r="T729" s="264"/>
      <c r="AT729" s="265" t="s">
        <v>405</v>
      </c>
      <c r="AU729" s="265" t="s">
        <v>81</v>
      </c>
      <c r="AV729" s="12" t="s">
        <v>81</v>
      </c>
      <c r="AW729" s="12" t="s">
        <v>36</v>
      </c>
      <c r="AX729" s="12" t="s">
        <v>24</v>
      </c>
      <c r="AY729" s="265" t="s">
        <v>394</v>
      </c>
    </row>
    <row r="730" spans="2:65" s="1" customFormat="1" ht="25.5" customHeight="1">
      <c r="B730" s="47"/>
      <c r="C730" s="240" t="s">
        <v>1437</v>
      </c>
      <c r="D730" s="240" t="s">
        <v>396</v>
      </c>
      <c r="E730" s="241" t="s">
        <v>1438</v>
      </c>
      <c r="F730" s="242" t="s">
        <v>1439</v>
      </c>
      <c r="G730" s="243" t="s">
        <v>612</v>
      </c>
      <c r="H730" s="244">
        <v>545.763</v>
      </c>
      <c r="I730" s="245"/>
      <c r="J730" s="246">
        <f>ROUND(I730*H730,2)</f>
        <v>0</v>
      </c>
      <c r="K730" s="242" t="s">
        <v>410</v>
      </c>
      <c r="L730" s="73"/>
      <c r="M730" s="247" t="s">
        <v>22</v>
      </c>
      <c r="N730" s="248" t="s">
        <v>44</v>
      </c>
      <c r="O730" s="48"/>
      <c r="P730" s="249">
        <f>O730*H730</f>
        <v>0</v>
      </c>
      <c r="Q730" s="249">
        <v>6E-05</v>
      </c>
      <c r="R730" s="249">
        <f>Q730*H730</f>
        <v>0.03274578</v>
      </c>
      <c r="S730" s="249">
        <v>0</v>
      </c>
      <c r="T730" s="250">
        <f>S730*H730</f>
        <v>0</v>
      </c>
      <c r="AR730" s="25" t="s">
        <v>401</v>
      </c>
      <c r="AT730" s="25" t="s">
        <v>396</v>
      </c>
      <c r="AU730" s="25" t="s">
        <v>81</v>
      </c>
      <c r="AY730" s="25" t="s">
        <v>394</v>
      </c>
      <c r="BE730" s="251">
        <f>IF(N730="základní",J730,0)</f>
        <v>0</v>
      </c>
      <c r="BF730" s="251">
        <f>IF(N730="snížená",J730,0)</f>
        <v>0</v>
      </c>
      <c r="BG730" s="251">
        <f>IF(N730="zákl. přenesená",J730,0)</f>
        <v>0</v>
      </c>
      <c r="BH730" s="251">
        <f>IF(N730="sníž. přenesená",J730,0)</f>
        <v>0</v>
      </c>
      <c r="BI730" s="251">
        <f>IF(N730="nulová",J730,0)</f>
        <v>0</v>
      </c>
      <c r="BJ730" s="25" t="s">
        <v>24</v>
      </c>
      <c r="BK730" s="251">
        <f>ROUND(I730*H730,2)</f>
        <v>0</v>
      </c>
      <c r="BL730" s="25" t="s">
        <v>401</v>
      </c>
      <c r="BM730" s="25" t="s">
        <v>1440</v>
      </c>
    </row>
    <row r="731" spans="2:47" s="1" customFormat="1" ht="13.5">
      <c r="B731" s="47"/>
      <c r="C731" s="75"/>
      <c r="D731" s="252" t="s">
        <v>403</v>
      </c>
      <c r="E731" s="75"/>
      <c r="F731" s="253" t="s">
        <v>1441</v>
      </c>
      <c r="G731" s="75"/>
      <c r="H731" s="75"/>
      <c r="I731" s="208"/>
      <c r="J731" s="75"/>
      <c r="K731" s="75"/>
      <c r="L731" s="73"/>
      <c r="M731" s="254"/>
      <c r="N731" s="48"/>
      <c r="O731" s="48"/>
      <c r="P731" s="48"/>
      <c r="Q731" s="48"/>
      <c r="R731" s="48"/>
      <c r="S731" s="48"/>
      <c r="T731" s="96"/>
      <c r="AT731" s="25" t="s">
        <v>403</v>
      </c>
      <c r="AU731" s="25" t="s">
        <v>81</v>
      </c>
    </row>
    <row r="732" spans="2:51" s="12" customFormat="1" ht="13.5">
      <c r="B732" s="255"/>
      <c r="C732" s="256"/>
      <c r="D732" s="252" t="s">
        <v>405</v>
      </c>
      <c r="E732" s="257" t="s">
        <v>22</v>
      </c>
      <c r="F732" s="258" t="s">
        <v>1442</v>
      </c>
      <c r="G732" s="256"/>
      <c r="H732" s="259">
        <v>545.763</v>
      </c>
      <c r="I732" s="260"/>
      <c r="J732" s="256"/>
      <c r="K732" s="256"/>
      <c r="L732" s="261"/>
      <c r="M732" s="262"/>
      <c r="N732" s="263"/>
      <c r="O732" s="263"/>
      <c r="P732" s="263"/>
      <c r="Q732" s="263"/>
      <c r="R732" s="263"/>
      <c r="S732" s="263"/>
      <c r="T732" s="264"/>
      <c r="AT732" s="265" t="s">
        <v>405</v>
      </c>
      <c r="AU732" s="265" t="s">
        <v>81</v>
      </c>
      <c r="AV732" s="12" t="s">
        <v>81</v>
      </c>
      <c r="AW732" s="12" t="s">
        <v>36</v>
      </c>
      <c r="AX732" s="12" t="s">
        <v>24</v>
      </c>
      <c r="AY732" s="265" t="s">
        <v>394</v>
      </c>
    </row>
    <row r="733" spans="2:65" s="1" customFormat="1" ht="16.5" customHeight="1">
      <c r="B733" s="47"/>
      <c r="C733" s="240" t="s">
        <v>1443</v>
      </c>
      <c r="D733" s="240" t="s">
        <v>396</v>
      </c>
      <c r="E733" s="241" t="s">
        <v>1444</v>
      </c>
      <c r="F733" s="242" t="s">
        <v>1445</v>
      </c>
      <c r="G733" s="243" t="s">
        <v>612</v>
      </c>
      <c r="H733" s="244">
        <v>89.84</v>
      </c>
      <c r="I733" s="245"/>
      <c r="J733" s="246">
        <f>ROUND(I733*H733,2)</f>
        <v>0</v>
      </c>
      <c r="K733" s="242" t="s">
        <v>410</v>
      </c>
      <c r="L733" s="73"/>
      <c r="M733" s="247" t="s">
        <v>22</v>
      </c>
      <c r="N733" s="248" t="s">
        <v>44</v>
      </c>
      <c r="O733" s="48"/>
      <c r="P733" s="249">
        <f>O733*H733</f>
        <v>0</v>
      </c>
      <c r="Q733" s="249">
        <v>8E-05</v>
      </c>
      <c r="R733" s="249">
        <f>Q733*H733</f>
        <v>0.007187200000000001</v>
      </c>
      <c r="S733" s="249">
        <v>0</v>
      </c>
      <c r="T733" s="250">
        <f>S733*H733</f>
        <v>0</v>
      </c>
      <c r="AR733" s="25" t="s">
        <v>401</v>
      </c>
      <c r="AT733" s="25" t="s">
        <v>396</v>
      </c>
      <c r="AU733" s="25" t="s">
        <v>81</v>
      </c>
      <c r="AY733" s="25" t="s">
        <v>394</v>
      </c>
      <c r="BE733" s="251">
        <f>IF(N733="základní",J733,0)</f>
        <v>0</v>
      </c>
      <c r="BF733" s="251">
        <f>IF(N733="snížená",J733,0)</f>
        <v>0</v>
      </c>
      <c r="BG733" s="251">
        <f>IF(N733="zákl. přenesená",J733,0)</f>
        <v>0</v>
      </c>
      <c r="BH733" s="251">
        <f>IF(N733="sníž. přenesená",J733,0)</f>
        <v>0</v>
      </c>
      <c r="BI733" s="251">
        <f>IF(N733="nulová",J733,0)</f>
        <v>0</v>
      </c>
      <c r="BJ733" s="25" t="s">
        <v>24</v>
      </c>
      <c r="BK733" s="251">
        <f>ROUND(I733*H733,2)</f>
        <v>0</v>
      </c>
      <c r="BL733" s="25" t="s">
        <v>401</v>
      </c>
      <c r="BM733" s="25" t="s">
        <v>1446</v>
      </c>
    </row>
    <row r="734" spans="2:47" s="1" customFormat="1" ht="13.5">
      <c r="B734" s="47"/>
      <c r="C734" s="75"/>
      <c r="D734" s="252" t="s">
        <v>403</v>
      </c>
      <c r="E734" s="75"/>
      <c r="F734" s="253" t="s">
        <v>1447</v>
      </c>
      <c r="G734" s="75"/>
      <c r="H734" s="75"/>
      <c r="I734" s="208"/>
      <c r="J734" s="75"/>
      <c r="K734" s="75"/>
      <c r="L734" s="73"/>
      <c r="M734" s="254"/>
      <c r="N734" s="48"/>
      <c r="O734" s="48"/>
      <c r="P734" s="48"/>
      <c r="Q734" s="48"/>
      <c r="R734" s="48"/>
      <c r="S734" s="48"/>
      <c r="T734" s="96"/>
      <c r="AT734" s="25" t="s">
        <v>403</v>
      </c>
      <c r="AU734" s="25" t="s">
        <v>81</v>
      </c>
    </row>
    <row r="735" spans="2:51" s="12" customFormat="1" ht="13.5">
      <c r="B735" s="255"/>
      <c r="C735" s="256"/>
      <c r="D735" s="252" t="s">
        <v>405</v>
      </c>
      <c r="E735" s="257" t="s">
        <v>22</v>
      </c>
      <c r="F735" s="258" t="s">
        <v>244</v>
      </c>
      <c r="G735" s="256"/>
      <c r="H735" s="259">
        <v>89.84</v>
      </c>
      <c r="I735" s="260"/>
      <c r="J735" s="256"/>
      <c r="K735" s="256"/>
      <c r="L735" s="261"/>
      <c r="M735" s="262"/>
      <c r="N735" s="263"/>
      <c r="O735" s="263"/>
      <c r="P735" s="263"/>
      <c r="Q735" s="263"/>
      <c r="R735" s="263"/>
      <c r="S735" s="263"/>
      <c r="T735" s="264"/>
      <c r="AT735" s="265" t="s">
        <v>405</v>
      </c>
      <c r="AU735" s="265" t="s">
        <v>81</v>
      </c>
      <c r="AV735" s="12" t="s">
        <v>81</v>
      </c>
      <c r="AW735" s="12" t="s">
        <v>36</v>
      </c>
      <c r="AX735" s="12" t="s">
        <v>24</v>
      </c>
      <c r="AY735" s="265" t="s">
        <v>394</v>
      </c>
    </row>
    <row r="736" spans="2:65" s="1" customFormat="1" ht="16.5" customHeight="1">
      <c r="B736" s="47"/>
      <c r="C736" s="240" t="s">
        <v>1448</v>
      </c>
      <c r="D736" s="240" t="s">
        <v>396</v>
      </c>
      <c r="E736" s="241" t="s">
        <v>1449</v>
      </c>
      <c r="F736" s="242" t="s">
        <v>1450</v>
      </c>
      <c r="G736" s="243" t="s">
        <v>612</v>
      </c>
      <c r="H736" s="244">
        <v>89.84</v>
      </c>
      <c r="I736" s="245"/>
      <c r="J736" s="246">
        <f>ROUND(I736*H736,2)</f>
        <v>0</v>
      </c>
      <c r="K736" s="242" t="s">
        <v>410</v>
      </c>
      <c r="L736" s="73"/>
      <c r="M736" s="247" t="s">
        <v>22</v>
      </c>
      <c r="N736" s="248" t="s">
        <v>44</v>
      </c>
      <c r="O736" s="48"/>
      <c r="P736" s="249">
        <f>O736*H736</f>
        <v>0</v>
      </c>
      <c r="Q736" s="249">
        <v>0</v>
      </c>
      <c r="R736" s="249">
        <f>Q736*H736</f>
        <v>0</v>
      </c>
      <c r="S736" s="249">
        <v>0</v>
      </c>
      <c r="T736" s="250">
        <f>S736*H736</f>
        <v>0</v>
      </c>
      <c r="AR736" s="25" t="s">
        <v>401</v>
      </c>
      <c r="AT736" s="25" t="s">
        <v>396</v>
      </c>
      <c r="AU736" s="25" t="s">
        <v>81</v>
      </c>
      <c r="AY736" s="25" t="s">
        <v>394</v>
      </c>
      <c r="BE736" s="251">
        <f>IF(N736="základní",J736,0)</f>
        <v>0</v>
      </c>
      <c r="BF736" s="251">
        <f>IF(N736="snížená",J736,0)</f>
        <v>0</v>
      </c>
      <c r="BG736" s="251">
        <f>IF(N736="zákl. přenesená",J736,0)</f>
        <v>0</v>
      </c>
      <c r="BH736" s="251">
        <f>IF(N736="sníž. přenesená",J736,0)</f>
        <v>0</v>
      </c>
      <c r="BI736" s="251">
        <f>IF(N736="nulová",J736,0)</f>
        <v>0</v>
      </c>
      <c r="BJ736" s="25" t="s">
        <v>24</v>
      </c>
      <c r="BK736" s="251">
        <f>ROUND(I736*H736,2)</f>
        <v>0</v>
      </c>
      <c r="BL736" s="25" t="s">
        <v>401</v>
      </c>
      <c r="BM736" s="25" t="s">
        <v>1451</v>
      </c>
    </row>
    <row r="737" spans="2:47" s="1" customFormat="1" ht="13.5">
      <c r="B737" s="47"/>
      <c r="C737" s="75"/>
      <c r="D737" s="252" t="s">
        <v>403</v>
      </c>
      <c r="E737" s="75"/>
      <c r="F737" s="253" t="s">
        <v>1452</v>
      </c>
      <c r="G737" s="75"/>
      <c r="H737" s="75"/>
      <c r="I737" s="208"/>
      <c r="J737" s="75"/>
      <c r="K737" s="75"/>
      <c r="L737" s="73"/>
      <c r="M737" s="254"/>
      <c r="N737" s="48"/>
      <c r="O737" s="48"/>
      <c r="P737" s="48"/>
      <c r="Q737" s="48"/>
      <c r="R737" s="48"/>
      <c r="S737" s="48"/>
      <c r="T737" s="96"/>
      <c r="AT737" s="25" t="s">
        <v>403</v>
      </c>
      <c r="AU737" s="25" t="s">
        <v>81</v>
      </c>
    </row>
    <row r="738" spans="2:51" s="12" customFormat="1" ht="13.5">
      <c r="B738" s="255"/>
      <c r="C738" s="256"/>
      <c r="D738" s="252" t="s">
        <v>405</v>
      </c>
      <c r="E738" s="257" t="s">
        <v>244</v>
      </c>
      <c r="F738" s="258" t="s">
        <v>1453</v>
      </c>
      <c r="G738" s="256"/>
      <c r="H738" s="259">
        <v>89.84</v>
      </c>
      <c r="I738" s="260"/>
      <c r="J738" s="256"/>
      <c r="K738" s="256"/>
      <c r="L738" s="261"/>
      <c r="M738" s="262"/>
      <c r="N738" s="263"/>
      <c r="O738" s="263"/>
      <c r="P738" s="263"/>
      <c r="Q738" s="263"/>
      <c r="R738" s="263"/>
      <c r="S738" s="263"/>
      <c r="T738" s="264"/>
      <c r="AT738" s="265" t="s">
        <v>405</v>
      </c>
      <c r="AU738" s="265" t="s">
        <v>81</v>
      </c>
      <c r="AV738" s="12" t="s">
        <v>81</v>
      </c>
      <c r="AW738" s="12" t="s">
        <v>36</v>
      </c>
      <c r="AX738" s="12" t="s">
        <v>24</v>
      </c>
      <c r="AY738" s="265" t="s">
        <v>394</v>
      </c>
    </row>
    <row r="739" spans="2:65" s="1" customFormat="1" ht="16.5" customHeight="1">
      <c r="B739" s="47"/>
      <c r="C739" s="240" t="s">
        <v>1454</v>
      </c>
      <c r="D739" s="240" t="s">
        <v>396</v>
      </c>
      <c r="E739" s="241" t="s">
        <v>1455</v>
      </c>
      <c r="F739" s="242" t="s">
        <v>1456</v>
      </c>
      <c r="G739" s="243" t="s">
        <v>425</v>
      </c>
      <c r="H739" s="244">
        <v>39.9</v>
      </c>
      <c r="I739" s="245"/>
      <c r="J739" s="246">
        <f>ROUND(I739*H739,2)</f>
        <v>0</v>
      </c>
      <c r="K739" s="242" t="s">
        <v>400</v>
      </c>
      <c r="L739" s="73"/>
      <c r="M739" s="247" t="s">
        <v>22</v>
      </c>
      <c r="N739" s="248" t="s">
        <v>44</v>
      </c>
      <c r="O739" s="48"/>
      <c r="P739" s="249">
        <f>O739*H739</f>
        <v>0</v>
      </c>
      <c r="Q739" s="249">
        <v>1.9593</v>
      </c>
      <c r="R739" s="249">
        <f>Q739*H739</f>
        <v>78.17607</v>
      </c>
      <c r="S739" s="249">
        <v>0</v>
      </c>
      <c r="T739" s="250">
        <f>S739*H739</f>
        <v>0</v>
      </c>
      <c r="AR739" s="25" t="s">
        <v>401</v>
      </c>
      <c r="AT739" s="25" t="s">
        <v>396</v>
      </c>
      <c r="AU739" s="25" t="s">
        <v>81</v>
      </c>
      <c r="AY739" s="25" t="s">
        <v>394</v>
      </c>
      <c r="BE739" s="251">
        <f>IF(N739="základní",J739,0)</f>
        <v>0</v>
      </c>
      <c r="BF739" s="251">
        <f>IF(N739="snížená",J739,0)</f>
        <v>0</v>
      </c>
      <c r="BG739" s="251">
        <f>IF(N739="zákl. přenesená",J739,0)</f>
        <v>0</v>
      </c>
      <c r="BH739" s="251">
        <f>IF(N739="sníž. přenesená",J739,0)</f>
        <v>0</v>
      </c>
      <c r="BI739" s="251">
        <f>IF(N739="nulová",J739,0)</f>
        <v>0</v>
      </c>
      <c r="BJ739" s="25" t="s">
        <v>24</v>
      </c>
      <c r="BK739" s="251">
        <f>ROUND(I739*H739,2)</f>
        <v>0</v>
      </c>
      <c r="BL739" s="25" t="s">
        <v>401</v>
      </c>
      <c r="BM739" s="25" t="s">
        <v>1457</v>
      </c>
    </row>
    <row r="740" spans="2:47" s="1" customFormat="1" ht="13.5">
      <c r="B740" s="47"/>
      <c r="C740" s="75"/>
      <c r="D740" s="252" t="s">
        <v>403</v>
      </c>
      <c r="E740" s="75"/>
      <c r="F740" s="253" t="s">
        <v>1458</v>
      </c>
      <c r="G740" s="75"/>
      <c r="H740" s="75"/>
      <c r="I740" s="208"/>
      <c r="J740" s="75"/>
      <c r="K740" s="75"/>
      <c r="L740" s="73"/>
      <c r="M740" s="254"/>
      <c r="N740" s="48"/>
      <c r="O740" s="48"/>
      <c r="P740" s="48"/>
      <c r="Q740" s="48"/>
      <c r="R740" s="48"/>
      <c r="S740" s="48"/>
      <c r="T740" s="96"/>
      <c r="AT740" s="25" t="s">
        <v>403</v>
      </c>
      <c r="AU740" s="25" t="s">
        <v>81</v>
      </c>
    </row>
    <row r="741" spans="2:51" s="12" customFormat="1" ht="13.5">
      <c r="B741" s="255"/>
      <c r="C741" s="256"/>
      <c r="D741" s="252" t="s">
        <v>405</v>
      </c>
      <c r="E741" s="257" t="s">
        <v>22</v>
      </c>
      <c r="F741" s="258" t="s">
        <v>1459</v>
      </c>
      <c r="G741" s="256"/>
      <c r="H741" s="259">
        <v>39.9</v>
      </c>
      <c r="I741" s="260"/>
      <c r="J741" s="256"/>
      <c r="K741" s="256"/>
      <c r="L741" s="261"/>
      <c r="M741" s="262"/>
      <c r="N741" s="263"/>
      <c r="O741" s="263"/>
      <c r="P741" s="263"/>
      <c r="Q741" s="263"/>
      <c r="R741" s="263"/>
      <c r="S741" s="263"/>
      <c r="T741" s="264"/>
      <c r="AT741" s="265" t="s">
        <v>405</v>
      </c>
      <c r="AU741" s="265" t="s">
        <v>81</v>
      </c>
      <c r="AV741" s="12" t="s">
        <v>81</v>
      </c>
      <c r="AW741" s="12" t="s">
        <v>36</v>
      </c>
      <c r="AX741" s="12" t="s">
        <v>24</v>
      </c>
      <c r="AY741" s="265" t="s">
        <v>394</v>
      </c>
    </row>
    <row r="742" spans="2:65" s="1" customFormat="1" ht="16.5" customHeight="1">
      <c r="B742" s="47"/>
      <c r="C742" s="240" t="s">
        <v>1460</v>
      </c>
      <c r="D742" s="240" t="s">
        <v>396</v>
      </c>
      <c r="E742" s="241" t="s">
        <v>1461</v>
      </c>
      <c r="F742" s="242" t="s">
        <v>1462</v>
      </c>
      <c r="G742" s="243" t="s">
        <v>409</v>
      </c>
      <c r="H742" s="244">
        <v>18</v>
      </c>
      <c r="I742" s="245"/>
      <c r="J742" s="246">
        <f>ROUND(I742*H742,2)</f>
        <v>0</v>
      </c>
      <c r="K742" s="242" t="s">
        <v>410</v>
      </c>
      <c r="L742" s="73"/>
      <c r="M742" s="247" t="s">
        <v>22</v>
      </c>
      <c r="N742" s="248" t="s">
        <v>44</v>
      </c>
      <c r="O742" s="48"/>
      <c r="P742" s="249">
        <f>O742*H742</f>
        <v>0</v>
      </c>
      <c r="Q742" s="249">
        <v>0.01698</v>
      </c>
      <c r="R742" s="249">
        <f>Q742*H742</f>
        <v>0.30563999999999997</v>
      </c>
      <c r="S742" s="249">
        <v>0</v>
      </c>
      <c r="T742" s="250">
        <f>S742*H742</f>
        <v>0</v>
      </c>
      <c r="AR742" s="25" t="s">
        <v>401</v>
      </c>
      <c r="AT742" s="25" t="s">
        <v>396</v>
      </c>
      <c r="AU742" s="25" t="s">
        <v>81</v>
      </c>
      <c r="AY742" s="25" t="s">
        <v>394</v>
      </c>
      <c r="BE742" s="251">
        <f>IF(N742="základní",J742,0)</f>
        <v>0</v>
      </c>
      <c r="BF742" s="251">
        <f>IF(N742="snížená",J742,0)</f>
        <v>0</v>
      </c>
      <c r="BG742" s="251">
        <f>IF(N742="zákl. přenesená",J742,0)</f>
        <v>0</v>
      </c>
      <c r="BH742" s="251">
        <f>IF(N742="sníž. přenesená",J742,0)</f>
        <v>0</v>
      </c>
      <c r="BI742" s="251">
        <f>IF(N742="nulová",J742,0)</f>
        <v>0</v>
      </c>
      <c r="BJ742" s="25" t="s">
        <v>24</v>
      </c>
      <c r="BK742" s="251">
        <f>ROUND(I742*H742,2)</f>
        <v>0</v>
      </c>
      <c r="BL742" s="25" t="s">
        <v>401</v>
      </c>
      <c r="BM742" s="25" t="s">
        <v>1463</v>
      </c>
    </row>
    <row r="743" spans="2:47" s="1" customFormat="1" ht="13.5">
      <c r="B743" s="47"/>
      <c r="C743" s="75"/>
      <c r="D743" s="252" t="s">
        <v>403</v>
      </c>
      <c r="E743" s="75"/>
      <c r="F743" s="253" t="s">
        <v>1464</v>
      </c>
      <c r="G743" s="75"/>
      <c r="H743" s="75"/>
      <c r="I743" s="208"/>
      <c r="J743" s="75"/>
      <c r="K743" s="75"/>
      <c r="L743" s="73"/>
      <c r="M743" s="254"/>
      <c r="N743" s="48"/>
      <c r="O743" s="48"/>
      <c r="P743" s="48"/>
      <c r="Q743" s="48"/>
      <c r="R743" s="48"/>
      <c r="S743" s="48"/>
      <c r="T743" s="96"/>
      <c r="AT743" s="25" t="s">
        <v>403</v>
      </c>
      <c r="AU743" s="25" t="s">
        <v>81</v>
      </c>
    </row>
    <row r="744" spans="2:51" s="12" customFormat="1" ht="13.5">
      <c r="B744" s="255"/>
      <c r="C744" s="256"/>
      <c r="D744" s="252" t="s">
        <v>405</v>
      </c>
      <c r="E744" s="257" t="s">
        <v>22</v>
      </c>
      <c r="F744" s="258" t="s">
        <v>1465</v>
      </c>
      <c r="G744" s="256"/>
      <c r="H744" s="259">
        <v>1</v>
      </c>
      <c r="I744" s="260"/>
      <c r="J744" s="256"/>
      <c r="K744" s="256"/>
      <c r="L744" s="261"/>
      <c r="M744" s="262"/>
      <c r="N744" s="263"/>
      <c r="O744" s="263"/>
      <c r="P744" s="263"/>
      <c r="Q744" s="263"/>
      <c r="R744" s="263"/>
      <c r="S744" s="263"/>
      <c r="T744" s="264"/>
      <c r="AT744" s="265" t="s">
        <v>405</v>
      </c>
      <c r="AU744" s="265" t="s">
        <v>81</v>
      </c>
      <c r="AV744" s="12" t="s">
        <v>81</v>
      </c>
      <c r="AW744" s="12" t="s">
        <v>36</v>
      </c>
      <c r="AX744" s="12" t="s">
        <v>73</v>
      </c>
      <c r="AY744" s="265" t="s">
        <v>394</v>
      </c>
    </row>
    <row r="745" spans="2:51" s="12" customFormat="1" ht="13.5">
      <c r="B745" s="255"/>
      <c r="C745" s="256"/>
      <c r="D745" s="252" t="s">
        <v>405</v>
      </c>
      <c r="E745" s="257" t="s">
        <v>22</v>
      </c>
      <c r="F745" s="258" t="s">
        <v>1466</v>
      </c>
      <c r="G745" s="256"/>
      <c r="H745" s="259">
        <v>1</v>
      </c>
      <c r="I745" s="260"/>
      <c r="J745" s="256"/>
      <c r="K745" s="256"/>
      <c r="L745" s="261"/>
      <c r="M745" s="262"/>
      <c r="N745" s="263"/>
      <c r="O745" s="263"/>
      <c r="P745" s="263"/>
      <c r="Q745" s="263"/>
      <c r="R745" s="263"/>
      <c r="S745" s="263"/>
      <c r="T745" s="264"/>
      <c r="AT745" s="265" t="s">
        <v>405</v>
      </c>
      <c r="AU745" s="265" t="s">
        <v>81</v>
      </c>
      <c r="AV745" s="12" t="s">
        <v>81</v>
      </c>
      <c r="AW745" s="12" t="s">
        <v>36</v>
      </c>
      <c r="AX745" s="12" t="s">
        <v>73</v>
      </c>
      <c r="AY745" s="265" t="s">
        <v>394</v>
      </c>
    </row>
    <row r="746" spans="2:51" s="12" customFormat="1" ht="13.5">
      <c r="B746" s="255"/>
      <c r="C746" s="256"/>
      <c r="D746" s="252" t="s">
        <v>405</v>
      </c>
      <c r="E746" s="257" t="s">
        <v>22</v>
      </c>
      <c r="F746" s="258" t="s">
        <v>1467</v>
      </c>
      <c r="G746" s="256"/>
      <c r="H746" s="259">
        <v>2</v>
      </c>
      <c r="I746" s="260"/>
      <c r="J746" s="256"/>
      <c r="K746" s="256"/>
      <c r="L746" s="261"/>
      <c r="M746" s="262"/>
      <c r="N746" s="263"/>
      <c r="O746" s="263"/>
      <c r="P746" s="263"/>
      <c r="Q746" s="263"/>
      <c r="R746" s="263"/>
      <c r="S746" s="263"/>
      <c r="T746" s="264"/>
      <c r="AT746" s="265" t="s">
        <v>405</v>
      </c>
      <c r="AU746" s="265" t="s">
        <v>81</v>
      </c>
      <c r="AV746" s="12" t="s">
        <v>81</v>
      </c>
      <c r="AW746" s="12" t="s">
        <v>36</v>
      </c>
      <c r="AX746" s="12" t="s">
        <v>73</v>
      </c>
      <c r="AY746" s="265" t="s">
        <v>394</v>
      </c>
    </row>
    <row r="747" spans="2:51" s="12" customFormat="1" ht="13.5">
      <c r="B747" s="255"/>
      <c r="C747" s="256"/>
      <c r="D747" s="252" t="s">
        <v>405</v>
      </c>
      <c r="E747" s="257" t="s">
        <v>22</v>
      </c>
      <c r="F747" s="258" t="s">
        <v>1468</v>
      </c>
      <c r="G747" s="256"/>
      <c r="H747" s="259">
        <v>1</v>
      </c>
      <c r="I747" s="260"/>
      <c r="J747" s="256"/>
      <c r="K747" s="256"/>
      <c r="L747" s="261"/>
      <c r="M747" s="262"/>
      <c r="N747" s="263"/>
      <c r="O747" s="263"/>
      <c r="P747" s="263"/>
      <c r="Q747" s="263"/>
      <c r="R747" s="263"/>
      <c r="S747" s="263"/>
      <c r="T747" s="264"/>
      <c r="AT747" s="265" t="s">
        <v>405</v>
      </c>
      <c r="AU747" s="265" t="s">
        <v>81</v>
      </c>
      <c r="AV747" s="12" t="s">
        <v>81</v>
      </c>
      <c r="AW747" s="12" t="s">
        <v>36</v>
      </c>
      <c r="AX747" s="12" t="s">
        <v>73</v>
      </c>
      <c r="AY747" s="265" t="s">
        <v>394</v>
      </c>
    </row>
    <row r="748" spans="2:51" s="12" customFormat="1" ht="13.5">
      <c r="B748" s="255"/>
      <c r="C748" s="256"/>
      <c r="D748" s="252" t="s">
        <v>405</v>
      </c>
      <c r="E748" s="257" t="s">
        <v>22</v>
      </c>
      <c r="F748" s="258" t="s">
        <v>1469</v>
      </c>
      <c r="G748" s="256"/>
      <c r="H748" s="259">
        <v>1</v>
      </c>
      <c r="I748" s="260"/>
      <c r="J748" s="256"/>
      <c r="K748" s="256"/>
      <c r="L748" s="261"/>
      <c r="M748" s="262"/>
      <c r="N748" s="263"/>
      <c r="O748" s="263"/>
      <c r="P748" s="263"/>
      <c r="Q748" s="263"/>
      <c r="R748" s="263"/>
      <c r="S748" s="263"/>
      <c r="T748" s="264"/>
      <c r="AT748" s="265" t="s">
        <v>405</v>
      </c>
      <c r="AU748" s="265" t="s">
        <v>81</v>
      </c>
      <c r="AV748" s="12" t="s">
        <v>81</v>
      </c>
      <c r="AW748" s="12" t="s">
        <v>36</v>
      </c>
      <c r="AX748" s="12" t="s">
        <v>73</v>
      </c>
      <c r="AY748" s="265" t="s">
        <v>394</v>
      </c>
    </row>
    <row r="749" spans="2:51" s="12" customFormat="1" ht="13.5">
      <c r="B749" s="255"/>
      <c r="C749" s="256"/>
      <c r="D749" s="252" t="s">
        <v>405</v>
      </c>
      <c r="E749" s="257" t="s">
        <v>22</v>
      </c>
      <c r="F749" s="258" t="s">
        <v>1470</v>
      </c>
      <c r="G749" s="256"/>
      <c r="H749" s="259">
        <v>3</v>
      </c>
      <c r="I749" s="260"/>
      <c r="J749" s="256"/>
      <c r="K749" s="256"/>
      <c r="L749" s="261"/>
      <c r="M749" s="262"/>
      <c r="N749" s="263"/>
      <c r="O749" s="263"/>
      <c r="P749" s="263"/>
      <c r="Q749" s="263"/>
      <c r="R749" s="263"/>
      <c r="S749" s="263"/>
      <c r="T749" s="264"/>
      <c r="AT749" s="265" t="s">
        <v>405</v>
      </c>
      <c r="AU749" s="265" t="s">
        <v>81</v>
      </c>
      <c r="AV749" s="12" t="s">
        <v>81</v>
      </c>
      <c r="AW749" s="12" t="s">
        <v>36</v>
      </c>
      <c r="AX749" s="12" t="s">
        <v>73</v>
      </c>
      <c r="AY749" s="265" t="s">
        <v>394</v>
      </c>
    </row>
    <row r="750" spans="2:51" s="12" customFormat="1" ht="13.5">
      <c r="B750" s="255"/>
      <c r="C750" s="256"/>
      <c r="D750" s="252" t="s">
        <v>405</v>
      </c>
      <c r="E750" s="257" t="s">
        <v>22</v>
      </c>
      <c r="F750" s="258" t="s">
        <v>1471</v>
      </c>
      <c r="G750" s="256"/>
      <c r="H750" s="259">
        <v>2</v>
      </c>
      <c r="I750" s="260"/>
      <c r="J750" s="256"/>
      <c r="K750" s="256"/>
      <c r="L750" s="261"/>
      <c r="M750" s="262"/>
      <c r="N750" s="263"/>
      <c r="O750" s="263"/>
      <c r="P750" s="263"/>
      <c r="Q750" s="263"/>
      <c r="R750" s="263"/>
      <c r="S750" s="263"/>
      <c r="T750" s="264"/>
      <c r="AT750" s="265" t="s">
        <v>405</v>
      </c>
      <c r="AU750" s="265" t="s">
        <v>81</v>
      </c>
      <c r="AV750" s="12" t="s">
        <v>81</v>
      </c>
      <c r="AW750" s="12" t="s">
        <v>36</v>
      </c>
      <c r="AX750" s="12" t="s">
        <v>73</v>
      </c>
      <c r="AY750" s="265" t="s">
        <v>394</v>
      </c>
    </row>
    <row r="751" spans="2:51" s="12" customFormat="1" ht="13.5">
      <c r="B751" s="255"/>
      <c r="C751" s="256"/>
      <c r="D751" s="252" t="s">
        <v>405</v>
      </c>
      <c r="E751" s="257" t="s">
        <v>22</v>
      </c>
      <c r="F751" s="258" t="s">
        <v>1472</v>
      </c>
      <c r="G751" s="256"/>
      <c r="H751" s="259">
        <v>2</v>
      </c>
      <c r="I751" s="260"/>
      <c r="J751" s="256"/>
      <c r="K751" s="256"/>
      <c r="L751" s="261"/>
      <c r="M751" s="262"/>
      <c r="N751" s="263"/>
      <c r="O751" s="263"/>
      <c r="P751" s="263"/>
      <c r="Q751" s="263"/>
      <c r="R751" s="263"/>
      <c r="S751" s="263"/>
      <c r="T751" s="264"/>
      <c r="AT751" s="265" t="s">
        <v>405</v>
      </c>
      <c r="AU751" s="265" t="s">
        <v>81</v>
      </c>
      <c r="AV751" s="12" t="s">
        <v>81</v>
      </c>
      <c r="AW751" s="12" t="s">
        <v>36</v>
      </c>
      <c r="AX751" s="12" t="s">
        <v>73</v>
      </c>
      <c r="AY751" s="265" t="s">
        <v>394</v>
      </c>
    </row>
    <row r="752" spans="2:51" s="12" customFormat="1" ht="13.5">
      <c r="B752" s="255"/>
      <c r="C752" s="256"/>
      <c r="D752" s="252" t="s">
        <v>405</v>
      </c>
      <c r="E752" s="257" t="s">
        <v>22</v>
      </c>
      <c r="F752" s="258" t="s">
        <v>1473</v>
      </c>
      <c r="G752" s="256"/>
      <c r="H752" s="259">
        <v>1</v>
      </c>
      <c r="I752" s="260"/>
      <c r="J752" s="256"/>
      <c r="K752" s="256"/>
      <c r="L752" s="261"/>
      <c r="M752" s="262"/>
      <c r="N752" s="263"/>
      <c r="O752" s="263"/>
      <c r="P752" s="263"/>
      <c r="Q752" s="263"/>
      <c r="R752" s="263"/>
      <c r="S752" s="263"/>
      <c r="T752" s="264"/>
      <c r="AT752" s="265" t="s">
        <v>405</v>
      </c>
      <c r="AU752" s="265" t="s">
        <v>81</v>
      </c>
      <c r="AV752" s="12" t="s">
        <v>81</v>
      </c>
      <c r="AW752" s="12" t="s">
        <v>36</v>
      </c>
      <c r="AX752" s="12" t="s">
        <v>73</v>
      </c>
      <c r="AY752" s="265" t="s">
        <v>394</v>
      </c>
    </row>
    <row r="753" spans="2:51" s="12" customFormat="1" ht="13.5">
      <c r="B753" s="255"/>
      <c r="C753" s="256"/>
      <c r="D753" s="252" t="s">
        <v>405</v>
      </c>
      <c r="E753" s="257" t="s">
        <v>22</v>
      </c>
      <c r="F753" s="258" t="s">
        <v>1474</v>
      </c>
      <c r="G753" s="256"/>
      <c r="H753" s="259">
        <v>3</v>
      </c>
      <c r="I753" s="260"/>
      <c r="J753" s="256"/>
      <c r="K753" s="256"/>
      <c r="L753" s="261"/>
      <c r="M753" s="262"/>
      <c r="N753" s="263"/>
      <c r="O753" s="263"/>
      <c r="P753" s="263"/>
      <c r="Q753" s="263"/>
      <c r="R753" s="263"/>
      <c r="S753" s="263"/>
      <c r="T753" s="264"/>
      <c r="AT753" s="265" t="s">
        <v>405</v>
      </c>
      <c r="AU753" s="265" t="s">
        <v>81</v>
      </c>
      <c r="AV753" s="12" t="s">
        <v>81</v>
      </c>
      <c r="AW753" s="12" t="s">
        <v>36</v>
      </c>
      <c r="AX753" s="12" t="s">
        <v>73</v>
      </c>
      <c r="AY753" s="265" t="s">
        <v>394</v>
      </c>
    </row>
    <row r="754" spans="2:51" s="12" customFormat="1" ht="13.5">
      <c r="B754" s="255"/>
      <c r="C754" s="256"/>
      <c r="D754" s="252" t="s">
        <v>405</v>
      </c>
      <c r="E754" s="257" t="s">
        <v>22</v>
      </c>
      <c r="F754" s="258" t="s">
        <v>1475</v>
      </c>
      <c r="G754" s="256"/>
      <c r="H754" s="259">
        <v>1</v>
      </c>
      <c r="I754" s="260"/>
      <c r="J754" s="256"/>
      <c r="K754" s="256"/>
      <c r="L754" s="261"/>
      <c r="M754" s="262"/>
      <c r="N754" s="263"/>
      <c r="O754" s="263"/>
      <c r="P754" s="263"/>
      <c r="Q754" s="263"/>
      <c r="R754" s="263"/>
      <c r="S754" s="263"/>
      <c r="T754" s="264"/>
      <c r="AT754" s="265" t="s">
        <v>405</v>
      </c>
      <c r="AU754" s="265" t="s">
        <v>81</v>
      </c>
      <c r="AV754" s="12" t="s">
        <v>81</v>
      </c>
      <c r="AW754" s="12" t="s">
        <v>36</v>
      </c>
      <c r="AX754" s="12" t="s">
        <v>73</v>
      </c>
      <c r="AY754" s="265" t="s">
        <v>394</v>
      </c>
    </row>
    <row r="755" spans="2:51" s="14" customFormat="1" ht="13.5">
      <c r="B755" s="277"/>
      <c r="C755" s="278"/>
      <c r="D755" s="252" t="s">
        <v>405</v>
      </c>
      <c r="E755" s="279" t="s">
        <v>22</v>
      </c>
      <c r="F755" s="280" t="s">
        <v>473</v>
      </c>
      <c r="G755" s="278"/>
      <c r="H755" s="281">
        <v>18</v>
      </c>
      <c r="I755" s="282"/>
      <c r="J755" s="278"/>
      <c r="K755" s="278"/>
      <c r="L755" s="283"/>
      <c r="M755" s="284"/>
      <c r="N755" s="285"/>
      <c r="O755" s="285"/>
      <c r="P755" s="285"/>
      <c r="Q755" s="285"/>
      <c r="R755" s="285"/>
      <c r="S755" s="285"/>
      <c r="T755" s="286"/>
      <c r="AT755" s="287" t="s">
        <v>405</v>
      </c>
      <c r="AU755" s="287" t="s">
        <v>81</v>
      </c>
      <c r="AV755" s="14" t="s">
        <v>401</v>
      </c>
      <c r="AW755" s="14" t="s">
        <v>36</v>
      </c>
      <c r="AX755" s="14" t="s">
        <v>24</v>
      </c>
      <c r="AY755" s="287" t="s">
        <v>394</v>
      </c>
    </row>
    <row r="756" spans="2:65" s="1" customFormat="1" ht="16.5" customHeight="1">
      <c r="B756" s="47"/>
      <c r="C756" s="288" t="s">
        <v>1476</v>
      </c>
      <c r="D756" s="288" t="s">
        <v>506</v>
      </c>
      <c r="E756" s="289" t="s">
        <v>1477</v>
      </c>
      <c r="F756" s="290" t="s">
        <v>1478</v>
      </c>
      <c r="G756" s="291" t="s">
        <v>409</v>
      </c>
      <c r="H756" s="292">
        <v>1</v>
      </c>
      <c r="I756" s="293"/>
      <c r="J756" s="294">
        <f>ROUND(I756*H756,2)</f>
        <v>0</v>
      </c>
      <c r="K756" s="290" t="s">
        <v>22</v>
      </c>
      <c r="L756" s="295"/>
      <c r="M756" s="296" t="s">
        <v>22</v>
      </c>
      <c r="N756" s="297" t="s">
        <v>44</v>
      </c>
      <c r="O756" s="48"/>
      <c r="P756" s="249">
        <f>O756*H756</f>
        <v>0</v>
      </c>
      <c r="Q756" s="249">
        <v>0.0136</v>
      </c>
      <c r="R756" s="249">
        <f>Q756*H756</f>
        <v>0.0136</v>
      </c>
      <c r="S756" s="249">
        <v>0</v>
      </c>
      <c r="T756" s="250">
        <f>S756*H756</f>
        <v>0</v>
      </c>
      <c r="AR756" s="25" t="s">
        <v>443</v>
      </c>
      <c r="AT756" s="25" t="s">
        <v>506</v>
      </c>
      <c r="AU756" s="25" t="s">
        <v>81</v>
      </c>
      <c r="AY756" s="25" t="s">
        <v>394</v>
      </c>
      <c r="BE756" s="251">
        <f>IF(N756="základní",J756,0)</f>
        <v>0</v>
      </c>
      <c r="BF756" s="251">
        <f>IF(N756="snížená",J756,0)</f>
        <v>0</v>
      </c>
      <c r="BG756" s="251">
        <f>IF(N756="zákl. přenesená",J756,0)</f>
        <v>0</v>
      </c>
      <c r="BH756" s="251">
        <f>IF(N756="sníž. přenesená",J756,0)</f>
        <v>0</v>
      </c>
      <c r="BI756" s="251">
        <f>IF(N756="nulová",J756,0)</f>
        <v>0</v>
      </c>
      <c r="BJ756" s="25" t="s">
        <v>24</v>
      </c>
      <c r="BK756" s="251">
        <f>ROUND(I756*H756,2)</f>
        <v>0</v>
      </c>
      <c r="BL756" s="25" t="s">
        <v>401</v>
      </c>
      <c r="BM756" s="25" t="s">
        <v>1479</v>
      </c>
    </row>
    <row r="757" spans="2:51" s="12" customFormat="1" ht="13.5">
      <c r="B757" s="255"/>
      <c r="C757" s="256"/>
      <c r="D757" s="252" t="s">
        <v>405</v>
      </c>
      <c r="E757" s="257" t="s">
        <v>22</v>
      </c>
      <c r="F757" s="258" t="s">
        <v>1475</v>
      </c>
      <c r="G757" s="256"/>
      <c r="H757" s="259">
        <v>1</v>
      </c>
      <c r="I757" s="260"/>
      <c r="J757" s="256"/>
      <c r="K757" s="256"/>
      <c r="L757" s="261"/>
      <c r="M757" s="262"/>
      <c r="N757" s="263"/>
      <c r="O757" s="263"/>
      <c r="P757" s="263"/>
      <c r="Q757" s="263"/>
      <c r="R757" s="263"/>
      <c r="S757" s="263"/>
      <c r="T757" s="264"/>
      <c r="AT757" s="265" t="s">
        <v>405</v>
      </c>
      <c r="AU757" s="265" t="s">
        <v>81</v>
      </c>
      <c r="AV757" s="12" t="s">
        <v>81</v>
      </c>
      <c r="AW757" s="12" t="s">
        <v>36</v>
      </c>
      <c r="AX757" s="12" t="s">
        <v>24</v>
      </c>
      <c r="AY757" s="265" t="s">
        <v>394</v>
      </c>
    </row>
    <row r="758" spans="2:65" s="1" customFormat="1" ht="16.5" customHeight="1">
      <c r="B758" s="47"/>
      <c r="C758" s="288" t="s">
        <v>1480</v>
      </c>
      <c r="D758" s="288" t="s">
        <v>506</v>
      </c>
      <c r="E758" s="289" t="s">
        <v>1481</v>
      </c>
      <c r="F758" s="290" t="s">
        <v>1482</v>
      </c>
      <c r="G758" s="291" t="s">
        <v>409</v>
      </c>
      <c r="H758" s="292">
        <v>3</v>
      </c>
      <c r="I758" s="293"/>
      <c r="J758" s="294">
        <f>ROUND(I758*H758,2)</f>
        <v>0</v>
      </c>
      <c r="K758" s="290" t="s">
        <v>22</v>
      </c>
      <c r="L758" s="295"/>
      <c r="M758" s="296" t="s">
        <v>22</v>
      </c>
      <c r="N758" s="297" t="s">
        <v>44</v>
      </c>
      <c r="O758" s="48"/>
      <c r="P758" s="249">
        <f>O758*H758</f>
        <v>0</v>
      </c>
      <c r="Q758" s="249">
        <v>0.0136</v>
      </c>
      <c r="R758" s="249">
        <f>Q758*H758</f>
        <v>0.040799999999999996</v>
      </c>
      <c r="S758" s="249">
        <v>0</v>
      </c>
      <c r="T758" s="250">
        <f>S758*H758</f>
        <v>0</v>
      </c>
      <c r="AR758" s="25" t="s">
        <v>443</v>
      </c>
      <c r="AT758" s="25" t="s">
        <v>506</v>
      </c>
      <c r="AU758" s="25" t="s">
        <v>81</v>
      </c>
      <c r="AY758" s="25" t="s">
        <v>394</v>
      </c>
      <c r="BE758" s="251">
        <f>IF(N758="základní",J758,0)</f>
        <v>0</v>
      </c>
      <c r="BF758" s="251">
        <f>IF(N758="snížená",J758,0)</f>
        <v>0</v>
      </c>
      <c r="BG758" s="251">
        <f>IF(N758="zákl. přenesená",J758,0)</f>
        <v>0</v>
      </c>
      <c r="BH758" s="251">
        <f>IF(N758="sníž. přenesená",J758,0)</f>
        <v>0</v>
      </c>
      <c r="BI758" s="251">
        <f>IF(N758="nulová",J758,0)</f>
        <v>0</v>
      </c>
      <c r="BJ758" s="25" t="s">
        <v>24</v>
      </c>
      <c r="BK758" s="251">
        <f>ROUND(I758*H758,2)</f>
        <v>0</v>
      </c>
      <c r="BL758" s="25" t="s">
        <v>401</v>
      </c>
      <c r="BM758" s="25" t="s">
        <v>1483</v>
      </c>
    </row>
    <row r="759" spans="2:51" s="12" customFormat="1" ht="13.5">
      <c r="B759" s="255"/>
      <c r="C759" s="256"/>
      <c r="D759" s="252" t="s">
        <v>405</v>
      </c>
      <c r="E759" s="257" t="s">
        <v>22</v>
      </c>
      <c r="F759" s="258" t="s">
        <v>1474</v>
      </c>
      <c r="G759" s="256"/>
      <c r="H759" s="259">
        <v>3</v>
      </c>
      <c r="I759" s="260"/>
      <c r="J759" s="256"/>
      <c r="K759" s="256"/>
      <c r="L759" s="261"/>
      <c r="M759" s="262"/>
      <c r="N759" s="263"/>
      <c r="O759" s="263"/>
      <c r="P759" s="263"/>
      <c r="Q759" s="263"/>
      <c r="R759" s="263"/>
      <c r="S759" s="263"/>
      <c r="T759" s="264"/>
      <c r="AT759" s="265" t="s">
        <v>405</v>
      </c>
      <c r="AU759" s="265" t="s">
        <v>81</v>
      </c>
      <c r="AV759" s="12" t="s">
        <v>81</v>
      </c>
      <c r="AW759" s="12" t="s">
        <v>36</v>
      </c>
      <c r="AX759" s="12" t="s">
        <v>24</v>
      </c>
      <c r="AY759" s="265" t="s">
        <v>394</v>
      </c>
    </row>
    <row r="760" spans="2:65" s="1" customFormat="1" ht="16.5" customHeight="1">
      <c r="B760" s="47"/>
      <c r="C760" s="288" t="s">
        <v>1484</v>
      </c>
      <c r="D760" s="288" t="s">
        <v>506</v>
      </c>
      <c r="E760" s="289" t="s">
        <v>1485</v>
      </c>
      <c r="F760" s="290" t="s">
        <v>1486</v>
      </c>
      <c r="G760" s="291" t="s">
        <v>409</v>
      </c>
      <c r="H760" s="292">
        <v>2</v>
      </c>
      <c r="I760" s="293"/>
      <c r="J760" s="294">
        <f>ROUND(I760*H760,2)</f>
        <v>0</v>
      </c>
      <c r="K760" s="290" t="s">
        <v>410</v>
      </c>
      <c r="L760" s="295"/>
      <c r="M760" s="296" t="s">
        <v>22</v>
      </c>
      <c r="N760" s="297" t="s">
        <v>44</v>
      </c>
      <c r="O760" s="48"/>
      <c r="P760" s="249">
        <f>O760*H760</f>
        <v>0</v>
      </c>
      <c r="Q760" s="249">
        <v>0.0137</v>
      </c>
      <c r="R760" s="249">
        <f>Q760*H760</f>
        <v>0.0274</v>
      </c>
      <c r="S760" s="249">
        <v>0</v>
      </c>
      <c r="T760" s="250">
        <f>S760*H760</f>
        <v>0</v>
      </c>
      <c r="AR760" s="25" t="s">
        <v>443</v>
      </c>
      <c r="AT760" s="25" t="s">
        <v>506</v>
      </c>
      <c r="AU760" s="25" t="s">
        <v>81</v>
      </c>
      <c r="AY760" s="25" t="s">
        <v>394</v>
      </c>
      <c r="BE760" s="251">
        <f>IF(N760="základní",J760,0)</f>
        <v>0</v>
      </c>
      <c r="BF760" s="251">
        <f>IF(N760="snížená",J760,0)</f>
        <v>0</v>
      </c>
      <c r="BG760" s="251">
        <f>IF(N760="zákl. přenesená",J760,0)</f>
        <v>0</v>
      </c>
      <c r="BH760" s="251">
        <f>IF(N760="sníž. přenesená",J760,0)</f>
        <v>0</v>
      </c>
      <c r="BI760" s="251">
        <f>IF(N760="nulová",J760,0)</f>
        <v>0</v>
      </c>
      <c r="BJ760" s="25" t="s">
        <v>24</v>
      </c>
      <c r="BK760" s="251">
        <f>ROUND(I760*H760,2)</f>
        <v>0</v>
      </c>
      <c r="BL760" s="25" t="s">
        <v>401</v>
      </c>
      <c r="BM760" s="25" t="s">
        <v>1487</v>
      </c>
    </row>
    <row r="761" spans="2:51" s="12" customFormat="1" ht="13.5">
      <c r="B761" s="255"/>
      <c r="C761" s="256"/>
      <c r="D761" s="252" t="s">
        <v>405</v>
      </c>
      <c r="E761" s="257" t="s">
        <v>22</v>
      </c>
      <c r="F761" s="258" t="s">
        <v>1472</v>
      </c>
      <c r="G761" s="256"/>
      <c r="H761" s="259">
        <v>2</v>
      </c>
      <c r="I761" s="260"/>
      <c r="J761" s="256"/>
      <c r="K761" s="256"/>
      <c r="L761" s="261"/>
      <c r="M761" s="262"/>
      <c r="N761" s="263"/>
      <c r="O761" s="263"/>
      <c r="P761" s="263"/>
      <c r="Q761" s="263"/>
      <c r="R761" s="263"/>
      <c r="S761" s="263"/>
      <c r="T761" s="264"/>
      <c r="AT761" s="265" t="s">
        <v>405</v>
      </c>
      <c r="AU761" s="265" t="s">
        <v>81</v>
      </c>
      <c r="AV761" s="12" t="s">
        <v>81</v>
      </c>
      <c r="AW761" s="12" t="s">
        <v>36</v>
      </c>
      <c r="AX761" s="12" t="s">
        <v>24</v>
      </c>
      <c r="AY761" s="265" t="s">
        <v>394</v>
      </c>
    </row>
    <row r="762" spans="2:65" s="1" customFormat="1" ht="16.5" customHeight="1">
      <c r="B762" s="47"/>
      <c r="C762" s="288" t="s">
        <v>1488</v>
      </c>
      <c r="D762" s="288" t="s">
        <v>506</v>
      </c>
      <c r="E762" s="289" t="s">
        <v>1489</v>
      </c>
      <c r="F762" s="290" t="s">
        <v>1490</v>
      </c>
      <c r="G762" s="291" t="s">
        <v>409</v>
      </c>
      <c r="H762" s="292">
        <v>4</v>
      </c>
      <c r="I762" s="293"/>
      <c r="J762" s="294">
        <f>ROUND(I762*H762,2)</f>
        <v>0</v>
      </c>
      <c r="K762" s="290" t="s">
        <v>22</v>
      </c>
      <c r="L762" s="295"/>
      <c r="M762" s="296" t="s">
        <v>22</v>
      </c>
      <c r="N762" s="297" t="s">
        <v>44</v>
      </c>
      <c r="O762" s="48"/>
      <c r="P762" s="249">
        <f>O762*H762</f>
        <v>0</v>
      </c>
      <c r="Q762" s="249">
        <v>0.0137</v>
      </c>
      <c r="R762" s="249">
        <f>Q762*H762</f>
        <v>0.0548</v>
      </c>
      <c r="S762" s="249">
        <v>0</v>
      </c>
      <c r="T762" s="250">
        <f>S762*H762</f>
        <v>0</v>
      </c>
      <c r="AR762" s="25" t="s">
        <v>443</v>
      </c>
      <c r="AT762" s="25" t="s">
        <v>506</v>
      </c>
      <c r="AU762" s="25" t="s">
        <v>81</v>
      </c>
      <c r="AY762" s="25" t="s">
        <v>394</v>
      </c>
      <c r="BE762" s="251">
        <f>IF(N762="základní",J762,0)</f>
        <v>0</v>
      </c>
      <c r="BF762" s="251">
        <f>IF(N762="snížená",J762,0)</f>
        <v>0</v>
      </c>
      <c r="BG762" s="251">
        <f>IF(N762="zákl. přenesená",J762,0)</f>
        <v>0</v>
      </c>
      <c r="BH762" s="251">
        <f>IF(N762="sníž. přenesená",J762,0)</f>
        <v>0</v>
      </c>
      <c r="BI762" s="251">
        <f>IF(N762="nulová",J762,0)</f>
        <v>0</v>
      </c>
      <c r="BJ762" s="25" t="s">
        <v>24</v>
      </c>
      <c r="BK762" s="251">
        <f>ROUND(I762*H762,2)</f>
        <v>0</v>
      </c>
      <c r="BL762" s="25" t="s">
        <v>401</v>
      </c>
      <c r="BM762" s="25" t="s">
        <v>1491</v>
      </c>
    </row>
    <row r="763" spans="2:51" s="12" customFormat="1" ht="13.5">
      <c r="B763" s="255"/>
      <c r="C763" s="256"/>
      <c r="D763" s="252" t="s">
        <v>405</v>
      </c>
      <c r="E763" s="257" t="s">
        <v>22</v>
      </c>
      <c r="F763" s="258" t="s">
        <v>1470</v>
      </c>
      <c r="G763" s="256"/>
      <c r="H763" s="259">
        <v>3</v>
      </c>
      <c r="I763" s="260"/>
      <c r="J763" s="256"/>
      <c r="K763" s="256"/>
      <c r="L763" s="261"/>
      <c r="M763" s="262"/>
      <c r="N763" s="263"/>
      <c r="O763" s="263"/>
      <c r="P763" s="263"/>
      <c r="Q763" s="263"/>
      <c r="R763" s="263"/>
      <c r="S763" s="263"/>
      <c r="T763" s="264"/>
      <c r="AT763" s="265" t="s">
        <v>405</v>
      </c>
      <c r="AU763" s="265" t="s">
        <v>81</v>
      </c>
      <c r="AV763" s="12" t="s">
        <v>81</v>
      </c>
      <c r="AW763" s="12" t="s">
        <v>36</v>
      </c>
      <c r="AX763" s="12" t="s">
        <v>73</v>
      </c>
      <c r="AY763" s="265" t="s">
        <v>394</v>
      </c>
    </row>
    <row r="764" spans="2:51" s="12" customFormat="1" ht="13.5">
      <c r="B764" s="255"/>
      <c r="C764" s="256"/>
      <c r="D764" s="252" t="s">
        <v>405</v>
      </c>
      <c r="E764" s="257" t="s">
        <v>22</v>
      </c>
      <c r="F764" s="258" t="s">
        <v>1473</v>
      </c>
      <c r="G764" s="256"/>
      <c r="H764" s="259">
        <v>1</v>
      </c>
      <c r="I764" s="260"/>
      <c r="J764" s="256"/>
      <c r="K764" s="256"/>
      <c r="L764" s="261"/>
      <c r="M764" s="262"/>
      <c r="N764" s="263"/>
      <c r="O764" s="263"/>
      <c r="P764" s="263"/>
      <c r="Q764" s="263"/>
      <c r="R764" s="263"/>
      <c r="S764" s="263"/>
      <c r="T764" s="264"/>
      <c r="AT764" s="265" t="s">
        <v>405</v>
      </c>
      <c r="AU764" s="265" t="s">
        <v>81</v>
      </c>
      <c r="AV764" s="12" t="s">
        <v>81</v>
      </c>
      <c r="AW764" s="12" t="s">
        <v>36</v>
      </c>
      <c r="AX764" s="12" t="s">
        <v>73</v>
      </c>
      <c r="AY764" s="265" t="s">
        <v>394</v>
      </c>
    </row>
    <row r="765" spans="2:51" s="14" customFormat="1" ht="13.5">
      <c r="B765" s="277"/>
      <c r="C765" s="278"/>
      <c r="D765" s="252" t="s">
        <v>405</v>
      </c>
      <c r="E765" s="279" t="s">
        <v>22</v>
      </c>
      <c r="F765" s="280" t="s">
        <v>473</v>
      </c>
      <c r="G765" s="278"/>
      <c r="H765" s="281">
        <v>4</v>
      </c>
      <c r="I765" s="282"/>
      <c r="J765" s="278"/>
      <c r="K765" s="278"/>
      <c r="L765" s="283"/>
      <c r="M765" s="284"/>
      <c r="N765" s="285"/>
      <c r="O765" s="285"/>
      <c r="P765" s="285"/>
      <c r="Q765" s="285"/>
      <c r="R765" s="285"/>
      <c r="S765" s="285"/>
      <c r="T765" s="286"/>
      <c r="AT765" s="287" t="s">
        <v>405</v>
      </c>
      <c r="AU765" s="287" t="s">
        <v>81</v>
      </c>
      <c r="AV765" s="14" t="s">
        <v>401</v>
      </c>
      <c r="AW765" s="14" t="s">
        <v>36</v>
      </c>
      <c r="AX765" s="14" t="s">
        <v>24</v>
      </c>
      <c r="AY765" s="287" t="s">
        <v>394</v>
      </c>
    </row>
    <row r="766" spans="2:65" s="1" customFormat="1" ht="16.5" customHeight="1">
      <c r="B766" s="47"/>
      <c r="C766" s="288" t="s">
        <v>1492</v>
      </c>
      <c r="D766" s="288" t="s">
        <v>506</v>
      </c>
      <c r="E766" s="289" t="s">
        <v>1493</v>
      </c>
      <c r="F766" s="290" t="s">
        <v>1494</v>
      </c>
      <c r="G766" s="291" t="s">
        <v>409</v>
      </c>
      <c r="H766" s="292">
        <v>1</v>
      </c>
      <c r="I766" s="293"/>
      <c r="J766" s="294">
        <f>ROUND(I766*H766,2)</f>
        <v>0</v>
      </c>
      <c r="K766" s="290" t="s">
        <v>22</v>
      </c>
      <c r="L766" s="295"/>
      <c r="M766" s="296" t="s">
        <v>22</v>
      </c>
      <c r="N766" s="297" t="s">
        <v>44</v>
      </c>
      <c r="O766" s="48"/>
      <c r="P766" s="249">
        <f>O766*H766</f>
        <v>0</v>
      </c>
      <c r="Q766" s="249">
        <v>0.0137</v>
      </c>
      <c r="R766" s="249">
        <f>Q766*H766</f>
        <v>0.0137</v>
      </c>
      <c r="S766" s="249">
        <v>0</v>
      </c>
      <c r="T766" s="250">
        <f>S766*H766</f>
        <v>0</v>
      </c>
      <c r="AR766" s="25" t="s">
        <v>443</v>
      </c>
      <c r="AT766" s="25" t="s">
        <v>506</v>
      </c>
      <c r="AU766" s="25" t="s">
        <v>81</v>
      </c>
      <c r="AY766" s="25" t="s">
        <v>394</v>
      </c>
      <c r="BE766" s="251">
        <f>IF(N766="základní",J766,0)</f>
        <v>0</v>
      </c>
      <c r="BF766" s="251">
        <f>IF(N766="snížená",J766,0)</f>
        <v>0</v>
      </c>
      <c r="BG766" s="251">
        <f>IF(N766="zákl. přenesená",J766,0)</f>
        <v>0</v>
      </c>
      <c r="BH766" s="251">
        <f>IF(N766="sníž. přenesená",J766,0)</f>
        <v>0</v>
      </c>
      <c r="BI766" s="251">
        <f>IF(N766="nulová",J766,0)</f>
        <v>0</v>
      </c>
      <c r="BJ766" s="25" t="s">
        <v>24</v>
      </c>
      <c r="BK766" s="251">
        <f>ROUND(I766*H766,2)</f>
        <v>0</v>
      </c>
      <c r="BL766" s="25" t="s">
        <v>401</v>
      </c>
      <c r="BM766" s="25" t="s">
        <v>1495</v>
      </c>
    </row>
    <row r="767" spans="2:51" s="12" customFormat="1" ht="13.5">
      <c r="B767" s="255"/>
      <c r="C767" s="256"/>
      <c r="D767" s="252" t="s">
        <v>405</v>
      </c>
      <c r="E767" s="257" t="s">
        <v>22</v>
      </c>
      <c r="F767" s="258" t="s">
        <v>1468</v>
      </c>
      <c r="G767" s="256"/>
      <c r="H767" s="259">
        <v>1</v>
      </c>
      <c r="I767" s="260"/>
      <c r="J767" s="256"/>
      <c r="K767" s="256"/>
      <c r="L767" s="261"/>
      <c r="M767" s="262"/>
      <c r="N767" s="263"/>
      <c r="O767" s="263"/>
      <c r="P767" s="263"/>
      <c r="Q767" s="263"/>
      <c r="R767" s="263"/>
      <c r="S767" s="263"/>
      <c r="T767" s="264"/>
      <c r="AT767" s="265" t="s">
        <v>405</v>
      </c>
      <c r="AU767" s="265" t="s">
        <v>81</v>
      </c>
      <c r="AV767" s="12" t="s">
        <v>81</v>
      </c>
      <c r="AW767" s="12" t="s">
        <v>36</v>
      </c>
      <c r="AX767" s="12" t="s">
        <v>73</v>
      </c>
      <c r="AY767" s="265" t="s">
        <v>394</v>
      </c>
    </row>
    <row r="768" spans="2:51" s="14" customFormat="1" ht="13.5">
      <c r="B768" s="277"/>
      <c r="C768" s="278"/>
      <c r="D768" s="252" t="s">
        <v>405</v>
      </c>
      <c r="E768" s="279" t="s">
        <v>22</v>
      </c>
      <c r="F768" s="280" t="s">
        <v>473</v>
      </c>
      <c r="G768" s="278"/>
      <c r="H768" s="281">
        <v>1</v>
      </c>
      <c r="I768" s="282"/>
      <c r="J768" s="278"/>
      <c r="K768" s="278"/>
      <c r="L768" s="283"/>
      <c r="M768" s="284"/>
      <c r="N768" s="285"/>
      <c r="O768" s="285"/>
      <c r="P768" s="285"/>
      <c r="Q768" s="285"/>
      <c r="R768" s="285"/>
      <c r="S768" s="285"/>
      <c r="T768" s="286"/>
      <c r="AT768" s="287" t="s">
        <v>405</v>
      </c>
      <c r="AU768" s="287" t="s">
        <v>81</v>
      </c>
      <c r="AV768" s="14" t="s">
        <v>401</v>
      </c>
      <c r="AW768" s="14" t="s">
        <v>36</v>
      </c>
      <c r="AX768" s="14" t="s">
        <v>24</v>
      </c>
      <c r="AY768" s="287" t="s">
        <v>394</v>
      </c>
    </row>
    <row r="769" spans="2:65" s="1" customFormat="1" ht="16.5" customHeight="1">
      <c r="B769" s="47"/>
      <c r="C769" s="288" t="s">
        <v>1496</v>
      </c>
      <c r="D769" s="288" t="s">
        <v>506</v>
      </c>
      <c r="E769" s="289" t="s">
        <v>1497</v>
      </c>
      <c r="F769" s="290" t="s">
        <v>1498</v>
      </c>
      <c r="G769" s="291" t="s">
        <v>409</v>
      </c>
      <c r="H769" s="292">
        <v>2</v>
      </c>
      <c r="I769" s="293"/>
      <c r="J769" s="294">
        <f>ROUND(I769*H769,2)</f>
        <v>0</v>
      </c>
      <c r="K769" s="290" t="s">
        <v>410</v>
      </c>
      <c r="L769" s="295"/>
      <c r="M769" s="296" t="s">
        <v>22</v>
      </c>
      <c r="N769" s="297" t="s">
        <v>44</v>
      </c>
      <c r="O769" s="48"/>
      <c r="P769" s="249">
        <f>O769*H769</f>
        <v>0</v>
      </c>
      <c r="Q769" s="249">
        <v>0.0138</v>
      </c>
      <c r="R769" s="249">
        <f>Q769*H769</f>
        <v>0.0276</v>
      </c>
      <c r="S769" s="249">
        <v>0</v>
      </c>
      <c r="T769" s="250">
        <f>S769*H769</f>
        <v>0</v>
      </c>
      <c r="AR769" s="25" t="s">
        <v>443</v>
      </c>
      <c r="AT769" s="25" t="s">
        <v>506</v>
      </c>
      <c r="AU769" s="25" t="s">
        <v>81</v>
      </c>
      <c r="AY769" s="25" t="s">
        <v>394</v>
      </c>
      <c r="BE769" s="251">
        <f>IF(N769="základní",J769,0)</f>
        <v>0</v>
      </c>
      <c r="BF769" s="251">
        <f>IF(N769="snížená",J769,0)</f>
        <v>0</v>
      </c>
      <c r="BG769" s="251">
        <f>IF(N769="zákl. přenesená",J769,0)</f>
        <v>0</v>
      </c>
      <c r="BH769" s="251">
        <f>IF(N769="sníž. přenesená",J769,0)</f>
        <v>0</v>
      </c>
      <c r="BI769" s="251">
        <f>IF(N769="nulová",J769,0)</f>
        <v>0</v>
      </c>
      <c r="BJ769" s="25" t="s">
        <v>24</v>
      </c>
      <c r="BK769" s="251">
        <f>ROUND(I769*H769,2)</f>
        <v>0</v>
      </c>
      <c r="BL769" s="25" t="s">
        <v>401</v>
      </c>
      <c r="BM769" s="25" t="s">
        <v>1499</v>
      </c>
    </row>
    <row r="770" spans="2:47" s="1" customFormat="1" ht="13.5">
      <c r="B770" s="47"/>
      <c r="C770" s="75"/>
      <c r="D770" s="252" t="s">
        <v>403</v>
      </c>
      <c r="E770" s="75"/>
      <c r="F770" s="253" t="s">
        <v>1500</v>
      </c>
      <c r="G770" s="75"/>
      <c r="H770" s="75"/>
      <c r="I770" s="208"/>
      <c r="J770" s="75"/>
      <c r="K770" s="75"/>
      <c r="L770" s="73"/>
      <c r="M770" s="254"/>
      <c r="N770" s="48"/>
      <c r="O770" s="48"/>
      <c r="P770" s="48"/>
      <c r="Q770" s="48"/>
      <c r="R770" s="48"/>
      <c r="S770" s="48"/>
      <c r="T770" s="96"/>
      <c r="AT770" s="25" t="s">
        <v>403</v>
      </c>
      <c r="AU770" s="25" t="s">
        <v>81</v>
      </c>
    </row>
    <row r="771" spans="2:51" s="12" customFormat="1" ht="13.5">
      <c r="B771" s="255"/>
      <c r="C771" s="256"/>
      <c r="D771" s="252" t="s">
        <v>405</v>
      </c>
      <c r="E771" s="257" t="s">
        <v>22</v>
      </c>
      <c r="F771" s="258" t="s">
        <v>1471</v>
      </c>
      <c r="G771" s="256"/>
      <c r="H771" s="259">
        <v>2</v>
      </c>
      <c r="I771" s="260"/>
      <c r="J771" s="256"/>
      <c r="K771" s="256"/>
      <c r="L771" s="261"/>
      <c r="M771" s="262"/>
      <c r="N771" s="263"/>
      <c r="O771" s="263"/>
      <c r="P771" s="263"/>
      <c r="Q771" s="263"/>
      <c r="R771" s="263"/>
      <c r="S771" s="263"/>
      <c r="T771" s="264"/>
      <c r="AT771" s="265" t="s">
        <v>405</v>
      </c>
      <c r="AU771" s="265" t="s">
        <v>81</v>
      </c>
      <c r="AV771" s="12" t="s">
        <v>81</v>
      </c>
      <c r="AW771" s="12" t="s">
        <v>36</v>
      </c>
      <c r="AX771" s="12" t="s">
        <v>24</v>
      </c>
      <c r="AY771" s="265" t="s">
        <v>394</v>
      </c>
    </row>
    <row r="772" spans="2:65" s="1" customFormat="1" ht="16.5" customHeight="1">
      <c r="B772" s="47"/>
      <c r="C772" s="288" t="s">
        <v>1501</v>
      </c>
      <c r="D772" s="288" t="s">
        <v>506</v>
      </c>
      <c r="E772" s="289" t="s">
        <v>1502</v>
      </c>
      <c r="F772" s="290" t="s">
        <v>1503</v>
      </c>
      <c r="G772" s="291" t="s">
        <v>409</v>
      </c>
      <c r="H772" s="292">
        <v>3</v>
      </c>
      <c r="I772" s="293"/>
      <c r="J772" s="294">
        <f>ROUND(I772*H772,2)</f>
        <v>0</v>
      </c>
      <c r="K772" s="290" t="s">
        <v>22</v>
      </c>
      <c r="L772" s="295"/>
      <c r="M772" s="296" t="s">
        <v>22</v>
      </c>
      <c r="N772" s="297" t="s">
        <v>44</v>
      </c>
      <c r="O772" s="48"/>
      <c r="P772" s="249">
        <f>O772*H772</f>
        <v>0</v>
      </c>
      <c r="Q772" s="249">
        <v>0.0138</v>
      </c>
      <c r="R772" s="249">
        <f>Q772*H772</f>
        <v>0.0414</v>
      </c>
      <c r="S772" s="249">
        <v>0</v>
      </c>
      <c r="T772" s="250">
        <f>S772*H772</f>
        <v>0</v>
      </c>
      <c r="AR772" s="25" t="s">
        <v>443</v>
      </c>
      <c r="AT772" s="25" t="s">
        <v>506</v>
      </c>
      <c r="AU772" s="25" t="s">
        <v>81</v>
      </c>
      <c r="AY772" s="25" t="s">
        <v>394</v>
      </c>
      <c r="BE772" s="251">
        <f>IF(N772="základní",J772,0)</f>
        <v>0</v>
      </c>
      <c r="BF772" s="251">
        <f>IF(N772="snížená",J772,0)</f>
        <v>0</v>
      </c>
      <c r="BG772" s="251">
        <f>IF(N772="zákl. přenesená",J772,0)</f>
        <v>0</v>
      </c>
      <c r="BH772" s="251">
        <f>IF(N772="sníž. přenesená",J772,0)</f>
        <v>0</v>
      </c>
      <c r="BI772" s="251">
        <f>IF(N772="nulová",J772,0)</f>
        <v>0</v>
      </c>
      <c r="BJ772" s="25" t="s">
        <v>24</v>
      </c>
      <c r="BK772" s="251">
        <f>ROUND(I772*H772,2)</f>
        <v>0</v>
      </c>
      <c r="BL772" s="25" t="s">
        <v>401</v>
      </c>
      <c r="BM772" s="25" t="s">
        <v>1504</v>
      </c>
    </row>
    <row r="773" spans="2:51" s="12" customFormat="1" ht="13.5">
      <c r="B773" s="255"/>
      <c r="C773" s="256"/>
      <c r="D773" s="252" t="s">
        <v>405</v>
      </c>
      <c r="E773" s="257" t="s">
        <v>22</v>
      </c>
      <c r="F773" s="258" t="s">
        <v>1467</v>
      </c>
      <c r="G773" s="256"/>
      <c r="H773" s="259">
        <v>2</v>
      </c>
      <c r="I773" s="260"/>
      <c r="J773" s="256"/>
      <c r="K773" s="256"/>
      <c r="L773" s="261"/>
      <c r="M773" s="262"/>
      <c r="N773" s="263"/>
      <c r="O773" s="263"/>
      <c r="P773" s="263"/>
      <c r="Q773" s="263"/>
      <c r="R773" s="263"/>
      <c r="S773" s="263"/>
      <c r="T773" s="264"/>
      <c r="AT773" s="265" t="s">
        <v>405</v>
      </c>
      <c r="AU773" s="265" t="s">
        <v>81</v>
      </c>
      <c r="AV773" s="12" t="s">
        <v>81</v>
      </c>
      <c r="AW773" s="12" t="s">
        <v>36</v>
      </c>
      <c r="AX773" s="12" t="s">
        <v>73</v>
      </c>
      <c r="AY773" s="265" t="s">
        <v>394</v>
      </c>
    </row>
    <row r="774" spans="2:51" s="12" customFormat="1" ht="13.5">
      <c r="B774" s="255"/>
      <c r="C774" s="256"/>
      <c r="D774" s="252" t="s">
        <v>405</v>
      </c>
      <c r="E774" s="257" t="s">
        <v>22</v>
      </c>
      <c r="F774" s="258" t="s">
        <v>1469</v>
      </c>
      <c r="G774" s="256"/>
      <c r="H774" s="259">
        <v>1</v>
      </c>
      <c r="I774" s="260"/>
      <c r="J774" s="256"/>
      <c r="K774" s="256"/>
      <c r="L774" s="261"/>
      <c r="M774" s="262"/>
      <c r="N774" s="263"/>
      <c r="O774" s="263"/>
      <c r="P774" s="263"/>
      <c r="Q774" s="263"/>
      <c r="R774" s="263"/>
      <c r="S774" s="263"/>
      <c r="T774" s="264"/>
      <c r="AT774" s="265" t="s">
        <v>405</v>
      </c>
      <c r="AU774" s="265" t="s">
        <v>81</v>
      </c>
      <c r="AV774" s="12" t="s">
        <v>81</v>
      </c>
      <c r="AW774" s="12" t="s">
        <v>36</v>
      </c>
      <c r="AX774" s="12" t="s">
        <v>73</v>
      </c>
      <c r="AY774" s="265" t="s">
        <v>394</v>
      </c>
    </row>
    <row r="775" spans="2:51" s="14" customFormat="1" ht="13.5">
      <c r="B775" s="277"/>
      <c r="C775" s="278"/>
      <c r="D775" s="252" t="s">
        <v>405</v>
      </c>
      <c r="E775" s="279" t="s">
        <v>22</v>
      </c>
      <c r="F775" s="280" t="s">
        <v>473</v>
      </c>
      <c r="G775" s="278"/>
      <c r="H775" s="281">
        <v>3</v>
      </c>
      <c r="I775" s="282"/>
      <c r="J775" s="278"/>
      <c r="K775" s="278"/>
      <c r="L775" s="283"/>
      <c r="M775" s="284"/>
      <c r="N775" s="285"/>
      <c r="O775" s="285"/>
      <c r="P775" s="285"/>
      <c r="Q775" s="285"/>
      <c r="R775" s="285"/>
      <c r="S775" s="285"/>
      <c r="T775" s="286"/>
      <c r="AT775" s="287" t="s">
        <v>405</v>
      </c>
      <c r="AU775" s="287" t="s">
        <v>81</v>
      </c>
      <c r="AV775" s="14" t="s">
        <v>401</v>
      </c>
      <c r="AW775" s="14" t="s">
        <v>36</v>
      </c>
      <c r="AX775" s="14" t="s">
        <v>24</v>
      </c>
      <c r="AY775" s="287" t="s">
        <v>394</v>
      </c>
    </row>
    <row r="776" spans="2:65" s="1" customFormat="1" ht="16.5" customHeight="1">
      <c r="B776" s="47"/>
      <c r="C776" s="240" t="s">
        <v>1505</v>
      </c>
      <c r="D776" s="240" t="s">
        <v>396</v>
      </c>
      <c r="E776" s="241" t="s">
        <v>1506</v>
      </c>
      <c r="F776" s="242" t="s">
        <v>1507</v>
      </c>
      <c r="G776" s="243" t="s">
        <v>409</v>
      </c>
      <c r="H776" s="244">
        <v>6</v>
      </c>
      <c r="I776" s="245"/>
      <c r="J776" s="246">
        <f>ROUND(I776*H776,2)</f>
        <v>0</v>
      </c>
      <c r="K776" s="242" t="s">
        <v>410</v>
      </c>
      <c r="L776" s="73"/>
      <c r="M776" s="247" t="s">
        <v>22</v>
      </c>
      <c r="N776" s="248" t="s">
        <v>44</v>
      </c>
      <c r="O776" s="48"/>
      <c r="P776" s="249">
        <f>O776*H776</f>
        <v>0</v>
      </c>
      <c r="Q776" s="249">
        <v>0.03373</v>
      </c>
      <c r="R776" s="249">
        <f>Q776*H776</f>
        <v>0.20238</v>
      </c>
      <c r="S776" s="249">
        <v>0</v>
      </c>
      <c r="T776" s="250">
        <f>S776*H776</f>
        <v>0</v>
      </c>
      <c r="AR776" s="25" t="s">
        <v>401</v>
      </c>
      <c r="AT776" s="25" t="s">
        <v>396</v>
      </c>
      <c r="AU776" s="25" t="s">
        <v>81</v>
      </c>
      <c r="AY776" s="25" t="s">
        <v>394</v>
      </c>
      <c r="BE776" s="251">
        <f>IF(N776="základní",J776,0)</f>
        <v>0</v>
      </c>
      <c r="BF776" s="251">
        <f>IF(N776="snížená",J776,0)</f>
        <v>0</v>
      </c>
      <c r="BG776" s="251">
        <f>IF(N776="zákl. přenesená",J776,0)</f>
        <v>0</v>
      </c>
      <c r="BH776" s="251">
        <f>IF(N776="sníž. přenesená",J776,0)</f>
        <v>0</v>
      </c>
      <c r="BI776" s="251">
        <f>IF(N776="nulová",J776,0)</f>
        <v>0</v>
      </c>
      <c r="BJ776" s="25" t="s">
        <v>24</v>
      </c>
      <c r="BK776" s="251">
        <f>ROUND(I776*H776,2)</f>
        <v>0</v>
      </c>
      <c r="BL776" s="25" t="s">
        <v>401</v>
      </c>
      <c r="BM776" s="25" t="s">
        <v>1508</v>
      </c>
    </row>
    <row r="777" spans="2:47" s="1" customFormat="1" ht="13.5">
      <c r="B777" s="47"/>
      <c r="C777" s="75"/>
      <c r="D777" s="252" t="s">
        <v>403</v>
      </c>
      <c r="E777" s="75"/>
      <c r="F777" s="253" t="s">
        <v>1509</v>
      </c>
      <c r="G777" s="75"/>
      <c r="H777" s="75"/>
      <c r="I777" s="208"/>
      <c r="J777" s="75"/>
      <c r="K777" s="75"/>
      <c r="L777" s="73"/>
      <c r="M777" s="254"/>
      <c r="N777" s="48"/>
      <c r="O777" s="48"/>
      <c r="P777" s="48"/>
      <c r="Q777" s="48"/>
      <c r="R777" s="48"/>
      <c r="S777" s="48"/>
      <c r="T777" s="96"/>
      <c r="AT777" s="25" t="s">
        <v>403</v>
      </c>
      <c r="AU777" s="25" t="s">
        <v>81</v>
      </c>
    </row>
    <row r="778" spans="2:51" s="12" customFormat="1" ht="13.5">
      <c r="B778" s="255"/>
      <c r="C778" s="256"/>
      <c r="D778" s="252" t="s">
        <v>405</v>
      </c>
      <c r="E778" s="257" t="s">
        <v>22</v>
      </c>
      <c r="F778" s="258" t="s">
        <v>1510</v>
      </c>
      <c r="G778" s="256"/>
      <c r="H778" s="259">
        <v>1</v>
      </c>
      <c r="I778" s="260"/>
      <c r="J778" s="256"/>
      <c r="K778" s="256"/>
      <c r="L778" s="261"/>
      <c r="M778" s="262"/>
      <c r="N778" s="263"/>
      <c r="O778" s="263"/>
      <c r="P778" s="263"/>
      <c r="Q778" s="263"/>
      <c r="R778" s="263"/>
      <c r="S778" s="263"/>
      <c r="T778" s="264"/>
      <c r="AT778" s="265" t="s">
        <v>405</v>
      </c>
      <c r="AU778" s="265" t="s">
        <v>81</v>
      </c>
      <c r="AV778" s="12" t="s">
        <v>81</v>
      </c>
      <c r="AW778" s="12" t="s">
        <v>36</v>
      </c>
      <c r="AX778" s="12" t="s">
        <v>73</v>
      </c>
      <c r="AY778" s="265" t="s">
        <v>394</v>
      </c>
    </row>
    <row r="779" spans="2:51" s="12" customFormat="1" ht="13.5">
      <c r="B779" s="255"/>
      <c r="C779" s="256"/>
      <c r="D779" s="252" t="s">
        <v>405</v>
      </c>
      <c r="E779" s="257" t="s">
        <v>22</v>
      </c>
      <c r="F779" s="258" t="s">
        <v>1511</v>
      </c>
      <c r="G779" s="256"/>
      <c r="H779" s="259">
        <v>4</v>
      </c>
      <c r="I779" s="260"/>
      <c r="J779" s="256"/>
      <c r="K779" s="256"/>
      <c r="L779" s="261"/>
      <c r="M779" s="262"/>
      <c r="N779" s="263"/>
      <c r="O779" s="263"/>
      <c r="P779" s="263"/>
      <c r="Q779" s="263"/>
      <c r="R779" s="263"/>
      <c r="S779" s="263"/>
      <c r="T779" s="264"/>
      <c r="AT779" s="265" t="s">
        <v>405</v>
      </c>
      <c r="AU779" s="265" t="s">
        <v>81</v>
      </c>
      <c r="AV779" s="12" t="s">
        <v>81</v>
      </c>
      <c r="AW779" s="12" t="s">
        <v>36</v>
      </c>
      <c r="AX779" s="12" t="s">
        <v>73</v>
      </c>
      <c r="AY779" s="265" t="s">
        <v>394</v>
      </c>
    </row>
    <row r="780" spans="2:51" s="12" customFormat="1" ht="13.5">
      <c r="B780" s="255"/>
      <c r="C780" s="256"/>
      <c r="D780" s="252" t="s">
        <v>405</v>
      </c>
      <c r="E780" s="257" t="s">
        <v>22</v>
      </c>
      <c r="F780" s="258" t="s">
        <v>1512</v>
      </c>
      <c r="G780" s="256"/>
      <c r="H780" s="259">
        <v>1</v>
      </c>
      <c r="I780" s="260"/>
      <c r="J780" s="256"/>
      <c r="K780" s="256"/>
      <c r="L780" s="261"/>
      <c r="M780" s="262"/>
      <c r="N780" s="263"/>
      <c r="O780" s="263"/>
      <c r="P780" s="263"/>
      <c r="Q780" s="263"/>
      <c r="R780" s="263"/>
      <c r="S780" s="263"/>
      <c r="T780" s="264"/>
      <c r="AT780" s="265" t="s">
        <v>405</v>
      </c>
      <c r="AU780" s="265" t="s">
        <v>81</v>
      </c>
      <c r="AV780" s="12" t="s">
        <v>81</v>
      </c>
      <c r="AW780" s="12" t="s">
        <v>36</v>
      </c>
      <c r="AX780" s="12" t="s">
        <v>73</v>
      </c>
      <c r="AY780" s="265" t="s">
        <v>394</v>
      </c>
    </row>
    <row r="781" spans="2:51" s="14" customFormat="1" ht="13.5">
      <c r="B781" s="277"/>
      <c r="C781" s="278"/>
      <c r="D781" s="252" t="s">
        <v>405</v>
      </c>
      <c r="E781" s="279" t="s">
        <v>22</v>
      </c>
      <c r="F781" s="280" t="s">
        <v>473</v>
      </c>
      <c r="G781" s="278"/>
      <c r="H781" s="281">
        <v>6</v>
      </c>
      <c r="I781" s="282"/>
      <c r="J781" s="278"/>
      <c r="K781" s="278"/>
      <c r="L781" s="283"/>
      <c r="M781" s="284"/>
      <c r="N781" s="285"/>
      <c r="O781" s="285"/>
      <c r="P781" s="285"/>
      <c r="Q781" s="285"/>
      <c r="R781" s="285"/>
      <c r="S781" s="285"/>
      <c r="T781" s="286"/>
      <c r="AT781" s="287" t="s">
        <v>405</v>
      </c>
      <c r="AU781" s="287" t="s">
        <v>81</v>
      </c>
      <c r="AV781" s="14" t="s">
        <v>401</v>
      </c>
      <c r="AW781" s="14" t="s">
        <v>36</v>
      </c>
      <c r="AX781" s="14" t="s">
        <v>24</v>
      </c>
      <c r="AY781" s="287" t="s">
        <v>394</v>
      </c>
    </row>
    <row r="782" spans="2:65" s="1" customFormat="1" ht="16.5" customHeight="1">
      <c r="B782" s="47"/>
      <c r="C782" s="288" t="s">
        <v>1513</v>
      </c>
      <c r="D782" s="288" t="s">
        <v>506</v>
      </c>
      <c r="E782" s="289" t="s">
        <v>1514</v>
      </c>
      <c r="F782" s="290" t="s">
        <v>1515</v>
      </c>
      <c r="G782" s="291" t="s">
        <v>409</v>
      </c>
      <c r="H782" s="292">
        <v>1</v>
      </c>
      <c r="I782" s="293"/>
      <c r="J782" s="294">
        <f>ROUND(I782*H782,2)</f>
        <v>0</v>
      </c>
      <c r="K782" s="290" t="s">
        <v>22</v>
      </c>
      <c r="L782" s="295"/>
      <c r="M782" s="296" t="s">
        <v>22</v>
      </c>
      <c r="N782" s="297" t="s">
        <v>44</v>
      </c>
      <c r="O782" s="48"/>
      <c r="P782" s="249">
        <f>O782*H782</f>
        <v>0</v>
      </c>
      <c r="Q782" s="249">
        <v>0.0185</v>
      </c>
      <c r="R782" s="249">
        <f>Q782*H782</f>
        <v>0.0185</v>
      </c>
      <c r="S782" s="249">
        <v>0</v>
      </c>
      <c r="T782" s="250">
        <f>S782*H782</f>
        <v>0</v>
      </c>
      <c r="AR782" s="25" t="s">
        <v>443</v>
      </c>
      <c r="AT782" s="25" t="s">
        <v>506</v>
      </c>
      <c r="AU782" s="25" t="s">
        <v>81</v>
      </c>
      <c r="AY782" s="25" t="s">
        <v>394</v>
      </c>
      <c r="BE782" s="251">
        <f>IF(N782="základní",J782,0)</f>
        <v>0</v>
      </c>
      <c r="BF782" s="251">
        <f>IF(N782="snížená",J782,0)</f>
        <v>0</v>
      </c>
      <c r="BG782" s="251">
        <f>IF(N782="zákl. přenesená",J782,0)</f>
        <v>0</v>
      </c>
      <c r="BH782" s="251">
        <f>IF(N782="sníž. přenesená",J782,0)</f>
        <v>0</v>
      </c>
      <c r="BI782" s="251">
        <f>IF(N782="nulová",J782,0)</f>
        <v>0</v>
      </c>
      <c r="BJ782" s="25" t="s">
        <v>24</v>
      </c>
      <c r="BK782" s="251">
        <f>ROUND(I782*H782,2)</f>
        <v>0</v>
      </c>
      <c r="BL782" s="25" t="s">
        <v>401</v>
      </c>
      <c r="BM782" s="25" t="s">
        <v>1516</v>
      </c>
    </row>
    <row r="783" spans="2:47" s="1" customFormat="1" ht="13.5">
      <c r="B783" s="47"/>
      <c r="C783" s="75"/>
      <c r="D783" s="252" t="s">
        <v>403</v>
      </c>
      <c r="E783" s="75"/>
      <c r="F783" s="253" t="s">
        <v>1517</v>
      </c>
      <c r="G783" s="75"/>
      <c r="H783" s="75"/>
      <c r="I783" s="208"/>
      <c r="J783" s="75"/>
      <c r="K783" s="75"/>
      <c r="L783" s="73"/>
      <c r="M783" s="254"/>
      <c r="N783" s="48"/>
      <c r="O783" s="48"/>
      <c r="P783" s="48"/>
      <c r="Q783" s="48"/>
      <c r="R783" s="48"/>
      <c r="S783" s="48"/>
      <c r="T783" s="96"/>
      <c r="AT783" s="25" t="s">
        <v>403</v>
      </c>
      <c r="AU783" s="25" t="s">
        <v>81</v>
      </c>
    </row>
    <row r="784" spans="2:51" s="12" customFormat="1" ht="13.5">
      <c r="B784" s="255"/>
      <c r="C784" s="256"/>
      <c r="D784" s="252" t="s">
        <v>405</v>
      </c>
      <c r="E784" s="257" t="s">
        <v>22</v>
      </c>
      <c r="F784" s="258" t="s">
        <v>1512</v>
      </c>
      <c r="G784" s="256"/>
      <c r="H784" s="259">
        <v>1</v>
      </c>
      <c r="I784" s="260"/>
      <c r="J784" s="256"/>
      <c r="K784" s="256"/>
      <c r="L784" s="261"/>
      <c r="M784" s="262"/>
      <c r="N784" s="263"/>
      <c r="O784" s="263"/>
      <c r="P784" s="263"/>
      <c r="Q784" s="263"/>
      <c r="R784" s="263"/>
      <c r="S784" s="263"/>
      <c r="T784" s="264"/>
      <c r="AT784" s="265" t="s">
        <v>405</v>
      </c>
      <c r="AU784" s="265" t="s">
        <v>81</v>
      </c>
      <c r="AV784" s="12" t="s">
        <v>81</v>
      </c>
      <c r="AW784" s="12" t="s">
        <v>36</v>
      </c>
      <c r="AX784" s="12" t="s">
        <v>24</v>
      </c>
      <c r="AY784" s="265" t="s">
        <v>394</v>
      </c>
    </row>
    <row r="785" spans="2:65" s="1" customFormat="1" ht="16.5" customHeight="1">
      <c r="B785" s="47"/>
      <c r="C785" s="288" t="s">
        <v>1518</v>
      </c>
      <c r="D785" s="288" t="s">
        <v>506</v>
      </c>
      <c r="E785" s="289" t="s">
        <v>1519</v>
      </c>
      <c r="F785" s="290" t="s">
        <v>1520</v>
      </c>
      <c r="G785" s="291" t="s">
        <v>409</v>
      </c>
      <c r="H785" s="292">
        <v>4</v>
      </c>
      <c r="I785" s="293"/>
      <c r="J785" s="294">
        <f>ROUND(I785*H785,2)</f>
        <v>0</v>
      </c>
      <c r="K785" s="290" t="s">
        <v>22</v>
      </c>
      <c r="L785" s="295"/>
      <c r="M785" s="296" t="s">
        <v>22</v>
      </c>
      <c r="N785" s="297" t="s">
        <v>44</v>
      </c>
      <c r="O785" s="48"/>
      <c r="P785" s="249">
        <f>O785*H785</f>
        <v>0</v>
      </c>
      <c r="Q785" s="249">
        <v>0.0185</v>
      </c>
      <c r="R785" s="249">
        <f>Q785*H785</f>
        <v>0.074</v>
      </c>
      <c r="S785" s="249">
        <v>0</v>
      </c>
      <c r="T785" s="250">
        <f>S785*H785</f>
        <v>0</v>
      </c>
      <c r="AR785" s="25" t="s">
        <v>443</v>
      </c>
      <c r="AT785" s="25" t="s">
        <v>506</v>
      </c>
      <c r="AU785" s="25" t="s">
        <v>81</v>
      </c>
      <c r="AY785" s="25" t="s">
        <v>394</v>
      </c>
      <c r="BE785" s="251">
        <f>IF(N785="základní",J785,0)</f>
        <v>0</v>
      </c>
      <c r="BF785" s="251">
        <f>IF(N785="snížená",J785,0)</f>
        <v>0</v>
      </c>
      <c r="BG785" s="251">
        <f>IF(N785="zákl. přenesená",J785,0)</f>
        <v>0</v>
      </c>
      <c r="BH785" s="251">
        <f>IF(N785="sníž. přenesená",J785,0)</f>
        <v>0</v>
      </c>
      <c r="BI785" s="251">
        <f>IF(N785="nulová",J785,0)</f>
        <v>0</v>
      </c>
      <c r="BJ785" s="25" t="s">
        <v>24</v>
      </c>
      <c r="BK785" s="251">
        <f>ROUND(I785*H785,2)</f>
        <v>0</v>
      </c>
      <c r="BL785" s="25" t="s">
        <v>401</v>
      </c>
      <c r="BM785" s="25" t="s">
        <v>1521</v>
      </c>
    </row>
    <row r="786" spans="2:47" s="1" customFormat="1" ht="13.5">
      <c r="B786" s="47"/>
      <c r="C786" s="75"/>
      <c r="D786" s="252" t="s">
        <v>403</v>
      </c>
      <c r="E786" s="75"/>
      <c r="F786" s="253" t="s">
        <v>1517</v>
      </c>
      <c r="G786" s="75"/>
      <c r="H786" s="75"/>
      <c r="I786" s="208"/>
      <c r="J786" s="75"/>
      <c r="K786" s="75"/>
      <c r="L786" s="73"/>
      <c r="M786" s="254"/>
      <c r="N786" s="48"/>
      <c r="O786" s="48"/>
      <c r="P786" s="48"/>
      <c r="Q786" s="48"/>
      <c r="R786" s="48"/>
      <c r="S786" s="48"/>
      <c r="T786" s="96"/>
      <c r="AT786" s="25" t="s">
        <v>403</v>
      </c>
      <c r="AU786" s="25" t="s">
        <v>81</v>
      </c>
    </row>
    <row r="787" spans="2:51" s="12" customFormat="1" ht="13.5">
      <c r="B787" s="255"/>
      <c r="C787" s="256"/>
      <c r="D787" s="252" t="s">
        <v>405</v>
      </c>
      <c r="E787" s="257" t="s">
        <v>22</v>
      </c>
      <c r="F787" s="258" t="s">
        <v>1511</v>
      </c>
      <c r="G787" s="256"/>
      <c r="H787" s="259">
        <v>4</v>
      </c>
      <c r="I787" s="260"/>
      <c r="J787" s="256"/>
      <c r="K787" s="256"/>
      <c r="L787" s="261"/>
      <c r="M787" s="262"/>
      <c r="N787" s="263"/>
      <c r="O787" s="263"/>
      <c r="P787" s="263"/>
      <c r="Q787" s="263"/>
      <c r="R787" s="263"/>
      <c r="S787" s="263"/>
      <c r="T787" s="264"/>
      <c r="AT787" s="265" t="s">
        <v>405</v>
      </c>
      <c r="AU787" s="265" t="s">
        <v>81</v>
      </c>
      <c r="AV787" s="12" t="s">
        <v>81</v>
      </c>
      <c r="AW787" s="12" t="s">
        <v>36</v>
      </c>
      <c r="AX787" s="12" t="s">
        <v>24</v>
      </c>
      <c r="AY787" s="265" t="s">
        <v>394</v>
      </c>
    </row>
    <row r="788" spans="2:63" s="11" customFormat="1" ht="29.85" customHeight="1">
      <c r="B788" s="224"/>
      <c r="C788" s="225"/>
      <c r="D788" s="226" t="s">
        <v>72</v>
      </c>
      <c r="E788" s="238" t="s">
        <v>443</v>
      </c>
      <c r="F788" s="238" t="s">
        <v>1522</v>
      </c>
      <c r="G788" s="225"/>
      <c r="H788" s="225"/>
      <c r="I788" s="228"/>
      <c r="J788" s="239">
        <f>BK788</f>
        <v>0</v>
      </c>
      <c r="K788" s="225"/>
      <c r="L788" s="230"/>
      <c r="M788" s="231"/>
      <c r="N788" s="232"/>
      <c r="O788" s="232"/>
      <c r="P788" s="233">
        <f>SUM(P789:P799)</f>
        <v>0</v>
      </c>
      <c r="Q788" s="232"/>
      <c r="R788" s="233">
        <f>SUM(R789:R799)</f>
        <v>2.96854052</v>
      </c>
      <c r="S788" s="232"/>
      <c r="T788" s="234">
        <f>SUM(T789:T799)</f>
        <v>0</v>
      </c>
      <c r="AR788" s="235" t="s">
        <v>24</v>
      </c>
      <c r="AT788" s="236" t="s">
        <v>72</v>
      </c>
      <c r="AU788" s="236" t="s">
        <v>24</v>
      </c>
      <c r="AY788" s="235" t="s">
        <v>394</v>
      </c>
      <c r="BK788" s="237">
        <f>SUM(BK789:BK799)</f>
        <v>0</v>
      </c>
    </row>
    <row r="789" spans="2:65" s="1" customFormat="1" ht="25.5" customHeight="1">
      <c r="B789" s="47"/>
      <c r="C789" s="240" t="s">
        <v>1523</v>
      </c>
      <c r="D789" s="240" t="s">
        <v>396</v>
      </c>
      <c r="E789" s="241" t="s">
        <v>1524</v>
      </c>
      <c r="F789" s="242" t="s">
        <v>1525</v>
      </c>
      <c r="G789" s="243" t="s">
        <v>425</v>
      </c>
      <c r="H789" s="244">
        <v>1.788</v>
      </c>
      <c r="I789" s="245"/>
      <c r="J789" s="246">
        <f>ROUND(I789*H789,2)</f>
        <v>0</v>
      </c>
      <c r="K789" s="242" t="s">
        <v>410</v>
      </c>
      <c r="L789" s="73"/>
      <c r="M789" s="247" t="s">
        <v>22</v>
      </c>
      <c r="N789" s="248" t="s">
        <v>44</v>
      </c>
      <c r="O789" s="48"/>
      <c r="P789" s="249">
        <f>O789*H789</f>
        <v>0</v>
      </c>
      <c r="Q789" s="249">
        <v>1.48679</v>
      </c>
      <c r="R789" s="249">
        <f>Q789*H789</f>
        <v>2.65838052</v>
      </c>
      <c r="S789" s="249">
        <v>0</v>
      </c>
      <c r="T789" s="250">
        <f>S789*H789</f>
        <v>0</v>
      </c>
      <c r="AR789" s="25" t="s">
        <v>401</v>
      </c>
      <c r="AT789" s="25" t="s">
        <v>396</v>
      </c>
      <c r="AU789" s="25" t="s">
        <v>81</v>
      </c>
      <c r="AY789" s="25" t="s">
        <v>394</v>
      </c>
      <c r="BE789" s="251">
        <f>IF(N789="základní",J789,0)</f>
        <v>0</v>
      </c>
      <c r="BF789" s="251">
        <f>IF(N789="snížená",J789,0)</f>
        <v>0</v>
      </c>
      <c r="BG789" s="251">
        <f>IF(N789="zákl. přenesená",J789,0)</f>
        <v>0</v>
      </c>
      <c r="BH789" s="251">
        <f>IF(N789="sníž. přenesená",J789,0)</f>
        <v>0</v>
      </c>
      <c r="BI789" s="251">
        <f>IF(N789="nulová",J789,0)</f>
        <v>0</v>
      </c>
      <c r="BJ789" s="25" t="s">
        <v>24</v>
      </c>
      <c r="BK789" s="251">
        <f>ROUND(I789*H789,2)</f>
        <v>0</v>
      </c>
      <c r="BL789" s="25" t="s">
        <v>401</v>
      </c>
      <c r="BM789" s="25" t="s">
        <v>1526</v>
      </c>
    </row>
    <row r="790" spans="2:47" s="1" customFormat="1" ht="13.5">
      <c r="B790" s="47"/>
      <c r="C790" s="75"/>
      <c r="D790" s="252" t="s">
        <v>403</v>
      </c>
      <c r="E790" s="75"/>
      <c r="F790" s="253" t="s">
        <v>1527</v>
      </c>
      <c r="G790" s="75"/>
      <c r="H790" s="75"/>
      <c r="I790" s="208"/>
      <c r="J790" s="75"/>
      <c r="K790" s="75"/>
      <c r="L790" s="73"/>
      <c r="M790" s="254"/>
      <c r="N790" s="48"/>
      <c r="O790" s="48"/>
      <c r="P790" s="48"/>
      <c r="Q790" s="48"/>
      <c r="R790" s="48"/>
      <c r="S790" s="48"/>
      <c r="T790" s="96"/>
      <c r="AT790" s="25" t="s">
        <v>403</v>
      </c>
      <c r="AU790" s="25" t="s">
        <v>81</v>
      </c>
    </row>
    <row r="791" spans="2:51" s="12" customFormat="1" ht="13.5">
      <c r="B791" s="255"/>
      <c r="C791" s="256"/>
      <c r="D791" s="252" t="s">
        <v>405</v>
      </c>
      <c r="E791" s="257" t="s">
        <v>22</v>
      </c>
      <c r="F791" s="258" t="s">
        <v>1528</v>
      </c>
      <c r="G791" s="256"/>
      <c r="H791" s="259">
        <v>1.788</v>
      </c>
      <c r="I791" s="260"/>
      <c r="J791" s="256"/>
      <c r="K791" s="256"/>
      <c r="L791" s="261"/>
      <c r="M791" s="262"/>
      <c r="N791" s="263"/>
      <c r="O791" s="263"/>
      <c r="P791" s="263"/>
      <c r="Q791" s="263"/>
      <c r="R791" s="263"/>
      <c r="S791" s="263"/>
      <c r="T791" s="264"/>
      <c r="AT791" s="265" t="s">
        <v>405</v>
      </c>
      <c r="AU791" s="265" t="s">
        <v>81</v>
      </c>
      <c r="AV791" s="12" t="s">
        <v>81</v>
      </c>
      <c r="AW791" s="12" t="s">
        <v>36</v>
      </c>
      <c r="AX791" s="12" t="s">
        <v>24</v>
      </c>
      <c r="AY791" s="265" t="s">
        <v>394</v>
      </c>
    </row>
    <row r="792" spans="2:65" s="1" customFormat="1" ht="16.5" customHeight="1">
      <c r="B792" s="47"/>
      <c r="C792" s="240" t="s">
        <v>1529</v>
      </c>
      <c r="D792" s="240" t="s">
        <v>396</v>
      </c>
      <c r="E792" s="241" t="s">
        <v>1530</v>
      </c>
      <c r="F792" s="242" t="s">
        <v>1531</v>
      </c>
      <c r="G792" s="243" t="s">
        <v>409</v>
      </c>
      <c r="H792" s="244">
        <v>5</v>
      </c>
      <c r="I792" s="245"/>
      <c r="J792" s="246">
        <f>ROUND(I792*H792,2)</f>
        <v>0</v>
      </c>
      <c r="K792" s="242" t="s">
        <v>400</v>
      </c>
      <c r="L792" s="73"/>
      <c r="M792" s="247" t="s">
        <v>22</v>
      </c>
      <c r="N792" s="248" t="s">
        <v>44</v>
      </c>
      <c r="O792" s="48"/>
      <c r="P792" s="249">
        <f>O792*H792</f>
        <v>0</v>
      </c>
      <c r="Q792" s="249">
        <v>0.01395</v>
      </c>
      <c r="R792" s="249">
        <f>Q792*H792</f>
        <v>0.06975</v>
      </c>
      <c r="S792" s="249">
        <v>0</v>
      </c>
      <c r="T792" s="250">
        <f>S792*H792</f>
        <v>0</v>
      </c>
      <c r="AR792" s="25" t="s">
        <v>401</v>
      </c>
      <c r="AT792" s="25" t="s">
        <v>396</v>
      </c>
      <c r="AU792" s="25" t="s">
        <v>81</v>
      </c>
      <c r="AY792" s="25" t="s">
        <v>394</v>
      </c>
      <c r="BE792" s="251">
        <f>IF(N792="základní",J792,0)</f>
        <v>0</v>
      </c>
      <c r="BF792" s="251">
        <f>IF(N792="snížená",J792,0)</f>
        <v>0</v>
      </c>
      <c r="BG792" s="251">
        <f>IF(N792="zákl. přenesená",J792,0)</f>
        <v>0</v>
      </c>
      <c r="BH792" s="251">
        <f>IF(N792="sníž. přenesená",J792,0)</f>
        <v>0</v>
      </c>
      <c r="BI792" s="251">
        <f>IF(N792="nulová",J792,0)</f>
        <v>0</v>
      </c>
      <c r="BJ792" s="25" t="s">
        <v>24</v>
      </c>
      <c r="BK792" s="251">
        <f>ROUND(I792*H792,2)</f>
        <v>0</v>
      </c>
      <c r="BL792" s="25" t="s">
        <v>401</v>
      </c>
      <c r="BM792" s="25" t="s">
        <v>1532</v>
      </c>
    </row>
    <row r="793" spans="2:47" s="1" customFormat="1" ht="13.5">
      <c r="B793" s="47"/>
      <c r="C793" s="75"/>
      <c r="D793" s="252" t="s">
        <v>403</v>
      </c>
      <c r="E793" s="75"/>
      <c r="F793" s="253" t="s">
        <v>1533</v>
      </c>
      <c r="G793" s="75"/>
      <c r="H793" s="75"/>
      <c r="I793" s="208"/>
      <c r="J793" s="75"/>
      <c r="K793" s="75"/>
      <c r="L793" s="73"/>
      <c r="M793" s="254"/>
      <c r="N793" s="48"/>
      <c r="O793" s="48"/>
      <c r="P793" s="48"/>
      <c r="Q793" s="48"/>
      <c r="R793" s="48"/>
      <c r="S793" s="48"/>
      <c r="T793" s="96"/>
      <c r="AT793" s="25" t="s">
        <v>403</v>
      </c>
      <c r="AU793" s="25" t="s">
        <v>81</v>
      </c>
    </row>
    <row r="794" spans="2:65" s="1" customFormat="1" ht="25.5" customHeight="1">
      <c r="B794" s="47"/>
      <c r="C794" s="240" t="s">
        <v>1534</v>
      </c>
      <c r="D794" s="240" t="s">
        <v>396</v>
      </c>
      <c r="E794" s="241" t="s">
        <v>1535</v>
      </c>
      <c r="F794" s="242" t="s">
        <v>1536</v>
      </c>
      <c r="G794" s="243" t="s">
        <v>409</v>
      </c>
      <c r="H794" s="244">
        <v>5</v>
      </c>
      <c r="I794" s="245"/>
      <c r="J794" s="246">
        <f>ROUND(I794*H794,2)</f>
        <v>0</v>
      </c>
      <c r="K794" s="242" t="s">
        <v>400</v>
      </c>
      <c r="L794" s="73"/>
      <c r="M794" s="247" t="s">
        <v>22</v>
      </c>
      <c r="N794" s="248" t="s">
        <v>44</v>
      </c>
      <c r="O794" s="48"/>
      <c r="P794" s="249">
        <f>O794*H794</f>
        <v>0</v>
      </c>
      <c r="Q794" s="249">
        <v>0.03313</v>
      </c>
      <c r="R794" s="249">
        <f>Q794*H794</f>
        <v>0.16565</v>
      </c>
      <c r="S794" s="249">
        <v>0</v>
      </c>
      <c r="T794" s="250">
        <f>S794*H794</f>
        <v>0</v>
      </c>
      <c r="AR794" s="25" t="s">
        <v>401</v>
      </c>
      <c r="AT794" s="25" t="s">
        <v>396</v>
      </c>
      <c r="AU794" s="25" t="s">
        <v>81</v>
      </c>
      <c r="AY794" s="25" t="s">
        <v>394</v>
      </c>
      <c r="BE794" s="251">
        <f>IF(N794="základní",J794,0)</f>
        <v>0</v>
      </c>
      <c r="BF794" s="251">
        <f>IF(N794="snížená",J794,0)</f>
        <v>0</v>
      </c>
      <c r="BG794" s="251">
        <f>IF(N794="zákl. přenesená",J794,0)</f>
        <v>0</v>
      </c>
      <c r="BH794" s="251">
        <f>IF(N794="sníž. přenesená",J794,0)</f>
        <v>0</v>
      </c>
      <c r="BI794" s="251">
        <f>IF(N794="nulová",J794,0)</f>
        <v>0</v>
      </c>
      <c r="BJ794" s="25" t="s">
        <v>24</v>
      </c>
      <c r="BK794" s="251">
        <f>ROUND(I794*H794,2)</f>
        <v>0</v>
      </c>
      <c r="BL794" s="25" t="s">
        <v>401</v>
      </c>
      <c r="BM794" s="25" t="s">
        <v>1537</v>
      </c>
    </row>
    <row r="795" spans="2:47" s="1" customFormat="1" ht="13.5">
      <c r="B795" s="47"/>
      <c r="C795" s="75"/>
      <c r="D795" s="252" t="s">
        <v>403</v>
      </c>
      <c r="E795" s="75"/>
      <c r="F795" s="253" t="s">
        <v>1538</v>
      </c>
      <c r="G795" s="75"/>
      <c r="H795" s="75"/>
      <c r="I795" s="208"/>
      <c r="J795" s="75"/>
      <c r="K795" s="75"/>
      <c r="L795" s="73"/>
      <c r="M795" s="254"/>
      <c r="N795" s="48"/>
      <c r="O795" s="48"/>
      <c r="P795" s="48"/>
      <c r="Q795" s="48"/>
      <c r="R795" s="48"/>
      <c r="S795" s="48"/>
      <c r="T795" s="96"/>
      <c r="AT795" s="25" t="s">
        <v>403</v>
      </c>
      <c r="AU795" s="25" t="s">
        <v>81</v>
      </c>
    </row>
    <row r="796" spans="2:65" s="1" customFormat="1" ht="16.5" customHeight="1">
      <c r="B796" s="47"/>
      <c r="C796" s="240" t="s">
        <v>1539</v>
      </c>
      <c r="D796" s="240" t="s">
        <v>396</v>
      </c>
      <c r="E796" s="241" t="s">
        <v>1540</v>
      </c>
      <c r="F796" s="242" t="s">
        <v>1541</v>
      </c>
      <c r="G796" s="243" t="s">
        <v>409</v>
      </c>
      <c r="H796" s="244">
        <v>1</v>
      </c>
      <c r="I796" s="245"/>
      <c r="J796" s="246">
        <f>ROUND(I796*H796,2)</f>
        <v>0</v>
      </c>
      <c r="K796" s="242" t="s">
        <v>400</v>
      </c>
      <c r="L796" s="73"/>
      <c r="M796" s="247" t="s">
        <v>22</v>
      </c>
      <c r="N796" s="248" t="s">
        <v>44</v>
      </c>
      <c r="O796" s="48"/>
      <c r="P796" s="249">
        <f>O796*H796</f>
        <v>0</v>
      </c>
      <c r="Q796" s="249">
        <v>0.00404</v>
      </c>
      <c r="R796" s="249">
        <f>Q796*H796</f>
        <v>0.00404</v>
      </c>
      <c r="S796" s="249">
        <v>0</v>
      </c>
      <c r="T796" s="250">
        <f>S796*H796</f>
        <v>0</v>
      </c>
      <c r="AR796" s="25" t="s">
        <v>401</v>
      </c>
      <c r="AT796" s="25" t="s">
        <v>396</v>
      </c>
      <c r="AU796" s="25" t="s">
        <v>81</v>
      </c>
      <c r="AY796" s="25" t="s">
        <v>394</v>
      </c>
      <c r="BE796" s="251">
        <f>IF(N796="základní",J796,0)</f>
        <v>0</v>
      </c>
      <c r="BF796" s="251">
        <f>IF(N796="snížená",J796,0)</f>
        <v>0</v>
      </c>
      <c r="BG796" s="251">
        <f>IF(N796="zákl. přenesená",J796,0)</f>
        <v>0</v>
      </c>
      <c r="BH796" s="251">
        <f>IF(N796="sníž. přenesená",J796,0)</f>
        <v>0</v>
      </c>
      <c r="BI796" s="251">
        <f>IF(N796="nulová",J796,0)</f>
        <v>0</v>
      </c>
      <c r="BJ796" s="25" t="s">
        <v>24</v>
      </c>
      <c r="BK796" s="251">
        <f>ROUND(I796*H796,2)</f>
        <v>0</v>
      </c>
      <c r="BL796" s="25" t="s">
        <v>401</v>
      </c>
      <c r="BM796" s="25" t="s">
        <v>1542</v>
      </c>
    </row>
    <row r="797" spans="2:47" s="1" customFormat="1" ht="13.5">
      <c r="B797" s="47"/>
      <c r="C797" s="75"/>
      <c r="D797" s="252" t="s">
        <v>403</v>
      </c>
      <c r="E797" s="75"/>
      <c r="F797" s="253" t="s">
        <v>1543</v>
      </c>
      <c r="G797" s="75"/>
      <c r="H797" s="75"/>
      <c r="I797" s="208"/>
      <c r="J797" s="75"/>
      <c r="K797" s="75"/>
      <c r="L797" s="73"/>
      <c r="M797" s="254"/>
      <c r="N797" s="48"/>
      <c r="O797" s="48"/>
      <c r="P797" s="48"/>
      <c r="Q797" s="48"/>
      <c r="R797" s="48"/>
      <c r="S797" s="48"/>
      <c r="T797" s="96"/>
      <c r="AT797" s="25" t="s">
        <v>403</v>
      </c>
      <c r="AU797" s="25" t="s">
        <v>81</v>
      </c>
    </row>
    <row r="798" spans="2:65" s="1" customFormat="1" ht="16.5" customHeight="1">
      <c r="B798" s="47"/>
      <c r="C798" s="240" t="s">
        <v>1544</v>
      </c>
      <c r="D798" s="240" t="s">
        <v>396</v>
      </c>
      <c r="E798" s="241" t="s">
        <v>1545</v>
      </c>
      <c r="F798" s="242" t="s">
        <v>1546</v>
      </c>
      <c r="G798" s="243" t="s">
        <v>409</v>
      </c>
      <c r="H798" s="244">
        <v>4</v>
      </c>
      <c r="I798" s="245"/>
      <c r="J798" s="246">
        <f>ROUND(I798*H798,2)</f>
        <v>0</v>
      </c>
      <c r="K798" s="242" t="s">
        <v>400</v>
      </c>
      <c r="L798" s="73"/>
      <c r="M798" s="247" t="s">
        <v>22</v>
      </c>
      <c r="N798" s="248" t="s">
        <v>44</v>
      </c>
      <c r="O798" s="48"/>
      <c r="P798" s="249">
        <f>O798*H798</f>
        <v>0</v>
      </c>
      <c r="Q798" s="249">
        <v>0.01768</v>
      </c>
      <c r="R798" s="249">
        <f>Q798*H798</f>
        <v>0.07072</v>
      </c>
      <c r="S798" s="249">
        <v>0</v>
      </c>
      <c r="T798" s="250">
        <f>S798*H798</f>
        <v>0</v>
      </c>
      <c r="AR798" s="25" t="s">
        <v>401</v>
      </c>
      <c r="AT798" s="25" t="s">
        <v>396</v>
      </c>
      <c r="AU798" s="25" t="s">
        <v>81</v>
      </c>
      <c r="AY798" s="25" t="s">
        <v>394</v>
      </c>
      <c r="BE798" s="251">
        <f>IF(N798="základní",J798,0)</f>
        <v>0</v>
      </c>
      <c r="BF798" s="251">
        <f>IF(N798="snížená",J798,0)</f>
        <v>0</v>
      </c>
      <c r="BG798" s="251">
        <f>IF(N798="zákl. přenesená",J798,0)</f>
        <v>0</v>
      </c>
      <c r="BH798" s="251">
        <f>IF(N798="sníž. přenesená",J798,0)</f>
        <v>0</v>
      </c>
      <c r="BI798" s="251">
        <f>IF(N798="nulová",J798,0)</f>
        <v>0</v>
      </c>
      <c r="BJ798" s="25" t="s">
        <v>24</v>
      </c>
      <c r="BK798" s="251">
        <f>ROUND(I798*H798,2)</f>
        <v>0</v>
      </c>
      <c r="BL798" s="25" t="s">
        <v>401</v>
      </c>
      <c r="BM798" s="25" t="s">
        <v>1547</v>
      </c>
    </row>
    <row r="799" spans="2:47" s="1" customFormat="1" ht="13.5">
      <c r="B799" s="47"/>
      <c r="C799" s="75"/>
      <c r="D799" s="252" t="s">
        <v>403</v>
      </c>
      <c r="E799" s="75"/>
      <c r="F799" s="253" t="s">
        <v>1548</v>
      </c>
      <c r="G799" s="75"/>
      <c r="H799" s="75"/>
      <c r="I799" s="208"/>
      <c r="J799" s="75"/>
      <c r="K799" s="75"/>
      <c r="L799" s="73"/>
      <c r="M799" s="254"/>
      <c r="N799" s="48"/>
      <c r="O799" s="48"/>
      <c r="P799" s="48"/>
      <c r="Q799" s="48"/>
      <c r="R799" s="48"/>
      <c r="S799" s="48"/>
      <c r="T799" s="96"/>
      <c r="AT799" s="25" t="s">
        <v>403</v>
      </c>
      <c r="AU799" s="25" t="s">
        <v>81</v>
      </c>
    </row>
    <row r="800" spans="2:63" s="11" customFormat="1" ht="29.85" customHeight="1">
      <c r="B800" s="224"/>
      <c r="C800" s="225"/>
      <c r="D800" s="226" t="s">
        <v>72</v>
      </c>
      <c r="E800" s="238" t="s">
        <v>448</v>
      </c>
      <c r="F800" s="238" t="s">
        <v>1549</v>
      </c>
      <c r="G800" s="225"/>
      <c r="H800" s="225"/>
      <c r="I800" s="228"/>
      <c r="J800" s="239">
        <f>BK800</f>
        <v>0</v>
      </c>
      <c r="K800" s="225"/>
      <c r="L800" s="230"/>
      <c r="M800" s="231"/>
      <c r="N800" s="232"/>
      <c r="O800" s="232"/>
      <c r="P800" s="233">
        <f>SUM(P801:P901)</f>
        <v>0</v>
      </c>
      <c r="Q800" s="232"/>
      <c r="R800" s="233">
        <f>SUM(R801:R901)</f>
        <v>12.954707569999997</v>
      </c>
      <c r="S800" s="232"/>
      <c r="T800" s="234">
        <f>SUM(T801:T901)</f>
        <v>484.11443</v>
      </c>
      <c r="AR800" s="235" t="s">
        <v>24</v>
      </c>
      <c r="AT800" s="236" t="s">
        <v>72</v>
      </c>
      <c r="AU800" s="236" t="s">
        <v>24</v>
      </c>
      <c r="AY800" s="235" t="s">
        <v>394</v>
      </c>
      <c r="BK800" s="237">
        <f>SUM(BK801:BK901)</f>
        <v>0</v>
      </c>
    </row>
    <row r="801" spans="2:65" s="1" customFormat="1" ht="25.5" customHeight="1">
      <c r="B801" s="47"/>
      <c r="C801" s="240" t="s">
        <v>1550</v>
      </c>
      <c r="D801" s="240" t="s">
        <v>396</v>
      </c>
      <c r="E801" s="241" t="s">
        <v>1551</v>
      </c>
      <c r="F801" s="242" t="s">
        <v>1552</v>
      </c>
      <c r="G801" s="243" t="s">
        <v>612</v>
      </c>
      <c r="H801" s="244">
        <v>53.699</v>
      </c>
      <c r="I801" s="245"/>
      <c r="J801" s="246">
        <f>ROUND(I801*H801,2)</f>
        <v>0</v>
      </c>
      <c r="K801" s="242" t="s">
        <v>410</v>
      </c>
      <c r="L801" s="73"/>
      <c r="M801" s="247" t="s">
        <v>22</v>
      </c>
      <c r="N801" s="248" t="s">
        <v>44</v>
      </c>
      <c r="O801" s="48"/>
      <c r="P801" s="249">
        <f>O801*H801</f>
        <v>0</v>
      </c>
      <c r="Q801" s="249">
        <v>0.14067</v>
      </c>
      <c r="R801" s="249">
        <f>Q801*H801</f>
        <v>7.55383833</v>
      </c>
      <c r="S801" s="249">
        <v>0</v>
      </c>
      <c r="T801" s="250">
        <f>S801*H801</f>
        <v>0</v>
      </c>
      <c r="AR801" s="25" t="s">
        <v>401</v>
      </c>
      <c r="AT801" s="25" t="s">
        <v>396</v>
      </c>
      <c r="AU801" s="25" t="s">
        <v>81</v>
      </c>
      <c r="AY801" s="25" t="s">
        <v>394</v>
      </c>
      <c r="BE801" s="251">
        <f>IF(N801="základní",J801,0)</f>
        <v>0</v>
      </c>
      <c r="BF801" s="251">
        <f>IF(N801="snížená",J801,0)</f>
        <v>0</v>
      </c>
      <c r="BG801" s="251">
        <f>IF(N801="zákl. přenesená",J801,0)</f>
        <v>0</v>
      </c>
      <c r="BH801" s="251">
        <f>IF(N801="sníž. přenesená",J801,0)</f>
        <v>0</v>
      </c>
      <c r="BI801" s="251">
        <f>IF(N801="nulová",J801,0)</f>
        <v>0</v>
      </c>
      <c r="BJ801" s="25" t="s">
        <v>24</v>
      </c>
      <c r="BK801" s="251">
        <f>ROUND(I801*H801,2)</f>
        <v>0</v>
      </c>
      <c r="BL801" s="25" t="s">
        <v>401</v>
      </c>
      <c r="BM801" s="25" t="s">
        <v>1553</v>
      </c>
    </row>
    <row r="802" spans="2:47" s="1" customFormat="1" ht="13.5">
      <c r="B802" s="47"/>
      <c r="C802" s="75"/>
      <c r="D802" s="252" t="s">
        <v>403</v>
      </c>
      <c r="E802" s="75"/>
      <c r="F802" s="253" t="s">
        <v>1554</v>
      </c>
      <c r="G802" s="75"/>
      <c r="H802" s="75"/>
      <c r="I802" s="208"/>
      <c r="J802" s="75"/>
      <c r="K802" s="75"/>
      <c r="L802" s="73"/>
      <c r="M802" s="254"/>
      <c r="N802" s="48"/>
      <c r="O802" s="48"/>
      <c r="P802" s="48"/>
      <c r="Q802" s="48"/>
      <c r="R802" s="48"/>
      <c r="S802" s="48"/>
      <c r="T802" s="96"/>
      <c r="AT802" s="25" t="s">
        <v>403</v>
      </c>
      <c r="AU802" s="25" t="s">
        <v>81</v>
      </c>
    </row>
    <row r="803" spans="2:51" s="12" customFormat="1" ht="13.5">
      <c r="B803" s="255"/>
      <c r="C803" s="256"/>
      <c r="D803" s="252" t="s">
        <v>405</v>
      </c>
      <c r="E803" s="257" t="s">
        <v>246</v>
      </c>
      <c r="F803" s="258" t="s">
        <v>1555</v>
      </c>
      <c r="G803" s="256"/>
      <c r="H803" s="259">
        <v>53.699</v>
      </c>
      <c r="I803" s="260"/>
      <c r="J803" s="256"/>
      <c r="K803" s="256"/>
      <c r="L803" s="261"/>
      <c r="M803" s="262"/>
      <c r="N803" s="263"/>
      <c r="O803" s="263"/>
      <c r="P803" s="263"/>
      <c r="Q803" s="263"/>
      <c r="R803" s="263"/>
      <c r="S803" s="263"/>
      <c r="T803" s="264"/>
      <c r="AT803" s="265" t="s">
        <v>405</v>
      </c>
      <c r="AU803" s="265" t="s">
        <v>81</v>
      </c>
      <c r="AV803" s="12" t="s">
        <v>81</v>
      </c>
      <c r="AW803" s="12" t="s">
        <v>36</v>
      </c>
      <c r="AX803" s="12" t="s">
        <v>24</v>
      </c>
      <c r="AY803" s="265" t="s">
        <v>394</v>
      </c>
    </row>
    <row r="804" spans="2:65" s="1" customFormat="1" ht="16.5" customHeight="1">
      <c r="B804" s="47"/>
      <c r="C804" s="288" t="s">
        <v>1556</v>
      </c>
      <c r="D804" s="288" t="s">
        <v>506</v>
      </c>
      <c r="E804" s="289" t="s">
        <v>1557</v>
      </c>
      <c r="F804" s="290" t="s">
        <v>1558</v>
      </c>
      <c r="G804" s="291" t="s">
        <v>612</v>
      </c>
      <c r="H804" s="292">
        <v>54.773</v>
      </c>
      <c r="I804" s="293"/>
      <c r="J804" s="294">
        <f>ROUND(I804*H804,2)</f>
        <v>0</v>
      </c>
      <c r="K804" s="290" t="s">
        <v>410</v>
      </c>
      <c r="L804" s="295"/>
      <c r="M804" s="296" t="s">
        <v>22</v>
      </c>
      <c r="N804" s="297" t="s">
        <v>44</v>
      </c>
      <c r="O804" s="48"/>
      <c r="P804" s="249">
        <f>O804*H804</f>
        <v>0</v>
      </c>
      <c r="Q804" s="249">
        <v>0.065</v>
      </c>
      <c r="R804" s="249">
        <f>Q804*H804</f>
        <v>3.5602450000000005</v>
      </c>
      <c r="S804" s="249">
        <v>0</v>
      </c>
      <c r="T804" s="250">
        <f>S804*H804</f>
        <v>0</v>
      </c>
      <c r="AR804" s="25" t="s">
        <v>443</v>
      </c>
      <c r="AT804" s="25" t="s">
        <v>506</v>
      </c>
      <c r="AU804" s="25" t="s">
        <v>81</v>
      </c>
      <c r="AY804" s="25" t="s">
        <v>394</v>
      </c>
      <c r="BE804" s="251">
        <f>IF(N804="základní",J804,0)</f>
        <v>0</v>
      </c>
      <c r="BF804" s="251">
        <f>IF(N804="snížená",J804,0)</f>
        <v>0</v>
      </c>
      <c r="BG804" s="251">
        <f>IF(N804="zákl. přenesená",J804,0)</f>
        <v>0</v>
      </c>
      <c r="BH804" s="251">
        <f>IF(N804="sníž. přenesená",J804,0)</f>
        <v>0</v>
      </c>
      <c r="BI804" s="251">
        <f>IF(N804="nulová",J804,0)</f>
        <v>0</v>
      </c>
      <c r="BJ804" s="25" t="s">
        <v>24</v>
      </c>
      <c r="BK804" s="251">
        <f>ROUND(I804*H804,2)</f>
        <v>0</v>
      </c>
      <c r="BL804" s="25" t="s">
        <v>401</v>
      </c>
      <c r="BM804" s="25" t="s">
        <v>1559</v>
      </c>
    </row>
    <row r="805" spans="2:47" s="1" customFormat="1" ht="13.5">
      <c r="B805" s="47"/>
      <c r="C805" s="75"/>
      <c r="D805" s="252" t="s">
        <v>403</v>
      </c>
      <c r="E805" s="75"/>
      <c r="F805" s="253" t="s">
        <v>1560</v>
      </c>
      <c r="G805" s="75"/>
      <c r="H805" s="75"/>
      <c r="I805" s="208"/>
      <c r="J805" s="75"/>
      <c r="K805" s="75"/>
      <c r="L805" s="73"/>
      <c r="M805" s="254"/>
      <c r="N805" s="48"/>
      <c r="O805" s="48"/>
      <c r="P805" s="48"/>
      <c r="Q805" s="48"/>
      <c r="R805" s="48"/>
      <c r="S805" s="48"/>
      <c r="T805" s="96"/>
      <c r="AT805" s="25" t="s">
        <v>403</v>
      </c>
      <c r="AU805" s="25" t="s">
        <v>81</v>
      </c>
    </row>
    <row r="806" spans="2:51" s="12" customFormat="1" ht="13.5">
      <c r="B806" s="255"/>
      <c r="C806" s="256"/>
      <c r="D806" s="252" t="s">
        <v>405</v>
      </c>
      <c r="E806" s="257" t="s">
        <v>22</v>
      </c>
      <c r="F806" s="258" t="s">
        <v>1561</v>
      </c>
      <c r="G806" s="256"/>
      <c r="H806" s="259">
        <v>54.773</v>
      </c>
      <c r="I806" s="260"/>
      <c r="J806" s="256"/>
      <c r="K806" s="256"/>
      <c r="L806" s="261"/>
      <c r="M806" s="262"/>
      <c r="N806" s="263"/>
      <c r="O806" s="263"/>
      <c r="P806" s="263"/>
      <c r="Q806" s="263"/>
      <c r="R806" s="263"/>
      <c r="S806" s="263"/>
      <c r="T806" s="264"/>
      <c r="AT806" s="265" t="s">
        <v>405</v>
      </c>
      <c r="AU806" s="265" t="s">
        <v>81</v>
      </c>
      <c r="AV806" s="12" t="s">
        <v>81</v>
      </c>
      <c r="AW806" s="12" t="s">
        <v>36</v>
      </c>
      <c r="AX806" s="12" t="s">
        <v>24</v>
      </c>
      <c r="AY806" s="265" t="s">
        <v>394</v>
      </c>
    </row>
    <row r="807" spans="2:65" s="1" customFormat="1" ht="25.5" customHeight="1">
      <c r="B807" s="47"/>
      <c r="C807" s="240" t="s">
        <v>1562</v>
      </c>
      <c r="D807" s="240" t="s">
        <v>396</v>
      </c>
      <c r="E807" s="241" t="s">
        <v>1563</v>
      </c>
      <c r="F807" s="242" t="s">
        <v>1564</v>
      </c>
      <c r="G807" s="243" t="s">
        <v>399</v>
      </c>
      <c r="H807" s="244">
        <v>1155</v>
      </c>
      <c r="I807" s="245"/>
      <c r="J807" s="246">
        <f>ROUND(I807*H807,2)</f>
        <v>0</v>
      </c>
      <c r="K807" s="242" t="s">
        <v>410</v>
      </c>
      <c r="L807" s="73"/>
      <c r="M807" s="247" t="s">
        <v>22</v>
      </c>
      <c r="N807" s="248" t="s">
        <v>44</v>
      </c>
      <c r="O807" s="48"/>
      <c r="P807" s="249">
        <f>O807*H807</f>
        <v>0</v>
      </c>
      <c r="Q807" s="249">
        <v>0.00038</v>
      </c>
      <c r="R807" s="249">
        <f>Q807*H807</f>
        <v>0.4389</v>
      </c>
      <c r="S807" s="249">
        <v>0</v>
      </c>
      <c r="T807" s="250">
        <f>S807*H807</f>
        <v>0</v>
      </c>
      <c r="AR807" s="25" t="s">
        <v>401</v>
      </c>
      <c r="AT807" s="25" t="s">
        <v>396</v>
      </c>
      <c r="AU807" s="25" t="s">
        <v>81</v>
      </c>
      <c r="AY807" s="25" t="s">
        <v>394</v>
      </c>
      <c r="BE807" s="251">
        <f>IF(N807="základní",J807,0)</f>
        <v>0</v>
      </c>
      <c r="BF807" s="251">
        <f>IF(N807="snížená",J807,0)</f>
        <v>0</v>
      </c>
      <c r="BG807" s="251">
        <f>IF(N807="zákl. přenesená",J807,0)</f>
        <v>0</v>
      </c>
      <c r="BH807" s="251">
        <f>IF(N807="sníž. přenesená",J807,0)</f>
        <v>0</v>
      </c>
      <c r="BI807" s="251">
        <f>IF(N807="nulová",J807,0)</f>
        <v>0</v>
      </c>
      <c r="BJ807" s="25" t="s">
        <v>24</v>
      </c>
      <c r="BK807" s="251">
        <f>ROUND(I807*H807,2)</f>
        <v>0</v>
      </c>
      <c r="BL807" s="25" t="s">
        <v>401</v>
      </c>
      <c r="BM807" s="25" t="s">
        <v>1565</v>
      </c>
    </row>
    <row r="808" spans="2:47" s="1" customFormat="1" ht="13.5">
      <c r="B808" s="47"/>
      <c r="C808" s="75"/>
      <c r="D808" s="252" t="s">
        <v>403</v>
      </c>
      <c r="E808" s="75"/>
      <c r="F808" s="253" t="s">
        <v>1566</v>
      </c>
      <c r="G808" s="75"/>
      <c r="H808" s="75"/>
      <c r="I808" s="208"/>
      <c r="J808" s="75"/>
      <c r="K808" s="75"/>
      <c r="L808" s="73"/>
      <c r="M808" s="254"/>
      <c r="N808" s="48"/>
      <c r="O808" s="48"/>
      <c r="P808" s="48"/>
      <c r="Q808" s="48"/>
      <c r="R808" s="48"/>
      <c r="S808" s="48"/>
      <c r="T808" s="96"/>
      <c r="AT808" s="25" t="s">
        <v>403</v>
      </c>
      <c r="AU808" s="25" t="s">
        <v>81</v>
      </c>
    </row>
    <row r="809" spans="2:51" s="12" customFormat="1" ht="13.5">
      <c r="B809" s="255"/>
      <c r="C809" s="256"/>
      <c r="D809" s="252" t="s">
        <v>405</v>
      </c>
      <c r="E809" s="257" t="s">
        <v>22</v>
      </c>
      <c r="F809" s="258" t="s">
        <v>1567</v>
      </c>
      <c r="G809" s="256"/>
      <c r="H809" s="259">
        <v>1155</v>
      </c>
      <c r="I809" s="260"/>
      <c r="J809" s="256"/>
      <c r="K809" s="256"/>
      <c r="L809" s="261"/>
      <c r="M809" s="262"/>
      <c r="N809" s="263"/>
      <c r="O809" s="263"/>
      <c r="P809" s="263"/>
      <c r="Q809" s="263"/>
      <c r="R809" s="263"/>
      <c r="S809" s="263"/>
      <c r="T809" s="264"/>
      <c r="AT809" s="265" t="s">
        <v>405</v>
      </c>
      <c r="AU809" s="265" t="s">
        <v>81</v>
      </c>
      <c r="AV809" s="12" t="s">
        <v>81</v>
      </c>
      <c r="AW809" s="12" t="s">
        <v>36</v>
      </c>
      <c r="AX809" s="12" t="s">
        <v>24</v>
      </c>
      <c r="AY809" s="265" t="s">
        <v>394</v>
      </c>
    </row>
    <row r="810" spans="2:65" s="1" customFormat="1" ht="16.5" customHeight="1">
      <c r="B810" s="47"/>
      <c r="C810" s="240" t="s">
        <v>1568</v>
      </c>
      <c r="D810" s="240" t="s">
        <v>396</v>
      </c>
      <c r="E810" s="241" t="s">
        <v>1569</v>
      </c>
      <c r="F810" s="242" t="s">
        <v>1570</v>
      </c>
      <c r="G810" s="243" t="s">
        <v>612</v>
      </c>
      <c r="H810" s="244">
        <v>25.5</v>
      </c>
      <c r="I810" s="245"/>
      <c r="J810" s="246">
        <f>ROUND(I810*H810,2)</f>
        <v>0</v>
      </c>
      <c r="K810" s="242" t="s">
        <v>22</v>
      </c>
      <c r="L810" s="73"/>
      <c r="M810" s="247" t="s">
        <v>22</v>
      </c>
      <c r="N810" s="248" t="s">
        <v>44</v>
      </c>
      <c r="O810" s="48"/>
      <c r="P810" s="249">
        <f>O810*H810</f>
        <v>0</v>
      </c>
      <c r="Q810" s="249">
        <v>0.00885</v>
      </c>
      <c r="R810" s="249">
        <f>Q810*H810</f>
        <v>0.22567500000000001</v>
      </c>
      <c r="S810" s="249">
        <v>0</v>
      </c>
      <c r="T810" s="250">
        <f>S810*H810</f>
        <v>0</v>
      </c>
      <c r="AR810" s="25" t="s">
        <v>401</v>
      </c>
      <c r="AT810" s="25" t="s">
        <v>396</v>
      </c>
      <c r="AU810" s="25" t="s">
        <v>81</v>
      </c>
      <c r="AY810" s="25" t="s">
        <v>394</v>
      </c>
      <c r="BE810" s="251">
        <f>IF(N810="základní",J810,0)</f>
        <v>0</v>
      </c>
      <c r="BF810" s="251">
        <f>IF(N810="snížená",J810,0)</f>
        <v>0</v>
      </c>
      <c r="BG810" s="251">
        <f>IF(N810="zákl. přenesená",J810,0)</f>
        <v>0</v>
      </c>
      <c r="BH810" s="251">
        <f>IF(N810="sníž. přenesená",J810,0)</f>
        <v>0</v>
      </c>
      <c r="BI810" s="251">
        <f>IF(N810="nulová",J810,0)</f>
        <v>0</v>
      </c>
      <c r="BJ810" s="25" t="s">
        <v>24</v>
      </c>
      <c r="BK810" s="251">
        <f>ROUND(I810*H810,2)</f>
        <v>0</v>
      </c>
      <c r="BL810" s="25" t="s">
        <v>401</v>
      </c>
      <c r="BM810" s="25" t="s">
        <v>1571</v>
      </c>
    </row>
    <row r="811" spans="2:51" s="12" customFormat="1" ht="13.5">
      <c r="B811" s="255"/>
      <c r="C811" s="256"/>
      <c r="D811" s="252" t="s">
        <v>405</v>
      </c>
      <c r="E811" s="257" t="s">
        <v>22</v>
      </c>
      <c r="F811" s="258" t="s">
        <v>1572</v>
      </c>
      <c r="G811" s="256"/>
      <c r="H811" s="259">
        <v>25.5</v>
      </c>
      <c r="I811" s="260"/>
      <c r="J811" s="256"/>
      <c r="K811" s="256"/>
      <c r="L811" s="261"/>
      <c r="M811" s="262"/>
      <c r="N811" s="263"/>
      <c r="O811" s="263"/>
      <c r="P811" s="263"/>
      <c r="Q811" s="263"/>
      <c r="R811" s="263"/>
      <c r="S811" s="263"/>
      <c r="T811" s="264"/>
      <c r="AT811" s="265" t="s">
        <v>405</v>
      </c>
      <c r="AU811" s="265" t="s">
        <v>81</v>
      </c>
      <c r="AV811" s="12" t="s">
        <v>81</v>
      </c>
      <c r="AW811" s="12" t="s">
        <v>36</v>
      </c>
      <c r="AX811" s="12" t="s">
        <v>24</v>
      </c>
      <c r="AY811" s="265" t="s">
        <v>394</v>
      </c>
    </row>
    <row r="812" spans="2:65" s="1" customFormat="1" ht="16.5" customHeight="1">
      <c r="B812" s="47"/>
      <c r="C812" s="240" t="s">
        <v>1573</v>
      </c>
      <c r="D812" s="240" t="s">
        <v>396</v>
      </c>
      <c r="E812" s="241" t="s">
        <v>1574</v>
      </c>
      <c r="F812" s="242" t="s">
        <v>1575</v>
      </c>
      <c r="G812" s="243" t="s">
        <v>399</v>
      </c>
      <c r="H812" s="244">
        <v>1.89</v>
      </c>
      <c r="I812" s="245"/>
      <c r="J812" s="246">
        <f>ROUND(I812*H812,2)</f>
        <v>0</v>
      </c>
      <c r="K812" s="242" t="s">
        <v>400</v>
      </c>
      <c r="L812" s="73"/>
      <c r="M812" s="247" t="s">
        <v>22</v>
      </c>
      <c r="N812" s="248" t="s">
        <v>44</v>
      </c>
      <c r="O812" s="48"/>
      <c r="P812" s="249">
        <f>O812*H812</f>
        <v>0</v>
      </c>
      <c r="Q812" s="249">
        <v>0.00072</v>
      </c>
      <c r="R812" s="249">
        <f>Q812*H812</f>
        <v>0.0013608000000000001</v>
      </c>
      <c r="S812" s="249">
        <v>0</v>
      </c>
      <c r="T812" s="250">
        <f>S812*H812</f>
        <v>0</v>
      </c>
      <c r="AR812" s="25" t="s">
        <v>401</v>
      </c>
      <c r="AT812" s="25" t="s">
        <v>396</v>
      </c>
      <c r="AU812" s="25" t="s">
        <v>81</v>
      </c>
      <c r="AY812" s="25" t="s">
        <v>394</v>
      </c>
      <c r="BE812" s="251">
        <f>IF(N812="základní",J812,0)</f>
        <v>0</v>
      </c>
      <c r="BF812" s="251">
        <f>IF(N812="snížená",J812,0)</f>
        <v>0</v>
      </c>
      <c r="BG812" s="251">
        <f>IF(N812="zákl. přenesená",J812,0)</f>
        <v>0</v>
      </c>
      <c r="BH812" s="251">
        <f>IF(N812="sníž. přenesená",J812,0)</f>
        <v>0</v>
      </c>
      <c r="BI812" s="251">
        <f>IF(N812="nulová",J812,0)</f>
        <v>0</v>
      </c>
      <c r="BJ812" s="25" t="s">
        <v>24</v>
      </c>
      <c r="BK812" s="251">
        <f>ROUND(I812*H812,2)</f>
        <v>0</v>
      </c>
      <c r="BL812" s="25" t="s">
        <v>401</v>
      </c>
      <c r="BM812" s="25" t="s">
        <v>1576</v>
      </c>
    </row>
    <row r="813" spans="2:47" s="1" customFormat="1" ht="13.5">
      <c r="B813" s="47"/>
      <c r="C813" s="75"/>
      <c r="D813" s="252" t="s">
        <v>403</v>
      </c>
      <c r="E813" s="75"/>
      <c r="F813" s="253" t="s">
        <v>1577</v>
      </c>
      <c r="G813" s="75"/>
      <c r="H813" s="75"/>
      <c r="I813" s="208"/>
      <c r="J813" s="75"/>
      <c r="K813" s="75"/>
      <c r="L813" s="73"/>
      <c r="M813" s="254"/>
      <c r="N813" s="48"/>
      <c r="O813" s="48"/>
      <c r="P813" s="48"/>
      <c r="Q813" s="48"/>
      <c r="R813" s="48"/>
      <c r="S813" s="48"/>
      <c r="T813" s="96"/>
      <c r="AT813" s="25" t="s">
        <v>403</v>
      </c>
      <c r="AU813" s="25" t="s">
        <v>81</v>
      </c>
    </row>
    <row r="814" spans="2:51" s="12" customFormat="1" ht="13.5">
      <c r="B814" s="255"/>
      <c r="C814" s="256"/>
      <c r="D814" s="252" t="s">
        <v>405</v>
      </c>
      <c r="E814" s="257" t="s">
        <v>22</v>
      </c>
      <c r="F814" s="258" t="s">
        <v>1578</v>
      </c>
      <c r="G814" s="256"/>
      <c r="H814" s="259">
        <v>1.89</v>
      </c>
      <c r="I814" s="260"/>
      <c r="J814" s="256"/>
      <c r="K814" s="256"/>
      <c r="L814" s="261"/>
      <c r="M814" s="262"/>
      <c r="N814" s="263"/>
      <c r="O814" s="263"/>
      <c r="P814" s="263"/>
      <c r="Q814" s="263"/>
      <c r="R814" s="263"/>
      <c r="S814" s="263"/>
      <c r="T814" s="264"/>
      <c r="AT814" s="265" t="s">
        <v>405</v>
      </c>
      <c r="AU814" s="265" t="s">
        <v>81</v>
      </c>
      <c r="AV814" s="12" t="s">
        <v>81</v>
      </c>
      <c r="AW814" s="12" t="s">
        <v>36</v>
      </c>
      <c r="AX814" s="12" t="s">
        <v>24</v>
      </c>
      <c r="AY814" s="265" t="s">
        <v>394</v>
      </c>
    </row>
    <row r="815" spans="2:65" s="1" customFormat="1" ht="16.5" customHeight="1">
      <c r="B815" s="47"/>
      <c r="C815" s="240" t="s">
        <v>1579</v>
      </c>
      <c r="D815" s="240" t="s">
        <v>396</v>
      </c>
      <c r="E815" s="241" t="s">
        <v>1580</v>
      </c>
      <c r="F815" s="242" t="s">
        <v>1581</v>
      </c>
      <c r="G815" s="243" t="s">
        <v>612</v>
      </c>
      <c r="H815" s="244">
        <v>30.35</v>
      </c>
      <c r="I815" s="245"/>
      <c r="J815" s="246">
        <f>ROUND(I815*H815,2)</f>
        <v>0</v>
      </c>
      <c r="K815" s="242" t="s">
        <v>22</v>
      </c>
      <c r="L815" s="73"/>
      <c r="M815" s="247" t="s">
        <v>22</v>
      </c>
      <c r="N815" s="248" t="s">
        <v>44</v>
      </c>
      <c r="O815" s="48"/>
      <c r="P815" s="249">
        <f>O815*H815</f>
        <v>0</v>
      </c>
      <c r="Q815" s="249">
        <v>0.00142</v>
      </c>
      <c r="R815" s="249">
        <f>Q815*H815</f>
        <v>0.043097</v>
      </c>
      <c r="S815" s="249">
        <v>0</v>
      </c>
      <c r="T815" s="250">
        <f>S815*H815</f>
        <v>0</v>
      </c>
      <c r="AR815" s="25" t="s">
        <v>401</v>
      </c>
      <c r="AT815" s="25" t="s">
        <v>396</v>
      </c>
      <c r="AU815" s="25" t="s">
        <v>81</v>
      </c>
      <c r="AY815" s="25" t="s">
        <v>394</v>
      </c>
      <c r="BE815" s="251">
        <f>IF(N815="základní",J815,0)</f>
        <v>0</v>
      </c>
      <c r="BF815" s="251">
        <f>IF(N815="snížená",J815,0)</f>
        <v>0</v>
      </c>
      <c r="BG815" s="251">
        <f>IF(N815="zákl. přenesená",J815,0)</f>
        <v>0</v>
      </c>
      <c r="BH815" s="251">
        <f>IF(N815="sníž. přenesená",J815,0)</f>
        <v>0</v>
      </c>
      <c r="BI815" s="251">
        <f>IF(N815="nulová",J815,0)</f>
        <v>0</v>
      </c>
      <c r="BJ815" s="25" t="s">
        <v>24</v>
      </c>
      <c r="BK815" s="251">
        <f>ROUND(I815*H815,2)</f>
        <v>0</v>
      </c>
      <c r="BL815" s="25" t="s">
        <v>401</v>
      </c>
      <c r="BM815" s="25" t="s">
        <v>1582</v>
      </c>
    </row>
    <row r="816" spans="2:47" s="1" customFormat="1" ht="13.5">
      <c r="B816" s="47"/>
      <c r="C816" s="75"/>
      <c r="D816" s="252" t="s">
        <v>403</v>
      </c>
      <c r="E816" s="75"/>
      <c r="F816" s="253" t="s">
        <v>1581</v>
      </c>
      <c r="G816" s="75"/>
      <c r="H816" s="75"/>
      <c r="I816" s="208"/>
      <c r="J816" s="75"/>
      <c r="K816" s="75"/>
      <c r="L816" s="73"/>
      <c r="M816" s="254"/>
      <c r="N816" s="48"/>
      <c r="O816" s="48"/>
      <c r="P816" s="48"/>
      <c r="Q816" s="48"/>
      <c r="R816" s="48"/>
      <c r="S816" s="48"/>
      <c r="T816" s="96"/>
      <c r="AT816" s="25" t="s">
        <v>403</v>
      </c>
      <c r="AU816" s="25" t="s">
        <v>81</v>
      </c>
    </row>
    <row r="817" spans="2:51" s="12" customFormat="1" ht="13.5">
      <c r="B817" s="255"/>
      <c r="C817" s="256"/>
      <c r="D817" s="252" t="s">
        <v>405</v>
      </c>
      <c r="E817" s="257" t="s">
        <v>22</v>
      </c>
      <c r="F817" s="258" t="s">
        <v>1583</v>
      </c>
      <c r="G817" s="256"/>
      <c r="H817" s="259">
        <v>14.85</v>
      </c>
      <c r="I817" s="260"/>
      <c r="J817" s="256"/>
      <c r="K817" s="256"/>
      <c r="L817" s="261"/>
      <c r="M817" s="262"/>
      <c r="N817" s="263"/>
      <c r="O817" s="263"/>
      <c r="P817" s="263"/>
      <c r="Q817" s="263"/>
      <c r="R817" s="263"/>
      <c r="S817" s="263"/>
      <c r="T817" s="264"/>
      <c r="AT817" s="265" t="s">
        <v>405</v>
      </c>
      <c r="AU817" s="265" t="s">
        <v>81</v>
      </c>
      <c r="AV817" s="12" t="s">
        <v>81</v>
      </c>
      <c r="AW817" s="12" t="s">
        <v>36</v>
      </c>
      <c r="AX817" s="12" t="s">
        <v>73</v>
      </c>
      <c r="AY817" s="265" t="s">
        <v>394</v>
      </c>
    </row>
    <row r="818" spans="2:51" s="12" customFormat="1" ht="13.5">
      <c r="B818" s="255"/>
      <c r="C818" s="256"/>
      <c r="D818" s="252" t="s">
        <v>405</v>
      </c>
      <c r="E818" s="257" t="s">
        <v>22</v>
      </c>
      <c r="F818" s="258" t="s">
        <v>1584</v>
      </c>
      <c r="G818" s="256"/>
      <c r="H818" s="259">
        <v>15.5</v>
      </c>
      <c r="I818" s="260"/>
      <c r="J818" s="256"/>
      <c r="K818" s="256"/>
      <c r="L818" s="261"/>
      <c r="M818" s="262"/>
      <c r="N818" s="263"/>
      <c r="O818" s="263"/>
      <c r="P818" s="263"/>
      <c r="Q818" s="263"/>
      <c r="R818" s="263"/>
      <c r="S818" s="263"/>
      <c r="T818" s="264"/>
      <c r="AT818" s="265" t="s">
        <v>405</v>
      </c>
      <c r="AU818" s="265" t="s">
        <v>81</v>
      </c>
      <c r="AV818" s="12" t="s">
        <v>81</v>
      </c>
      <c r="AW818" s="12" t="s">
        <v>36</v>
      </c>
      <c r="AX818" s="12" t="s">
        <v>73</v>
      </c>
      <c r="AY818" s="265" t="s">
        <v>394</v>
      </c>
    </row>
    <row r="819" spans="2:51" s="14" customFormat="1" ht="13.5">
      <c r="B819" s="277"/>
      <c r="C819" s="278"/>
      <c r="D819" s="252" t="s">
        <v>405</v>
      </c>
      <c r="E819" s="279" t="s">
        <v>22</v>
      </c>
      <c r="F819" s="280" t="s">
        <v>473</v>
      </c>
      <c r="G819" s="278"/>
      <c r="H819" s="281">
        <v>30.35</v>
      </c>
      <c r="I819" s="282"/>
      <c r="J819" s="278"/>
      <c r="K819" s="278"/>
      <c r="L819" s="283"/>
      <c r="M819" s="284"/>
      <c r="N819" s="285"/>
      <c r="O819" s="285"/>
      <c r="P819" s="285"/>
      <c r="Q819" s="285"/>
      <c r="R819" s="285"/>
      <c r="S819" s="285"/>
      <c r="T819" s="286"/>
      <c r="AT819" s="287" t="s">
        <v>405</v>
      </c>
      <c r="AU819" s="287" t="s">
        <v>81</v>
      </c>
      <c r="AV819" s="14" t="s">
        <v>401</v>
      </c>
      <c r="AW819" s="14" t="s">
        <v>36</v>
      </c>
      <c r="AX819" s="14" t="s">
        <v>24</v>
      </c>
      <c r="AY819" s="287" t="s">
        <v>394</v>
      </c>
    </row>
    <row r="820" spans="2:65" s="1" customFormat="1" ht="25.5" customHeight="1">
      <c r="B820" s="47"/>
      <c r="C820" s="240" t="s">
        <v>1585</v>
      </c>
      <c r="D820" s="240" t="s">
        <v>396</v>
      </c>
      <c r="E820" s="241" t="s">
        <v>1586</v>
      </c>
      <c r="F820" s="242" t="s">
        <v>1587</v>
      </c>
      <c r="G820" s="243" t="s">
        <v>612</v>
      </c>
      <c r="H820" s="244">
        <v>4.5</v>
      </c>
      <c r="I820" s="245"/>
      <c r="J820" s="246">
        <f>ROUND(I820*H820,2)</f>
        <v>0</v>
      </c>
      <c r="K820" s="242" t="s">
        <v>22</v>
      </c>
      <c r="L820" s="73"/>
      <c r="M820" s="247" t="s">
        <v>22</v>
      </c>
      <c r="N820" s="248" t="s">
        <v>44</v>
      </c>
      <c r="O820" s="48"/>
      <c r="P820" s="249">
        <f>O820*H820</f>
        <v>0</v>
      </c>
      <c r="Q820" s="249">
        <v>0.00818</v>
      </c>
      <c r="R820" s="249">
        <f>Q820*H820</f>
        <v>0.036809999999999996</v>
      </c>
      <c r="S820" s="249">
        <v>0</v>
      </c>
      <c r="T820" s="250">
        <f>S820*H820</f>
        <v>0</v>
      </c>
      <c r="AR820" s="25" t="s">
        <v>401</v>
      </c>
      <c r="AT820" s="25" t="s">
        <v>396</v>
      </c>
      <c r="AU820" s="25" t="s">
        <v>81</v>
      </c>
      <c r="AY820" s="25" t="s">
        <v>394</v>
      </c>
      <c r="BE820" s="251">
        <f>IF(N820="základní",J820,0)</f>
        <v>0</v>
      </c>
      <c r="BF820" s="251">
        <f>IF(N820="snížená",J820,0)</f>
        <v>0</v>
      </c>
      <c r="BG820" s="251">
        <f>IF(N820="zákl. přenesená",J820,0)</f>
        <v>0</v>
      </c>
      <c r="BH820" s="251">
        <f>IF(N820="sníž. přenesená",J820,0)</f>
        <v>0</v>
      </c>
      <c r="BI820" s="251">
        <f>IF(N820="nulová",J820,0)</f>
        <v>0</v>
      </c>
      <c r="BJ820" s="25" t="s">
        <v>24</v>
      </c>
      <c r="BK820" s="251">
        <f>ROUND(I820*H820,2)</f>
        <v>0</v>
      </c>
      <c r="BL820" s="25" t="s">
        <v>401</v>
      </c>
      <c r="BM820" s="25" t="s">
        <v>1588</v>
      </c>
    </row>
    <row r="821" spans="2:47" s="1" customFormat="1" ht="13.5">
      <c r="B821" s="47"/>
      <c r="C821" s="75"/>
      <c r="D821" s="252" t="s">
        <v>403</v>
      </c>
      <c r="E821" s="75"/>
      <c r="F821" s="253" t="s">
        <v>1587</v>
      </c>
      <c r="G821" s="75"/>
      <c r="H821" s="75"/>
      <c r="I821" s="208"/>
      <c r="J821" s="75"/>
      <c r="K821" s="75"/>
      <c r="L821" s="73"/>
      <c r="M821" s="254"/>
      <c r="N821" s="48"/>
      <c r="O821" s="48"/>
      <c r="P821" s="48"/>
      <c r="Q821" s="48"/>
      <c r="R821" s="48"/>
      <c r="S821" s="48"/>
      <c r="T821" s="96"/>
      <c r="AT821" s="25" t="s">
        <v>403</v>
      </c>
      <c r="AU821" s="25" t="s">
        <v>81</v>
      </c>
    </row>
    <row r="822" spans="2:51" s="12" customFormat="1" ht="13.5">
      <c r="B822" s="255"/>
      <c r="C822" s="256"/>
      <c r="D822" s="252" t="s">
        <v>405</v>
      </c>
      <c r="E822" s="257" t="s">
        <v>22</v>
      </c>
      <c r="F822" s="258" t="s">
        <v>1589</v>
      </c>
      <c r="G822" s="256"/>
      <c r="H822" s="259">
        <v>4.5</v>
      </c>
      <c r="I822" s="260"/>
      <c r="J822" s="256"/>
      <c r="K822" s="256"/>
      <c r="L822" s="261"/>
      <c r="M822" s="262"/>
      <c r="N822" s="263"/>
      <c r="O822" s="263"/>
      <c r="P822" s="263"/>
      <c r="Q822" s="263"/>
      <c r="R822" s="263"/>
      <c r="S822" s="263"/>
      <c r="T822" s="264"/>
      <c r="AT822" s="265" t="s">
        <v>405</v>
      </c>
      <c r="AU822" s="265" t="s">
        <v>81</v>
      </c>
      <c r="AV822" s="12" t="s">
        <v>81</v>
      </c>
      <c r="AW822" s="12" t="s">
        <v>36</v>
      </c>
      <c r="AX822" s="12" t="s">
        <v>24</v>
      </c>
      <c r="AY822" s="265" t="s">
        <v>394</v>
      </c>
    </row>
    <row r="823" spans="2:65" s="1" customFormat="1" ht="25.5" customHeight="1">
      <c r="B823" s="47"/>
      <c r="C823" s="240" t="s">
        <v>1590</v>
      </c>
      <c r="D823" s="240" t="s">
        <v>396</v>
      </c>
      <c r="E823" s="241" t="s">
        <v>1591</v>
      </c>
      <c r="F823" s="242" t="s">
        <v>1592</v>
      </c>
      <c r="G823" s="243" t="s">
        <v>612</v>
      </c>
      <c r="H823" s="244">
        <v>25.135</v>
      </c>
      <c r="I823" s="245"/>
      <c r="J823" s="246">
        <f>ROUND(I823*H823,2)</f>
        <v>0</v>
      </c>
      <c r="K823" s="242" t="s">
        <v>22</v>
      </c>
      <c r="L823" s="73"/>
      <c r="M823" s="247" t="s">
        <v>22</v>
      </c>
      <c r="N823" s="248" t="s">
        <v>44</v>
      </c>
      <c r="O823" s="48"/>
      <c r="P823" s="249">
        <f>O823*H823</f>
        <v>0</v>
      </c>
      <c r="Q823" s="249">
        <v>0.00818</v>
      </c>
      <c r="R823" s="249">
        <f>Q823*H823</f>
        <v>0.20560430000000002</v>
      </c>
      <c r="S823" s="249">
        <v>0</v>
      </c>
      <c r="T823" s="250">
        <f>S823*H823</f>
        <v>0</v>
      </c>
      <c r="AR823" s="25" t="s">
        <v>401</v>
      </c>
      <c r="AT823" s="25" t="s">
        <v>396</v>
      </c>
      <c r="AU823" s="25" t="s">
        <v>81</v>
      </c>
      <c r="AY823" s="25" t="s">
        <v>394</v>
      </c>
      <c r="BE823" s="251">
        <f>IF(N823="základní",J823,0)</f>
        <v>0</v>
      </c>
      <c r="BF823" s="251">
        <f>IF(N823="snížená",J823,0)</f>
        <v>0</v>
      </c>
      <c r="BG823" s="251">
        <f>IF(N823="zákl. přenesená",J823,0)</f>
        <v>0</v>
      </c>
      <c r="BH823" s="251">
        <f>IF(N823="sníž. přenesená",J823,0)</f>
        <v>0</v>
      </c>
      <c r="BI823" s="251">
        <f>IF(N823="nulová",J823,0)</f>
        <v>0</v>
      </c>
      <c r="BJ823" s="25" t="s">
        <v>24</v>
      </c>
      <c r="BK823" s="251">
        <f>ROUND(I823*H823,2)</f>
        <v>0</v>
      </c>
      <c r="BL823" s="25" t="s">
        <v>401</v>
      </c>
      <c r="BM823" s="25" t="s">
        <v>1593</v>
      </c>
    </row>
    <row r="824" spans="2:47" s="1" customFormat="1" ht="13.5">
      <c r="B824" s="47"/>
      <c r="C824" s="75"/>
      <c r="D824" s="252" t="s">
        <v>403</v>
      </c>
      <c r="E824" s="75"/>
      <c r="F824" s="253" t="s">
        <v>1592</v>
      </c>
      <c r="G824" s="75"/>
      <c r="H824" s="75"/>
      <c r="I824" s="208"/>
      <c r="J824" s="75"/>
      <c r="K824" s="75"/>
      <c r="L824" s="73"/>
      <c r="M824" s="254"/>
      <c r="N824" s="48"/>
      <c r="O824" s="48"/>
      <c r="P824" s="48"/>
      <c r="Q824" s="48"/>
      <c r="R824" s="48"/>
      <c r="S824" s="48"/>
      <c r="T824" s="96"/>
      <c r="AT824" s="25" t="s">
        <v>403</v>
      </c>
      <c r="AU824" s="25" t="s">
        <v>81</v>
      </c>
    </row>
    <row r="825" spans="2:51" s="12" customFormat="1" ht="13.5">
      <c r="B825" s="255"/>
      <c r="C825" s="256"/>
      <c r="D825" s="252" t="s">
        <v>405</v>
      </c>
      <c r="E825" s="257" t="s">
        <v>22</v>
      </c>
      <c r="F825" s="258" t="s">
        <v>1594</v>
      </c>
      <c r="G825" s="256"/>
      <c r="H825" s="259">
        <v>25.135</v>
      </c>
      <c r="I825" s="260"/>
      <c r="J825" s="256"/>
      <c r="K825" s="256"/>
      <c r="L825" s="261"/>
      <c r="M825" s="262"/>
      <c r="N825" s="263"/>
      <c r="O825" s="263"/>
      <c r="P825" s="263"/>
      <c r="Q825" s="263"/>
      <c r="R825" s="263"/>
      <c r="S825" s="263"/>
      <c r="T825" s="264"/>
      <c r="AT825" s="265" t="s">
        <v>405</v>
      </c>
      <c r="AU825" s="265" t="s">
        <v>81</v>
      </c>
      <c r="AV825" s="12" t="s">
        <v>81</v>
      </c>
      <c r="AW825" s="12" t="s">
        <v>6</v>
      </c>
      <c r="AX825" s="12" t="s">
        <v>24</v>
      </c>
      <c r="AY825" s="265" t="s">
        <v>394</v>
      </c>
    </row>
    <row r="826" spans="2:65" s="1" customFormat="1" ht="25.5" customHeight="1">
      <c r="B826" s="47"/>
      <c r="C826" s="240" t="s">
        <v>1595</v>
      </c>
      <c r="D826" s="240" t="s">
        <v>396</v>
      </c>
      <c r="E826" s="241" t="s">
        <v>1596</v>
      </c>
      <c r="F826" s="242" t="s">
        <v>1597</v>
      </c>
      <c r="G826" s="243" t="s">
        <v>612</v>
      </c>
      <c r="H826" s="244">
        <v>49.53</v>
      </c>
      <c r="I826" s="245"/>
      <c r="J826" s="246">
        <f>ROUND(I826*H826,2)</f>
        <v>0</v>
      </c>
      <c r="K826" s="242" t="s">
        <v>400</v>
      </c>
      <c r="L826" s="73"/>
      <c r="M826" s="247" t="s">
        <v>22</v>
      </c>
      <c r="N826" s="248" t="s">
        <v>44</v>
      </c>
      <c r="O826" s="48"/>
      <c r="P826" s="249">
        <f>O826*H826</f>
        <v>0</v>
      </c>
      <c r="Q826" s="249">
        <v>0.00098</v>
      </c>
      <c r="R826" s="249">
        <f>Q826*H826</f>
        <v>0.048539399999999996</v>
      </c>
      <c r="S826" s="249">
        <v>0</v>
      </c>
      <c r="T826" s="250">
        <f>S826*H826</f>
        <v>0</v>
      </c>
      <c r="AR826" s="25" t="s">
        <v>401</v>
      </c>
      <c r="AT826" s="25" t="s">
        <v>396</v>
      </c>
      <c r="AU826" s="25" t="s">
        <v>81</v>
      </c>
      <c r="AY826" s="25" t="s">
        <v>394</v>
      </c>
      <c r="BE826" s="251">
        <f>IF(N826="základní",J826,0)</f>
        <v>0</v>
      </c>
      <c r="BF826" s="251">
        <f>IF(N826="snížená",J826,0)</f>
        <v>0</v>
      </c>
      <c r="BG826" s="251">
        <f>IF(N826="zákl. přenesená",J826,0)</f>
        <v>0</v>
      </c>
      <c r="BH826" s="251">
        <f>IF(N826="sníž. přenesená",J826,0)</f>
        <v>0</v>
      </c>
      <c r="BI826" s="251">
        <f>IF(N826="nulová",J826,0)</f>
        <v>0</v>
      </c>
      <c r="BJ826" s="25" t="s">
        <v>24</v>
      </c>
      <c r="BK826" s="251">
        <f>ROUND(I826*H826,2)</f>
        <v>0</v>
      </c>
      <c r="BL826" s="25" t="s">
        <v>401</v>
      </c>
      <c r="BM826" s="25" t="s">
        <v>1598</v>
      </c>
    </row>
    <row r="827" spans="2:47" s="1" customFormat="1" ht="13.5">
      <c r="B827" s="47"/>
      <c r="C827" s="75"/>
      <c r="D827" s="252" t="s">
        <v>403</v>
      </c>
      <c r="E827" s="75"/>
      <c r="F827" s="253" t="s">
        <v>1599</v>
      </c>
      <c r="G827" s="75"/>
      <c r="H827" s="75"/>
      <c r="I827" s="208"/>
      <c r="J827" s="75"/>
      <c r="K827" s="75"/>
      <c r="L827" s="73"/>
      <c r="M827" s="254"/>
      <c r="N827" s="48"/>
      <c r="O827" s="48"/>
      <c r="P827" s="48"/>
      <c r="Q827" s="48"/>
      <c r="R827" s="48"/>
      <c r="S827" s="48"/>
      <c r="T827" s="96"/>
      <c r="AT827" s="25" t="s">
        <v>403</v>
      </c>
      <c r="AU827" s="25" t="s">
        <v>81</v>
      </c>
    </row>
    <row r="828" spans="2:51" s="12" customFormat="1" ht="13.5">
      <c r="B828" s="255"/>
      <c r="C828" s="256"/>
      <c r="D828" s="252" t="s">
        <v>405</v>
      </c>
      <c r="E828" s="257" t="s">
        <v>22</v>
      </c>
      <c r="F828" s="258" t="s">
        <v>1600</v>
      </c>
      <c r="G828" s="256"/>
      <c r="H828" s="259">
        <v>4.8</v>
      </c>
      <c r="I828" s="260"/>
      <c r="J828" s="256"/>
      <c r="K828" s="256"/>
      <c r="L828" s="261"/>
      <c r="M828" s="262"/>
      <c r="N828" s="263"/>
      <c r="O828" s="263"/>
      <c r="P828" s="263"/>
      <c r="Q828" s="263"/>
      <c r="R828" s="263"/>
      <c r="S828" s="263"/>
      <c r="T828" s="264"/>
      <c r="AT828" s="265" t="s">
        <v>405</v>
      </c>
      <c r="AU828" s="265" t="s">
        <v>81</v>
      </c>
      <c r="AV828" s="12" t="s">
        <v>81</v>
      </c>
      <c r="AW828" s="12" t="s">
        <v>36</v>
      </c>
      <c r="AX828" s="12" t="s">
        <v>73</v>
      </c>
      <c r="AY828" s="265" t="s">
        <v>394</v>
      </c>
    </row>
    <row r="829" spans="2:51" s="12" customFormat="1" ht="13.5">
      <c r="B829" s="255"/>
      <c r="C829" s="256"/>
      <c r="D829" s="252" t="s">
        <v>405</v>
      </c>
      <c r="E829" s="257" t="s">
        <v>22</v>
      </c>
      <c r="F829" s="258" t="s">
        <v>1601</v>
      </c>
      <c r="G829" s="256"/>
      <c r="H829" s="259">
        <v>16.3</v>
      </c>
      <c r="I829" s="260"/>
      <c r="J829" s="256"/>
      <c r="K829" s="256"/>
      <c r="L829" s="261"/>
      <c r="M829" s="262"/>
      <c r="N829" s="263"/>
      <c r="O829" s="263"/>
      <c r="P829" s="263"/>
      <c r="Q829" s="263"/>
      <c r="R829" s="263"/>
      <c r="S829" s="263"/>
      <c r="T829" s="264"/>
      <c r="AT829" s="265" t="s">
        <v>405</v>
      </c>
      <c r="AU829" s="265" t="s">
        <v>81</v>
      </c>
      <c r="AV829" s="12" t="s">
        <v>81</v>
      </c>
      <c r="AW829" s="12" t="s">
        <v>36</v>
      </c>
      <c r="AX829" s="12" t="s">
        <v>73</v>
      </c>
      <c r="AY829" s="265" t="s">
        <v>394</v>
      </c>
    </row>
    <row r="830" spans="2:51" s="12" customFormat="1" ht="13.5">
      <c r="B830" s="255"/>
      <c r="C830" s="256"/>
      <c r="D830" s="252" t="s">
        <v>405</v>
      </c>
      <c r="E830" s="257" t="s">
        <v>22</v>
      </c>
      <c r="F830" s="258" t="s">
        <v>1602</v>
      </c>
      <c r="G830" s="256"/>
      <c r="H830" s="259">
        <v>28.43</v>
      </c>
      <c r="I830" s="260"/>
      <c r="J830" s="256"/>
      <c r="K830" s="256"/>
      <c r="L830" s="261"/>
      <c r="M830" s="262"/>
      <c r="N830" s="263"/>
      <c r="O830" s="263"/>
      <c r="P830" s="263"/>
      <c r="Q830" s="263"/>
      <c r="R830" s="263"/>
      <c r="S830" s="263"/>
      <c r="T830" s="264"/>
      <c r="AT830" s="265" t="s">
        <v>405</v>
      </c>
      <c r="AU830" s="265" t="s">
        <v>81</v>
      </c>
      <c r="AV830" s="12" t="s">
        <v>81</v>
      </c>
      <c r="AW830" s="12" t="s">
        <v>36</v>
      </c>
      <c r="AX830" s="12" t="s">
        <v>73</v>
      </c>
      <c r="AY830" s="265" t="s">
        <v>394</v>
      </c>
    </row>
    <row r="831" spans="2:51" s="14" customFormat="1" ht="13.5">
      <c r="B831" s="277"/>
      <c r="C831" s="278"/>
      <c r="D831" s="252" t="s">
        <v>405</v>
      </c>
      <c r="E831" s="279" t="s">
        <v>22</v>
      </c>
      <c r="F831" s="280" t="s">
        <v>473</v>
      </c>
      <c r="G831" s="278"/>
      <c r="H831" s="281">
        <v>49.53</v>
      </c>
      <c r="I831" s="282"/>
      <c r="J831" s="278"/>
      <c r="K831" s="278"/>
      <c r="L831" s="283"/>
      <c r="M831" s="284"/>
      <c r="N831" s="285"/>
      <c r="O831" s="285"/>
      <c r="P831" s="285"/>
      <c r="Q831" s="285"/>
      <c r="R831" s="285"/>
      <c r="S831" s="285"/>
      <c r="T831" s="286"/>
      <c r="AT831" s="287" t="s">
        <v>405</v>
      </c>
      <c r="AU831" s="287" t="s">
        <v>81</v>
      </c>
      <c r="AV831" s="14" t="s">
        <v>401</v>
      </c>
      <c r="AW831" s="14" t="s">
        <v>36</v>
      </c>
      <c r="AX831" s="14" t="s">
        <v>24</v>
      </c>
      <c r="AY831" s="287" t="s">
        <v>394</v>
      </c>
    </row>
    <row r="832" spans="2:65" s="1" customFormat="1" ht="25.5" customHeight="1">
      <c r="B832" s="47"/>
      <c r="C832" s="240" t="s">
        <v>1603</v>
      </c>
      <c r="D832" s="240" t="s">
        <v>396</v>
      </c>
      <c r="E832" s="241" t="s">
        <v>1604</v>
      </c>
      <c r="F832" s="242" t="s">
        <v>1605</v>
      </c>
      <c r="G832" s="243" t="s">
        <v>399</v>
      </c>
      <c r="H832" s="244">
        <v>594.28</v>
      </c>
      <c r="I832" s="245"/>
      <c r="J832" s="246">
        <f>ROUND(I832*H832,2)</f>
        <v>0</v>
      </c>
      <c r="K832" s="242" t="s">
        <v>410</v>
      </c>
      <c r="L832" s="73"/>
      <c r="M832" s="247" t="s">
        <v>22</v>
      </c>
      <c r="N832" s="248" t="s">
        <v>44</v>
      </c>
      <c r="O832" s="48"/>
      <c r="P832" s="249">
        <f>O832*H832</f>
        <v>0</v>
      </c>
      <c r="Q832" s="249">
        <v>0.00013</v>
      </c>
      <c r="R832" s="249">
        <f>Q832*H832</f>
        <v>0.07725639999999999</v>
      </c>
      <c r="S832" s="249">
        <v>0</v>
      </c>
      <c r="T832" s="250">
        <f>S832*H832</f>
        <v>0</v>
      </c>
      <c r="AR832" s="25" t="s">
        <v>401</v>
      </c>
      <c r="AT832" s="25" t="s">
        <v>396</v>
      </c>
      <c r="AU832" s="25" t="s">
        <v>81</v>
      </c>
      <c r="AY832" s="25" t="s">
        <v>394</v>
      </c>
      <c r="BE832" s="251">
        <f>IF(N832="základní",J832,0)</f>
        <v>0</v>
      </c>
      <c r="BF832" s="251">
        <f>IF(N832="snížená",J832,0)</f>
        <v>0</v>
      </c>
      <c r="BG832" s="251">
        <f>IF(N832="zákl. přenesená",J832,0)</f>
        <v>0</v>
      </c>
      <c r="BH832" s="251">
        <f>IF(N832="sníž. přenesená",J832,0)</f>
        <v>0</v>
      </c>
      <c r="BI832" s="251">
        <f>IF(N832="nulová",J832,0)</f>
        <v>0</v>
      </c>
      <c r="BJ832" s="25" t="s">
        <v>24</v>
      </c>
      <c r="BK832" s="251">
        <f>ROUND(I832*H832,2)</f>
        <v>0</v>
      </c>
      <c r="BL832" s="25" t="s">
        <v>401</v>
      </c>
      <c r="BM832" s="25" t="s">
        <v>1606</v>
      </c>
    </row>
    <row r="833" spans="2:47" s="1" customFormat="1" ht="13.5">
      <c r="B833" s="47"/>
      <c r="C833" s="75"/>
      <c r="D833" s="252" t="s">
        <v>403</v>
      </c>
      <c r="E833" s="75"/>
      <c r="F833" s="253" t="s">
        <v>1607</v>
      </c>
      <c r="G833" s="75"/>
      <c r="H833" s="75"/>
      <c r="I833" s="208"/>
      <c r="J833" s="75"/>
      <c r="K833" s="75"/>
      <c r="L833" s="73"/>
      <c r="M833" s="254"/>
      <c r="N833" s="48"/>
      <c r="O833" s="48"/>
      <c r="P833" s="48"/>
      <c r="Q833" s="48"/>
      <c r="R833" s="48"/>
      <c r="S833" s="48"/>
      <c r="T833" s="96"/>
      <c r="AT833" s="25" t="s">
        <v>403</v>
      </c>
      <c r="AU833" s="25" t="s">
        <v>81</v>
      </c>
    </row>
    <row r="834" spans="2:51" s="12" customFormat="1" ht="13.5">
      <c r="B834" s="255"/>
      <c r="C834" s="256"/>
      <c r="D834" s="252" t="s">
        <v>405</v>
      </c>
      <c r="E834" s="257" t="s">
        <v>22</v>
      </c>
      <c r="F834" s="258" t="s">
        <v>1608</v>
      </c>
      <c r="G834" s="256"/>
      <c r="H834" s="259">
        <v>502.232</v>
      </c>
      <c r="I834" s="260"/>
      <c r="J834" s="256"/>
      <c r="K834" s="256"/>
      <c r="L834" s="261"/>
      <c r="M834" s="262"/>
      <c r="N834" s="263"/>
      <c r="O834" s="263"/>
      <c r="P834" s="263"/>
      <c r="Q834" s="263"/>
      <c r="R834" s="263"/>
      <c r="S834" s="263"/>
      <c r="T834" s="264"/>
      <c r="AT834" s="265" t="s">
        <v>405</v>
      </c>
      <c r="AU834" s="265" t="s">
        <v>81</v>
      </c>
      <c r="AV834" s="12" t="s">
        <v>81</v>
      </c>
      <c r="AW834" s="12" t="s">
        <v>36</v>
      </c>
      <c r="AX834" s="12" t="s">
        <v>73</v>
      </c>
      <c r="AY834" s="265" t="s">
        <v>394</v>
      </c>
    </row>
    <row r="835" spans="2:51" s="12" customFormat="1" ht="13.5">
      <c r="B835" s="255"/>
      <c r="C835" s="256"/>
      <c r="D835" s="252" t="s">
        <v>405</v>
      </c>
      <c r="E835" s="257" t="s">
        <v>22</v>
      </c>
      <c r="F835" s="258" t="s">
        <v>1609</v>
      </c>
      <c r="G835" s="256"/>
      <c r="H835" s="259">
        <v>92.048</v>
      </c>
      <c r="I835" s="260"/>
      <c r="J835" s="256"/>
      <c r="K835" s="256"/>
      <c r="L835" s="261"/>
      <c r="M835" s="262"/>
      <c r="N835" s="263"/>
      <c r="O835" s="263"/>
      <c r="P835" s="263"/>
      <c r="Q835" s="263"/>
      <c r="R835" s="263"/>
      <c r="S835" s="263"/>
      <c r="T835" s="264"/>
      <c r="AT835" s="265" t="s">
        <v>405</v>
      </c>
      <c r="AU835" s="265" t="s">
        <v>81</v>
      </c>
      <c r="AV835" s="12" t="s">
        <v>81</v>
      </c>
      <c r="AW835" s="12" t="s">
        <v>36</v>
      </c>
      <c r="AX835" s="12" t="s">
        <v>73</v>
      </c>
      <c r="AY835" s="265" t="s">
        <v>394</v>
      </c>
    </row>
    <row r="836" spans="2:51" s="14" customFormat="1" ht="13.5">
      <c r="B836" s="277"/>
      <c r="C836" s="278"/>
      <c r="D836" s="252" t="s">
        <v>405</v>
      </c>
      <c r="E836" s="279" t="s">
        <v>22</v>
      </c>
      <c r="F836" s="280" t="s">
        <v>473</v>
      </c>
      <c r="G836" s="278"/>
      <c r="H836" s="281">
        <v>594.28</v>
      </c>
      <c r="I836" s="282"/>
      <c r="J836" s="278"/>
      <c r="K836" s="278"/>
      <c r="L836" s="283"/>
      <c r="M836" s="284"/>
      <c r="N836" s="285"/>
      <c r="O836" s="285"/>
      <c r="P836" s="285"/>
      <c r="Q836" s="285"/>
      <c r="R836" s="285"/>
      <c r="S836" s="285"/>
      <c r="T836" s="286"/>
      <c r="AT836" s="287" t="s">
        <v>405</v>
      </c>
      <c r="AU836" s="287" t="s">
        <v>81</v>
      </c>
      <c r="AV836" s="14" t="s">
        <v>401</v>
      </c>
      <c r="AW836" s="14" t="s">
        <v>36</v>
      </c>
      <c r="AX836" s="14" t="s">
        <v>24</v>
      </c>
      <c r="AY836" s="287" t="s">
        <v>394</v>
      </c>
    </row>
    <row r="837" spans="2:65" s="1" customFormat="1" ht="16.5" customHeight="1">
      <c r="B837" s="47"/>
      <c r="C837" s="240" t="s">
        <v>1610</v>
      </c>
      <c r="D837" s="240" t="s">
        <v>396</v>
      </c>
      <c r="E837" s="241" t="s">
        <v>1611</v>
      </c>
      <c r="F837" s="242" t="s">
        <v>1612</v>
      </c>
      <c r="G837" s="243" t="s">
        <v>399</v>
      </c>
      <c r="H837" s="244">
        <v>812.75</v>
      </c>
      <c r="I837" s="245"/>
      <c r="J837" s="246">
        <f>ROUND(I837*H837,2)</f>
        <v>0</v>
      </c>
      <c r="K837" s="242" t="s">
        <v>410</v>
      </c>
      <c r="L837" s="73"/>
      <c r="M837" s="247" t="s">
        <v>22</v>
      </c>
      <c r="N837" s="248" t="s">
        <v>44</v>
      </c>
      <c r="O837" s="48"/>
      <c r="P837" s="249">
        <f>O837*H837</f>
        <v>0</v>
      </c>
      <c r="Q837" s="249">
        <v>4E-05</v>
      </c>
      <c r="R837" s="249">
        <f>Q837*H837</f>
        <v>0.032510000000000004</v>
      </c>
      <c r="S837" s="249">
        <v>0</v>
      </c>
      <c r="T837" s="250">
        <f>S837*H837</f>
        <v>0</v>
      </c>
      <c r="AR837" s="25" t="s">
        <v>401</v>
      </c>
      <c r="AT837" s="25" t="s">
        <v>396</v>
      </c>
      <c r="AU837" s="25" t="s">
        <v>81</v>
      </c>
      <c r="AY837" s="25" t="s">
        <v>394</v>
      </c>
      <c r="BE837" s="251">
        <f>IF(N837="základní",J837,0)</f>
        <v>0</v>
      </c>
      <c r="BF837" s="251">
        <f>IF(N837="snížená",J837,0)</f>
        <v>0</v>
      </c>
      <c r="BG837" s="251">
        <f>IF(N837="zákl. přenesená",J837,0)</f>
        <v>0</v>
      </c>
      <c r="BH837" s="251">
        <f>IF(N837="sníž. přenesená",J837,0)</f>
        <v>0</v>
      </c>
      <c r="BI837" s="251">
        <f>IF(N837="nulová",J837,0)</f>
        <v>0</v>
      </c>
      <c r="BJ837" s="25" t="s">
        <v>24</v>
      </c>
      <c r="BK837" s="251">
        <f>ROUND(I837*H837,2)</f>
        <v>0</v>
      </c>
      <c r="BL837" s="25" t="s">
        <v>401</v>
      </c>
      <c r="BM837" s="25" t="s">
        <v>1613</v>
      </c>
    </row>
    <row r="838" spans="2:47" s="1" customFormat="1" ht="13.5">
      <c r="B838" s="47"/>
      <c r="C838" s="75"/>
      <c r="D838" s="252" t="s">
        <v>403</v>
      </c>
      <c r="E838" s="75"/>
      <c r="F838" s="253" t="s">
        <v>1614</v>
      </c>
      <c r="G838" s="75"/>
      <c r="H838" s="75"/>
      <c r="I838" s="208"/>
      <c r="J838" s="75"/>
      <c r="K838" s="75"/>
      <c r="L838" s="73"/>
      <c r="M838" s="254"/>
      <c r="N838" s="48"/>
      <c r="O838" s="48"/>
      <c r="P838" s="48"/>
      <c r="Q838" s="48"/>
      <c r="R838" s="48"/>
      <c r="S838" s="48"/>
      <c r="T838" s="96"/>
      <c r="AT838" s="25" t="s">
        <v>403</v>
      </c>
      <c r="AU838" s="25" t="s">
        <v>81</v>
      </c>
    </row>
    <row r="839" spans="2:65" s="1" customFormat="1" ht="16.5" customHeight="1">
      <c r="B839" s="47"/>
      <c r="C839" s="240" t="s">
        <v>1615</v>
      </c>
      <c r="D839" s="240" t="s">
        <v>396</v>
      </c>
      <c r="E839" s="241" t="s">
        <v>1616</v>
      </c>
      <c r="F839" s="242" t="s">
        <v>1617</v>
      </c>
      <c r="G839" s="243" t="s">
        <v>399</v>
      </c>
      <c r="H839" s="244">
        <v>21.08</v>
      </c>
      <c r="I839" s="245"/>
      <c r="J839" s="246">
        <f>ROUND(I839*H839,2)</f>
        <v>0</v>
      </c>
      <c r="K839" s="242" t="s">
        <v>410</v>
      </c>
      <c r="L839" s="73"/>
      <c r="M839" s="247" t="s">
        <v>22</v>
      </c>
      <c r="N839" s="248" t="s">
        <v>44</v>
      </c>
      <c r="O839" s="48"/>
      <c r="P839" s="249">
        <f>O839*H839</f>
        <v>0</v>
      </c>
      <c r="Q839" s="249">
        <v>0.00447</v>
      </c>
      <c r="R839" s="249">
        <f>Q839*H839</f>
        <v>0.0942276</v>
      </c>
      <c r="S839" s="249">
        <v>0</v>
      </c>
      <c r="T839" s="250">
        <f>S839*H839</f>
        <v>0</v>
      </c>
      <c r="AR839" s="25" t="s">
        <v>401</v>
      </c>
      <c r="AT839" s="25" t="s">
        <v>396</v>
      </c>
      <c r="AU839" s="25" t="s">
        <v>81</v>
      </c>
      <c r="AY839" s="25" t="s">
        <v>394</v>
      </c>
      <c r="BE839" s="251">
        <f>IF(N839="základní",J839,0)</f>
        <v>0</v>
      </c>
      <c r="BF839" s="251">
        <f>IF(N839="snížená",J839,0)</f>
        <v>0</v>
      </c>
      <c r="BG839" s="251">
        <f>IF(N839="zákl. přenesená",J839,0)</f>
        <v>0</v>
      </c>
      <c r="BH839" s="251">
        <f>IF(N839="sníž. přenesená",J839,0)</f>
        <v>0</v>
      </c>
      <c r="BI839" s="251">
        <f>IF(N839="nulová",J839,0)</f>
        <v>0</v>
      </c>
      <c r="BJ839" s="25" t="s">
        <v>24</v>
      </c>
      <c r="BK839" s="251">
        <f>ROUND(I839*H839,2)</f>
        <v>0</v>
      </c>
      <c r="BL839" s="25" t="s">
        <v>401</v>
      </c>
      <c r="BM839" s="25" t="s">
        <v>1618</v>
      </c>
    </row>
    <row r="840" spans="2:47" s="1" customFormat="1" ht="13.5">
      <c r="B840" s="47"/>
      <c r="C840" s="75"/>
      <c r="D840" s="252" t="s">
        <v>403</v>
      </c>
      <c r="E840" s="75"/>
      <c r="F840" s="253" t="s">
        <v>1619</v>
      </c>
      <c r="G840" s="75"/>
      <c r="H840" s="75"/>
      <c r="I840" s="208"/>
      <c r="J840" s="75"/>
      <c r="K840" s="75"/>
      <c r="L840" s="73"/>
      <c r="M840" s="254"/>
      <c r="N840" s="48"/>
      <c r="O840" s="48"/>
      <c r="P840" s="48"/>
      <c r="Q840" s="48"/>
      <c r="R840" s="48"/>
      <c r="S840" s="48"/>
      <c r="T840" s="96"/>
      <c r="AT840" s="25" t="s">
        <v>403</v>
      </c>
      <c r="AU840" s="25" t="s">
        <v>81</v>
      </c>
    </row>
    <row r="841" spans="2:51" s="15" customFormat="1" ht="13.5">
      <c r="B841" s="298"/>
      <c r="C841" s="299"/>
      <c r="D841" s="252" t="s">
        <v>405</v>
      </c>
      <c r="E841" s="300" t="s">
        <v>22</v>
      </c>
      <c r="F841" s="301" t="s">
        <v>1620</v>
      </c>
      <c r="G841" s="299"/>
      <c r="H841" s="300" t="s">
        <v>22</v>
      </c>
      <c r="I841" s="302"/>
      <c r="J841" s="299"/>
      <c r="K841" s="299"/>
      <c r="L841" s="303"/>
      <c r="M841" s="304"/>
      <c r="N841" s="305"/>
      <c r="O841" s="305"/>
      <c r="P841" s="305"/>
      <c r="Q841" s="305"/>
      <c r="R841" s="305"/>
      <c r="S841" s="305"/>
      <c r="T841" s="306"/>
      <c r="AT841" s="307" t="s">
        <v>405</v>
      </c>
      <c r="AU841" s="307" t="s">
        <v>81</v>
      </c>
      <c r="AV841" s="15" t="s">
        <v>24</v>
      </c>
      <c r="AW841" s="15" t="s">
        <v>36</v>
      </c>
      <c r="AX841" s="15" t="s">
        <v>73</v>
      </c>
      <c r="AY841" s="307" t="s">
        <v>394</v>
      </c>
    </row>
    <row r="842" spans="2:51" s="12" customFormat="1" ht="13.5">
      <c r="B842" s="255"/>
      <c r="C842" s="256"/>
      <c r="D842" s="252" t="s">
        <v>405</v>
      </c>
      <c r="E842" s="257" t="s">
        <v>22</v>
      </c>
      <c r="F842" s="258" t="s">
        <v>1621</v>
      </c>
      <c r="G842" s="256"/>
      <c r="H842" s="259">
        <v>21.08</v>
      </c>
      <c r="I842" s="260"/>
      <c r="J842" s="256"/>
      <c r="K842" s="256"/>
      <c r="L842" s="261"/>
      <c r="M842" s="262"/>
      <c r="N842" s="263"/>
      <c r="O842" s="263"/>
      <c r="P842" s="263"/>
      <c r="Q842" s="263"/>
      <c r="R842" s="263"/>
      <c r="S842" s="263"/>
      <c r="T842" s="264"/>
      <c r="AT842" s="265" t="s">
        <v>405</v>
      </c>
      <c r="AU842" s="265" t="s">
        <v>81</v>
      </c>
      <c r="AV842" s="12" t="s">
        <v>81</v>
      </c>
      <c r="AW842" s="12" t="s">
        <v>36</v>
      </c>
      <c r="AX842" s="12" t="s">
        <v>24</v>
      </c>
      <c r="AY842" s="265" t="s">
        <v>394</v>
      </c>
    </row>
    <row r="843" spans="2:65" s="1" customFormat="1" ht="16.5" customHeight="1">
      <c r="B843" s="47"/>
      <c r="C843" s="240" t="s">
        <v>1622</v>
      </c>
      <c r="D843" s="240" t="s">
        <v>396</v>
      </c>
      <c r="E843" s="241" t="s">
        <v>1623</v>
      </c>
      <c r="F843" s="242" t="s">
        <v>1624</v>
      </c>
      <c r="G843" s="243" t="s">
        <v>612</v>
      </c>
      <c r="H843" s="244">
        <v>7</v>
      </c>
      <c r="I843" s="245"/>
      <c r="J843" s="246">
        <f>ROUND(I843*H843,2)</f>
        <v>0</v>
      </c>
      <c r="K843" s="242" t="s">
        <v>22</v>
      </c>
      <c r="L843" s="73"/>
      <c r="M843" s="247" t="s">
        <v>22</v>
      </c>
      <c r="N843" s="248" t="s">
        <v>44</v>
      </c>
      <c r="O843" s="48"/>
      <c r="P843" s="249">
        <f>O843*H843</f>
        <v>0</v>
      </c>
      <c r="Q843" s="249">
        <v>0.01167</v>
      </c>
      <c r="R843" s="249">
        <f>Q843*H843</f>
        <v>0.08169</v>
      </c>
      <c r="S843" s="249">
        <v>0</v>
      </c>
      <c r="T843" s="250">
        <f>S843*H843</f>
        <v>0</v>
      </c>
      <c r="AR843" s="25" t="s">
        <v>401</v>
      </c>
      <c r="AT843" s="25" t="s">
        <v>396</v>
      </c>
      <c r="AU843" s="25" t="s">
        <v>81</v>
      </c>
      <c r="AY843" s="25" t="s">
        <v>394</v>
      </c>
      <c r="BE843" s="251">
        <f>IF(N843="základní",J843,0)</f>
        <v>0</v>
      </c>
      <c r="BF843" s="251">
        <f>IF(N843="snížená",J843,0)</f>
        <v>0</v>
      </c>
      <c r="BG843" s="251">
        <f>IF(N843="zákl. přenesená",J843,0)</f>
        <v>0</v>
      </c>
      <c r="BH843" s="251">
        <f>IF(N843="sníž. přenesená",J843,0)</f>
        <v>0</v>
      </c>
      <c r="BI843" s="251">
        <f>IF(N843="nulová",J843,0)</f>
        <v>0</v>
      </c>
      <c r="BJ843" s="25" t="s">
        <v>24</v>
      </c>
      <c r="BK843" s="251">
        <f>ROUND(I843*H843,2)</f>
        <v>0</v>
      </c>
      <c r="BL843" s="25" t="s">
        <v>401</v>
      </c>
      <c r="BM843" s="25" t="s">
        <v>1625</v>
      </c>
    </row>
    <row r="844" spans="2:47" s="1" customFormat="1" ht="13.5">
      <c r="B844" s="47"/>
      <c r="C844" s="75"/>
      <c r="D844" s="252" t="s">
        <v>403</v>
      </c>
      <c r="E844" s="75"/>
      <c r="F844" s="253" t="s">
        <v>1624</v>
      </c>
      <c r="G844" s="75"/>
      <c r="H844" s="75"/>
      <c r="I844" s="208"/>
      <c r="J844" s="75"/>
      <c r="K844" s="75"/>
      <c r="L844" s="73"/>
      <c r="M844" s="254"/>
      <c r="N844" s="48"/>
      <c r="O844" s="48"/>
      <c r="P844" s="48"/>
      <c r="Q844" s="48"/>
      <c r="R844" s="48"/>
      <c r="S844" s="48"/>
      <c r="T844" s="96"/>
      <c r="AT844" s="25" t="s">
        <v>403</v>
      </c>
      <c r="AU844" s="25" t="s">
        <v>81</v>
      </c>
    </row>
    <row r="845" spans="2:51" s="12" customFormat="1" ht="13.5">
      <c r="B845" s="255"/>
      <c r="C845" s="256"/>
      <c r="D845" s="252" t="s">
        <v>405</v>
      </c>
      <c r="E845" s="257" t="s">
        <v>22</v>
      </c>
      <c r="F845" s="258" t="s">
        <v>1626</v>
      </c>
      <c r="G845" s="256"/>
      <c r="H845" s="259">
        <v>3.5</v>
      </c>
      <c r="I845" s="260"/>
      <c r="J845" s="256"/>
      <c r="K845" s="256"/>
      <c r="L845" s="261"/>
      <c r="M845" s="262"/>
      <c r="N845" s="263"/>
      <c r="O845" s="263"/>
      <c r="P845" s="263"/>
      <c r="Q845" s="263"/>
      <c r="R845" s="263"/>
      <c r="S845" s="263"/>
      <c r="T845" s="264"/>
      <c r="AT845" s="265" t="s">
        <v>405</v>
      </c>
      <c r="AU845" s="265" t="s">
        <v>81</v>
      </c>
      <c r="AV845" s="12" t="s">
        <v>81</v>
      </c>
      <c r="AW845" s="12" t="s">
        <v>36</v>
      </c>
      <c r="AX845" s="12" t="s">
        <v>73</v>
      </c>
      <c r="AY845" s="265" t="s">
        <v>394</v>
      </c>
    </row>
    <row r="846" spans="2:51" s="12" customFormat="1" ht="13.5">
      <c r="B846" s="255"/>
      <c r="C846" s="256"/>
      <c r="D846" s="252" t="s">
        <v>405</v>
      </c>
      <c r="E846" s="257" t="s">
        <v>22</v>
      </c>
      <c r="F846" s="258" t="s">
        <v>1627</v>
      </c>
      <c r="G846" s="256"/>
      <c r="H846" s="259">
        <v>3.5</v>
      </c>
      <c r="I846" s="260"/>
      <c r="J846" s="256"/>
      <c r="K846" s="256"/>
      <c r="L846" s="261"/>
      <c r="M846" s="262"/>
      <c r="N846" s="263"/>
      <c r="O846" s="263"/>
      <c r="P846" s="263"/>
      <c r="Q846" s="263"/>
      <c r="R846" s="263"/>
      <c r="S846" s="263"/>
      <c r="T846" s="264"/>
      <c r="AT846" s="265" t="s">
        <v>405</v>
      </c>
      <c r="AU846" s="265" t="s">
        <v>81</v>
      </c>
      <c r="AV846" s="12" t="s">
        <v>81</v>
      </c>
      <c r="AW846" s="12" t="s">
        <v>36</v>
      </c>
      <c r="AX846" s="12" t="s">
        <v>73</v>
      </c>
      <c r="AY846" s="265" t="s">
        <v>394</v>
      </c>
    </row>
    <row r="847" spans="2:51" s="14" customFormat="1" ht="13.5">
      <c r="B847" s="277"/>
      <c r="C847" s="278"/>
      <c r="D847" s="252" t="s">
        <v>405</v>
      </c>
      <c r="E847" s="279" t="s">
        <v>22</v>
      </c>
      <c r="F847" s="280" t="s">
        <v>473</v>
      </c>
      <c r="G847" s="278"/>
      <c r="H847" s="281">
        <v>7</v>
      </c>
      <c r="I847" s="282"/>
      <c r="J847" s="278"/>
      <c r="K847" s="278"/>
      <c r="L847" s="283"/>
      <c r="M847" s="284"/>
      <c r="N847" s="285"/>
      <c r="O847" s="285"/>
      <c r="P847" s="285"/>
      <c r="Q847" s="285"/>
      <c r="R847" s="285"/>
      <c r="S847" s="285"/>
      <c r="T847" s="286"/>
      <c r="AT847" s="287" t="s">
        <v>405</v>
      </c>
      <c r="AU847" s="287" t="s">
        <v>81</v>
      </c>
      <c r="AV847" s="14" t="s">
        <v>401</v>
      </c>
      <c r="AW847" s="14" t="s">
        <v>36</v>
      </c>
      <c r="AX847" s="14" t="s">
        <v>24</v>
      </c>
      <c r="AY847" s="287" t="s">
        <v>394</v>
      </c>
    </row>
    <row r="848" spans="2:65" s="1" customFormat="1" ht="16.5" customHeight="1">
      <c r="B848" s="47"/>
      <c r="C848" s="240" t="s">
        <v>1628</v>
      </c>
      <c r="D848" s="240" t="s">
        <v>396</v>
      </c>
      <c r="E848" s="241" t="s">
        <v>1629</v>
      </c>
      <c r="F848" s="242" t="s">
        <v>1630</v>
      </c>
      <c r="G848" s="243" t="s">
        <v>409</v>
      </c>
      <c r="H848" s="244">
        <v>2</v>
      </c>
      <c r="I848" s="245"/>
      <c r="J848" s="246">
        <f>ROUND(I848*H848,2)</f>
        <v>0</v>
      </c>
      <c r="K848" s="242" t="s">
        <v>400</v>
      </c>
      <c r="L848" s="73"/>
      <c r="M848" s="247" t="s">
        <v>22</v>
      </c>
      <c r="N848" s="248" t="s">
        <v>44</v>
      </c>
      <c r="O848" s="48"/>
      <c r="P848" s="249">
        <f>O848*H848</f>
        <v>0</v>
      </c>
      <c r="Q848" s="249">
        <v>0.00068</v>
      </c>
      <c r="R848" s="249">
        <f>Q848*H848</f>
        <v>0.00136</v>
      </c>
      <c r="S848" s="249">
        <v>0</v>
      </c>
      <c r="T848" s="250">
        <f>S848*H848</f>
        <v>0</v>
      </c>
      <c r="AR848" s="25" t="s">
        <v>401</v>
      </c>
      <c r="AT848" s="25" t="s">
        <v>396</v>
      </c>
      <c r="AU848" s="25" t="s">
        <v>81</v>
      </c>
      <c r="AY848" s="25" t="s">
        <v>394</v>
      </c>
      <c r="BE848" s="251">
        <f>IF(N848="základní",J848,0)</f>
        <v>0</v>
      </c>
      <c r="BF848" s="251">
        <f>IF(N848="snížená",J848,0)</f>
        <v>0</v>
      </c>
      <c r="BG848" s="251">
        <f>IF(N848="zákl. přenesená",J848,0)</f>
        <v>0</v>
      </c>
      <c r="BH848" s="251">
        <f>IF(N848="sníž. přenesená",J848,0)</f>
        <v>0</v>
      </c>
      <c r="BI848" s="251">
        <f>IF(N848="nulová",J848,0)</f>
        <v>0</v>
      </c>
      <c r="BJ848" s="25" t="s">
        <v>24</v>
      </c>
      <c r="BK848" s="251">
        <f>ROUND(I848*H848,2)</f>
        <v>0</v>
      </c>
      <c r="BL848" s="25" t="s">
        <v>401</v>
      </c>
      <c r="BM848" s="25" t="s">
        <v>1631</v>
      </c>
    </row>
    <row r="849" spans="2:47" s="1" customFormat="1" ht="13.5">
      <c r="B849" s="47"/>
      <c r="C849" s="75"/>
      <c r="D849" s="252" t="s">
        <v>403</v>
      </c>
      <c r="E849" s="75"/>
      <c r="F849" s="253" t="s">
        <v>1632</v>
      </c>
      <c r="G849" s="75"/>
      <c r="H849" s="75"/>
      <c r="I849" s="208"/>
      <c r="J849" s="75"/>
      <c r="K849" s="75"/>
      <c r="L849" s="73"/>
      <c r="M849" s="254"/>
      <c r="N849" s="48"/>
      <c r="O849" s="48"/>
      <c r="P849" s="48"/>
      <c r="Q849" s="48"/>
      <c r="R849" s="48"/>
      <c r="S849" s="48"/>
      <c r="T849" s="96"/>
      <c r="AT849" s="25" t="s">
        <v>403</v>
      </c>
      <c r="AU849" s="25" t="s">
        <v>81</v>
      </c>
    </row>
    <row r="850" spans="2:51" s="12" customFormat="1" ht="13.5">
      <c r="B850" s="255"/>
      <c r="C850" s="256"/>
      <c r="D850" s="252" t="s">
        <v>405</v>
      </c>
      <c r="E850" s="257" t="s">
        <v>22</v>
      </c>
      <c r="F850" s="258" t="s">
        <v>1633</v>
      </c>
      <c r="G850" s="256"/>
      <c r="H850" s="259">
        <v>2</v>
      </c>
      <c r="I850" s="260"/>
      <c r="J850" s="256"/>
      <c r="K850" s="256"/>
      <c r="L850" s="261"/>
      <c r="M850" s="262"/>
      <c r="N850" s="263"/>
      <c r="O850" s="263"/>
      <c r="P850" s="263"/>
      <c r="Q850" s="263"/>
      <c r="R850" s="263"/>
      <c r="S850" s="263"/>
      <c r="T850" s="264"/>
      <c r="AT850" s="265" t="s">
        <v>405</v>
      </c>
      <c r="AU850" s="265" t="s">
        <v>81</v>
      </c>
      <c r="AV850" s="12" t="s">
        <v>81</v>
      </c>
      <c r="AW850" s="12" t="s">
        <v>36</v>
      </c>
      <c r="AX850" s="12" t="s">
        <v>24</v>
      </c>
      <c r="AY850" s="265" t="s">
        <v>394</v>
      </c>
    </row>
    <row r="851" spans="2:65" s="1" customFormat="1" ht="16.5" customHeight="1">
      <c r="B851" s="47"/>
      <c r="C851" s="288" t="s">
        <v>1634</v>
      </c>
      <c r="D851" s="288" t="s">
        <v>506</v>
      </c>
      <c r="E851" s="289" t="s">
        <v>1635</v>
      </c>
      <c r="F851" s="290" t="s">
        <v>1636</v>
      </c>
      <c r="G851" s="291" t="s">
        <v>574</v>
      </c>
      <c r="H851" s="292">
        <v>124.16</v>
      </c>
      <c r="I851" s="293"/>
      <c r="J851" s="294">
        <f>ROUND(I851*H851,2)</f>
        <v>0</v>
      </c>
      <c r="K851" s="290" t="s">
        <v>22</v>
      </c>
      <c r="L851" s="295"/>
      <c r="M851" s="296" t="s">
        <v>22</v>
      </c>
      <c r="N851" s="297" t="s">
        <v>44</v>
      </c>
      <c r="O851" s="48"/>
      <c r="P851" s="249">
        <f>O851*H851</f>
        <v>0</v>
      </c>
      <c r="Q851" s="249">
        <v>0</v>
      </c>
      <c r="R851" s="249">
        <f>Q851*H851</f>
        <v>0</v>
      </c>
      <c r="S851" s="249">
        <v>0</v>
      </c>
      <c r="T851" s="250">
        <f>S851*H851</f>
        <v>0</v>
      </c>
      <c r="AR851" s="25" t="s">
        <v>443</v>
      </c>
      <c r="AT851" s="25" t="s">
        <v>506</v>
      </c>
      <c r="AU851" s="25" t="s">
        <v>81</v>
      </c>
      <c r="AY851" s="25" t="s">
        <v>394</v>
      </c>
      <c r="BE851" s="251">
        <f>IF(N851="základní",J851,0)</f>
        <v>0</v>
      </c>
      <c r="BF851" s="251">
        <f>IF(N851="snížená",J851,0)</f>
        <v>0</v>
      </c>
      <c r="BG851" s="251">
        <f>IF(N851="zákl. přenesená",J851,0)</f>
        <v>0</v>
      </c>
      <c r="BH851" s="251">
        <f>IF(N851="sníž. přenesená",J851,0)</f>
        <v>0</v>
      </c>
      <c r="BI851" s="251">
        <f>IF(N851="nulová",J851,0)</f>
        <v>0</v>
      </c>
      <c r="BJ851" s="25" t="s">
        <v>24</v>
      </c>
      <c r="BK851" s="251">
        <f>ROUND(I851*H851,2)</f>
        <v>0</v>
      </c>
      <c r="BL851" s="25" t="s">
        <v>401</v>
      </c>
      <c r="BM851" s="25" t="s">
        <v>1637</v>
      </c>
    </row>
    <row r="852" spans="2:47" s="1" customFormat="1" ht="13.5">
      <c r="B852" s="47"/>
      <c r="C852" s="75"/>
      <c r="D852" s="252" t="s">
        <v>403</v>
      </c>
      <c r="E852" s="75"/>
      <c r="F852" s="253" t="s">
        <v>1636</v>
      </c>
      <c r="G852" s="75"/>
      <c r="H852" s="75"/>
      <c r="I852" s="208"/>
      <c r="J852" s="75"/>
      <c r="K852" s="75"/>
      <c r="L852" s="73"/>
      <c r="M852" s="254"/>
      <c r="N852" s="48"/>
      <c r="O852" s="48"/>
      <c r="P852" s="48"/>
      <c r="Q852" s="48"/>
      <c r="R852" s="48"/>
      <c r="S852" s="48"/>
      <c r="T852" s="96"/>
      <c r="AT852" s="25" t="s">
        <v>403</v>
      </c>
      <c r="AU852" s="25" t="s">
        <v>81</v>
      </c>
    </row>
    <row r="853" spans="2:51" s="12" customFormat="1" ht="13.5">
      <c r="B853" s="255"/>
      <c r="C853" s="256"/>
      <c r="D853" s="252" t="s">
        <v>405</v>
      </c>
      <c r="E853" s="257" t="s">
        <v>322</v>
      </c>
      <c r="F853" s="258" t="s">
        <v>1638</v>
      </c>
      <c r="G853" s="256"/>
      <c r="H853" s="259">
        <v>62.08</v>
      </c>
      <c r="I853" s="260"/>
      <c r="J853" s="256"/>
      <c r="K853" s="256"/>
      <c r="L853" s="261"/>
      <c r="M853" s="262"/>
      <c r="N853" s="263"/>
      <c r="O853" s="263"/>
      <c r="P853" s="263"/>
      <c r="Q853" s="263"/>
      <c r="R853" s="263"/>
      <c r="S853" s="263"/>
      <c r="T853" s="264"/>
      <c r="AT853" s="265" t="s">
        <v>405</v>
      </c>
      <c r="AU853" s="265" t="s">
        <v>81</v>
      </c>
      <c r="AV853" s="12" t="s">
        <v>81</v>
      </c>
      <c r="AW853" s="12" t="s">
        <v>36</v>
      </c>
      <c r="AX853" s="12" t="s">
        <v>73</v>
      </c>
      <c r="AY853" s="265" t="s">
        <v>394</v>
      </c>
    </row>
    <row r="854" spans="2:51" s="12" customFormat="1" ht="13.5">
      <c r="B854" s="255"/>
      <c r="C854" s="256"/>
      <c r="D854" s="252" t="s">
        <v>405</v>
      </c>
      <c r="E854" s="257" t="s">
        <v>22</v>
      </c>
      <c r="F854" s="258" t="s">
        <v>1639</v>
      </c>
      <c r="G854" s="256"/>
      <c r="H854" s="259">
        <v>124.16</v>
      </c>
      <c r="I854" s="260"/>
      <c r="J854" s="256"/>
      <c r="K854" s="256"/>
      <c r="L854" s="261"/>
      <c r="M854" s="262"/>
      <c r="N854" s="263"/>
      <c r="O854" s="263"/>
      <c r="P854" s="263"/>
      <c r="Q854" s="263"/>
      <c r="R854" s="263"/>
      <c r="S854" s="263"/>
      <c r="T854" s="264"/>
      <c r="AT854" s="265" t="s">
        <v>405</v>
      </c>
      <c r="AU854" s="265" t="s">
        <v>81</v>
      </c>
      <c r="AV854" s="12" t="s">
        <v>81</v>
      </c>
      <c r="AW854" s="12" t="s">
        <v>36</v>
      </c>
      <c r="AX854" s="12" t="s">
        <v>24</v>
      </c>
      <c r="AY854" s="265" t="s">
        <v>394</v>
      </c>
    </row>
    <row r="855" spans="2:65" s="1" customFormat="1" ht="16.5" customHeight="1">
      <c r="B855" s="47"/>
      <c r="C855" s="240" t="s">
        <v>1640</v>
      </c>
      <c r="D855" s="240" t="s">
        <v>396</v>
      </c>
      <c r="E855" s="241" t="s">
        <v>1641</v>
      </c>
      <c r="F855" s="242" t="s">
        <v>1642</v>
      </c>
      <c r="G855" s="243" t="s">
        <v>612</v>
      </c>
      <c r="H855" s="244">
        <v>93.183</v>
      </c>
      <c r="I855" s="245"/>
      <c r="J855" s="246">
        <f>ROUND(I855*H855,2)</f>
        <v>0</v>
      </c>
      <c r="K855" s="242" t="s">
        <v>400</v>
      </c>
      <c r="L855" s="73"/>
      <c r="M855" s="247" t="s">
        <v>22</v>
      </c>
      <c r="N855" s="248" t="s">
        <v>44</v>
      </c>
      <c r="O855" s="48"/>
      <c r="P855" s="249">
        <f>O855*H855</f>
        <v>0</v>
      </c>
      <c r="Q855" s="249">
        <v>0.00578</v>
      </c>
      <c r="R855" s="249">
        <f>Q855*H855</f>
        <v>0.53859774</v>
      </c>
      <c r="S855" s="249">
        <v>0</v>
      </c>
      <c r="T855" s="250">
        <f>S855*H855</f>
        <v>0</v>
      </c>
      <c r="AR855" s="25" t="s">
        <v>401</v>
      </c>
      <c r="AT855" s="25" t="s">
        <v>396</v>
      </c>
      <c r="AU855" s="25" t="s">
        <v>81</v>
      </c>
      <c r="AY855" s="25" t="s">
        <v>394</v>
      </c>
      <c r="BE855" s="251">
        <f>IF(N855="základní",J855,0)</f>
        <v>0</v>
      </c>
      <c r="BF855" s="251">
        <f>IF(N855="snížená",J855,0)</f>
        <v>0</v>
      </c>
      <c r="BG855" s="251">
        <f>IF(N855="zákl. přenesená",J855,0)</f>
        <v>0</v>
      </c>
      <c r="BH855" s="251">
        <f>IF(N855="sníž. přenesená",J855,0)</f>
        <v>0</v>
      </c>
      <c r="BI855" s="251">
        <f>IF(N855="nulová",J855,0)</f>
        <v>0</v>
      </c>
      <c r="BJ855" s="25" t="s">
        <v>24</v>
      </c>
      <c r="BK855" s="251">
        <f>ROUND(I855*H855,2)</f>
        <v>0</v>
      </c>
      <c r="BL855" s="25" t="s">
        <v>401</v>
      </c>
      <c r="BM855" s="25" t="s">
        <v>1643</v>
      </c>
    </row>
    <row r="856" spans="2:47" s="1" customFormat="1" ht="13.5">
      <c r="B856" s="47"/>
      <c r="C856" s="75"/>
      <c r="D856" s="252" t="s">
        <v>403</v>
      </c>
      <c r="E856" s="75"/>
      <c r="F856" s="253" t="s">
        <v>1644</v>
      </c>
      <c r="G856" s="75"/>
      <c r="H856" s="75"/>
      <c r="I856" s="208"/>
      <c r="J856" s="75"/>
      <c r="K856" s="75"/>
      <c r="L856" s="73"/>
      <c r="M856" s="254"/>
      <c r="N856" s="48"/>
      <c r="O856" s="48"/>
      <c r="P856" s="48"/>
      <c r="Q856" s="48"/>
      <c r="R856" s="48"/>
      <c r="S856" s="48"/>
      <c r="T856" s="96"/>
      <c r="AT856" s="25" t="s">
        <v>403</v>
      </c>
      <c r="AU856" s="25" t="s">
        <v>81</v>
      </c>
    </row>
    <row r="857" spans="2:51" s="12" customFormat="1" ht="13.5">
      <c r="B857" s="255"/>
      <c r="C857" s="256"/>
      <c r="D857" s="252" t="s">
        <v>405</v>
      </c>
      <c r="E857" s="257" t="s">
        <v>22</v>
      </c>
      <c r="F857" s="258" t="s">
        <v>1645</v>
      </c>
      <c r="G857" s="256"/>
      <c r="H857" s="259">
        <v>93.183</v>
      </c>
      <c r="I857" s="260"/>
      <c r="J857" s="256"/>
      <c r="K857" s="256"/>
      <c r="L857" s="261"/>
      <c r="M857" s="262"/>
      <c r="N857" s="263"/>
      <c r="O857" s="263"/>
      <c r="P857" s="263"/>
      <c r="Q857" s="263"/>
      <c r="R857" s="263"/>
      <c r="S857" s="263"/>
      <c r="T857" s="264"/>
      <c r="AT857" s="265" t="s">
        <v>405</v>
      </c>
      <c r="AU857" s="265" t="s">
        <v>81</v>
      </c>
      <c r="AV857" s="12" t="s">
        <v>81</v>
      </c>
      <c r="AW857" s="12" t="s">
        <v>36</v>
      </c>
      <c r="AX857" s="12" t="s">
        <v>24</v>
      </c>
      <c r="AY857" s="265" t="s">
        <v>394</v>
      </c>
    </row>
    <row r="858" spans="2:65" s="1" customFormat="1" ht="16.5" customHeight="1">
      <c r="B858" s="47"/>
      <c r="C858" s="240" t="s">
        <v>1646</v>
      </c>
      <c r="D858" s="240" t="s">
        <v>396</v>
      </c>
      <c r="E858" s="241" t="s">
        <v>1647</v>
      </c>
      <c r="F858" s="242" t="s">
        <v>1648</v>
      </c>
      <c r="G858" s="243" t="s">
        <v>1649</v>
      </c>
      <c r="H858" s="244">
        <v>10</v>
      </c>
      <c r="I858" s="245"/>
      <c r="J858" s="246">
        <f>ROUND(I858*H858,2)</f>
        <v>0</v>
      </c>
      <c r="K858" s="242" t="s">
        <v>22</v>
      </c>
      <c r="L858" s="73"/>
      <c r="M858" s="247" t="s">
        <v>22</v>
      </c>
      <c r="N858" s="248" t="s">
        <v>44</v>
      </c>
      <c r="O858" s="48"/>
      <c r="P858" s="249">
        <f>O858*H858</f>
        <v>0</v>
      </c>
      <c r="Q858" s="249">
        <v>0</v>
      </c>
      <c r="R858" s="249">
        <f>Q858*H858</f>
        <v>0</v>
      </c>
      <c r="S858" s="249">
        <v>0</v>
      </c>
      <c r="T858" s="250">
        <f>S858*H858</f>
        <v>0</v>
      </c>
      <c r="AR858" s="25" t="s">
        <v>401</v>
      </c>
      <c r="AT858" s="25" t="s">
        <v>396</v>
      </c>
      <c r="AU858" s="25" t="s">
        <v>81</v>
      </c>
      <c r="AY858" s="25" t="s">
        <v>394</v>
      </c>
      <c r="BE858" s="251">
        <f>IF(N858="základní",J858,0)</f>
        <v>0</v>
      </c>
      <c r="BF858" s="251">
        <f>IF(N858="snížená",J858,0)</f>
        <v>0</v>
      </c>
      <c r="BG858" s="251">
        <f>IF(N858="zákl. přenesená",J858,0)</f>
        <v>0</v>
      </c>
      <c r="BH858" s="251">
        <f>IF(N858="sníž. přenesená",J858,0)</f>
        <v>0</v>
      </c>
      <c r="BI858" s="251">
        <f>IF(N858="nulová",J858,0)</f>
        <v>0</v>
      </c>
      <c r="BJ858" s="25" t="s">
        <v>24</v>
      </c>
      <c r="BK858" s="251">
        <f>ROUND(I858*H858,2)</f>
        <v>0</v>
      </c>
      <c r="BL858" s="25" t="s">
        <v>401</v>
      </c>
      <c r="BM858" s="25" t="s">
        <v>1650</v>
      </c>
    </row>
    <row r="859" spans="2:65" s="1" customFormat="1" ht="16.5" customHeight="1">
      <c r="B859" s="47"/>
      <c r="C859" s="240" t="s">
        <v>1651</v>
      </c>
      <c r="D859" s="240" t="s">
        <v>396</v>
      </c>
      <c r="E859" s="241" t="s">
        <v>1652</v>
      </c>
      <c r="F859" s="242" t="s">
        <v>1653</v>
      </c>
      <c r="G859" s="243" t="s">
        <v>409</v>
      </c>
      <c r="H859" s="244">
        <v>10</v>
      </c>
      <c r="I859" s="245"/>
      <c r="J859" s="246">
        <f>ROUND(I859*H859,2)</f>
        <v>0</v>
      </c>
      <c r="K859" s="242" t="s">
        <v>22</v>
      </c>
      <c r="L859" s="73"/>
      <c r="M859" s="247" t="s">
        <v>22</v>
      </c>
      <c r="N859" s="248" t="s">
        <v>44</v>
      </c>
      <c r="O859" s="48"/>
      <c r="P859" s="249">
        <f>O859*H859</f>
        <v>0</v>
      </c>
      <c r="Q859" s="249">
        <v>0</v>
      </c>
      <c r="R859" s="249">
        <f>Q859*H859</f>
        <v>0</v>
      </c>
      <c r="S859" s="249">
        <v>0</v>
      </c>
      <c r="T859" s="250">
        <f>S859*H859</f>
        <v>0</v>
      </c>
      <c r="AR859" s="25" t="s">
        <v>401</v>
      </c>
      <c r="AT859" s="25" t="s">
        <v>396</v>
      </c>
      <c r="AU859" s="25" t="s">
        <v>81</v>
      </c>
      <c r="AY859" s="25" t="s">
        <v>394</v>
      </c>
      <c r="BE859" s="251">
        <f>IF(N859="základní",J859,0)</f>
        <v>0</v>
      </c>
      <c r="BF859" s="251">
        <f>IF(N859="snížená",J859,0)</f>
        <v>0</v>
      </c>
      <c r="BG859" s="251">
        <f>IF(N859="zákl. přenesená",J859,0)</f>
        <v>0</v>
      </c>
      <c r="BH859" s="251">
        <f>IF(N859="sníž. přenesená",J859,0)</f>
        <v>0</v>
      </c>
      <c r="BI859" s="251">
        <f>IF(N859="nulová",J859,0)</f>
        <v>0</v>
      </c>
      <c r="BJ859" s="25" t="s">
        <v>24</v>
      </c>
      <c r="BK859" s="251">
        <f>ROUND(I859*H859,2)</f>
        <v>0</v>
      </c>
      <c r="BL859" s="25" t="s">
        <v>401</v>
      </c>
      <c r="BM859" s="25" t="s">
        <v>1654</v>
      </c>
    </row>
    <row r="860" spans="2:65" s="1" customFormat="1" ht="16.5" customHeight="1">
      <c r="B860" s="47"/>
      <c r="C860" s="240" t="s">
        <v>1655</v>
      </c>
      <c r="D860" s="240" t="s">
        <v>396</v>
      </c>
      <c r="E860" s="241" t="s">
        <v>1656</v>
      </c>
      <c r="F860" s="242" t="s">
        <v>1657</v>
      </c>
      <c r="G860" s="243" t="s">
        <v>409</v>
      </c>
      <c r="H860" s="244">
        <v>14</v>
      </c>
      <c r="I860" s="245"/>
      <c r="J860" s="246">
        <f>ROUND(I860*H860,2)</f>
        <v>0</v>
      </c>
      <c r="K860" s="242" t="s">
        <v>22</v>
      </c>
      <c r="L860" s="73"/>
      <c r="M860" s="247" t="s">
        <v>22</v>
      </c>
      <c r="N860" s="248" t="s">
        <v>44</v>
      </c>
      <c r="O860" s="48"/>
      <c r="P860" s="249">
        <f>O860*H860</f>
        <v>0</v>
      </c>
      <c r="Q860" s="249">
        <v>0</v>
      </c>
      <c r="R860" s="249">
        <f>Q860*H860</f>
        <v>0</v>
      </c>
      <c r="S860" s="249">
        <v>0</v>
      </c>
      <c r="T860" s="250">
        <f>S860*H860</f>
        <v>0</v>
      </c>
      <c r="AR860" s="25" t="s">
        <v>401</v>
      </c>
      <c r="AT860" s="25" t="s">
        <v>396</v>
      </c>
      <c r="AU860" s="25" t="s">
        <v>81</v>
      </c>
      <c r="AY860" s="25" t="s">
        <v>394</v>
      </c>
      <c r="BE860" s="251">
        <f>IF(N860="základní",J860,0)</f>
        <v>0</v>
      </c>
      <c r="BF860" s="251">
        <f>IF(N860="snížená",J860,0)</f>
        <v>0</v>
      </c>
      <c r="BG860" s="251">
        <f>IF(N860="zákl. přenesená",J860,0)</f>
        <v>0</v>
      </c>
      <c r="BH860" s="251">
        <f>IF(N860="sníž. přenesená",J860,0)</f>
        <v>0</v>
      </c>
      <c r="BI860" s="251">
        <f>IF(N860="nulová",J860,0)</f>
        <v>0</v>
      </c>
      <c r="BJ860" s="25" t="s">
        <v>24</v>
      </c>
      <c r="BK860" s="251">
        <f>ROUND(I860*H860,2)</f>
        <v>0</v>
      </c>
      <c r="BL860" s="25" t="s">
        <v>401</v>
      </c>
      <c r="BM860" s="25" t="s">
        <v>1658</v>
      </c>
    </row>
    <row r="861" spans="2:47" s="1" customFormat="1" ht="13.5">
      <c r="B861" s="47"/>
      <c r="C861" s="75"/>
      <c r="D861" s="252" t="s">
        <v>403</v>
      </c>
      <c r="E861" s="75"/>
      <c r="F861" s="253" t="s">
        <v>1659</v>
      </c>
      <c r="G861" s="75"/>
      <c r="H861" s="75"/>
      <c r="I861" s="208"/>
      <c r="J861" s="75"/>
      <c r="K861" s="75"/>
      <c r="L861" s="73"/>
      <c r="M861" s="254"/>
      <c r="N861" s="48"/>
      <c r="O861" s="48"/>
      <c r="P861" s="48"/>
      <c r="Q861" s="48"/>
      <c r="R861" s="48"/>
      <c r="S861" s="48"/>
      <c r="T861" s="96"/>
      <c r="AT861" s="25" t="s">
        <v>403</v>
      </c>
      <c r="AU861" s="25" t="s">
        <v>81</v>
      </c>
    </row>
    <row r="862" spans="2:65" s="1" customFormat="1" ht="16.5" customHeight="1">
      <c r="B862" s="47"/>
      <c r="C862" s="240" t="s">
        <v>1660</v>
      </c>
      <c r="D862" s="240" t="s">
        <v>396</v>
      </c>
      <c r="E862" s="241" t="s">
        <v>1661</v>
      </c>
      <c r="F862" s="242" t="s">
        <v>1662</v>
      </c>
      <c r="G862" s="243" t="s">
        <v>409</v>
      </c>
      <c r="H862" s="244">
        <v>1</v>
      </c>
      <c r="I862" s="245"/>
      <c r="J862" s="246">
        <f>ROUND(I862*H862,2)</f>
        <v>0</v>
      </c>
      <c r="K862" s="242" t="s">
        <v>22</v>
      </c>
      <c r="L862" s="73"/>
      <c r="M862" s="247" t="s">
        <v>22</v>
      </c>
      <c r="N862" s="248" t="s">
        <v>44</v>
      </c>
      <c r="O862" s="48"/>
      <c r="P862" s="249">
        <f>O862*H862</f>
        <v>0</v>
      </c>
      <c r="Q862" s="249">
        <v>0</v>
      </c>
      <c r="R862" s="249">
        <f>Q862*H862</f>
        <v>0</v>
      </c>
      <c r="S862" s="249">
        <v>0</v>
      </c>
      <c r="T862" s="250">
        <f>S862*H862</f>
        <v>0</v>
      </c>
      <c r="AR862" s="25" t="s">
        <v>401</v>
      </c>
      <c r="AT862" s="25" t="s">
        <v>396</v>
      </c>
      <c r="AU862" s="25" t="s">
        <v>81</v>
      </c>
      <c r="AY862" s="25" t="s">
        <v>394</v>
      </c>
      <c r="BE862" s="251">
        <f>IF(N862="základní",J862,0)</f>
        <v>0</v>
      </c>
      <c r="BF862" s="251">
        <f>IF(N862="snížená",J862,0)</f>
        <v>0</v>
      </c>
      <c r="BG862" s="251">
        <f>IF(N862="zákl. přenesená",J862,0)</f>
        <v>0</v>
      </c>
      <c r="BH862" s="251">
        <f>IF(N862="sníž. přenesená",J862,0)</f>
        <v>0</v>
      </c>
      <c r="BI862" s="251">
        <f>IF(N862="nulová",J862,0)</f>
        <v>0</v>
      </c>
      <c r="BJ862" s="25" t="s">
        <v>24</v>
      </c>
      <c r="BK862" s="251">
        <f>ROUND(I862*H862,2)</f>
        <v>0</v>
      </c>
      <c r="BL862" s="25" t="s">
        <v>401</v>
      </c>
      <c r="BM862" s="25" t="s">
        <v>1663</v>
      </c>
    </row>
    <row r="863" spans="2:65" s="1" customFormat="1" ht="25.5" customHeight="1">
      <c r="B863" s="47"/>
      <c r="C863" s="240" t="s">
        <v>1664</v>
      </c>
      <c r="D863" s="240" t="s">
        <v>396</v>
      </c>
      <c r="E863" s="241" t="s">
        <v>1665</v>
      </c>
      <c r="F863" s="242" t="s">
        <v>1666</v>
      </c>
      <c r="G863" s="243" t="s">
        <v>1667</v>
      </c>
      <c r="H863" s="244">
        <v>1</v>
      </c>
      <c r="I863" s="245"/>
      <c r="J863" s="246">
        <f>ROUND(I863*H863,2)</f>
        <v>0</v>
      </c>
      <c r="K863" s="242" t="s">
        <v>22</v>
      </c>
      <c r="L863" s="73"/>
      <c r="M863" s="247" t="s">
        <v>22</v>
      </c>
      <c r="N863" s="248" t="s">
        <v>44</v>
      </c>
      <c r="O863" s="48"/>
      <c r="P863" s="249">
        <f>O863*H863</f>
        <v>0</v>
      </c>
      <c r="Q863" s="249">
        <v>0</v>
      </c>
      <c r="R863" s="249">
        <f>Q863*H863</f>
        <v>0</v>
      </c>
      <c r="S863" s="249">
        <v>0</v>
      </c>
      <c r="T863" s="250">
        <f>S863*H863</f>
        <v>0</v>
      </c>
      <c r="AR863" s="25" t="s">
        <v>401</v>
      </c>
      <c r="AT863" s="25" t="s">
        <v>396</v>
      </c>
      <c r="AU863" s="25" t="s">
        <v>81</v>
      </c>
      <c r="AY863" s="25" t="s">
        <v>394</v>
      </c>
      <c r="BE863" s="251">
        <f>IF(N863="základní",J863,0)</f>
        <v>0</v>
      </c>
      <c r="BF863" s="251">
        <f>IF(N863="snížená",J863,0)</f>
        <v>0</v>
      </c>
      <c r="BG863" s="251">
        <f>IF(N863="zákl. přenesená",J863,0)</f>
        <v>0</v>
      </c>
      <c r="BH863" s="251">
        <f>IF(N863="sníž. přenesená",J863,0)</f>
        <v>0</v>
      </c>
      <c r="BI863" s="251">
        <f>IF(N863="nulová",J863,0)</f>
        <v>0</v>
      </c>
      <c r="BJ863" s="25" t="s">
        <v>24</v>
      </c>
      <c r="BK863" s="251">
        <f>ROUND(I863*H863,2)</f>
        <v>0</v>
      </c>
      <c r="BL863" s="25" t="s">
        <v>401</v>
      </c>
      <c r="BM863" s="25" t="s">
        <v>1668</v>
      </c>
    </row>
    <row r="864" spans="2:65" s="1" customFormat="1" ht="25.5" customHeight="1">
      <c r="B864" s="47"/>
      <c r="C864" s="240" t="s">
        <v>1669</v>
      </c>
      <c r="D864" s="240" t="s">
        <v>396</v>
      </c>
      <c r="E864" s="241" t="s">
        <v>1670</v>
      </c>
      <c r="F864" s="242" t="s">
        <v>1671</v>
      </c>
      <c r="G864" s="243" t="s">
        <v>409</v>
      </c>
      <c r="H864" s="244">
        <v>1</v>
      </c>
      <c r="I864" s="245"/>
      <c r="J864" s="246">
        <f>ROUND(I864*H864,2)</f>
        <v>0</v>
      </c>
      <c r="K864" s="242" t="s">
        <v>22</v>
      </c>
      <c r="L864" s="73"/>
      <c r="M864" s="247" t="s">
        <v>22</v>
      </c>
      <c r="N864" s="248" t="s">
        <v>44</v>
      </c>
      <c r="O864" s="48"/>
      <c r="P864" s="249">
        <f>O864*H864</f>
        <v>0</v>
      </c>
      <c r="Q864" s="249">
        <v>0</v>
      </c>
      <c r="R864" s="249">
        <f>Q864*H864</f>
        <v>0</v>
      </c>
      <c r="S864" s="249">
        <v>0</v>
      </c>
      <c r="T864" s="250">
        <f>S864*H864</f>
        <v>0</v>
      </c>
      <c r="AR864" s="25" t="s">
        <v>401</v>
      </c>
      <c r="AT864" s="25" t="s">
        <v>396</v>
      </c>
      <c r="AU864" s="25" t="s">
        <v>81</v>
      </c>
      <c r="AY864" s="25" t="s">
        <v>394</v>
      </c>
      <c r="BE864" s="251">
        <f>IF(N864="základní",J864,0)</f>
        <v>0</v>
      </c>
      <c r="BF864" s="251">
        <f>IF(N864="snížená",J864,0)</f>
        <v>0</v>
      </c>
      <c r="BG864" s="251">
        <f>IF(N864="zákl. přenesená",J864,0)</f>
        <v>0</v>
      </c>
      <c r="BH864" s="251">
        <f>IF(N864="sníž. přenesená",J864,0)</f>
        <v>0</v>
      </c>
      <c r="BI864" s="251">
        <f>IF(N864="nulová",J864,0)</f>
        <v>0</v>
      </c>
      <c r="BJ864" s="25" t="s">
        <v>24</v>
      </c>
      <c r="BK864" s="251">
        <f>ROUND(I864*H864,2)</f>
        <v>0</v>
      </c>
      <c r="BL864" s="25" t="s">
        <v>401</v>
      </c>
      <c r="BM864" s="25" t="s">
        <v>1672</v>
      </c>
    </row>
    <row r="865" spans="2:65" s="1" customFormat="1" ht="25.5" customHeight="1">
      <c r="B865" s="47"/>
      <c r="C865" s="240" t="s">
        <v>1673</v>
      </c>
      <c r="D865" s="240" t="s">
        <v>396</v>
      </c>
      <c r="E865" s="241" t="s">
        <v>1674</v>
      </c>
      <c r="F865" s="242" t="s">
        <v>1675</v>
      </c>
      <c r="G865" s="243" t="s">
        <v>612</v>
      </c>
      <c r="H865" s="244">
        <v>33</v>
      </c>
      <c r="I865" s="245"/>
      <c r="J865" s="246">
        <f>ROUND(I865*H865,2)</f>
        <v>0</v>
      </c>
      <c r="K865" s="242" t="s">
        <v>22</v>
      </c>
      <c r="L865" s="73"/>
      <c r="M865" s="247" t="s">
        <v>22</v>
      </c>
      <c r="N865" s="248" t="s">
        <v>44</v>
      </c>
      <c r="O865" s="48"/>
      <c r="P865" s="249">
        <f>O865*H865</f>
        <v>0</v>
      </c>
      <c r="Q865" s="249">
        <v>0</v>
      </c>
      <c r="R865" s="249">
        <f>Q865*H865</f>
        <v>0</v>
      </c>
      <c r="S865" s="249">
        <v>0</v>
      </c>
      <c r="T865" s="250">
        <f>S865*H865</f>
        <v>0</v>
      </c>
      <c r="AR865" s="25" t="s">
        <v>401</v>
      </c>
      <c r="AT865" s="25" t="s">
        <v>396</v>
      </c>
      <c r="AU865" s="25" t="s">
        <v>81</v>
      </c>
      <c r="AY865" s="25" t="s">
        <v>394</v>
      </c>
      <c r="BE865" s="251">
        <f>IF(N865="základní",J865,0)</f>
        <v>0</v>
      </c>
      <c r="BF865" s="251">
        <f>IF(N865="snížená",J865,0)</f>
        <v>0</v>
      </c>
      <c r="BG865" s="251">
        <f>IF(N865="zákl. přenesená",J865,0)</f>
        <v>0</v>
      </c>
      <c r="BH865" s="251">
        <f>IF(N865="sníž. přenesená",J865,0)</f>
        <v>0</v>
      </c>
      <c r="BI865" s="251">
        <f>IF(N865="nulová",J865,0)</f>
        <v>0</v>
      </c>
      <c r="BJ865" s="25" t="s">
        <v>24</v>
      </c>
      <c r="BK865" s="251">
        <f>ROUND(I865*H865,2)</f>
        <v>0</v>
      </c>
      <c r="BL865" s="25" t="s">
        <v>401</v>
      </c>
      <c r="BM865" s="25" t="s">
        <v>1676</v>
      </c>
    </row>
    <row r="866" spans="2:47" s="1" customFormat="1" ht="13.5">
      <c r="B866" s="47"/>
      <c r="C866" s="75"/>
      <c r="D866" s="252" t="s">
        <v>403</v>
      </c>
      <c r="E866" s="75"/>
      <c r="F866" s="253" t="s">
        <v>1677</v>
      </c>
      <c r="G866" s="75"/>
      <c r="H866" s="75"/>
      <c r="I866" s="208"/>
      <c r="J866" s="75"/>
      <c r="K866" s="75"/>
      <c r="L866" s="73"/>
      <c r="M866" s="254"/>
      <c r="N866" s="48"/>
      <c r="O866" s="48"/>
      <c r="P866" s="48"/>
      <c r="Q866" s="48"/>
      <c r="R866" s="48"/>
      <c r="S866" s="48"/>
      <c r="T866" s="96"/>
      <c r="AT866" s="25" t="s">
        <v>403</v>
      </c>
      <c r="AU866" s="25" t="s">
        <v>81</v>
      </c>
    </row>
    <row r="867" spans="2:65" s="1" customFormat="1" ht="16.5" customHeight="1">
      <c r="B867" s="47"/>
      <c r="C867" s="240" t="s">
        <v>1678</v>
      </c>
      <c r="D867" s="240" t="s">
        <v>396</v>
      </c>
      <c r="E867" s="241" t="s">
        <v>1679</v>
      </c>
      <c r="F867" s="242" t="s">
        <v>1680</v>
      </c>
      <c r="G867" s="243" t="s">
        <v>1649</v>
      </c>
      <c r="H867" s="244">
        <v>8</v>
      </c>
      <c r="I867" s="245"/>
      <c r="J867" s="246">
        <f>ROUND(I867*H867,2)</f>
        <v>0</v>
      </c>
      <c r="K867" s="242" t="s">
        <v>22</v>
      </c>
      <c r="L867" s="73"/>
      <c r="M867" s="247" t="s">
        <v>22</v>
      </c>
      <c r="N867" s="248" t="s">
        <v>44</v>
      </c>
      <c r="O867" s="48"/>
      <c r="P867" s="249">
        <f>O867*H867</f>
        <v>0</v>
      </c>
      <c r="Q867" s="249">
        <v>0</v>
      </c>
      <c r="R867" s="249">
        <f>Q867*H867</f>
        <v>0</v>
      </c>
      <c r="S867" s="249">
        <v>0</v>
      </c>
      <c r="T867" s="250">
        <f>S867*H867</f>
        <v>0</v>
      </c>
      <c r="AR867" s="25" t="s">
        <v>401</v>
      </c>
      <c r="AT867" s="25" t="s">
        <v>396</v>
      </c>
      <c r="AU867" s="25" t="s">
        <v>81</v>
      </c>
      <c r="AY867" s="25" t="s">
        <v>394</v>
      </c>
      <c r="BE867" s="251">
        <f>IF(N867="základní",J867,0)</f>
        <v>0</v>
      </c>
      <c r="BF867" s="251">
        <f>IF(N867="snížená",J867,0)</f>
        <v>0</v>
      </c>
      <c r="BG867" s="251">
        <f>IF(N867="zákl. přenesená",J867,0)</f>
        <v>0</v>
      </c>
      <c r="BH867" s="251">
        <f>IF(N867="sníž. přenesená",J867,0)</f>
        <v>0</v>
      </c>
      <c r="BI867" s="251">
        <f>IF(N867="nulová",J867,0)</f>
        <v>0</v>
      </c>
      <c r="BJ867" s="25" t="s">
        <v>24</v>
      </c>
      <c r="BK867" s="251">
        <f>ROUND(I867*H867,2)</f>
        <v>0</v>
      </c>
      <c r="BL867" s="25" t="s">
        <v>401</v>
      </c>
      <c r="BM867" s="25" t="s">
        <v>1681</v>
      </c>
    </row>
    <row r="868" spans="2:47" s="1" customFormat="1" ht="13.5">
      <c r="B868" s="47"/>
      <c r="C868" s="75"/>
      <c r="D868" s="252" t="s">
        <v>403</v>
      </c>
      <c r="E868" s="75"/>
      <c r="F868" s="253" t="s">
        <v>1680</v>
      </c>
      <c r="G868" s="75"/>
      <c r="H868" s="75"/>
      <c r="I868" s="208"/>
      <c r="J868" s="75"/>
      <c r="K868" s="75"/>
      <c r="L868" s="73"/>
      <c r="M868" s="254"/>
      <c r="N868" s="48"/>
      <c r="O868" s="48"/>
      <c r="P868" s="48"/>
      <c r="Q868" s="48"/>
      <c r="R868" s="48"/>
      <c r="S868" s="48"/>
      <c r="T868" s="96"/>
      <c r="AT868" s="25" t="s">
        <v>403</v>
      </c>
      <c r="AU868" s="25" t="s">
        <v>81</v>
      </c>
    </row>
    <row r="869" spans="2:65" s="1" customFormat="1" ht="16.5" customHeight="1">
      <c r="B869" s="47"/>
      <c r="C869" s="240" t="s">
        <v>1682</v>
      </c>
      <c r="D869" s="240" t="s">
        <v>396</v>
      </c>
      <c r="E869" s="241" t="s">
        <v>1683</v>
      </c>
      <c r="F869" s="242" t="s">
        <v>1684</v>
      </c>
      <c r="G869" s="243" t="s">
        <v>409</v>
      </c>
      <c r="H869" s="244">
        <v>8</v>
      </c>
      <c r="I869" s="245"/>
      <c r="J869" s="246">
        <f>ROUND(I869*H869,2)</f>
        <v>0</v>
      </c>
      <c r="K869" s="242" t="s">
        <v>22</v>
      </c>
      <c r="L869" s="73"/>
      <c r="M869" s="247" t="s">
        <v>22</v>
      </c>
      <c r="N869" s="248" t="s">
        <v>44</v>
      </c>
      <c r="O869" s="48"/>
      <c r="P869" s="249">
        <f>O869*H869</f>
        <v>0</v>
      </c>
      <c r="Q869" s="249">
        <v>0</v>
      </c>
      <c r="R869" s="249">
        <f>Q869*H869</f>
        <v>0</v>
      </c>
      <c r="S869" s="249">
        <v>0.169</v>
      </c>
      <c r="T869" s="250">
        <f>S869*H869</f>
        <v>1.352</v>
      </c>
      <c r="AR869" s="25" t="s">
        <v>401</v>
      </c>
      <c r="AT869" s="25" t="s">
        <v>396</v>
      </c>
      <c r="AU869" s="25" t="s">
        <v>81</v>
      </c>
      <c r="AY869" s="25" t="s">
        <v>394</v>
      </c>
      <c r="BE869" s="251">
        <f>IF(N869="základní",J869,0)</f>
        <v>0</v>
      </c>
      <c r="BF869" s="251">
        <f>IF(N869="snížená",J869,0)</f>
        <v>0</v>
      </c>
      <c r="BG869" s="251">
        <f>IF(N869="zákl. přenesená",J869,0)</f>
        <v>0</v>
      </c>
      <c r="BH869" s="251">
        <f>IF(N869="sníž. přenesená",J869,0)</f>
        <v>0</v>
      </c>
      <c r="BI869" s="251">
        <f>IF(N869="nulová",J869,0)</f>
        <v>0</v>
      </c>
      <c r="BJ869" s="25" t="s">
        <v>24</v>
      </c>
      <c r="BK869" s="251">
        <f>ROUND(I869*H869,2)</f>
        <v>0</v>
      </c>
      <c r="BL869" s="25" t="s">
        <v>401</v>
      </c>
      <c r="BM869" s="25" t="s">
        <v>1685</v>
      </c>
    </row>
    <row r="870" spans="2:47" s="1" customFormat="1" ht="13.5">
      <c r="B870" s="47"/>
      <c r="C870" s="75"/>
      <c r="D870" s="252" t="s">
        <v>403</v>
      </c>
      <c r="E870" s="75"/>
      <c r="F870" s="253" t="s">
        <v>1686</v>
      </c>
      <c r="G870" s="75"/>
      <c r="H870" s="75"/>
      <c r="I870" s="208"/>
      <c r="J870" s="75"/>
      <c r="K870" s="75"/>
      <c r="L870" s="73"/>
      <c r="M870" s="254"/>
      <c r="N870" s="48"/>
      <c r="O870" s="48"/>
      <c r="P870" s="48"/>
      <c r="Q870" s="48"/>
      <c r="R870" s="48"/>
      <c r="S870" s="48"/>
      <c r="T870" s="96"/>
      <c r="AT870" s="25" t="s">
        <v>403</v>
      </c>
      <c r="AU870" s="25" t="s">
        <v>81</v>
      </c>
    </row>
    <row r="871" spans="2:51" s="12" customFormat="1" ht="13.5">
      <c r="B871" s="255"/>
      <c r="C871" s="256"/>
      <c r="D871" s="252" t="s">
        <v>405</v>
      </c>
      <c r="E871" s="257" t="s">
        <v>22</v>
      </c>
      <c r="F871" s="258" t="s">
        <v>1687</v>
      </c>
      <c r="G871" s="256"/>
      <c r="H871" s="259">
        <v>3</v>
      </c>
      <c r="I871" s="260"/>
      <c r="J871" s="256"/>
      <c r="K871" s="256"/>
      <c r="L871" s="261"/>
      <c r="M871" s="262"/>
      <c r="N871" s="263"/>
      <c r="O871" s="263"/>
      <c r="P871" s="263"/>
      <c r="Q871" s="263"/>
      <c r="R871" s="263"/>
      <c r="S871" s="263"/>
      <c r="T871" s="264"/>
      <c r="AT871" s="265" t="s">
        <v>405</v>
      </c>
      <c r="AU871" s="265" t="s">
        <v>81</v>
      </c>
      <c r="AV871" s="12" t="s">
        <v>81</v>
      </c>
      <c r="AW871" s="12" t="s">
        <v>36</v>
      </c>
      <c r="AX871" s="12" t="s">
        <v>73</v>
      </c>
      <c r="AY871" s="265" t="s">
        <v>394</v>
      </c>
    </row>
    <row r="872" spans="2:51" s="12" customFormat="1" ht="13.5">
      <c r="B872" s="255"/>
      <c r="C872" s="256"/>
      <c r="D872" s="252" t="s">
        <v>405</v>
      </c>
      <c r="E872" s="257" t="s">
        <v>22</v>
      </c>
      <c r="F872" s="258" t="s">
        <v>1688</v>
      </c>
      <c r="G872" s="256"/>
      <c r="H872" s="259">
        <v>5</v>
      </c>
      <c r="I872" s="260"/>
      <c r="J872" s="256"/>
      <c r="K872" s="256"/>
      <c r="L872" s="261"/>
      <c r="M872" s="262"/>
      <c r="N872" s="263"/>
      <c r="O872" s="263"/>
      <c r="P872" s="263"/>
      <c r="Q872" s="263"/>
      <c r="R872" s="263"/>
      <c r="S872" s="263"/>
      <c r="T872" s="264"/>
      <c r="AT872" s="265" t="s">
        <v>405</v>
      </c>
      <c r="AU872" s="265" t="s">
        <v>81</v>
      </c>
      <c r="AV872" s="12" t="s">
        <v>81</v>
      </c>
      <c r="AW872" s="12" t="s">
        <v>36</v>
      </c>
      <c r="AX872" s="12" t="s">
        <v>73</v>
      </c>
      <c r="AY872" s="265" t="s">
        <v>394</v>
      </c>
    </row>
    <row r="873" spans="2:51" s="14" customFormat="1" ht="13.5">
      <c r="B873" s="277"/>
      <c r="C873" s="278"/>
      <c r="D873" s="252" t="s">
        <v>405</v>
      </c>
      <c r="E873" s="279" t="s">
        <v>22</v>
      </c>
      <c r="F873" s="280" t="s">
        <v>473</v>
      </c>
      <c r="G873" s="278"/>
      <c r="H873" s="281">
        <v>8</v>
      </c>
      <c r="I873" s="282"/>
      <c r="J873" s="278"/>
      <c r="K873" s="278"/>
      <c r="L873" s="283"/>
      <c r="M873" s="284"/>
      <c r="N873" s="285"/>
      <c r="O873" s="285"/>
      <c r="P873" s="285"/>
      <c r="Q873" s="285"/>
      <c r="R873" s="285"/>
      <c r="S873" s="285"/>
      <c r="T873" s="286"/>
      <c r="AT873" s="287" t="s">
        <v>405</v>
      </c>
      <c r="AU873" s="287" t="s">
        <v>81</v>
      </c>
      <c r="AV873" s="14" t="s">
        <v>401</v>
      </c>
      <c r="AW873" s="14" t="s">
        <v>36</v>
      </c>
      <c r="AX873" s="14" t="s">
        <v>24</v>
      </c>
      <c r="AY873" s="287" t="s">
        <v>394</v>
      </c>
    </row>
    <row r="874" spans="2:65" s="1" customFormat="1" ht="25.5" customHeight="1">
      <c r="B874" s="47"/>
      <c r="C874" s="240" t="s">
        <v>1689</v>
      </c>
      <c r="D874" s="240" t="s">
        <v>396</v>
      </c>
      <c r="E874" s="241" t="s">
        <v>1690</v>
      </c>
      <c r="F874" s="242" t="s">
        <v>1691</v>
      </c>
      <c r="G874" s="243" t="s">
        <v>409</v>
      </c>
      <c r="H874" s="244">
        <v>4</v>
      </c>
      <c r="I874" s="245"/>
      <c r="J874" s="246">
        <f>ROUND(I874*H874,2)</f>
        <v>0</v>
      </c>
      <c r="K874" s="242" t="s">
        <v>410</v>
      </c>
      <c r="L874" s="73"/>
      <c r="M874" s="247" t="s">
        <v>22</v>
      </c>
      <c r="N874" s="248" t="s">
        <v>44</v>
      </c>
      <c r="O874" s="48"/>
      <c r="P874" s="249">
        <f>O874*H874</f>
        <v>0</v>
      </c>
      <c r="Q874" s="249">
        <v>0</v>
      </c>
      <c r="R874" s="249">
        <f>Q874*H874</f>
        <v>0</v>
      </c>
      <c r="S874" s="249">
        <v>0.119</v>
      </c>
      <c r="T874" s="250">
        <f>S874*H874</f>
        <v>0.476</v>
      </c>
      <c r="AR874" s="25" t="s">
        <v>401</v>
      </c>
      <c r="AT874" s="25" t="s">
        <v>396</v>
      </c>
      <c r="AU874" s="25" t="s">
        <v>81</v>
      </c>
      <c r="AY874" s="25" t="s">
        <v>394</v>
      </c>
      <c r="BE874" s="251">
        <f>IF(N874="základní",J874,0)</f>
        <v>0</v>
      </c>
      <c r="BF874" s="251">
        <f>IF(N874="snížená",J874,0)</f>
        <v>0</v>
      </c>
      <c r="BG874" s="251">
        <f>IF(N874="zákl. přenesená",J874,0)</f>
        <v>0</v>
      </c>
      <c r="BH874" s="251">
        <f>IF(N874="sníž. přenesená",J874,0)</f>
        <v>0</v>
      </c>
      <c r="BI874" s="251">
        <f>IF(N874="nulová",J874,0)</f>
        <v>0</v>
      </c>
      <c r="BJ874" s="25" t="s">
        <v>24</v>
      </c>
      <c r="BK874" s="251">
        <f>ROUND(I874*H874,2)</f>
        <v>0</v>
      </c>
      <c r="BL874" s="25" t="s">
        <v>401</v>
      </c>
      <c r="BM874" s="25" t="s">
        <v>1692</v>
      </c>
    </row>
    <row r="875" spans="2:47" s="1" customFormat="1" ht="13.5">
      <c r="B875" s="47"/>
      <c r="C875" s="75"/>
      <c r="D875" s="252" t="s">
        <v>403</v>
      </c>
      <c r="E875" s="75"/>
      <c r="F875" s="253" t="s">
        <v>1693</v>
      </c>
      <c r="G875" s="75"/>
      <c r="H875" s="75"/>
      <c r="I875" s="208"/>
      <c r="J875" s="75"/>
      <c r="K875" s="75"/>
      <c r="L875" s="73"/>
      <c r="M875" s="254"/>
      <c r="N875" s="48"/>
      <c r="O875" s="48"/>
      <c r="P875" s="48"/>
      <c r="Q875" s="48"/>
      <c r="R875" s="48"/>
      <c r="S875" s="48"/>
      <c r="T875" s="96"/>
      <c r="AT875" s="25" t="s">
        <v>403</v>
      </c>
      <c r="AU875" s="25" t="s">
        <v>81</v>
      </c>
    </row>
    <row r="876" spans="2:51" s="12" customFormat="1" ht="13.5">
      <c r="B876" s="255"/>
      <c r="C876" s="256"/>
      <c r="D876" s="252" t="s">
        <v>405</v>
      </c>
      <c r="E876" s="257" t="s">
        <v>22</v>
      </c>
      <c r="F876" s="258" t="s">
        <v>1694</v>
      </c>
      <c r="G876" s="256"/>
      <c r="H876" s="259">
        <v>4</v>
      </c>
      <c r="I876" s="260"/>
      <c r="J876" s="256"/>
      <c r="K876" s="256"/>
      <c r="L876" s="261"/>
      <c r="M876" s="262"/>
      <c r="N876" s="263"/>
      <c r="O876" s="263"/>
      <c r="P876" s="263"/>
      <c r="Q876" s="263"/>
      <c r="R876" s="263"/>
      <c r="S876" s="263"/>
      <c r="T876" s="264"/>
      <c r="AT876" s="265" t="s">
        <v>405</v>
      </c>
      <c r="AU876" s="265" t="s">
        <v>81</v>
      </c>
      <c r="AV876" s="12" t="s">
        <v>81</v>
      </c>
      <c r="AW876" s="12" t="s">
        <v>36</v>
      </c>
      <c r="AX876" s="12" t="s">
        <v>24</v>
      </c>
      <c r="AY876" s="265" t="s">
        <v>394</v>
      </c>
    </row>
    <row r="877" spans="2:65" s="1" customFormat="1" ht="16.5" customHeight="1">
      <c r="B877" s="47"/>
      <c r="C877" s="240" t="s">
        <v>1695</v>
      </c>
      <c r="D877" s="240" t="s">
        <v>396</v>
      </c>
      <c r="E877" s="241" t="s">
        <v>1696</v>
      </c>
      <c r="F877" s="242" t="s">
        <v>1697</v>
      </c>
      <c r="G877" s="243" t="s">
        <v>612</v>
      </c>
      <c r="H877" s="244">
        <v>5.8</v>
      </c>
      <c r="I877" s="245"/>
      <c r="J877" s="246">
        <f>ROUND(I877*H877,2)</f>
        <v>0</v>
      </c>
      <c r="K877" s="242" t="s">
        <v>410</v>
      </c>
      <c r="L877" s="73"/>
      <c r="M877" s="247" t="s">
        <v>22</v>
      </c>
      <c r="N877" s="248" t="s">
        <v>44</v>
      </c>
      <c r="O877" s="48"/>
      <c r="P877" s="249">
        <f>O877*H877</f>
        <v>0</v>
      </c>
      <c r="Q877" s="249">
        <v>0</v>
      </c>
      <c r="R877" s="249">
        <f>Q877*H877</f>
        <v>0</v>
      </c>
      <c r="S877" s="249">
        <v>0.049</v>
      </c>
      <c r="T877" s="250">
        <f>S877*H877</f>
        <v>0.2842</v>
      </c>
      <c r="AR877" s="25" t="s">
        <v>401</v>
      </c>
      <c r="AT877" s="25" t="s">
        <v>396</v>
      </c>
      <c r="AU877" s="25" t="s">
        <v>81</v>
      </c>
      <c r="AY877" s="25" t="s">
        <v>394</v>
      </c>
      <c r="BE877" s="251">
        <f>IF(N877="základní",J877,0)</f>
        <v>0</v>
      </c>
      <c r="BF877" s="251">
        <f>IF(N877="snížená",J877,0)</f>
        <v>0</v>
      </c>
      <c r="BG877" s="251">
        <f>IF(N877="zákl. přenesená",J877,0)</f>
        <v>0</v>
      </c>
      <c r="BH877" s="251">
        <f>IF(N877="sníž. přenesená",J877,0)</f>
        <v>0</v>
      </c>
      <c r="BI877" s="251">
        <f>IF(N877="nulová",J877,0)</f>
        <v>0</v>
      </c>
      <c r="BJ877" s="25" t="s">
        <v>24</v>
      </c>
      <c r="BK877" s="251">
        <f>ROUND(I877*H877,2)</f>
        <v>0</v>
      </c>
      <c r="BL877" s="25" t="s">
        <v>401</v>
      </c>
      <c r="BM877" s="25" t="s">
        <v>1698</v>
      </c>
    </row>
    <row r="878" spans="2:47" s="1" customFormat="1" ht="13.5">
      <c r="B878" s="47"/>
      <c r="C878" s="75"/>
      <c r="D878" s="252" t="s">
        <v>403</v>
      </c>
      <c r="E878" s="75"/>
      <c r="F878" s="253" t="s">
        <v>1699</v>
      </c>
      <c r="G878" s="75"/>
      <c r="H878" s="75"/>
      <c r="I878" s="208"/>
      <c r="J878" s="75"/>
      <c r="K878" s="75"/>
      <c r="L878" s="73"/>
      <c r="M878" s="254"/>
      <c r="N878" s="48"/>
      <c r="O878" s="48"/>
      <c r="P878" s="48"/>
      <c r="Q878" s="48"/>
      <c r="R878" s="48"/>
      <c r="S878" s="48"/>
      <c r="T878" s="96"/>
      <c r="AT878" s="25" t="s">
        <v>403</v>
      </c>
      <c r="AU878" s="25" t="s">
        <v>81</v>
      </c>
    </row>
    <row r="879" spans="2:51" s="12" customFormat="1" ht="13.5">
      <c r="B879" s="255"/>
      <c r="C879" s="256"/>
      <c r="D879" s="252" t="s">
        <v>405</v>
      </c>
      <c r="E879" s="257" t="s">
        <v>22</v>
      </c>
      <c r="F879" s="258" t="s">
        <v>1700</v>
      </c>
      <c r="G879" s="256"/>
      <c r="H879" s="259">
        <v>0.8</v>
      </c>
      <c r="I879" s="260"/>
      <c r="J879" s="256"/>
      <c r="K879" s="256"/>
      <c r="L879" s="261"/>
      <c r="M879" s="262"/>
      <c r="N879" s="263"/>
      <c r="O879" s="263"/>
      <c r="P879" s="263"/>
      <c r="Q879" s="263"/>
      <c r="R879" s="263"/>
      <c r="S879" s="263"/>
      <c r="T879" s="264"/>
      <c r="AT879" s="265" t="s">
        <v>405</v>
      </c>
      <c r="AU879" s="265" t="s">
        <v>81</v>
      </c>
      <c r="AV879" s="12" t="s">
        <v>81</v>
      </c>
      <c r="AW879" s="12" t="s">
        <v>36</v>
      </c>
      <c r="AX879" s="12" t="s">
        <v>73</v>
      </c>
      <c r="AY879" s="265" t="s">
        <v>394</v>
      </c>
    </row>
    <row r="880" spans="2:51" s="12" customFormat="1" ht="13.5">
      <c r="B880" s="255"/>
      <c r="C880" s="256"/>
      <c r="D880" s="252" t="s">
        <v>405</v>
      </c>
      <c r="E880" s="257" t="s">
        <v>22</v>
      </c>
      <c r="F880" s="258" t="s">
        <v>1701</v>
      </c>
      <c r="G880" s="256"/>
      <c r="H880" s="259">
        <v>5</v>
      </c>
      <c r="I880" s="260"/>
      <c r="J880" s="256"/>
      <c r="K880" s="256"/>
      <c r="L880" s="261"/>
      <c r="M880" s="262"/>
      <c r="N880" s="263"/>
      <c r="O880" s="263"/>
      <c r="P880" s="263"/>
      <c r="Q880" s="263"/>
      <c r="R880" s="263"/>
      <c r="S880" s="263"/>
      <c r="T880" s="264"/>
      <c r="AT880" s="265" t="s">
        <v>405</v>
      </c>
      <c r="AU880" s="265" t="s">
        <v>81</v>
      </c>
      <c r="AV880" s="12" t="s">
        <v>81</v>
      </c>
      <c r="AW880" s="12" t="s">
        <v>36</v>
      </c>
      <c r="AX880" s="12" t="s">
        <v>73</v>
      </c>
      <c r="AY880" s="265" t="s">
        <v>394</v>
      </c>
    </row>
    <row r="881" spans="2:51" s="14" customFormat="1" ht="13.5">
      <c r="B881" s="277"/>
      <c r="C881" s="278"/>
      <c r="D881" s="252" t="s">
        <v>405</v>
      </c>
      <c r="E881" s="279" t="s">
        <v>22</v>
      </c>
      <c r="F881" s="280" t="s">
        <v>473</v>
      </c>
      <c r="G881" s="278"/>
      <c r="H881" s="281">
        <v>5.8</v>
      </c>
      <c r="I881" s="282"/>
      <c r="J881" s="278"/>
      <c r="K881" s="278"/>
      <c r="L881" s="283"/>
      <c r="M881" s="284"/>
      <c r="N881" s="285"/>
      <c r="O881" s="285"/>
      <c r="P881" s="285"/>
      <c r="Q881" s="285"/>
      <c r="R881" s="285"/>
      <c r="S881" s="285"/>
      <c r="T881" s="286"/>
      <c r="AT881" s="287" t="s">
        <v>405</v>
      </c>
      <c r="AU881" s="287" t="s">
        <v>81</v>
      </c>
      <c r="AV881" s="14" t="s">
        <v>401</v>
      </c>
      <c r="AW881" s="14" t="s">
        <v>36</v>
      </c>
      <c r="AX881" s="14" t="s">
        <v>24</v>
      </c>
      <c r="AY881" s="287" t="s">
        <v>394</v>
      </c>
    </row>
    <row r="882" spans="2:65" s="1" customFormat="1" ht="25.5" customHeight="1">
      <c r="B882" s="47"/>
      <c r="C882" s="240" t="s">
        <v>1702</v>
      </c>
      <c r="D882" s="240" t="s">
        <v>396</v>
      </c>
      <c r="E882" s="241" t="s">
        <v>1703</v>
      </c>
      <c r="F882" s="242" t="s">
        <v>1704</v>
      </c>
      <c r="G882" s="243" t="s">
        <v>612</v>
      </c>
      <c r="H882" s="244">
        <v>0.8</v>
      </c>
      <c r="I882" s="245"/>
      <c r="J882" s="246">
        <f>ROUND(I882*H882,2)</f>
        <v>0</v>
      </c>
      <c r="K882" s="242" t="s">
        <v>400</v>
      </c>
      <c r="L882" s="73"/>
      <c r="M882" s="247" t="s">
        <v>22</v>
      </c>
      <c r="N882" s="248" t="s">
        <v>44</v>
      </c>
      <c r="O882" s="48"/>
      <c r="P882" s="249">
        <f>O882*H882</f>
        <v>0</v>
      </c>
      <c r="Q882" s="249">
        <v>4E-05</v>
      </c>
      <c r="R882" s="249">
        <f>Q882*H882</f>
        <v>3.2000000000000005E-05</v>
      </c>
      <c r="S882" s="249">
        <v>0.001</v>
      </c>
      <c r="T882" s="250">
        <f>S882*H882</f>
        <v>0.0008</v>
      </c>
      <c r="AR882" s="25" t="s">
        <v>401</v>
      </c>
      <c r="AT882" s="25" t="s">
        <v>396</v>
      </c>
      <c r="AU882" s="25" t="s">
        <v>81</v>
      </c>
      <c r="AY882" s="25" t="s">
        <v>394</v>
      </c>
      <c r="BE882" s="251">
        <f>IF(N882="základní",J882,0)</f>
        <v>0</v>
      </c>
      <c r="BF882" s="251">
        <f>IF(N882="snížená",J882,0)</f>
        <v>0</v>
      </c>
      <c r="BG882" s="251">
        <f>IF(N882="zákl. přenesená",J882,0)</f>
        <v>0</v>
      </c>
      <c r="BH882" s="251">
        <f>IF(N882="sníž. přenesená",J882,0)</f>
        <v>0</v>
      </c>
      <c r="BI882" s="251">
        <f>IF(N882="nulová",J882,0)</f>
        <v>0</v>
      </c>
      <c r="BJ882" s="25" t="s">
        <v>24</v>
      </c>
      <c r="BK882" s="251">
        <f>ROUND(I882*H882,2)</f>
        <v>0</v>
      </c>
      <c r="BL882" s="25" t="s">
        <v>401</v>
      </c>
      <c r="BM882" s="25" t="s">
        <v>1705</v>
      </c>
    </row>
    <row r="883" spans="2:47" s="1" customFormat="1" ht="13.5">
      <c r="B883" s="47"/>
      <c r="C883" s="75"/>
      <c r="D883" s="252" t="s">
        <v>403</v>
      </c>
      <c r="E883" s="75"/>
      <c r="F883" s="253" t="s">
        <v>1706</v>
      </c>
      <c r="G883" s="75"/>
      <c r="H883" s="75"/>
      <c r="I883" s="208"/>
      <c r="J883" s="75"/>
      <c r="K883" s="75"/>
      <c r="L883" s="73"/>
      <c r="M883" s="254"/>
      <c r="N883" s="48"/>
      <c r="O883" s="48"/>
      <c r="P883" s="48"/>
      <c r="Q883" s="48"/>
      <c r="R883" s="48"/>
      <c r="S883" s="48"/>
      <c r="T883" s="96"/>
      <c r="AT883" s="25" t="s">
        <v>403</v>
      </c>
      <c r="AU883" s="25" t="s">
        <v>81</v>
      </c>
    </row>
    <row r="884" spans="2:51" s="12" customFormat="1" ht="13.5">
      <c r="B884" s="255"/>
      <c r="C884" s="256"/>
      <c r="D884" s="252" t="s">
        <v>405</v>
      </c>
      <c r="E884" s="257" t="s">
        <v>22</v>
      </c>
      <c r="F884" s="258" t="s">
        <v>1707</v>
      </c>
      <c r="G884" s="256"/>
      <c r="H884" s="259">
        <v>0.8</v>
      </c>
      <c r="I884" s="260"/>
      <c r="J884" s="256"/>
      <c r="K884" s="256"/>
      <c r="L884" s="261"/>
      <c r="M884" s="262"/>
      <c r="N884" s="263"/>
      <c r="O884" s="263"/>
      <c r="P884" s="263"/>
      <c r="Q884" s="263"/>
      <c r="R884" s="263"/>
      <c r="S884" s="263"/>
      <c r="T884" s="264"/>
      <c r="AT884" s="265" t="s">
        <v>405</v>
      </c>
      <c r="AU884" s="265" t="s">
        <v>81</v>
      </c>
      <c r="AV884" s="12" t="s">
        <v>81</v>
      </c>
      <c r="AW884" s="12" t="s">
        <v>36</v>
      </c>
      <c r="AX884" s="12" t="s">
        <v>24</v>
      </c>
      <c r="AY884" s="265" t="s">
        <v>394</v>
      </c>
    </row>
    <row r="885" spans="2:65" s="1" customFormat="1" ht="16.5" customHeight="1">
      <c r="B885" s="47"/>
      <c r="C885" s="240" t="s">
        <v>1708</v>
      </c>
      <c r="D885" s="240" t="s">
        <v>396</v>
      </c>
      <c r="E885" s="241" t="s">
        <v>1709</v>
      </c>
      <c r="F885" s="242" t="s">
        <v>1710</v>
      </c>
      <c r="G885" s="243" t="s">
        <v>612</v>
      </c>
      <c r="H885" s="244">
        <v>23.15</v>
      </c>
      <c r="I885" s="245"/>
      <c r="J885" s="246">
        <f>ROUND(I885*H885,2)</f>
        <v>0</v>
      </c>
      <c r="K885" s="242" t="s">
        <v>410</v>
      </c>
      <c r="L885" s="73"/>
      <c r="M885" s="247" t="s">
        <v>22</v>
      </c>
      <c r="N885" s="248" t="s">
        <v>44</v>
      </c>
      <c r="O885" s="48"/>
      <c r="P885" s="249">
        <f>O885*H885</f>
        <v>0</v>
      </c>
      <c r="Q885" s="249">
        <v>0.00062</v>
      </c>
      <c r="R885" s="249">
        <f>Q885*H885</f>
        <v>0.014353</v>
      </c>
      <c r="S885" s="249">
        <v>0</v>
      </c>
      <c r="T885" s="250">
        <f>S885*H885</f>
        <v>0</v>
      </c>
      <c r="AR885" s="25" t="s">
        <v>401</v>
      </c>
      <c r="AT885" s="25" t="s">
        <v>396</v>
      </c>
      <c r="AU885" s="25" t="s">
        <v>81</v>
      </c>
      <c r="AY885" s="25" t="s">
        <v>394</v>
      </c>
      <c r="BE885" s="251">
        <f>IF(N885="základní",J885,0)</f>
        <v>0</v>
      </c>
      <c r="BF885" s="251">
        <f>IF(N885="snížená",J885,0)</f>
        <v>0</v>
      </c>
      <c r="BG885" s="251">
        <f>IF(N885="zákl. přenesená",J885,0)</f>
        <v>0</v>
      </c>
      <c r="BH885" s="251">
        <f>IF(N885="sníž. přenesená",J885,0)</f>
        <v>0</v>
      </c>
      <c r="BI885" s="251">
        <f>IF(N885="nulová",J885,0)</f>
        <v>0</v>
      </c>
      <c r="BJ885" s="25" t="s">
        <v>24</v>
      </c>
      <c r="BK885" s="251">
        <f>ROUND(I885*H885,2)</f>
        <v>0</v>
      </c>
      <c r="BL885" s="25" t="s">
        <v>401</v>
      </c>
      <c r="BM885" s="25" t="s">
        <v>1711</v>
      </c>
    </row>
    <row r="886" spans="2:47" s="1" customFormat="1" ht="13.5">
      <c r="B886" s="47"/>
      <c r="C886" s="75"/>
      <c r="D886" s="252" t="s">
        <v>403</v>
      </c>
      <c r="E886" s="75"/>
      <c r="F886" s="253" t="s">
        <v>1712</v>
      </c>
      <c r="G886" s="75"/>
      <c r="H886" s="75"/>
      <c r="I886" s="208"/>
      <c r="J886" s="75"/>
      <c r="K886" s="75"/>
      <c r="L886" s="73"/>
      <c r="M886" s="254"/>
      <c r="N886" s="48"/>
      <c r="O886" s="48"/>
      <c r="P886" s="48"/>
      <c r="Q886" s="48"/>
      <c r="R886" s="48"/>
      <c r="S886" s="48"/>
      <c r="T886" s="96"/>
      <c r="AT886" s="25" t="s">
        <v>403</v>
      </c>
      <c r="AU886" s="25" t="s">
        <v>81</v>
      </c>
    </row>
    <row r="887" spans="2:51" s="12" customFormat="1" ht="13.5">
      <c r="B887" s="255"/>
      <c r="C887" s="256"/>
      <c r="D887" s="252" t="s">
        <v>405</v>
      </c>
      <c r="E887" s="257" t="s">
        <v>22</v>
      </c>
      <c r="F887" s="258" t="s">
        <v>1713</v>
      </c>
      <c r="G887" s="256"/>
      <c r="H887" s="259">
        <v>23.15</v>
      </c>
      <c r="I887" s="260"/>
      <c r="J887" s="256"/>
      <c r="K887" s="256"/>
      <c r="L887" s="261"/>
      <c r="M887" s="262"/>
      <c r="N887" s="263"/>
      <c r="O887" s="263"/>
      <c r="P887" s="263"/>
      <c r="Q887" s="263"/>
      <c r="R887" s="263"/>
      <c r="S887" s="263"/>
      <c r="T887" s="264"/>
      <c r="AT887" s="265" t="s">
        <v>405</v>
      </c>
      <c r="AU887" s="265" t="s">
        <v>81</v>
      </c>
      <c r="AV887" s="12" t="s">
        <v>81</v>
      </c>
      <c r="AW887" s="12" t="s">
        <v>36</v>
      </c>
      <c r="AX887" s="12" t="s">
        <v>24</v>
      </c>
      <c r="AY887" s="265" t="s">
        <v>394</v>
      </c>
    </row>
    <row r="888" spans="2:65" s="1" customFormat="1" ht="25.5" customHeight="1">
      <c r="B888" s="47"/>
      <c r="C888" s="240" t="s">
        <v>1714</v>
      </c>
      <c r="D888" s="240" t="s">
        <v>396</v>
      </c>
      <c r="E888" s="241" t="s">
        <v>1715</v>
      </c>
      <c r="F888" s="242" t="s">
        <v>1716</v>
      </c>
      <c r="G888" s="243" t="s">
        <v>425</v>
      </c>
      <c r="H888" s="244">
        <v>1262.909</v>
      </c>
      <c r="I888" s="245"/>
      <c r="J888" s="246">
        <f>ROUND(I888*H888,2)</f>
        <v>0</v>
      </c>
      <c r="K888" s="242" t="s">
        <v>410</v>
      </c>
      <c r="L888" s="73"/>
      <c r="M888" s="247" t="s">
        <v>22</v>
      </c>
      <c r="N888" s="248" t="s">
        <v>44</v>
      </c>
      <c r="O888" s="48"/>
      <c r="P888" s="249">
        <f>O888*H888</f>
        <v>0</v>
      </c>
      <c r="Q888" s="249">
        <v>0</v>
      </c>
      <c r="R888" s="249">
        <f>Q888*H888</f>
        <v>0</v>
      </c>
      <c r="S888" s="249">
        <v>0.37</v>
      </c>
      <c r="T888" s="250">
        <f>S888*H888</f>
        <v>467.27633000000003</v>
      </c>
      <c r="AR888" s="25" t="s">
        <v>401</v>
      </c>
      <c r="AT888" s="25" t="s">
        <v>396</v>
      </c>
      <c r="AU888" s="25" t="s">
        <v>81</v>
      </c>
      <c r="AY888" s="25" t="s">
        <v>394</v>
      </c>
      <c r="BE888" s="251">
        <f>IF(N888="základní",J888,0)</f>
        <v>0</v>
      </c>
      <c r="BF888" s="251">
        <f>IF(N888="snížená",J888,0)</f>
        <v>0</v>
      </c>
      <c r="BG888" s="251">
        <f>IF(N888="zákl. přenesená",J888,0)</f>
        <v>0</v>
      </c>
      <c r="BH888" s="251">
        <f>IF(N888="sníž. přenesená",J888,0)</f>
        <v>0</v>
      </c>
      <c r="BI888" s="251">
        <f>IF(N888="nulová",J888,0)</f>
        <v>0</v>
      </c>
      <c r="BJ888" s="25" t="s">
        <v>24</v>
      </c>
      <c r="BK888" s="251">
        <f>ROUND(I888*H888,2)</f>
        <v>0</v>
      </c>
      <c r="BL888" s="25" t="s">
        <v>401</v>
      </c>
      <c r="BM888" s="25" t="s">
        <v>1717</v>
      </c>
    </row>
    <row r="889" spans="2:47" s="1" customFormat="1" ht="13.5">
      <c r="B889" s="47"/>
      <c r="C889" s="75"/>
      <c r="D889" s="252" t="s">
        <v>403</v>
      </c>
      <c r="E889" s="75"/>
      <c r="F889" s="253" t="s">
        <v>1718</v>
      </c>
      <c r="G889" s="75"/>
      <c r="H889" s="75"/>
      <c r="I889" s="208"/>
      <c r="J889" s="75"/>
      <c r="K889" s="75"/>
      <c r="L889" s="73"/>
      <c r="M889" s="254"/>
      <c r="N889" s="48"/>
      <c r="O889" s="48"/>
      <c r="P889" s="48"/>
      <c r="Q889" s="48"/>
      <c r="R889" s="48"/>
      <c r="S889" s="48"/>
      <c r="T889" s="96"/>
      <c r="AT889" s="25" t="s">
        <v>403</v>
      </c>
      <c r="AU889" s="25" t="s">
        <v>81</v>
      </c>
    </row>
    <row r="890" spans="2:51" s="12" customFormat="1" ht="13.5">
      <c r="B890" s="255"/>
      <c r="C890" s="256"/>
      <c r="D890" s="252" t="s">
        <v>405</v>
      </c>
      <c r="E890" s="257" t="s">
        <v>22</v>
      </c>
      <c r="F890" s="258" t="s">
        <v>1719</v>
      </c>
      <c r="G890" s="256"/>
      <c r="H890" s="259">
        <v>1262.909</v>
      </c>
      <c r="I890" s="260"/>
      <c r="J890" s="256"/>
      <c r="K890" s="256"/>
      <c r="L890" s="261"/>
      <c r="M890" s="262"/>
      <c r="N890" s="263"/>
      <c r="O890" s="263"/>
      <c r="P890" s="263"/>
      <c r="Q890" s="263"/>
      <c r="R890" s="263"/>
      <c r="S890" s="263"/>
      <c r="T890" s="264"/>
      <c r="AT890" s="265" t="s">
        <v>405</v>
      </c>
      <c r="AU890" s="265" t="s">
        <v>81</v>
      </c>
      <c r="AV890" s="12" t="s">
        <v>81</v>
      </c>
      <c r="AW890" s="12" t="s">
        <v>36</v>
      </c>
      <c r="AX890" s="12" t="s">
        <v>24</v>
      </c>
      <c r="AY890" s="265" t="s">
        <v>394</v>
      </c>
    </row>
    <row r="891" spans="2:65" s="1" customFormat="1" ht="16.5" customHeight="1">
      <c r="B891" s="47"/>
      <c r="C891" s="240" t="s">
        <v>1720</v>
      </c>
      <c r="D891" s="240" t="s">
        <v>396</v>
      </c>
      <c r="E891" s="241" t="s">
        <v>1721</v>
      </c>
      <c r="F891" s="242" t="s">
        <v>1722</v>
      </c>
      <c r="G891" s="243" t="s">
        <v>425</v>
      </c>
      <c r="H891" s="244">
        <v>6.11</v>
      </c>
      <c r="I891" s="245"/>
      <c r="J891" s="246">
        <f>ROUND(I891*H891,2)</f>
        <v>0</v>
      </c>
      <c r="K891" s="242" t="s">
        <v>410</v>
      </c>
      <c r="L891" s="73"/>
      <c r="M891" s="247" t="s">
        <v>22</v>
      </c>
      <c r="N891" s="248" t="s">
        <v>44</v>
      </c>
      <c r="O891" s="48"/>
      <c r="P891" s="249">
        <f>O891*H891</f>
        <v>0</v>
      </c>
      <c r="Q891" s="249">
        <v>0.0001</v>
      </c>
      <c r="R891" s="249">
        <f>Q891*H891</f>
        <v>0.0006110000000000001</v>
      </c>
      <c r="S891" s="249">
        <v>2.41</v>
      </c>
      <c r="T891" s="250">
        <f>S891*H891</f>
        <v>14.725100000000001</v>
      </c>
      <c r="AR891" s="25" t="s">
        <v>401</v>
      </c>
      <c r="AT891" s="25" t="s">
        <v>396</v>
      </c>
      <c r="AU891" s="25" t="s">
        <v>81</v>
      </c>
      <c r="AY891" s="25" t="s">
        <v>394</v>
      </c>
      <c r="BE891" s="251">
        <f>IF(N891="základní",J891,0)</f>
        <v>0</v>
      </c>
      <c r="BF891" s="251">
        <f>IF(N891="snížená",J891,0)</f>
        <v>0</v>
      </c>
      <c r="BG891" s="251">
        <f>IF(N891="zákl. přenesená",J891,0)</f>
        <v>0</v>
      </c>
      <c r="BH891" s="251">
        <f>IF(N891="sníž. přenesená",J891,0)</f>
        <v>0</v>
      </c>
      <c r="BI891" s="251">
        <f>IF(N891="nulová",J891,0)</f>
        <v>0</v>
      </c>
      <c r="BJ891" s="25" t="s">
        <v>24</v>
      </c>
      <c r="BK891" s="251">
        <f>ROUND(I891*H891,2)</f>
        <v>0</v>
      </c>
      <c r="BL891" s="25" t="s">
        <v>401</v>
      </c>
      <c r="BM891" s="25" t="s">
        <v>1723</v>
      </c>
    </row>
    <row r="892" spans="2:47" s="1" customFormat="1" ht="13.5">
      <c r="B892" s="47"/>
      <c r="C892" s="75"/>
      <c r="D892" s="252" t="s">
        <v>403</v>
      </c>
      <c r="E892" s="75"/>
      <c r="F892" s="253" t="s">
        <v>1724</v>
      </c>
      <c r="G892" s="75"/>
      <c r="H892" s="75"/>
      <c r="I892" s="208"/>
      <c r="J892" s="75"/>
      <c r="K892" s="75"/>
      <c r="L892" s="73"/>
      <c r="M892" s="254"/>
      <c r="N892" s="48"/>
      <c r="O892" s="48"/>
      <c r="P892" s="48"/>
      <c r="Q892" s="48"/>
      <c r="R892" s="48"/>
      <c r="S892" s="48"/>
      <c r="T892" s="96"/>
      <c r="AT892" s="25" t="s">
        <v>403</v>
      </c>
      <c r="AU892" s="25" t="s">
        <v>81</v>
      </c>
    </row>
    <row r="893" spans="2:51" s="12" customFormat="1" ht="13.5">
      <c r="B893" s="255"/>
      <c r="C893" s="256"/>
      <c r="D893" s="252" t="s">
        <v>405</v>
      </c>
      <c r="E893" s="257" t="s">
        <v>22</v>
      </c>
      <c r="F893" s="258" t="s">
        <v>1725</v>
      </c>
      <c r="G893" s="256"/>
      <c r="H893" s="259">
        <v>6.11</v>
      </c>
      <c r="I893" s="260"/>
      <c r="J893" s="256"/>
      <c r="K893" s="256"/>
      <c r="L893" s="261"/>
      <c r="M893" s="262"/>
      <c r="N893" s="263"/>
      <c r="O893" s="263"/>
      <c r="P893" s="263"/>
      <c r="Q893" s="263"/>
      <c r="R893" s="263"/>
      <c r="S893" s="263"/>
      <c r="T893" s="264"/>
      <c r="AT893" s="265" t="s">
        <v>405</v>
      </c>
      <c r="AU893" s="265" t="s">
        <v>81</v>
      </c>
      <c r="AV893" s="12" t="s">
        <v>81</v>
      </c>
      <c r="AW893" s="12" t="s">
        <v>36</v>
      </c>
      <c r="AX893" s="12" t="s">
        <v>24</v>
      </c>
      <c r="AY893" s="265" t="s">
        <v>394</v>
      </c>
    </row>
    <row r="894" spans="2:65" s="1" customFormat="1" ht="16.5" customHeight="1">
      <c r="B894" s="47"/>
      <c r="C894" s="240" t="s">
        <v>1726</v>
      </c>
      <c r="D894" s="240" t="s">
        <v>396</v>
      </c>
      <c r="E894" s="241" t="s">
        <v>1727</v>
      </c>
      <c r="F894" s="242" t="s">
        <v>1728</v>
      </c>
      <c r="G894" s="243" t="s">
        <v>425</v>
      </c>
      <c r="H894" s="244">
        <v>41.988</v>
      </c>
      <c r="I894" s="245"/>
      <c r="J894" s="246">
        <f>ROUND(I894*H894,2)</f>
        <v>0</v>
      </c>
      <c r="K894" s="242" t="s">
        <v>410</v>
      </c>
      <c r="L894" s="73"/>
      <c r="M894" s="247" t="s">
        <v>22</v>
      </c>
      <c r="N894" s="248" t="s">
        <v>44</v>
      </c>
      <c r="O894" s="48"/>
      <c r="P894" s="249">
        <f>O894*H894</f>
        <v>0</v>
      </c>
      <c r="Q894" s="249">
        <v>0</v>
      </c>
      <c r="R894" s="249">
        <f>Q894*H894</f>
        <v>0</v>
      </c>
      <c r="S894" s="249">
        <v>0</v>
      </c>
      <c r="T894" s="250">
        <f>S894*H894</f>
        <v>0</v>
      </c>
      <c r="AR894" s="25" t="s">
        <v>401</v>
      </c>
      <c r="AT894" s="25" t="s">
        <v>396</v>
      </c>
      <c r="AU894" s="25" t="s">
        <v>81</v>
      </c>
      <c r="AY894" s="25" t="s">
        <v>394</v>
      </c>
      <c r="BE894" s="251">
        <f>IF(N894="základní",J894,0)</f>
        <v>0</v>
      </c>
      <c r="BF894" s="251">
        <f>IF(N894="snížená",J894,0)</f>
        <v>0</v>
      </c>
      <c r="BG894" s="251">
        <f>IF(N894="zákl. přenesená",J894,0)</f>
        <v>0</v>
      </c>
      <c r="BH894" s="251">
        <f>IF(N894="sníž. přenesená",J894,0)</f>
        <v>0</v>
      </c>
      <c r="BI894" s="251">
        <f>IF(N894="nulová",J894,0)</f>
        <v>0</v>
      </c>
      <c r="BJ894" s="25" t="s">
        <v>24</v>
      </c>
      <c r="BK894" s="251">
        <f>ROUND(I894*H894,2)</f>
        <v>0</v>
      </c>
      <c r="BL894" s="25" t="s">
        <v>401</v>
      </c>
      <c r="BM894" s="25" t="s">
        <v>1729</v>
      </c>
    </row>
    <row r="895" spans="2:47" s="1" customFormat="1" ht="13.5">
      <c r="B895" s="47"/>
      <c r="C895" s="75"/>
      <c r="D895" s="252" t="s">
        <v>403</v>
      </c>
      <c r="E895" s="75"/>
      <c r="F895" s="253" t="s">
        <v>1730</v>
      </c>
      <c r="G895" s="75"/>
      <c r="H895" s="75"/>
      <c r="I895" s="208"/>
      <c r="J895" s="75"/>
      <c r="K895" s="75"/>
      <c r="L895" s="73"/>
      <c r="M895" s="254"/>
      <c r="N895" s="48"/>
      <c r="O895" s="48"/>
      <c r="P895" s="48"/>
      <c r="Q895" s="48"/>
      <c r="R895" s="48"/>
      <c r="S895" s="48"/>
      <c r="T895" s="96"/>
      <c r="AT895" s="25" t="s">
        <v>403</v>
      </c>
      <c r="AU895" s="25" t="s">
        <v>81</v>
      </c>
    </row>
    <row r="896" spans="2:51" s="12" customFormat="1" ht="13.5">
      <c r="B896" s="255"/>
      <c r="C896" s="256"/>
      <c r="D896" s="252" t="s">
        <v>405</v>
      </c>
      <c r="E896" s="257" t="s">
        <v>22</v>
      </c>
      <c r="F896" s="258" t="s">
        <v>1731</v>
      </c>
      <c r="G896" s="256"/>
      <c r="H896" s="259">
        <v>30.062</v>
      </c>
      <c r="I896" s="260"/>
      <c r="J896" s="256"/>
      <c r="K896" s="256"/>
      <c r="L896" s="261"/>
      <c r="M896" s="262"/>
      <c r="N896" s="263"/>
      <c r="O896" s="263"/>
      <c r="P896" s="263"/>
      <c r="Q896" s="263"/>
      <c r="R896" s="263"/>
      <c r="S896" s="263"/>
      <c r="T896" s="264"/>
      <c r="AT896" s="265" t="s">
        <v>405</v>
      </c>
      <c r="AU896" s="265" t="s">
        <v>81</v>
      </c>
      <c r="AV896" s="12" t="s">
        <v>81</v>
      </c>
      <c r="AW896" s="12" t="s">
        <v>36</v>
      </c>
      <c r="AX896" s="12" t="s">
        <v>73</v>
      </c>
      <c r="AY896" s="265" t="s">
        <v>394</v>
      </c>
    </row>
    <row r="897" spans="2:51" s="12" customFormat="1" ht="13.5">
      <c r="B897" s="255"/>
      <c r="C897" s="256"/>
      <c r="D897" s="252" t="s">
        <v>405</v>
      </c>
      <c r="E897" s="257" t="s">
        <v>22</v>
      </c>
      <c r="F897" s="258" t="s">
        <v>1732</v>
      </c>
      <c r="G897" s="256"/>
      <c r="H897" s="259">
        <v>11.926</v>
      </c>
      <c r="I897" s="260"/>
      <c r="J897" s="256"/>
      <c r="K897" s="256"/>
      <c r="L897" s="261"/>
      <c r="M897" s="262"/>
      <c r="N897" s="263"/>
      <c r="O897" s="263"/>
      <c r="P897" s="263"/>
      <c r="Q897" s="263"/>
      <c r="R897" s="263"/>
      <c r="S897" s="263"/>
      <c r="T897" s="264"/>
      <c r="AT897" s="265" t="s">
        <v>405</v>
      </c>
      <c r="AU897" s="265" t="s">
        <v>81</v>
      </c>
      <c r="AV897" s="12" t="s">
        <v>81</v>
      </c>
      <c r="AW897" s="12" t="s">
        <v>36</v>
      </c>
      <c r="AX897" s="12" t="s">
        <v>73</v>
      </c>
      <c r="AY897" s="265" t="s">
        <v>394</v>
      </c>
    </row>
    <row r="898" spans="2:51" s="14" customFormat="1" ht="13.5">
      <c r="B898" s="277"/>
      <c r="C898" s="278"/>
      <c r="D898" s="252" t="s">
        <v>405</v>
      </c>
      <c r="E898" s="279" t="s">
        <v>22</v>
      </c>
      <c r="F898" s="280" t="s">
        <v>473</v>
      </c>
      <c r="G898" s="278"/>
      <c r="H898" s="281">
        <v>41.988</v>
      </c>
      <c r="I898" s="282"/>
      <c r="J898" s="278"/>
      <c r="K898" s="278"/>
      <c r="L898" s="283"/>
      <c r="M898" s="284"/>
      <c r="N898" s="285"/>
      <c r="O898" s="285"/>
      <c r="P898" s="285"/>
      <c r="Q898" s="285"/>
      <c r="R898" s="285"/>
      <c r="S898" s="285"/>
      <c r="T898" s="286"/>
      <c r="AT898" s="287" t="s">
        <v>405</v>
      </c>
      <c r="AU898" s="287" t="s">
        <v>81</v>
      </c>
      <c r="AV898" s="14" t="s">
        <v>401</v>
      </c>
      <c r="AW898" s="14" t="s">
        <v>36</v>
      </c>
      <c r="AX898" s="14" t="s">
        <v>24</v>
      </c>
      <c r="AY898" s="287" t="s">
        <v>394</v>
      </c>
    </row>
    <row r="899" spans="2:65" s="1" customFormat="1" ht="16.5" customHeight="1">
      <c r="B899" s="47"/>
      <c r="C899" s="240" t="s">
        <v>1733</v>
      </c>
      <c r="D899" s="240" t="s">
        <v>396</v>
      </c>
      <c r="E899" s="241" t="s">
        <v>1734</v>
      </c>
      <c r="F899" s="242" t="s">
        <v>1735</v>
      </c>
      <c r="G899" s="243" t="s">
        <v>399</v>
      </c>
      <c r="H899" s="244">
        <v>400.073</v>
      </c>
      <c r="I899" s="245"/>
      <c r="J899" s="246">
        <f>ROUND(I899*H899,2)</f>
        <v>0</v>
      </c>
      <c r="K899" s="242" t="s">
        <v>400</v>
      </c>
      <c r="L899" s="73"/>
      <c r="M899" s="247" t="s">
        <v>22</v>
      </c>
      <c r="N899" s="248" t="s">
        <v>44</v>
      </c>
      <c r="O899" s="48"/>
      <c r="P899" s="249">
        <f>O899*H899</f>
        <v>0</v>
      </c>
      <c r="Q899" s="249">
        <v>0</v>
      </c>
      <c r="R899" s="249">
        <f>Q899*H899</f>
        <v>0</v>
      </c>
      <c r="S899" s="249">
        <v>0</v>
      </c>
      <c r="T899" s="250">
        <f>S899*H899</f>
        <v>0</v>
      </c>
      <c r="AR899" s="25" t="s">
        <v>401</v>
      </c>
      <c r="AT899" s="25" t="s">
        <v>396</v>
      </c>
      <c r="AU899" s="25" t="s">
        <v>81</v>
      </c>
      <c r="AY899" s="25" t="s">
        <v>394</v>
      </c>
      <c r="BE899" s="251">
        <f>IF(N899="základní",J899,0)</f>
        <v>0</v>
      </c>
      <c r="BF899" s="251">
        <f>IF(N899="snížená",J899,0)</f>
        <v>0</v>
      </c>
      <c r="BG899" s="251">
        <f>IF(N899="zákl. přenesená",J899,0)</f>
        <v>0</v>
      </c>
      <c r="BH899" s="251">
        <f>IF(N899="sníž. přenesená",J899,0)</f>
        <v>0</v>
      </c>
      <c r="BI899" s="251">
        <f>IF(N899="nulová",J899,0)</f>
        <v>0</v>
      </c>
      <c r="BJ899" s="25" t="s">
        <v>24</v>
      </c>
      <c r="BK899" s="251">
        <f>ROUND(I899*H899,2)</f>
        <v>0</v>
      </c>
      <c r="BL899" s="25" t="s">
        <v>401</v>
      </c>
      <c r="BM899" s="25" t="s">
        <v>1736</v>
      </c>
    </row>
    <row r="900" spans="2:47" s="1" customFormat="1" ht="13.5">
      <c r="B900" s="47"/>
      <c r="C900" s="75"/>
      <c r="D900" s="252" t="s">
        <v>403</v>
      </c>
      <c r="E900" s="75"/>
      <c r="F900" s="253" t="s">
        <v>1737</v>
      </c>
      <c r="G900" s="75"/>
      <c r="H900" s="75"/>
      <c r="I900" s="208"/>
      <c r="J900" s="75"/>
      <c r="K900" s="75"/>
      <c r="L900" s="73"/>
      <c r="M900" s="254"/>
      <c r="N900" s="48"/>
      <c r="O900" s="48"/>
      <c r="P900" s="48"/>
      <c r="Q900" s="48"/>
      <c r="R900" s="48"/>
      <c r="S900" s="48"/>
      <c r="T900" s="96"/>
      <c r="AT900" s="25" t="s">
        <v>403</v>
      </c>
      <c r="AU900" s="25" t="s">
        <v>81</v>
      </c>
    </row>
    <row r="901" spans="2:51" s="12" customFormat="1" ht="13.5">
      <c r="B901" s="255"/>
      <c r="C901" s="256"/>
      <c r="D901" s="252" t="s">
        <v>405</v>
      </c>
      <c r="E901" s="257" t="s">
        <v>22</v>
      </c>
      <c r="F901" s="258" t="s">
        <v>1738</v>
      </c>
      <c r="G901" s="256"/>
      <c r="H901" s="259">
        <v>400.073</v>
      </c>
      <c r="I901" s="260"/>
      <c r="J901" s="256"/>
      <c r="K901" s="256"/>
      <c r="L901" s="261"/>
      <c r="M901" s="262"/>
      <c r="N901" s="263"/>
      <c r="O901" s="263"/>
      <c r="P901" s="263"/>
      <c r="Q901" s="263"/>
      <c r="R901" s="263"/>
      <c r="S901" s="263"/>
      <c r="T901" s="264"/>
      <c r="AT901" s="265" t="s">
        <v>405</v>
      </c>
      <c r="AU901" s="265" t="s">
        <v>81</v>
      </c>
      <c r="AV901" s="12" t="s">
        <v>81</v>
      </c>
      <c r="AW901" s="12" t="s">
        <v>36</v>
      </c>
      <c r="AX901" s="12" t="s">
        <v>24</v>
      </c>
      <c r="AY901" s="265" t="s">
        <v>394</v>
      </c>
    </row>
    <row r="902" spans="2:63" s="11" customFormat="1" ht="29.85" customHeight="1">
      <c r="B902" s="224"/>
      <c r="C902" s="225"/>
      <c r="D902" s="226" t="s">
        <v>72</v>
      </c>
      <c r="E902" s="238" t="s">
        <v>1739</v>
      </c>
      <c r="F902" s="238" t="s">
        <v>1740</v>
      </c>
      <c r="G902" s="225"/>
      <c r="H902" s="225"/>
      <c r="I902" s="228"/>
      <c r="J902" s="239">
        <f>BK902</f>
        <v>0</v>
      </c>
      <c r="K902" s="225"/>
      <c r="L902" s="230"/>
      <c r="M902" s="231"/>
      <c r="N902" s="232"/>
      <c r="O902" s="232"/>
      <c r="P902" s="233">
        <f>SUM(P903:P913)</f>
        <v>0</v>
      </c>
      <c r="Q902" s="232"/>
      <c r="R902" s="233">
        <f>SUM(R903:R913)</f>
        <v>0</v>
      </c>
      <c r="S902" s="232"/>
      <c r="T902" s="234">
        <f>SUM(T903:T913)</f>
        <v>0</v>
      </c>
      <c r="AR902" s="235" t="s">
        <v>24</v>
      </c>
      <c r="AT902" s="236" t="s">
        <v>72</v>
      </c>
      <c r="AU902" s="236" t="s">
        <v>24</v>
      </c>
      <c r="AY902" s="235" t="s">
        <v>394</v>
      </c>
      <c r="BK902" s="237">
        <f>SUM(BK903:BK913)</f>
        <v>0</v>
      </c>
    </row>
    <row r="903" spans="2:65" s="1" customFormat="1" ht="16.5" customHeight="1">
      <c r="B903" s="47"/>
      <c r="C903" s="240" t="s">
        <v>1741</v>
      </c>
      <c r="D903" s="240" t="s">
        <v>396</v>
      </c>
      <c r="E903" s="241" t="s">
        <v>1742</v>
      </c>
      <c r="F903" s="242" t="s">
        <v>1743</v>
      </c>
      <c r="G903" s="243" t="s">
        <v>552</v>
      </c>
      <c r="H903" s="244">
        <v>489.64</v>
      </c>
      <c r="I903" s="245"/>
      <c r="J903" s="246">
        <f>ROUND(I903*H903,2)</f>
        <v>0</v>
      </c>
      <c r="K903" s="242" t="s">
        <v>410</v>
      </c>
      <c r="L903" s="73"/>
      <c r="M903" s="247" t="s">
        <v>22</v>
      </c>
      <c r="N903" s="248" t="s">
        <v>44</v>
      </c>
      <c r="O903" s="48"/>
      <c r="P903" s="249">
        <f>O903*H903</f>
        <v>0</v>
      </c>
      <c r="Q903" s="249">
        <v>0</v>
      </c>
      <c r="R903" s="249">
        <f>Q903*H903</f>
        <v>0</v>
      </c>
      <c r="S903" s="249">
        <v>0</v>
      </c>
      <c r="T903" s="250">
        <f>S903*H903</f>
        <v>0</v>
      </c>
      <c r="AR903" s="25" t="s">
        <v>401</v>
      </c>
      <c r="AT903" s="25" t="s">
        <v>396</v>
      </c>
      <c r="AU903" s="25" t="s">
        <v>81</v>
      </c>
      <c r="AY903" s="25" t="s">
        <v>394</v>
      </c>
      <c r="BE903" s="251">
        <f>IF(N903="základní",J903,0)</f>
        <v>0</v>
      </c>
      <c r="BF903" s="251">
        <f>IF(N903="snížená",J903,0)</f>
        <v>0</v>
      </c>
      <c r="BG903" s="251">
        <f>IF(N903="zákl. přenesená",J903,0)</f>
        <v>0</v>
      </c>
      <c r="BH903" s="251">
        <f>IF(N903="sníž. přenesená",J903,0)</f>
        <v>0</v>
      </c>
      <c r="BI903" s="251">
        <f>IF(N903="nulová",J903,0)</f>
        <v>0</v>
      </c>
      <c r="BJ903" s="25" t="s">
        <v>24</v>
      </c>
      <c r="BK903" s="251">
        <f>ROUND(I903*H903,2)</f>
        <v>0</v>
      </c>
      <c r="BL903" s="25" t="s">
        <v>401</v>
      </c>
      <c r="BM903" s="25" t="s">
        <v>1744</v>
      </c>
    </row>
    <row r="904" spans="2:47" s="1" customFormat="1" ht="13.5">
      <c r="B904" s="47"/>
      <c r="C904" s="75"/>
      <c r="D904" s="252" t="s">
        <v>403</v>
      </c>
      <c r="E904" s="75"/>
      <c r="F904" s="253" t="s">
        <v>1745</v>
      </c>
      <c r="G904" s="75"/>
      <c r="H904" s="75"/>
      <c r="I904" s="208"/>
      <c r="J904" s="75"/>
      <c r="K904" s="75"/>
      <c r="L904" s="73"/>
      <c r="M904" s="254"/>
      <c r="N904" s="48"/>
      <c r="O904" s="48"/>
      <c r="P904" s="48"/>
      <c r="Q904" s="48"/>
      <c r="R904" s="48"/>
      <c r="S904" s="48"/>
      <c r="T904" s="96"/>
      <c r="AT904" s="25" t="s">
        <v>403</v>
      </c>
      <c r="AU904" s="25" t="s">
        <v>81</v>
      </c>
    </row>
    <row r="905" spans="2:65" s="1" customFormat="1" ht="16.5" customHeight="1">
      <c r="B905" s="47"/>
      <c r="C905" s="240" t="s">
        <v>1746</v>
      </c>
      <c r="D905" s="240" t="s">
        <v>396</v>
      </c>
      <c r="E905" s="241" t="s">
        <v>1747</v>
      </c>
      <c r="F905" s="242" t="s">
        <v>1748</v>
      </c>
      <c r="G905" s="243" t="s">
        <v>552</v>
      </c>
      <c r="H905" s="244">
        <v>4406.76</v>
      </c>
      <c r="I905" s="245"/>
      <c r="J905" s="246">
        <f>ROUND(I905*H905,2)</f>
        <v>0</v>
      </c>
      <c r="K905" s="242" t="s">
        <v>410</v>
      </c>
      <c r="L905" s="73"/>
      <c r="M905" s="247" t="s">
        <v>22</v>
      </c>
      <c r="N905" s="248" t="s">
        <v>44</v>
      </c>
      <c r="O905" s="48"/>
      <c r="P905" s="249">
        <f>O905*H905</f>
        <v>0</v>
      </c>
      <c r="Q905" s="249">
        <v>0</v>
      </c>
      <c r="R905" s="249">
        <f>Q905*H905</f>
        <v>0</v>
      </c>
      <c r="S905" s="249">
        <v>0</v>
      </c>
      <c r="T905" s="250">
        <f>S905*H905</f>
        <v>0</v>
      </c>
      <c r="AR905" s="25" t="s">
        <v>401</v>
      </c>
      <c r="AT905" s="25" t="s">
        <v>396</v>
      </c>
      <c r="AU905" s="25" t="s">
        <v>81</v>
      </c>
      <c r="AY905" s="25" t="s">
        <v>394</v>
      </c>
      <c r="BE905" s="251">
        <f>IF(N905="základní",J905,0)</f>
        <v>0</v>
      </c>
      <c r="BF905" s="251">
        <f>IF(N905="snížená",J905,0)</f>
        <v>0</v>
      </c>
      <c r="BG905" s="251">
        <f>IF(N905="zákl. přenesená",J905,0)</f>
        <v>0</v>
      </c>
      <c r="BH905" s="251">
        <f>IF(N905="sníž. přenesená",J905,0)</f>
        <v>0</v>
      </c>
      <c r="BI905" s="251">
        <f>IF(N905="nulová",J905,0)</f>
        <v>0</v>
      </c>
      <c r="BJ905" s="25" t="s">
        <v>24</v>
      </c>
      <c r="BK905" s="251">
        <f>ROUND(I905*H905,2)</f>
        <v>0</v>
      </c>
      <c r="BL905" s="25" t="s">
        <v>401</v>
      </c>
      <c r="BM905" s="25" t="s">
        <v>1749</v>
      </c>
    </row>
    <row r="906" spans="2:47" s="1" customFormat="1" ht="13.5">
      <c r="B906" s="47"/>
      <c r="C906" s="75"/>
      <c r="D906" s="252" t="s">
        <v>403</v>
      </c>
      <c r="E906" s="75"/>
      <c r="F906" s="253" t="s">
        <v>1750</v>
      </c>
      <c r="G906" s="75"/>
      <c r="H906" s="75"/>
      <c r="I906" s="208"/>
      <c r="J906" s="75"/>
      <c r="K906" s="75"/>
      <c r="L906" s="73"/>
      <c r="M906" s="254"/>
      <c r="N906" s="48"/>
      <c r="O906" s="48"/>
      <c r="P906" s="48"/>
      <c r="Q906" s="48"/>
      <c r="R906" s="48"/>
      <c r="S906" s="48"/>
      <c r="T906" s="96"/>
      <c r="AT906" s="25" t="s">
        <v>403</v>
      </c>
      <c r="AU906" s="25" t="s">
        <v>81</v>
      </c>
    </row>
    <row r="907" spans="2:51" s="12" customFormat="1" ht="13.5">
      <c r="B907" s="255"/>
      <c r="C907" s="256"/>
      <c r="D907" s="252" t="s">
        <v>405</v>
      </c>
      <c r="E907" s="256"/>
      <c r="F907" s="258" t="s">
        <v>1751</v>
      </c>
      <c r="G907" s="256"/>
      <c r="H907" s="259">
        <v>4406.76</v>
      </c>
      <c r="I907" s="260"/>
      <c r="J907" s="256"/>
      <c r="K907" s="256"/>
      <c r="L907" s="261"/>
      <c r="M907" s="262"/>
      <c r="N907" s="263"/>
      <c r="O907" s="263"/>
      <c r="P907" s="263"/>
      <c r="Q907" s="263"/>
      <c r="R907" s="263"/>
      <c r="S907" s="263"/>
      <c r="T907" s="264"/>
      <c r="AT907" s="265" t="s">
        <v>405</v>
      </c>
      <c r="AU907" s="265" t="s">
        <v>81</v>
      </c>
      <c r="AV907" s="12" t="s">
        <v>81</v>
      </c>
      <c r="AW907" s="12" t="s">
        <v>6</v>
      </c>
      <c r="AX907" s="12" t="s">
        <v>24</v>
      </c>
      <c r="AY907" s="265" t="s">
        <v>394</v>
      </c>
    </row>
    <row r="908" spans="2:65" s="1" customFormat="1" ht="25.5" customHeight="1">
      <c r="B908" s="47"/>
      <c r="C908" s="240" t="s">
        <v>1752</v>
      </c>
      <c r="D908" s="240" t="s">
        <v>396</v>
      </c>
      <c r="E908" s="241" t="s">
        <v>1753</v>
      </c>
      <c r="F908" s="242" t="s">
        <v>1754</v>
      </c>
      <c r="G908" s="243" t="s">
        <v>552</v>
      </c>
      <c r="H908" s="244">
        <v>489.64</v>
      </c>
      <c r="I908" s="245"/>
      <c r="J908" s="246">
        <f>ROUND(I908*H908,2)</f>
        <v>0</v>
      </c>
      <c r="K908" s="242" t="s">
        <v>400</v>
      </c>
      <c r="L908" s="73"/>
      <c r="M908" s="247" t="s">
        <v>22</v>
      </c>
      <c r="N908" s="248" t="s">
        <v>44</v>
      </c>
      <c r="O908" s="48"/>
      <c r="P908" s="249">
        <f>O908*H908</f>
        <v>0</v>
      </c>
      <c r="Q908" s="249">
        <v>0</v>
      </c>
      <c r="R908" s="249">
        <f>Q908*H908</f>
        <v>0</v>
      </c>
      <c r="S908" s="249">
        <v>0</v>
      </c>
      <c r="T908" s="250">
        <f>S908*H908</f>
        <v>0</v>
      </c>
      <c r="AR908" s="25" t="s">
        <v>401</v>
      </c>
      <c r="AT908" s="25" t="s">
        <v>396</v>
      </c>
      <c r="AU908" s="25" t="s">
        <v>81</v>
      </c>
      <c r="AY908" s="25" t="s">
        <v>394</v>
      </c>
      <c r="BE908" s="251">
        <f>IF(N908="základní",J908,0)</f>
        <v>0</v>
      </c>
      <c r="BF908" s="251">
        <f>IF(N908="snížená",J908,0)</f>
        <v>0</v>
      </c>
      <c r="BG908" s="251">
        <f>IF(N908="zákl. přenesená",J908,0)</f>
        <v>0</v>
      </c>
      <c r="BH908" s="251">
        <f>IF(N908="sníž. přenesená",J908,0)</f>
        <v>0</v>
      </c>
      <c r="BI908" s="251">
        <f>IF(N908="nulová",J908,0)</f>
        <v>0</v>
      </c>
      <c r="BJ908" s="25" t="s">
        <v>24</v>
      </c>
      <c r="BK908" s="251">
        <f>ROUND(I908*H908,2)</f>
        <v>0</v>
      </c>
      <c r="BL908" s="25" t="s">
        <v>401</v>
      </c>
      <c r="BM908" s="25" t="s">
        <v>1755</v>
      </c>
    </row>
    <row r="909" spans="2:47" s="1" customFormat="1" ht="13.5">
      <c r="B909" s="47"/>
      <c r="C909" s="75"/>
      <c r="D909" s="252" t="s">
        <v>403</v>
      </c>
      <c r="E909" s="75"/>
      <c r="F909" s="253" t="s">
        <v>1756</v>
      </c>
      <c r="G909" s="75"/>
      <c r="H909" s="75"/>
      <c r="I909" s="208"/>
      <c r="J909" s="75"/>
      <c r="K909" s="75"/>
      <c r="L909" s="73"/>
      <c r="M909" s="254"/>
      <c r="N909" s="48"/>
      <c r="O909" s="48"/>
      <c r="P909" s="48"/>
      <c r="Q909" s="48"/>
      <c r="R909" s="48"/>
      <c r="S909" s="48"/>
      <c r="T909" s="96"/>
      <c r="AT909" s="25" t="s">
        <v>403</v>
      </c>
      <c r="AU909" s="25" t="s">
        <v>81</v>
      </c>
    </row>
    <row r="910" spans="2:65" s="1" customFormat="1" ht="25.5" customHeight="1">
      <c r="B910" s="47"/>
      <c r="C910" s="240" t="s">
        <v>1757</v>
      </c>
      <c r="D910" s="240" t="s">
        <v>396</v>
      </c>
      <c r="E910" s="241" t="s">
        <v>1758</v>
      </c>
      <c r="F910" s="242" t="s">
        <v>1759</v>
      </c>
      <c r="G910" s="243" t="s">
        <v>552</v>
      </c>
      <c r="H910" s="244">
        <v>4</v>
      </c>
      <c r="I910" s="245"/>
      <c r="J910" s="246">
        <f>ROUND(I910*H910,2)</f>
        <v>0</v>
      </c>
      <c r="K910" s="242" t="s">
        <v>400</v>
      </c>
      <c r="L910" s="73"/>
      <c r="M910" s="247" t="s">
        <v>22</v>
      </c>
      <c r="N910" s="248" t="s">
        <v>44</v>
      </c>
      <c r="O910" s="48"/>
      <c r="P910" s="249">
        <f>O910*H910</f>
        <v>0</v>
      </c>
      <c r="Q910" s="249">
        <v>0</v>
      </c>
      <c r="R910" s="249">
        <f>Q910*H910</f>
        <v>0</v>
      </c>
      <c r="S910" s="249">
        <v>0</v>
      </c>
      <c r="T910" s="250">
        <f>S910*H910</f>
        <v>0</v>
      </c>
      <c r="AR910" s="25" t="s">
        <v>401</v>
      </c>
      <c r="AT910" s="25" t="s">
        <v>396</v>
      </c>
      <c r="AU910" s="25" t="s">
        <v>81</v>
      </c>
      <c r="AY910" s="25" t="s">
        <v>394</v>
      </c>
      <c r="BE910" s="251">
        <f>IF(N910="základní",J910,0)</f>
        <v>0</v>
      </c>
      <c r="BF910" s="251">
        <f>IF(N910="snížená",J910,0)</f>
        <v>0</v>
      </c>
      <c r="BG910" s="251">
        <f>IF(N910="zákl. přenesená",J910,0)</f>
        <v>0</v>
      </c>
      <c r="BH910" s="251">
        <f>IF(N910="sníž. přenesená",J910,0)</f>
        <v>0</v>
      </c>
      <c r="BI910" s="251">
        <f>IF(N910="nulová",J910,0)</f>
        <v>0</v>
      </c>
      <c r="BJ910" s="25" t="s">
        <v>24</v>
      </c>
      <c r="BK910" s="251">
        <f>ROUND(I910*H910,2)</f>
        <v>0</v>
      </c>
      <c r="BL910" s="25" t="s">
        <v>401</v>
      </c>
      <c r="BM910" s="25" t="s">
        <v>1760</v>
      </c>
    </row>
    <row r="911" spans="2:47" s="1" customFormat="1" ht="13.5">
      <c r="B911" s="47"/>
      <c r="C911" s="75"/>
      <c r="D911" s="252" t="s">
        <v>403</v>
      </c>
      <c r="E911" s="75"/>
      <c r="F911" s="253" t="s">
        <v>1761</v>
      </c>
      <c r="G911" s="75"/>
      <c r="H911" s="75"/>
      <c r="I911" s="208"/>
      <c r="J911" s="75"/>
      <c r="K911" s="75"/>
      <c r="L911" s="73"/>
      <c r="M911" s="254"/>
      <c r="N911" s="48"/>
      <c r="O911" s="48"/>
      <c r="P911" s="48"/>
      <c r="Q911" s="48"/>
      <c r="R911" s="48"/>
      <c r="S911" s="48"/>
      <c r="T911" s="96"/>
      <c r="AT911" s="25" t="s">
        <v>403</v>
      </c>
      <c r="AU911" s="25" t="s">
        <v>81</v>
      </c>
    </row>
    <row r="912" spans="2:65" s="1" customFormat="1" ht="16.5" customHeight="1">
      <c r="B912" s="47"/>
      <c r="C912" s="240" t="s">
        <v>1762</v>
      </c>
      <c r="D912" s="240" t="s">
        <v>396</v>
      </c>
      <c r="E912" s="241" t="s">
        <v>1763</v>
      </c>
      <c r="F912" s="242" t="s">
        <v>1764</v>
      </c>
      <c r="G912" s="243" t="s">
        <v>552</v>
      </c>
      <c r="H912" s="244">
        <v>489.64</v>
      </c>
      <c r="I912" s="245"/>
      <c r="J912" s="246">
        <f>ROUND(I912*H912,2)</f>
        <v>0</v>
      </c>
      <c r="K912" s="242" t="s">
        <v>410</v>
      </c>
      <c r="L912" s="73"/>
      <c r="M912" s="247" t="s">
        <v>22</v>
      </c>
      <c r="N912" s="248" t="s">
        <v>44</v>
      </c>
      <c r="O912" s="48"/>
      <c r="P912" s="249">
        <f>O912*H912</f>
        <v>0</v>
      </c>
      <c r="Q912" s="249">
        <v>0</v>
      </c>
      <c r="R912" s="249">
        <f>Q912*H912</f>
        <v>0</v>
      </c>
      <c r="S912" s="249">
        <v>0</v>
      </c>
      <c r="T912" s="250">
        <f>S912*H912</f>
        <v>0</v>
      </c>
      <c r="AR912" s="25" t="s">
        <v>401</v>
      </c>
      <c r="AT912" s="25" t="s">
        <v>396</v>
      </c>
      <c r="AU912" s="25" t="s">
        <v>81</v>
      </c>
      <c r="AY912" s="25" t="s">
        <v>394</v>
      </c>
      <c r="BE912" s="251">
        <f>IF(N912="základní",J912,0)</f>
        <v>0</v>
      </c>
      <c r="BF912" s="251">
        <f>IF(N912="snížená",J912,0)</f>
        <v>0</v>
      </c>
      <c r="BG912" s="251">
        <f>IF(N912="zákl. přenesená",J912,0)</f>
        <v>0</v>
      </c>
      <c r="BH912" s="251">
        <f>IF(N912="sníž. přenesená",J912,0)</f>
        <v>0</v>
      </c>
      <c r="BI912" s="251">
        <f>IF(N912="nulová",J912,0)</f>
        <v>0</v>
      </c>
      <c r="BJ912" s="25" t="s">
        <v>24</v>
      </c>
      <c r="BK912" s="251">
        <f>ROUND(I912*H912,2)</f>
        <v>0</v>
      </c>
      <c r="BL912" s="25" t="s">
        <v>401</v>
      </c>
      <c r="BM912" s="25" t="s">
        <v>1765</v>
      </c>
    </row>
    <row r="913" spans="2:47" s="1" customFormat="1" ht="13.5">
      <c r="B913" s="47"/>
      <c r="C913" s="75"/>
      <c r="D913" s="252" t="s">
        <v>403</v>
      </c>
      <c r="E913" s="75"/>
      <c r="F913" s="253" t="s">
        <v>1766</v>
      </c>
      <c r="G913" s="75"/>
      <c r="H913" s="75"/>
      <c r="I913" s="208"/>
      <c r="J913" s="75"/>
      <c r="K913" s="75"/>
      <c r="L913" s="73"/>
      <c r="M913" s="254"/>
      <c r="N913" s="48"/>
      <c r="O913" s="48"/>
      <c r="P913" s="48"/>
      <c r="Q913" s="48"/>
      <c r="R913" s="48"/>
      <c r="S913" s="48"/>
      <c r="T913" s="96"/>
      <c r="AT913" s="25" t="s">
        <v>403</v>
      </c>
      <c r="AU913" s="25" t="s">
        <v>81</v>
      </c>
    </row>
    <row r="914" spans="2:63" s="11" customFormat="1" ht="29.85" customHeight="1">
      <c r="B914" s="224"/>
      <c r="C914" s="225"/>
      <c r="D914" s="226" t="s">
        <v>72</v>
      </c>
      <c r="E914" s="238" t="s">
        <v>1767</v>
      </c>
      <c r="F914" s="238" t="s">
        <v>1768</v>
      </c>
      <c r="G914" s="225"/>
      <c r="H914" s="225"/>
      <c r="I914" s="228"/>
      <c r="J914" s="239">
        <f>BK914</f>
        <v>0</v>
      </c>
      <c r="K914" s="225"/>
      <c r="L914" s="230"/>
      <c r="M914" s="231"/>
      <c r="N914" s="232"/>
      <c r="O914" s="232"/>
      <c r="P914" s="233">
        <f>P915</f>
        <v>0</v>
      </c>
      <c r="Q914" s="232"/>
      <c r="R914" s="233">
        <f>R915</f>
        <v>0</v>
      </c>
      <c r="S914" s="232"/>
      <c r="T914" s="234">
        <f>T915</f>
        <v>0</v>
      </c>
      <c r="AR914" s="235" t="s">
        <v>24</v>
      </c>
      <c r="AT914" s="236" t="s">
        <v>72</v>
      </c>
      <c r="AU914" s="236" t="s">
        <v>24</v>
      </c>
      <c r="AY914" s="235" t="s">
        <v>394</v>
      </c>
      <c r="BK914" s="237">
        <f>BK915</f>
        <v>0</v>
      </c>
    </row>
    <row r="915" spans="2:65" s="1" customFormat="1" ht="16.5" customHeight="1">
      <c r="B915" s="47"/>
      <c r="C915" s="240" t="s">
        <v>1769</v>
      </c>
      <c r="D915" s="240" t="s">
        <v>396</v>
      </c>
      <c r="E915" s="241" t="s">
        <v>1770</v>
      </c>
      <c r="F915" s="242" t="s">
        <v>1771</v>
      </c>
      <c r="G915" s="243" t="s">
        <v>552</v>
      </c>
      <c r="H915" s="244">
        <v>1877.145</v>
      </c>
      <c r="I915" s="245"/>
      <c r="J915" s="246">
        <f>ROUND(I915*H915,2)</f>
        <v>0</v>
      </c>
      <c r="K915" s="242" t="s">
        <v>410</v>
      </c>
      <c r="L915" s="73"/>
      <c r="M915" s="247" t="s">
        <v>22</v>
      </c>
      <c r="N915" s="248" t="s">
        <v>44</v>
      </c>
      <c r="O915" s="48"/>
      <c r="P915" s="249">
        <f>O915*H915</f>
        <v>0</v>
      </c>
      <c r="Q915" s="249">
        <v>0</v>
      </c>
      <c r="R915" s="249">
        <f>Q915*H915</f>
        <v>0</v>
      </c>
      <c r="S915" s="249">
        <v>0</v>
      </c>
      <c r="T915" s="250">
        <f>S915*H915</f>
        <v>0</v>
      </c>
      <c r="AR915" s="25" t="s">
        <v>401</v>
      </c>
      <c r="AT915" s="25" t="s">
        <v>396</v>
      </c>
      <c r="AU915" s="25" t="s">
        <v>81</v>
      </c>
      <c r="AY915" s="25" t="s">
        <v>394</v>
      </c>
      <c r="BE915" s="251">
        <f>IF(N915="základní",J915,0)</f>
        <v>0</v>
      </c>
      <c r="BF915" s="251">
        <f>IF(N915="snížená",J915,0)</f>
        <v>0</v>
      </c>
      <c r="BG915" s="251">
        <f>IF(N915="zákl. přenesená",J915,0)</f>
        <v>0</v>
      </c>
      <c r="BH915" s="251">
        <f>IF(N915="sníž. přenesená",J915,0)</f>
        <v>0</v>
      </c>
      <c r="BI915" s="251">
        <f>IF(N915="nulová",J915,0)</f>
        <v>0</v>
      </c>
      <c r="BJ915" s="25" t="s">
        <v>24</v>
      </c>
      <c r="BK915" s="251">
        <f>ROUND(I915*H915,2)</f>
        <v>0</v>
      </c>
      <c r="BL915" s="25" t="s">
        <v>401</v>
      </c>
      <c r="BM915" s="25" t="s">
        <v>1772</v>
      </c>
    </row>
    <row r="916" spans="2:63" s="11" customFormat="1" ht="37.4" customHeight="1">
      <c r="B916" s="224"/>
      <c r="C916" s="225"/>
      <c r="D916" s="226" t="s">
        <v>72</v>
      </c>
      <c r="E916" s="227" t="s">
        <v>1773</v>
      </c>
      <c r="F916" s="227" t="s">
        <v>1774</v>
      </c>
      <c r="G916" s="225"/>
      <c r="H916" s="225"/>
      <c r="I916" s="228"/>
      <c r="J916" s="229">
        <f>BK916</f>
        <v>0</v>
      </c>
      <c r="K916" s="225"/>
      <c r="L916" s="230"/>
      <c r="M916" s="231"/>
      <c r="N916" s="232"/>
      <c r="O916" s="232"/>
      <c r="P916" s="233">
        <f>P917+P951+P995+P1046+P1057+P1061+P1081+P1090+P1135+P1154+P1224+P1294+P1338+P1358+P1367+P1385+P1424+P1438+P1467+P1477+P1487</f>
        <v>0</v>
      </c>
      <c r="Q916" s="232"/>
      <c r="R916" s="233">
        <f>R917+R951+R995+R1046+R1057+R1061+R1081+R1090+R1135+R1154+R1224+R1294+R1338+R1358+R1367+R1385+R1424+R1438+R1467+R1477+R1487</f>
        <v>79.92125838999999</v>
      </c>
      <c r="S916" s="232"/>
      <c r="T916" s="234">
        <f>T917+T951+T995+T1046+T1057+T1061+T1081+T1090+T1135+T1154+T1224+T1294+T1338+T1358+T1367+T1385+T1424+T1438+T1467+T1477+T1487</f>
        <v>0.0024</v>
      </c>
      <c r="AR916" s="235" t="s">
        <v>81</v>
      </c>
      <c r="AT916" s="236" t="s">
        <v>72</v>
      </c>
      <c r="AU916" s="236" t="s">
        <v>73</v>
      </c>
      <c r="AY916" s="235" t="s">
        <v>394</v>
      </c>
      <c r="BK916" s="237">
        <f>BK917+BK951+BK995+BK1046+BK1057+BK1061+BK1081+BK1090+BK1135+BK1154+BK1224+BK1294+BK1338+BK1358+BK1367+BK1385+BK1424+BK1438+BK1467+BK1477+BK1487</f>
        <v>0</v>
      </c>
    </row>
    <row r="917" spans="2:63" s="11" customFormat="1" ht="19.9" customHeight="1">
      <c r="B917" s="224"/>
      <c r="C917" s="225"/>
      <c r="D917" s="226" t="s">
        <v>72</v>
      </c>
      <c r="E917" s="238" t="s">
        <v>1775</v>
      </c>
      <c r="F917" s="238" t="s">
        <v>1776</v>
      </c>
      <c r="G917" s="225"/>
      <c r="H917" s="225"/>
      <c r="I917" s="228"/>
      <c r="J917" s="239">
        <f>BK917</f>
        <v>0</v>
      </c>
      <c r="K917" s="225"/>
      <c r="L917" s="230"/>
      <c r="M917" s="231"/>
      <c r="N917" s="232"/>
      <c r="O917" s="232"/>
      <c r="P917" s="233">
        <f>SUM(P918:P950)</f>
        <v>0</v>
      </c>
      <c r="Q917" s="232"/>
      <c r="R917" s="233">
        <f>SUM(R918:R950)</f>
        <v>15.343731339999998</v>
      </c>
      <c r="S917" s="232"/>
      <c r="T917" s="234">
        <f>SUM(T918:T950)</f>
        <v>0</v>
      </c>
      <c r="AR917" s="235" t="s">
        <v>81</v>
      </c>
      <c r="AT917" s="236" t="s">
        <v>72</v>
      </c>
      <c r="AU917" s="236" t="s">
        <v>24</v>
      </c>
      <c r="AY917" s="235" t="s">
        <v>394</v>
      </c>
      <c r="BK917" s="237">
        <f>SUM(BK918:BK950)</f>
        <v>0</v>
      </c>
    </row>
    <row r="918" spans="2:65" s="1" customFormat="1" ht="25.5" customHeight="1">
      <c r="B918" s="47"/>
      <c r="C918" s="240" t="s">
        <v>1777</v>
      </c>
      <c r="D918" s="240" t="s">
        <v>396</v>
      </c>
      <c r="E918" s="241" t="s">
        <v>1778</v>
      </c>
      <c r="F918" s="242" t="s">
        <v>1779</v>
      </c>
      <c r="G918" s="243" t="s">
        <v>399</v>
      </c>
      <c r="H918" s="244">
        <v>812.75</v>
      </c>
      <c r="I918" s="245"/>
      <c r="J918" s="246">
        <f>ROUND(I918*H918,2)</f>
        <v>0</v>
      </c>
      <c r="K918" s="242" t="s">
        <v>410</v>
      </c>
      <c r="L918" s="73"/>
      <c r="M918" s="247" t="s">
        <v>22</v>
      </c>
      <c r="N918" s="248" t="s">
        <v>44</v>
      </c>
      <c r="O918" s="48"/>
      <c r="P918" s="249">
        <f>O918*H918</f>
        <v>0</v>
      </c>
      <c r="Q918" s="249">
        <v>0</v>
      </c>
      <c r="R918" s="249">
        <f>Q918*H918</f>
        <v>0</v>
      </c>
      <c r="S918" s="249">
        <v>0</v>
      </c>
      <c r="T918" s="250">
        <f>S918*H918</f>
        <v>0</v>
      </c>
      <c r="AR918" s="25" t="s">
        <v>493</v>
      </c>
      <c r="AT918" s="25" t="s">
        <v>396</v>
      </c>
      <c r="AU918" s="25" t="s">
        <v>81</v>
      </c>
      <c r="AY918" s="25" t="s">
        <v>394</v>
      </c>
      <c r="BE918" s="251">
        <f>IF(N918="základní",J918,0)</f>
        <v>0</v>
      </c>
      <c r="BF918" s="251">
        <f>IF(N918="snížená",J918,0)</f>
        <v>0</v>
      </c>
      <c r="BG918" s="251">
        <f>IF(N918="zákl. přenesená",J918,0)</f>
        <v>0</v>
      </c>
      <c r="BH918" s="251">
        <f>IF(N918="sníž. přenesená",J918,0)</f>
        <v>0</v>
      </c>
      <c r="BI918" s="251">
        <f>IF(N918="nulová",J918,0)</f>
        <v>0</v>
      </c>
      <c r="BJ918" s="25" t="s">
        <v>24</v>
      </c>
      <c r="BK918" s="251">
        <f>ROUND(I918*H918,2)</f>
        <v>0</v>
      </c>
      <c r="BL918" s="25" t="s">
        <v>493</v>
      </c>
      <c r="BM918" s="25" t="s">
        <v>1780</v>
      </c>
    </row>
    <row r="919" spans="2:47" s="1" customFormat="1" ht="13.5">
      <c r="B919" s="47"/>
      <c r="C919" s="75"/>
      <c r="D919" s="252" t="s">
        <v>403</v>
      </c>
      <c r="E919" s="75"/>
      <c r="F919" s="253" t="s">
        <v>1781</v>
      </c>
      <c r="G919" s="75"/>
      <c r="H919" s="75"/>
      <c r="I919" s="208"/>
      <c r="J919" s="75"/>
      <c r="K919" s="75"/>
      <c r="L919" s="73"/>
      <c r="M919" s="254"/>
      <c r="N919" s="48"/>
      <c r="O919" s="48"/>
      <c r="P919" s="48"/>
      <c r="Q919" s="48"/>
      <c r="R919" s="48"/>
      <c r="S919" s="48"/>
      <c r="T919" s="96"/>
      <c r="AT919" s="25" t="s">
        <v>403</v>
      </c>
      <c r="AU919" s="25" t="s">
        <v>81</v>
      </c>
    </row>
    <row r="920" spans="2:51" s="12" customFormat="1" ht="13.5">
      <c r="B920" s="255"/>
      <c r="C920" s="256"/>
      <c r="D920" s="252" t="s">
        <v>405</v>
      </c>
      <c r="E920" s="257" t="s">
        <v>357</v>
      </c>
      <c r="F920" s="258" t="s">
        <v>1782</v>
      </c>
      <c r="G920" s="256"/>
      <c r="H920" s="259">
        <v>812.75</v>
      </c>
      <c r="I920" s="260"/>
      <c r="J920" s="256"/>
      <c r="K920" s="256"/>
      <c r="L920" s="261"/>
      <c r="M920" s="262"/>
      <c r="N920" s="263"/>
      <c r="O920" s="263"/>
      <c r="P920" s="263"/>
      <c r="Q920" s="263"/>
      <c r="R920" s="263"/>
      <c r="S920" s="263"/>
      <c r="T920" s="264"/>
      <c r="AT920" s="265" t="s">
        <v>405</v>
      </c>
      <c r="AU920" s="265" t="s">
        <v>81</v>
      </c>
      <c r="AV920" s="12" t="s">
        <v>81</v>
      </c>
      <c r="AW920" s="12" t="s">
        <v>36</v>
      </c>
      <c r="AX920" s="12" t="s">
        <v>24</v>
      </c>
      <c r="AY920" s="265" t="s">
        <v>394</v>
      </c>
    </row>
    <row r="921" spans="2:65" s="1" customFormat="1" ht="16.5" customHeight="1">
      <c r="B921" s="47"/>
      <c r="C921" s="240" t="s">
        <v>1783</v>
      </c>
      <c r="D921" s="240" t="s">
        <v>396</v>
      </c>
      <c r="E921" s="241" t="s">
        <v>1784</v>
      </c>
      <c r="F921" s="242" t="s">
        <v>1785</v>
      </c>
      <c r="G921" s="243" t="s">
        <v>399</v>
      </c>
      <c r="H921" s="244">
        <v>265.649</v>
      </c>
      <c r="I921" s="245"/>
      <c r="J921" s="246">
        <f>ROUND(I921*H921,2)</f>
        <v>0</v>
      </c>
      <c r="K921" s="242" t="s">
        <v>410</v>
      </c>
      <c r="L921" s="73"/>
      <c r="M921" s="247" t="s">
        <v>22</v>
      </c>
      <c r="N921" s="248" t="s">
        <v>44</v>
      </c>
      <c r="O921" s="48"/>
      <c r="P921" s="249">
        <f>O921*H921</f>
        <v>0</v>
      </c>
      <c r="Q921" s="249">
        <v>0</v>
      </c>
      <c r="R921" s="249">
        <f>Q921*H921</f>
        <v>0</v>
      </c>
      <c r="S921" s="249">
        <v>0</v>
      </c>
      <c r="T921" s="250">
        <f>S921*H921</f>
        <v>0</v>
      </c>
      <c r="AR921" s="25" t="s">
        <v>493</v>
      </c>
      <c r="AT921" s="25" t="s">
        <v>396</v>
      </c>
      <c r="AU921" s="25" t="s">
        <v>81</v>
      </c>
      <c r="AY921" s="25" t="s">
        <v>394</v>
      </c>
      <c r="BE921" s="251">
        <f>IF(N921="základní",J921,0)</f>
        <v>0</v>
      </c>
      <c r="BF921" s="251">
        <f>IF(N921="snížená",J921,0)</f>
        <v>0</v>
      </c>
      <c r="BG921" s="251">
        <f>IF(N921="zákl. přenesená",J921,0)</f>
        <v>0</v>
      </c>
      <c r="BH921" s="251">
        <f>IF(N921="sníž. přenesená",J921,0)</f>
        <v>0</v>
      </c>
      <c r="BI921" s="251">
        <f>IF(N921="nulová",J921,0)</f>
        <v>0</v>
      </c>
      <c r="BJ921" s="25" t="s">
        <v>24</v>
      </c>
      <c r="BK921" s="251">
        <f>ROUND(I921*H921,2)</f>
        <v>0</v>
      </c>
      <c r="BL921" s="25" t="s">
        <v>493</v>
      </c>
      <c r="BM921" s="25" t="s">
        <v>1786</v>
      </c>
    </row>
    <row r="922" spans="2:47" s="1" customFormat="1" ht="13.5">
      <c r="B922" s="47"/>
      <c r="C922" s="75"/>
      <c r="D922" s="252" t="s">
        <v>403</v>
      </c>
      <c r="E922" s="75"/>
      <c r="F922" s="253" t="s">
        <v>1787</v>
      </c>
      <c r="G922" s="75"/>
      <c r="H922" s="75"/>
      <c r="I922" s="208"/>
      <c r="J922" s="75"/>
      <c r="K922" s="75"/>
      <c r="L922" s="73"/>
      <c r="M922" s="254"/>
      <c r="N922" s="48"/>
      <c r="O922" s="48"/>
      <c r="P922" s="48"/>
      <c r="Q922" s="48"/>
      <c r="R922" s="48"/>
      <c r="S922" s="48"/>
      <c r="T922" s="96"/>
      <c r="AT922" s="25" t="s">
        <v>403</v>
      </c>
      <c r="AU922" s="25" t="s">
        <v>81</v>
      </c>
    </row>
    <row r="923" spans="2:51" s="12" customFormat="1" ht="13.5">
      <c r="B923" s="255"/>
      <c r="C923" s="256"/>
      <c r="D923" s="252" t="s">
        <v>405</v>
      </c>
      <c r="E923" s="257" t="s">
        <v>360</v>
      </c>
      <c r="F923" s="258" t="s">
        <v>1788</v>
      </c>
      <c r="G923" s="256"/>
      <c r="H923" s="259">
        <v>265.649</v>
      </c>
      <c r="I923" s="260"/>
      <c r="J923" s="256"/>
      <c r="K923" s="256"/>
      <c r="L923" s="261"/>
      <c r="M923" s="262"/>
      <c r="N923" s="263"/>
      <c r="O923" s="263"/>
      <c r="P923" s="263"/>
      <c r="Q923" s="263"/>
      <c r="R923" s="263"/>
      <c r="S923" s="263"/>
      <c r="T923" s="264"/>
      <c r="AT923" s="265" t="s">
        <v>405</v>
      </c>
      <c r="AU923" s="265" t="s">
        <v>81</v>
      </c>
      <c r="AV923" s="12" t="s">
        <v>81</v>
      </c>
      <c r="AW923" s="12" t="s">
        <v>36</v>
      </c>
      <c r="AX923" s="12" t="s">
        <v>24</v>
      </c>
      <c r="AY923" s="265" t="s">
        <v>394</v>
      </c>
    </row>
    <row r="924" spans="2:65" s="1" customFormat="1" ht="16.5" customHeight="1">
      <c r="B924" s="47"/>
      <c r="C924" s="288" t="s">
        <v>278</v>
      </c>
      <c r="D924" s="288" t="s">
        <v>506</v>
      </c>
      <c r="E924" s="289" t="s">
        <v>1789</v>
      </c>
      <c r="F924" s="290" t="s">
        <v>1790</v>
      </c>
      <c r="G924" s="291" t="s">
        <v>552</v>
      </c>
      <c r="H924" s="292">
        <v>0.337</v>
      </c>
      <c r="I924" s="293"/>
      <c r="J924" s="294">
        <f>ROUND(I924*H924,2)</f>
        <v>0</v>
      </c>
      <c r="K924" s="290" t="s">
        <v>410</v>
      </c>
      <c r="L924" s="295"/>
      <c r="M924" s="296" t="s">
        <v>22</v>
      </c>
      <c r="N924" s="297" t="s">
        <v>44</v>
      </c>
      <c r="O924" s="48"/>
      <c r="P924" s="249">
        <f>O924*H924</f>
        <v>0</v>
      </c>
      <c r="Q924" s="249">
        <v>1</v>
      </c>
      <c r="R924" s="249">
        <f>Q924*H924</f>
        <v>0.337</v>
      </c>
      <c r="S924" s="249">
        <v>0</v>
      </c>
      <c r="T924" s="250">
        <f>S924*H924</f>
        <v>0</v>
      </c>
      <c r="AR924" s="25" t="s">
        <v>588</v>
      </c>
      <c r="AT924" s="25" t="s">
        <v>506</v>
      </c>
      <c r="AU924" s="25" t="s">
        <v>81</v>
      </c>
      <c r="AY924" s="25" t="s">
        <v>394</v>
      </c>
      <c r="BE924" s="251">
        <f>IF(N924="základní",J924,0)</f>
        <v>0</v>
      </c>
      <c r="BF924" s="251">
        <f>IF(N924="snížená",J924,0)</f>
        <v>0</v>
      </c>
      <c r="BG924" s="251">
        <f>IF(N924="zákl. přenesená",J924,0)</f>
        <v>0</v>
      </c>
      <c r="BH924" s="251">
        <f>IF(N924="sníž. přenesená",J924,0)</f>
        <v>0</v>
      </c>
      <c r="BI924" s="251">
        <f>IF(N924="nulová",J924,0)</f>
        <v>0</v>
      </c>
      <c r="BJ924" s="25" t="s">
        <v>24</v>
      </c>
      <c r="BK924" s="251">
        <f>ROUND(I924*H924,2)</f>
        <v>0</v>
      </c>
      <c r="BL924" s="25" t="s">
        <v>493</v>
      </c>
      <c r="BM924" s="25" t="s">
        <v>1791</v>
      </c>
    </row>
    <row r="925" spans="2:47" s="1" customFormat="1" ht="13.5">
      <c r="B925" s="47"/>
      <c r="C925" s="75"/>
      <c r="D925" s="252" t="s">
        <v>403</v>
      </c>
      <c r="E925" s="75"/>
      <c r="F925" s="253" t="s">
        <v>1792</v>
      </c>
      <c r="G925" s="75"/>
      <c r="H925" s="75"/>
      <c r="I925" s="208"/>
      <c r="J925" s="75"/>
      <c r="K925" s="75"/>
      <c r="L925" s="73"/>
      <c r="M925" s="254"/>
      <c r="N925" s="48"/>
      <c r="O925" s="48"/>
      <c r="P925" s="48"/>
      <c r="Q925" s="48"/>
      <c r="R925" s="48"/>
      <c r="S925" s="48"/>
      <c r="T925" s="96"/>
      <c r="AT925" s="25" t="s">
        <v>403</v>
      </c>
      <c r="AU925" s="25" t="s">
        <v>81</v>
      </c>
    </row>
    <row r="926" spans="2:47" s="1" customFormat="1" ht="13.5">
      <c r="B926" s="47"/>
      <c r="C926" s="75"/>
      <c r="D926" s="252" t="s">
        <v>842</v>
      </c>
      <c r="E926" s="75"/>
      <c r="F926" s="308" t="s">
        <v>1793</v>
      </c>
      <c r="G926" s="75"/>
      <c r="H926" s="75"/>
      <c r="I926" s="208"/>
      <c r="J926" s="75"/>
      <c r="K926" s="75"/>
      <c r="L926" s="73"/>
      <c r="M926" s="254"/>
      <c r="N926" s="48"/>
      <c r="O926" s="48"/>
      <c r="P926" s="48"/>
      <c r="Q926" s="48"/>
      <c r="R926" s="48"/>
      <c r="S926" s="48"/>
      <c r="T926" s="96"/>
      <c r="AT926" s="25" t="s">
        <v>842</v>
      </c>
      <c r="AU926" s="25" t="s">
        <v>81</v>
      </c>
    </row>
    <row r="927" spans="2:51" s="12" customFormat="1" ht="13.5">
      <c r="B927" s="255"/>
      <c r="C927" s="256"/>
      <c r="D927" s="252" t="s">
        <v>405</v>
      </c>
      <c r="E927" s="257" t="s">
        <v>22</v>
      </c>
      <c r="F927" s="258" t="s">
        <v>1794</v>
      </c>
      <c r="G927" s="256"/>
      <c r="H927" s="259">
        <v>0.337</v>
      </c>
      <c r="I927" s="260"/>
      <c r="J927" s="256"/>
      <c r="K927" s="256"/>
      <c r="L927" s="261"/>
      <c r="M927" s="262"/>
      <c r="N927" s="263"/>
      <c r="O927" s="263"/>
      <c r="P927" s="263"/>
      <c r="Q927" s="263"/>
      <c r="R927" s="263"/>
      <c r="S927" s="263"/>
      <c r="T927" s="264"/>
      <c r="AT927" s="265" t="s">
        <v>405</v>
      </c>
      <c r="AU927" s="265" t="s">
        <v>81</v>
      </c>
      <c r="AV927" s="12" t="s">
        <v>81</v>
      </c>
      <c r="AW927" s="12" t="s">
        <v>36</v>
      </c>
      <c r="AX927" s="12" t="s">
        <v>24</v>
      </c>
      <c r="AY927" s="265" t="s">
        <v>394</v>
      </c>
    </row>
    <row r="928" spans="2:65" s="1" customFormat="1" ht="16.5" customHeight="1">
      <c r="B928" s="47"/>
      <c r="C928" s="240" t="s">
        <v>1795</v>
      </c>
      <c r="D928" s="240" t="s">
        <v>396</v>
      </c>
      <c r="E928" s="241" t="s">
        <v>1796</v>
      </c>
      <c r="F928" s="242" t="s">
        <v>1797</v>
      </c>
      <c r="G928" s="243" t="s">
        <v>399</v>
      </c>
      <c r="H928" s="244">
        <v>1625.5</v>
      </c>
      <c r="I928" s="245"/>
      <c r="J928" s="246">
        <f>ROUND(I928*H928,2)</f>
        <v>0</v>
      </c>
      <c r="K928" s="242" t="s">
        <v>410</v>
      </c>
      <c r="L928" s="73"/>
      <c r="M928" s="247" t="s">
        <v>22</v>
      </c>
      <c r="N928" s="248" t="s">
        <v>44</v>
      </c>
      <c r="O928" s="48"/>
      <c r="P928" s="249">
        <f>O928*H928</f>
        <v>0</v>
      </c>
      <c r="Q928" s="249">
        <v>0.0004</v>
      </c>
      <c r="R928" s="249">
        <f>Q928*H928</f>
        <v>0.6502</v>
      </c>
      <c r="S928" s="249">
        <v>0</v>
      </c>
      <c r="T928" s="250">
        <f>S928*H928</f>
        <v>0</v>
      </c>
      <c r="AR928" s="25" t="s">
        <v>493</v>
      </c>
      <c r="AT928" s="25" t="s">
        <v>396</v>
      </c>
      <c r="AU928" s="25" t="s">
        <v>81</v>
      </c>
      <c r="AY928" s="25" t="s">
        <v>394</v>
      </c>
      <c r="BE928" s="251">
        <f>IF(N928="základní",J928,0)</f>
        <v>0</v>
      </c>
      <c r="BF928" s="251">
        <f>IF(N928="snížená",J928,0)</f>
        <v>0</v>
      </c>
      <c r="BG928" s="251">
        <f>IF(N928="zákl. přenesená",J928,0)</f>
        <v>0</v>
      </c>
      <c r="BH928" s="251">
        <f>IF(N928="sníž. přenesená",J928,0)</f>
        <v>0</v>
      </c>
      <c r="BI928" s="251">
        <f>IF(N928="nulová",J928,0)</f>
        <v>0</v>
      </c>
      <c r="BJ928" s="25" t="s">
        <v>24</v>
      </c>
      <c r="BK928" s="251">
        <f>ROUND(I928*H928,2)</f>
        <v>0</v>
      </c>
      <c r="BL928" s="25" t="s">
        <v>493</v>
      </c>
      <c r="BM928" s="25" t="s">
        <v>1798</v>
      </c>
    </row>
    <row r="929" spans="2:47" s="1" customFormat="1" ht="13.5">
      <c r="B929" s="47"/>
      <c r="C929" s="75"/>
      <c r="D929" s="252" t="s">
        <v>403</v>
      </c>
      <c r="E929" s="75"/>
      <c r="F929" s="253" t="s">
        <v>1799</v>
      </c>
      <c r="G929" s="75"/>
      <c r="H929" s="75"/>
      <c r="I929" s="208"/>
      <c r="J929" s="75"/>
      <c r="K929" s="75"/>
      <c r="L929" s="73"/>
      <c r="M929" s="254"/>
      <c r="N929" s="48"/>
      <c r="O929" s="48"/>
      <c r="P929" s="48"/>
      <c r="Q929" s="48"/>
      <c r="R929" s="48"/>
      <c r="S929" s="48"/>
      <c r="T929" s="96"/>
      <c r="AT929" s="25" t="s">
        <v>403</v>
      </c>
      <c r="AU929" s="25" t="s">
        <v>81</v>
      </c>
    </row>
    <row r="930" spans="2:51" s="12" customFormat="1" ht="13.5">
      <c r="B930" s="255"/>
      <c r="C930" s="256"/>
      <c r="D930" s="252" t="s">
        <v>405</v>
      </c>
      <c r="E930" s="257" t="s">
        <v>22</v>
      </c>
      <c r="F930" s="258" t="s">
        <v>1800</v>
      </c>
      <c r="G930" s="256"/>
      <c r="H930" s="259">
        <v>1625.5</v>
      </c>
      <c r="I930" s="260"/>
      <c r="J930" s="256"/>
      <c r="K930" s="256"/>
      <c r="L930" s="261"/>
      <c r="M930" s="262"/>
      <c r="N930" s="263"/>
      <c r="O930" s="263"/>
      <c r="P930" s="263"/>
      <c r="Q930" s="263"/>
      <c r="R930" s="263"/>
      <c r="S930" s="263"/>
      <c r="T930" s="264"/>
      <c r="AT930" s="265" t="s">
        <v>405</v>
      </c>
      <c r="AU930" s="265" t="s">
        <v>81</v>
      </c>
      <c r="AV930" s="12" t="s">
        <v>81</v>
      </c>
      <c r="AW930" s="12" t="s">
        <v>36</v>
      </c>
      <c r="AX930" s="12" t="s">
        <v>24</v>
      </c>
      <c r="AY930" s="265" t="s">
        <v>394</v>
      </c>
    </row>
    <row r="931" spans="2:65" s="1" customFormat="1" ht="16.5" customHeight="1">
      <c r="B931" s="47"/>
      <c r="C931" s="240" t="s">
        <v>1801</v>
      </c>
      <c r="D931" s="240" t="s">
        <v>396</v>
      </c>
      <c r="E931" s="241" t="s">
        <v>1802</v>
      </c>
      <c r="F931" s="242" t="s">
        <v>1803</v>
      </c>
      <c r="G931" s="243" t="s">
        <v>399</v>
      </c>
      <c r="H931" s="244">
        <v>796.947</v>
      </c>
      <c r="I931" s="245"/>
      <c r="J931" s="246">
        <f>ROUND(I931*H931,2)</f>
        <v>0</v>
      </c>
      <c r="K931" s="242" t="s">
        <v>410</v>
      </c>
      <c r="L931" s="73"/>
      <c r="M931" s="247" t="s">
        <v>22</v>
      </c>
      <c r="N931" s="248" t="s">
        <v>44</v>
      </c>
      <c r="O931" s="48"/>
      <c r="P931" s="249">
        <f>O931*H931</f>
        <v>0</v>
      </c>
      <c r="Q931" s="249">
        <v>0.0004</v>
      </c>
      <c r="R931" s="249">
        <f>Q931*H931</f>
        <v>0.31877880000000003</v>
      </c>
      <c r="S931" s="249">
        <v>0</v>
      </c>
      <c r="T931" s="250">
        <f>S931*H931</f>
        <v>0</v>
      </c>
      <c r="AR931" s="25" t="s">
        <v>493</v>
      </c>
      <c r="AT931" s="25" t="s">
        <v>396</v>
      </c>
      <c r="AU931" s="25" t="s">
        <v>81</v>
      </c>
      <c r="AY931" s="25" t="s">
        <v>394</v>
      </c>
      <c r="BE931" s="251">
        <f>IF(N931="základní",J931,0)</f>
        <v>0</v>
      </c>
      <c r="BF931" s="251">
        <f>IF(N931="snížená",J931,0)</f>
        <v>0</v>
      </c>
      <c r="BG931" s="251">
        <f>IF(N931="zákl. přenesená",J931,0)</f>
        <v>0</v>
      </c>
      <c r="BH931" s="251">
        <f>IF(N931="sníž. přenesená",J931,0)</f>
        <v>0</v>
      </c>
      <c r="BI931" s="251">
        <f>IF(N931="nulová",J931,0)</f>
        <v>0</v>
      </c>
      <c r="BJ931" s="25" t="s">
        <v>24</v>
      </c>
      <c r="BK931" s="251">
        <f>ROUND(I931*H931,2)</f>
        <v>0</v>
      </c>
      <c r="BL931" s="25" t="s">
        <v>493</v>
      </c>
      <c r="BM931" s="25" t="s">
        <v>1804</v>
      </c>
    </row>
    <row r="932" spans="2:47" s="1" customFormat="1" ht="13.5">
      <c r="B932" s="47"/>
      <c r="C932" s="75"/>
      <c r="D932" s="252" t="s">
        <v>403</v>
      </c>
      <c r="E932" s="75"/>
      <c r="F932" s="253" t="s">
        <v>1805</v>
      </c>
      <c r="G932" s="75"/>
      <c r="H932" s="75"/>
      <c r="I932" s="208"/>
      <c r="J932" s="75"/>
      <c r="K932" s="75"/>
      <c r="L932" s="73"/>
      <c r="M932" s="254"/>
      <c r="N932" s="48"/>
      <c r="O932" s="48"/>
      <c r="P932" s="48"/>
      <c r="Q932" s="48"/>
      <c r="R932" s="48"/>
      <c r="S932" s="48"/>
      <c r="T932" s="96"/>
      <c r="AT932" s="25" t="s">
        <v>403</v>
      </c>
      <c r="AU932" s="25" t="s">
        <v>81</v>
      </c>
    </row>
    <row r="933" spans="2:51" s="12" customFormat="1" ht="13.5">
      <c r="B933" s="255"/>
      <c r="C933" s="256"/>
      <c r="D933" s="252" t="s">
        <v>405</v>
      </c>
      <c r="E933" s="257" t="s">
        <v>22</v>
      </c>
      <c r="F933" s="258" t="s">
        <v>1806</v>
      </c>
      <c r="G933" s="256"/>
      <c r="H933" s="259">
        <v>796.947</v>
      </c>
      <c r="I933" s="260"/>
      <c r="J933" s="256"/>
      <c r="K933" s="256"/>
      <c r="L933" s="261"/>
      <c r="M933" s="262"/>
      <c r="N933" s="263"/>
      <c r="O933" s="263"/>
      <c r="P933" s="263"/>
      <c r="Q933" s="263"/>
      <c r="R933" s="263"/>
      <c r="S933" s="263"/>
      <c r="T933" s="264"/>
      <c r="AT933" s="265" t="s">
        <v>405</v>
      </c>
      <c r="AU933" s="265" t="s">
        <v>81</v>
      </c>
      <c r="AV933" s="12" t="s">
        <v>81</v>
      </c>
      <c r="AW933" s="12" t="s">
        <v>36</v>
      </c>
      <c r="AX933" s="12" t="s">
        <v>24</v>
      </c>
      <c r="AY933" s="265" t="s">
        <v>394</v>
      </c>
    </row>
    <row r="934" spans="2:65" s="1" customFormat="1" ht="16.5" customHeight="1">
      <c r="B934" s="47"/>
      <c r="C934" s="288" t="s">
        <v>1807</v>
      </c>
      <c r="D934" s="288" t="s">
        <v>506</v>
      </c>
      <c r="E934" s="289" t="s">
        <v>1808</v>
      </c>
      <c r="F934" s="290" t="s">
        <v>1809</v>
      </c>
      <c r="G934" s="291" t="s">
        <v>399</v>
      </c>
      <c r="H934" s="292">
        <v>318.779</v>
      </c>
      <c r="I934" s="293"/>
      <c r="J934" s="294">
        <f>ROUND(I934*H934,2)</f>
        <v>0</v>
      </c>
      <c r="K934" s="290" t="s">
        <v>410</v>
      </c>
      <c r="L934" s="295"/>
      <c r="M934" s="296" t="s">
        <v>22</v>
      </c>
      <c r="N934" s="297" t="s">
        <v>44</v>
      </c>
      <c r="O934" s="48"/>
      <c r="P934" s="249">
        <f>O934*H934</f>
        <v>0</v>
      </c>
      <c r="Q934" s="249">
        <v>0.0035</v>
      </c>
      <c r="R934" s="249">
        <f>Q934*H934</f>
        <v>1.1157265</v>
      </c>
      <c r="S934" s="249">
        <v>0</v>
      </c>
      <c r="T934" s="250">
        <f>S934*H934</f>
        <v>0</v>
      </c>
      <c r="AR934" s="25" t="s">
        <v>588</v>
      </c>
      <c r="AT934" s="25" t="s">
        <v>506</v>
      </c>
      <c r="AU934" s="25" t="s">
        <v>81</v>
      </c>
      <c r="AY934" s="25" t="s">
        <v>394</v>
      </c>
      <c r="BE934" s="251">
        <f>IF(N934="základní",J934,0)</f>
        <v>0</v>
      </c>
      <c r="BF934" s="251">
        <f>IF(N934="snížená",J934,0)</f>
        <v>0</v>
      </c>
      <c r="BG934" s="251">
        <f>IF(N934="zákl. přenesená",J934,0)</f>
        <v>0</v>
      </c>
      <c r="BH934" s="251">
        <f>IF(N934="sníž. přenesená",J934,0)</f>
        <v>0</v>
      </c>
      <c r="BI934" s="251">
        <f>IF(N934="nulová",J934,0)</f>
        <v>0</v>
      </c>
      <c r="BJ934" s="25" t="s">
        <v>24</v>
      </c>
      <c r="BK934" s="251">
        <f>ROUND(I934*H934,2)</f>
        <v>0</v>
      </c>
      <c r="BL934" s="25" t="s">
        <v>493</v>
      </c>
      <c r="BM934" s="25" t="s">
        <v>1810</v>
      </c>
    </row>
    <row r="935" spans="2:47" s="1" customFormat="1" ht="13.5">
      <c r="B935" s="47"/>
      <c r="C935" s="75"/>
      <c r="D935" s="252" t="s">
        <v>403</v>
      </c>
      <c r="E935" s="75"/>
      <c r="F935" s="253" t="s">
        <v>1811</v>
      </c>
      <c r="G935" s="75"/>
      <c r="H935" s="75"/>
      <c r="I935" s="208"/>
      <c r="J935" s="75"/>
      <c r="K935" s="75"/>
      <c r="L935" s="73"/>
      <c r="M935" s="254"/>
      <c r="N935" s="48"/>
      <c r="O935" s="48"/>
      <c r="P935" s="48"/>
      <c r="Q935" s="48"/>
      <c r="R935" s="48"/>
      <c r="S935" s="48"/>
      <c r="T935" s="96"/>
      <c r="AT935" s="25" t="s">
        <v>403</v>
      </c>
      <c r="AU935" s="25" t="s">
        <v>81</v>
      </c>
    </row>
    <row r="936" spans="2:51" s="12" customFormat="1" ht="13.5">
      <c r="B936" s="255"/>
      <c r="C936" s="256"/>
      <c r="D936" s="252" t="s">
        <v>405</v>
      </c>
      <c r="E936" s="257" t="s">
        <v>22</v>
      </c>
      <c r="F936" s="258" t="s">
        <v>1812</v>
      </c>
      <c r="G936" s="256"/>
      <c r="H936" s="259">
        <v>318.779</v>
      </c>
      <c r="I936" s="260"/>
      <c r="J936" s="256"/>
      <c r="K936" s="256"/>
      <c r="L936" s="261"/>
      <c r="M936" s="262"/>
      <c r="N936" s="263"/>
      <c r="O936" s="263"/>
      <c r="P936" s="263"/>
      <c r="Q936" s="263"/>
      <c r="R936" s="263"/>
      <c r="S936" s="263"/>
      <c r="T936" s="264"/>
      <c r="AT936" s="265" t="s">
        <v>405</v>
      </c>
      <c r="AU936" s="265" t="s">
        <v>81</v>
      </c>
      <c r="AV936" s="12" t="s">
        <v>81</v>
      </c>
      <c r="AW936" s="12" t="s">
        <v>36</v>
      </c>
      <c r="AX936" s="12" t="s">
        <v>24</v>
      </c>
      <c r="AY936" s="265" t="s">
        <v>394</v>
      </c>
    </row>
    <row r="937" spans="2:65" s="1" customFormat="1" ht="16.5" customHeight="1">
      <c r="B937" s="47"/>
      <c r="C937" s="288" t="s">
        <v>1813</v>
      </c>
      <c r="D937" s="288" t="s">
        <v>506</v>
      </c>
      <c r="E937" s="289" t="s">
        <v>1814</v>
      </c>
      <c r="F937" s="290" t="s">
        <v>1815</v>
      </c>
      <c r="G937" s="291" t="s">
        <v>399</v>
      </c>
      <c r="H937" s="292">
        <v>2506.883</v>
      </c>
      <c r="I937" s="293"/>
      <c r="J937" s="294">
        <f>ROUND(I937*H937,2)</f>
        <v>0</v>
      </c>
      <c r="K937" s="290" t="s">
        <v>22</v>
      </c>
      <c r="L937" s="295"/>
      <c r="M937" s="296" t="s">
        <v>22</v>
      </c>
      <c r="N937" s="297" t="s">
        <v>44</v>
      </c>
      <c r="O937" s="48"/>
      <c r="P937" s="249">
        <f>O937*H937</f>
        <v>0</v>
      </c>
      <c r="Q937" s="249">
        <v>0.0049</v>
      </c>
      <c r="R937" s="249">
        <f>Q937*H937</f>
        <v>12.283726699999999</v>
      </c>
      <c r="S937" s="249">
        <v>0</v>
      </c>
      <c r="T937" s="250">
        <f>S937*H937</f>
        <v>0</v>
      </c>
      <c r="AR937" s="25" t="s">
        <v>588</v>
      </c>
      <c r="AT937" s="25" t="s">
        <v>506</v>
      </c>
      <c r="AU937" s="25" t="s">
        <v>81</v>
      </c>
      <c r="AY937" s="25" t="s">
        <v>394</v>
      </c>
      <c r="BE937" s="251">
        <f>IF(N937="základní",J937,0)</f>
        <v>0</v>
      </c>
      <c r="BF937" s="251">
        <f>IF(N937="snížená",J937,0)</f>
        <v>0</v>
      </c>
      <c r="BG937" s="251">
        <f>IF(N937="zákl. přenesená",J937,0)</f>
        <v>0</v>
      </c>
      <c r="BH937" s="251">
        <f>IF(N937="sníž. přenesená",J937,0)</f>
        <v>0</v>
      </c>
      <c r="BI937" s="251">
        <f>IF(N937="nulová",J937,0)</f>
        <v>0</v>
      </c>
      <c r="BJ937" s="25" t="s">
        <v>24</v>
      </c>
      <c r="BK937" s="251">
        <f>ROUND(I937*H937,2)</f>
        <v>0</v>
      </c>
      <c r="BL937" s="25" t="s">
        <v>493</v>
      </c>
      <c r="BM937" s="25" t="s">
        <v>1816</v>
      </c>
    </row>
    <row r="938" spans="2:47" s="1" customFormat="1" ht="13.5">
      <c r="B938" s="47"/>
      <c r="C938" s="75"/>
      <c r="D938" s="252" t="s">
        <v>403</v>
      </c>
      <c r="E938" s="75"/>
      <c r="F938" s="253" t="s">
        <v>1817</v>
      </c>
      <c r="G938" s="75"/>
      <c r="H938" s="75"/>
      <c r="I938" s="208"/>
      <c r="J938" s="75"/>
      <c r="K938" s="75"/>
      <c r="L938" s="73"/>
      <c r="M938" s="254"/>
      <c r="N938" s="48"/>
      <c r="O938" s="48"/>
      <c r="P938" s="48"/>
      <c r="Q938" s="48"/>
      <c r="R938" s="48"/>
      <c r="S938" s="48"/>
      <c r="T938" s="96"/>
      <c r="AT938" s="25" t="s">
        <v>403</v>
      </c>
      <c r="AU938" s="25" t="s">
        <v>81</v>
      </c>
    </row>
    <row r="939" spans="2:51" s="12" customFormat="1" ht="13.5">
      <c r="B939" s="255"/>
      <c r="C939" s="256"/>
      <c r="D939" s="252" t="s">
        <v>405</v>
      </c>
      <c r="E939" s="257" t="s">
        <v>22</v>
      </c>
      <c r="F939" s="258" t="s">
        <v>1818</v>
      </c>
      <c r="G939" s="256"/>
      <c r="H939" s="259">
        <v>2506.883</v>
      </c>
      <c r="I939" s="260"/>
      <c r="J939" s="256"/>
      <c r="K939" s="256"/>
      <c r="L939" s="261"/>
      <c r="M939" s="262"/>
      <c r="N939" s="263"/>
      <c r="O939" s="263"/>
      <c r="P939" s="263"/>
      <c r="Q939" s="263"/>
      <c r="R939" s="263"/>
      <c r="S939" s="263"/>
      <c r="T939" s="264"/>
      <c r="AT939" s="265" t="s">
        <v>405</v>
      </c>
      <c r="AU939" s="265" t="s">
        <v>81</v>
      </c>
      <c r="AV939" s="12" t="s">
        <v>81</v>
      </c>
      <c r="AW939" s="12" t="s">
        <v>36</v>
      </c>
      <c r="AX939" s="12" t="s">
        <v>24</v>
      </c>
      <c r="AY939" s="265" t="s">
        <v>394</v>
      </c>
    </row>
    <row r="940" spans="2:65" s="1" customFormat="1" ht="25.5" customHeight="1">
      <c r="B940" s="47"/>
      <c r="C940" s="240" t="s">
        <v>1819</v>
      </c>
      <c r="D940" s="240" t="s">
        <v>396</v>
      </c>
      <c r="E940" s="241" t="s">
        <v>1820</v>
      </c>
      <c r="F940" s="242" t="s">
        <v>1821</v>
      </c>
      <c r="G940" s="243" t="s">
        <v>399</v>
      </c>
      <c r="H940" s="244">
        <v>318.346</v>
      </c>
      <c r="I940" s="245"/>
      <c r="J940" s="246">
        <f>ROUND(I940*H940,2)</f>
        <v>0</v>
      </c>
      <c r="K940" s="242" t="s">
        <v>410</v>
      </c>
      <c r="L940" s="73"/>
      <c r="M940" s="247" t="s">
        <v>22</v>
      </c>
      <c r="N940" s="248" t="s">
        <v>44</v>
      </c>
      <c r="O940" s="48"/>
      <c r="P940" s="249">
        <f>O940*H940</f>
        <v>0</v>
      </c>
      <c r="Q940" s="249">
        <v>0.00054</v>
      </c>
      <c r="R940" s="249">
        <f>Q940*H940</f>
        <v>0.17190684</v>
      </c>
      <c r="S940" s="249">
        <v>0</v>
      </c>
      <c r="T940" s="250">
        <f>S940*H940</f>
        <v>0</v>
      </c>
      <c r="AR940" s="25" t="s">
        <v>493</v>
      </c>
      <c r="AT940" s="25" t="s">
        <v>396</v>
      </c>
      <c r="AU940" s="25" t="s">
        <v>81</v>
      </c>
      <c r="AY940" s="25" t="s">
        <v>394</v>
      </c>
      <c r="BE940" s="251">
        <f>IF(N940="základní",J940,0)</f>
        <v>0</v>
      </c>
      <c r="BF940" s="251">
        <f>IF(N940="snížená",J940,0)</f>
        <v>0</v>
      </c>
      <c r="BG940" s="251">
        <f>IF(N940="zákl. přenesená",J940,0)</f>
        <v>0</v>
      </c>
      <c r="BH940" s="251">
        <f>IF(N940="sníž. přenesená",J940,0)</f>
        <v>0</v>
      </c>
      <c r="BI940" s="251">
        <f>IF(N940="nulová",J940,0)</f>
        <v>0</v>
      </c>
      <c r="BJ940" s="25" t="s">
        <v>24</v>
      </c>
      <c r="BK940" s="251">
        <f>ROUND(I940*H940,2)</f>
        <v>0</v>
      </c>
      <c r="BL940" s="25" t="s">
        <v>493</v>
      </c>
      <c r="BM940" s="25" t="s">
        <v>1822</v>
      </c>
    </row>
    <row r="941" spans="2:47" s="1" customFormat="1" ht="13.5">
      <c r="B941" s="47"/>
      <c r="C941" s="75"/>
      <c r="D941" s="252" t="s">
        <v>403</v>
      </c>
      <c r="E941" s="75"/>
      <c r="F941" s="253" t="s">
        <v>1823</v>
      </c>
      <c r="G941" s="75"/>
      <c r="H941" s="75"/>
      <c r="I941" s="208"/>
      <c r="J941" s="75"/>
      <c r="K941" s="75"/>
      <c r="L941" s="73"/>
      <c r="M941" s="254"/>
      <c r="N941" s="48"/>
      <c r="O941" s="48"/>
      <c r="P941" s="48"/>
      <c r="Q941" s="48"/>
      <c r="R941" s="48"/>
      <c r="S941" s="48"/>
      <c r="T941" s="96"/>
      <c r="AT941" s="25" t="s">
        <v>403</v>
      </c>
      <c r="AU941" s="25" t="s">
        <v>81</v>
      </c>
    </row>
    <row r="942" spans="2:51" s="12" customFormat="1" ht="13.5">
      <c r="B942" s="255"/>
      <c r="C942" s="256"/>
      <c r="D942" s="252" t="s">
        <v>405</v>
      </c>
      <c r="E942" s="257" t="s">
        <v>22</v>
      </c>
      <c r="F942" s="258" t="s">
        <v>1824</v>
      </c>
      <c r="G942" s="256"/>
      <c r="H942" s="259">
        <v>318.346</v>
      </c>
      <c r="I942" s="260"/>
      <c r="J942" s="256"/>
      <c r="K942" s="256"/>
      <c r="L942" s="261"/>
      <c r="M942" s="262"/>
      <c r="N942" s="263"/>
      <c r="O942" s="263"/>
      <c r="P942" s="263"/>
      <c r="Q942" s="263"/>
      <c r="R942" s="263"/>
      <c r="S942" s="263"/>
      <c r="T942" s="264"/>
      <c r="AT942" s="265" t="s">
        <v>405</v>
      </c>
      <c r="AU942" s="265" t="s">
        <v>81</v>
      </c>
      <c r="AV942" s="12" t="s">
        <v>81</v>
      </c>
      <c r="AW942" s="12" t="s">
        <v>36</v>
      </c>
      <c r="AX942" s="12" t="s">
        <v>24</v>
      </c>
      <c r="AY942" s="265" t="s">
        <v>394</v>
      </c>
    </row>
    <row r="943" spans="2:65" s="1" customFormat="1" ht="16.5" customHeight="1">
      <c r="B943" s="47"/>
      <c r="C943" s="240" t="s">
        <v>1825</v>
      </c>
      <c r="D943" s="240" t="s">
        <v>396</v>
      </c>
      <c r="E943" s="241" t="s">
        <v>1826</v>
      </c>
      <c r="F943" s="242" t="s">
        <v>1827</v>
      </c>
      <c r="G943" s="243" t="s">
        <v>399</v>
      </c>
      <c r="H943" s="244">
        <v>126.955</v>
      </c>
      <c r="I943" s="245"/>
      <c r="J943" s="246">
        <f>ROUND(I943*H943,2)</f>
        <v>0</v>
      </c>
      <c r="K943" s="242" t="s">
        <v>410</v>
      </c>
      <c r="L943" s="73"/>
      <c r="M943" s="247" t="s">
        <v>22</v>
      </c>
      <c r="N943" s="248" t="s">
        <v>44</v>
      </c>
      <c r="O943" s="48"/>
      <c r="P943" s="249">
        <f>O943*H943</f>
        <v>0</v>
      </c>
      <c r="Q943" s="249">
        <v>0.0035</v>
      </c>
      <c r="R943" s="249">
        <f>Q943*H943</f>
        <v>0.44434250000000003</v>
      </c>
      <c r="S943" s="249">
        <v>0</v>
      </c>
      <c r="T943" s="250">
        <f>S943*H943</f>
        <v>0</v>
      </c>
      <c r="AR943" s="25" t="s">
        <v>493</v>
      </c>
      <c r="AT943" s="25" t="s">
        <v>396</v>
      </c>
      <c r="AU943" s="25" t="s">
        <v>81</v>
      </c>
      <c r="AY943" s="25" t="s">
        <v>394</v>
      </c>
      <c r="BE943" s="251">
        <f>IF(N943="základní",J943,0)</f>
        <v>0</v>
      </c>
      <c r="BF943" s="251">
        <f>IF(N943="snížená",J943,0)</f>
        <v>0</v>
      </c>
      <c r="BG943" s="251">
        <f>IF(N943="zákl. přenesená",J943,0)</f>
        <v>0</v>
      </c>
      <c r="BH943" s="251">
        <f>IF(N943="sníž. přenesená",J943,0)</f>
        <v>0</v>
      </c>
      <c r="BI943" s="251">
        <f>IF(N943="nulová",J943,0)</f>
        <v>0</v>
      </c>
      <c r="BJ943" s="25" t="s">
        <v>24</v>
      </c>
      <c r="BK943" s="251">
        <f>ROUND(I943*H943,2)</f>
        <v>0</v>
      </c>
      <c r="BL943" s="25" t="s">
        <v>493</v>
      </c>
      <c r="BM943" s="25" t="s">
        <v>1828</v>
      </c>
    </row>
    <row r="944" spans="2:47" s="1" customFormat="1" ht="13.5">
      <c r="B944" s="47"/>
      <c r="C944" s="75"/>
      <c r="D944" s="252" t="s">
        <v>403</v>
      </c>
      <c r="E944" s="75"/>
      <c r="F944" s="253" t="s">
        <v>1829</v>
      </c>
      <c r="G944" s="75"/>
      <c r="H944" s="75"/>
      <c r="I944" s="208"/>
      <c r="J944" s="75"/>
      <c r="K944" s="75"/>
      <c r="L944" s="73"/>
      <c r="M944" s="254"/>
      <c r="N944" s="48"/>
      <c r="O944" s="48"/>
      <c r="P944" s="48"/>
      <c r="Q944" s="48"/>
      <c r="R944" s="48"/>
      <c r="S944" s="48"/>
      <c r="T944" s="96"/>
      <c r="AT944" s="25" t="s">
        <v>403</v>
      </c>
      <c r="AU944" s="25" t="s">
        <v>81</v>
      </c>
    </row>
    <row r="945" spans="2:51" s="12" customFormat="1" ht="13.5">
      <c r="B945" s="255"/>
      <c r="C945" s="256"/>
      <c r="D945" s="252" t="s">
        <v>405</v>
      </c>
      <c r="E945" s="257" t="s">
        <v>22</v>
      </c>
      <c r="F945" s="258" t="s">
        <v>1830</v>
      </c>
      <c r="G945" s="256"/>
      <c r="H945" s="259">
        <v>126.955</v>
      </c>
      <c r="I945" s="260"/>
      <c r="J945" s="256"/>
      <c r="K945" s="256"/>
      <c r="L945" s="261"/>
      <c r="M945" s="262"/>
      <c r="N945" s="263"/>
      <c r="O945" s="263"/>
      <c r="P945" s="263"/>
      <c r="Q945" s="263"/>
      <c r="R945" s="263"/>
      <c r="S945" s="263"/>
      <c r="T945" s="264"/>
      <c r="AT945" s="265" t="s">
        <v>405</v>
      </c>
      <c r="AU945" s="265" t="s">
        <v>81</v>
      </c>
      <c r="AV945" s="12" t="s">
        <v>81</v>
      </c>
      <c r="AW945" s="12" t="s">
        <v>36</v>
      </c>
      <c r="AX945" s="12" t="s">
        <v>24</v>
      </c>
      <c r="AY945" s="265" t="s">
        <v>394</v>
      </c>
    </row>
    <row r="946" spans="2:65" s="1" customFormat="1" ht="16.5" customHeight="1">
      <c r="B946" s="47"/>
      <c r="C946" s="240" t="s">
        <v>1831</v>
      </c>
      <c r="D946" s="240" t="s">
        <v>396</v>
      </c>
      <c r="E946" s="241" t="s">
        <v>1832</v>
      </c>
      <c r="F946" s="242" t="s">
        <v>1833</v>
      </c>
      <c r="G946" s="243" t="s">
        <v>399</v>
      </c>
      <c r="H946" s="244">
        <v>6.3</v>
      </c>
      <c r="I946" s="245"/>
      <c r="J946" s="246">
        <f>ROUND(I946*H946,2)</f>
        <v>0</v>
      </c>
      <c r="K946" s="242" t="s">
        <v>410</v>
      </c>
      <c r="L946" s="73"/>
      <c r="M946" s="247" t="s">
        <v>22</v>
      </c>
      <c r="N946" s="248" t="s">
        <v>44</v>
      </c>
      <c r="O946" s="48"/>
      <c r="P946" s="249">
        <f>O946*H946</f>
        <v>0</v>
      </c>
      <c r="Q946" s="249">
        <v>0.0035</v>
      </c>
      <c r="R946" s="249">
        <f>Q946*H946</f>
        <v>0.02205</v>
      </c>
      <c r="S946" s="249">
        <v>0</v>
      </c>
      <c r="T946" s="250">
        <f>S946*H946</f>
        <v>0</v>
      </c>
      <c r="AR946" s="25" t="s">
        <v>493</v>
      </c>
      <c r="AT946" s="25" t="s">
        <v>396</v>
      </c>
      <c r="AU946" s="25" t="s">
        <v>81</v>
      </c>
      <c r="AY946" s="25" t="s">
        <v>394</v>
      </c>
      <c r="BE946" s="251">
        <f>IF(N946="základní",J946,0)</f>
        <v>0</v>
      </c>
      <c r="BF946" s="251">
        <f>IF(N946="snížená",J946,0)</f>
        <v>0</v>
      </c>
      <c r="BG946" s="251">
        <f>IF(N946="zákl. přenesená",J946,0)</f>
        <v>0</v>
      </c>
      <c r="BH946" s="251">
        <f>IF(N946="sníž. přenesená",J946,0)</f>
        <v>0</v>
      </c>
      <c r="BI946" s="251">
        <f>IF(N946="nulová",J946,0)</f>
        <v>0</v>
      </c>
      <c r="BJ946" s="25" t="s">
        <v>24</v>
      </c>
      <c r="BK946" s="251">
        <f>ROUND(I946*H946,2)</f>
        <v>0</v>
      </c>
      <c r="BL946" s="25" t="s">
        <v>493</v>
      </c>
      <c r="BM946" s="25" t="s">
        <v>1834</v>
      </c>
    </row>
    <row r="947" spans="2:47" s="1" customFormat="1" ht="13.5">
      <c r="B947" s="47"/>
      <c r="C947" s="75"/>
      <c r="D947" s="252" t="s">
        <v>403</v>
      </c>
      <c r="E947" s="75"/>
      <c r="F947" s="253" t="s">
        <v>1835</v>
      </c>
      <c r="G947" s="75"/>
      <c r="H947" s="75"/>
      <c r="I947" s="208"/>
      <c r="J947" s="75"/>
      <c r="K947" s="75"/>
      <c r="L947" s="73"/>
      <c r="M947" s="254"/>
      <c r="N947" s="48"/>
      <c r="O947" s="48"/>
      <c r="P947" s="48"/>
      <c r="Q947" s="48"/>
      <c r="R947" s="48"/>
      <c r="S947" s="48"/>
      <c r="T947" s="96"/>
      <c r="AT947" s="25" t="s">
        <v>403</v>
      </c>
      <c r="AU947" s="25" t="s">
        <v>81</v>
      </c>
    </row>
    <row r="948" spans="2:51" s="12" customFormat="1" ht="13.5">
      <c r="B948" s="255"/>
      <c r="C948" s="256"/>
      <c r="D948" s="252" t="s">
        <v>405</v>
      </c>
      <c r="E948" s="257" t="s">
        <v>22</v>
      </c>
      <c r="F948" s="258" t="s">
        <v>1836</v>
      </c>
      <c r="G948" s="256"/>
      <c r="H948" s="259">
        <v>6.3</v>
      </c>
      <c r="I948" s="260"/>
      <c r="J948" s="256"/>
      <c r="K948" s="256"/>
      <c r="L948" s="261"/>
      <c r="M948" s="262"/>
      <c r="N948" s="263"/>
      <c r="O948" s="263"/>
      <c r="P948" s="263"/>
      <c r="Q948" s="263"/>
      <c r="R948" s="263"/>
      <c r="S948" s="263"/>
      <c r="T948" s="264"/>
      <c r="AT948" s="265" t="s">
        <v>405</v>
      </c>
      <c r="AU948" s="265" t="s">
        <v>81</v>
      </c>
      <c r="AV948" s="12" t="s">
        <v>81</v>
      </c>
      <c r="AW948" s="12" t="s">
        <v>36</v>
      </c>
      <c r="AX948" s="12" t="s">
        <v>24</v>
      </c>
      <c r="AY948" s="265" t="s">
        <v>394</v>
      </c>
    </row>
    <row r="949" spans="2:65" s="1" customFormat="1" ht="25.5" customHeight="1">
      <c r="B949" s="47"/>
      <c r="C949" s="240" t="s">
        <v>1837</v>
      </c>
      <c r="D949" s="240" t="s">
        <v>396</v>
      </c>
      <c r="E949" s="241" t="s">
        <v>1838</v>
      </c>
      <c r="F949" s="242" t="s">
        <v>1839</v>
      </c>
      <c r="G949" s="243" t="s">
        <v>552</v>
      </c>
      <c r="H949" s="244">
        <v>15.344</v>
      </c>
      <c r="I949" s="245"/>
      <c r="J949" s="246">
        <f>ROUND(I949*H949,2)</f>
        <v>0</v>
      </c>
      <c r="K949" s="242" t="s">
        <v>410</v>
      </c>
      <c r="L949" s="73"/>
      <c r="M949" s="247" t="s">
        <v>22</v>
      </c>
      <c r="N949" s="248" t="s">
        <v>44</v>
      </c>
      <c r="O949" s="48"/>
      <c r="P949" s="249">
        <f>O949*H949</f>
        <v>0</v>
      </c>
      <c r="Q949" s="249">
        <v>0</v>
      </c>
      <c r="R949" s="249">
        <f>Q949*H949</f>
        <v>0</v>
      </c>
      <c r="S949" s="249">
        <v>0</v>
      </c>
      <c r="T949" s="250">
        <f>S949*H949</f>
        <v>0</v>
      </c>
      <c r="AR949" s="25" t="s">
        <v>493</v>
      </c>
      <c r="AT949" s="25" t="s">
        <v>396</v>
      </c>
      <c r="AU949" s="25" t="s">
        <v>81</v>
      </c>
      <c r="AY949" s="25" t="s">
        <v>394</v>
      </c>
      <c r="BE949" s="251">
        <f>IF(N949="základní",J949,0)</f>
        <v>0</v>
      </c>
      <c r="BF949" s="251">
        <f>IF(N949="snížená",J949,0)</f>
        <v>0</v>
      </c>
      <c r="BG949" s="251">
        <f>IF(N949="zákl. přenesená",J949,0)</f>
        <v>0</v>
      </c>
      <c r="BH949" s="251">
        <f>IF(N949="sníž. přenesená",J949,0)</f>
        <v>0</v>
      </c>
      <c r="BI949" s="251">
        <f>IF(N949="nulová",J949,0)</f>
        <v>0</v>
      </c>
      <c r="BJ949" s="25" t="s">
        <v>24</v>
      </c>
      <c r="BK949" s="251">
        <f>ROUND(I949*H949,2)</f>
        <v>0</v>
      </c>
      <c r="BL949" s="25" t="s">
        <v>493</v>
      </c>
      <c r="BM949" s="25" t="s">
        <v>1840</v>
      </c>
    </row>
    <row r="950" spans="2:47" s="1" customFormat="1" ht="13.5">
      <c r="B950" s="47"/>
      <c r="C950" s="75"/>
      <c r="D950" s="252" t="s">
        <v>403</v>
      </c>
      <c r="E950" s="75"/>
      <c r="F950" s="253" t="s">
        <v>1841</v>
      </c>
      <c r="G950" s="75"/>
      <c r="H950" s="75"/>
      <c r="I950" s="208"/>
      <c r="J950" s="75"/>
      <c r="K950" s="75"/>
      <c r="L950" s="73"/>
      <c r="M950" s="254"/>
      <c r="N950" s="48"/>
      <c r="O950" s="48"/>
      <c r="P950" s="48"/>
      <c r="Q950" s="48"/>
      <c r="R950" s="48"/>
      <c r="S950" s="48"/>
      <c r="T950" s="96"/>
      <c r="AT950" s="25" t="s">
        <v>403</v>
      </c>
      <c r="AU950" s="25" t="s">
        <v>81</v>
      </c>
    </row>
    <row r="951" spans="2:63" s="11" customFormat="1" ht="29.85" customHeight="1">
      <c r="B951" s="224"/>
      <c r="C951" s="225"/>
      <c r="D951" s="226" t="s">
        <v>72</v>
      </c>
      <c r="E951" s="238" t="s">
        <v>1842</v>
      </c>
      <c r="F951" s="238" t="s">
        <v>1843</v>
      </c>
      <c r="G951" s="225"/>
      <c r="H951" s="225"/>
      <c r="I951" s="228"/>
      <c r="J951" s="239">
        <f>BK951</f>
        <v>0</v>
      </c>
      <c r="K951" s="225"/>
      <c r="L951" s="230"/>
      <c r="M951" s="231"/>
      <c r="N951" s="232"/>
      <c r="O951" s="232"/>
      <c r="P951" s="233">
        <f>SUM(P952:P994)</f>
        <v>0</v>
      </c>
      <c r="Q951" s="232"/>
      <c r="R951" s="233">
        <f>SUM(R952:R994)</f>
        <v>20.185557419999995</v>
      </c>
      <c r="S951" s="232"/>
      <c r="T951" s="234">
        <f>SUM(T952:T994)</f>
        <v>0</v>
      </c>
      <c r="AR951" s="235" t="s">
        <v>81</v>
      </c>
      <c r="AT951" s="236" t="s">
        <v>72</v>
      </c>
      <c r="AU951" s="236" t="s">
        <v>24</v>
      </c>
      <c r="AY951" s="235" t="s">
        <v>394</v>
      </c>
      <c r="BK951" s="237">
        <f>SUM(BK952:BK994)</f>
        <v>0</v>
      </c>
    </row>
    <row r="952" spans="2:65" s="1" customFormat="1" ht="25.5" customHeight="1">
      <c r="B952" s="47"/>
      <c r="C952" s="240" t="s">
        <v>1844</v>
      </c>
      <c r="D952" s="240" t="s">
        <v>396</v>
      </c>
      <c r="E952" s="241" t="s">
        <v>1845</v>
      </c>
      <c r="F952" s="242" t="s">
        <v>1846</v>
      </c>
      <c r="G952" s="243" t="s">
        <v>399</v>
      </c>
      <c r="H952" s="244">
        <v>851.563</v>
      </c>
      <c r="I952" s="245"/>
      <c r="J952" s="246">
        <f>ROUND(I952*H952,2)</f>
        <v>0</v>
      </c>
      <c r="K952" s="242" t="s">
        <v>410</v>
      </c>
      <c r="L952" s="73"/>
      <c r="M952" s="247" t="s">
        <v>22</v>
      </c>
      <c r="N952" s="248" t="s">
        <v>44</v>
      </c>
      <c r="O952" s="48"/>
      <c r="P952" s="249">
        <f>O952*H952</f>
        <v>0</v>
      </c>
      <c r="Q952" s="249">
        <v>0</v>
      </c>
      <c r="R952" s="249">
        <f>Q952*H952</f>
        <v>0</v>
      </c>
      <c r="S952" s="249">
        <v>0</v>
      </c>
      <c r="T952" s="250">
        <f>S952*H952</f>
        <v>0</v>
      </c>
      <c r="AR952" s="25" t="s">
        <v>493</v>
      </c>
      <c r="AT952" s="25" t="s">
        <v>396</v>
      </c>
      <c r="AU952" s="25" t="s">
        <v>81</v>
      </c>
      <c r="AY952" s="25" t="s">
        <v>394</v>
      </c>
      <c r="BE952" s="251">
        <f>IF(N952="základní",J952,0)</f>
        <v>0</v>
      </c>
      <c r="BF952" s="251">
        <f>IF(N952="snížená",J952,0)</f>
        <v>0</v>
      </c>
      <c r="BG952" s="251">
        <f>IF(N952="zákl. přenesená",J952,0)</f>
        <v>0</v>
      </c>
      <c r="BH952" s="251">
        <f>IF(N952="sníž. přenesená",J952,0)</f>
        <v>0</v>
      </c>
      <c r="BI952" s="251">
        <f>IF(N952="nulová",J952,0)</f>
        <v>0</v>
      </c>
      <c r="BJ952" s="25" t="s">
        <v>24</v>
      </c>
      <c r="BK952" s="251">
        <f>ROUND(I952*H952,2)</f>
        <v>0</v>
      </c>
      <c r="BL952" s="25" t="s">
        <v>493</v>
      </c>
      <c r="BM952" s="25" t="s">
        <v>1847</v>
      </c>
    </row>
    <row r="953" spans="2:47" s="1" customFormat="1" ht="13.5">
      <c r="B953" s="47"/>
      <c r="C953" s="75"/>
      <c r="D953" s="252" t="s">
        <v>403</v>
      </c>
      <c r="E953" s="75"/>
      <c r="F953" s="253" t="s">
        <v>1848</v>
      </c>
      <c r="G953" s="75"/>
      <c r="H953" s="75"/>
      <c r="I953" s="208"/>
      <c r="J953" s="75"/>
      <c r="K953" s="75"/>
      <c r="L953" s="73"/>
      <c r="M953" s="254"/>
      <c r="N953" s="48"/>
      <c r="O953" s="48"/>
      <c r="P953" s="48"/>
      <c r="Q953" s="48"/>
      <c r="R953" s="48"/>
      <c r="S953" s="48"/>
      <c r="T953" s="96"/>
      <c r="AT953" s="25" t="s">
        <v>403</v>
      </c>
      <c r="AU953" s="25" t="s">
        <v>81</v>
      </c>
    </row>
    <row r="954" spans="2:51" s="12" customFormat="1" ht="13.5">
      <c r="B954" s="255"/>
      <c r="C954" s="256"/>
      <c r="D954" s="252" t="s">
        <v>405</v>
      </c>
      <c r="E954" s="257" t="s">
        <v>22</v>
      </c>
      <c r="F954" s="258" t="s">
        <v>570</v>
      </c>
      <c r="G954" s="256"/>
      <c r="H954" s="259">
        <v>805.3</v>
      </c>
      <c r="I954" s="260"/>
      <c r="J954" s="256"/>
      <c r="K954" s="256"/>
      <c r="L954" s="261"/>
      <c r="M954" s="262"/>
      <c r="N954" s="263"/>
      <c r="O954" s="263"/>
      <c r="P954" s="263"/>
      <c r="Q954" s="263"/>
      <c r="R954" s="263"/>
      <c r="S954" s="263"/>
      <c r="T954" s="264"/>
      <c r="AT954" s="265" t="s">
        <v>405</v>
      </c>
      <c r="AU954" s="265" t="s">
        <v>81</v>
      </c>
      <c r="AV954" s="12" t="s">
        <v>81</v>
      </c>
      <c r="AW954" s="12" t="s">
        <v>36</v>
      </c>
      <c r="AX954" s="12" t="s">
        <v>73</v>
      </c>
      <c r="AY954" s="265" t="s">
        <v>394</v>
      </c>
    </row>
    <row r="955" spans="2:51" s="12" customFormat="1" ht="13.5">
      <c r="B955" s="255"/>
      <c r="C955" s="256"/>
      <c r="D955" s="252" t="s">
        <v>405</v>
      </c>
      <c r="E955" s="257" t="s">
        <v>250</v>
      </c>
      <c r="F955" s="258" t="s">
        <v>1849</v>
      </c>
      <c r="G955" s="256"/>
      <c r="H955" s="259">
        <v>46.263</v>
      </c>
      <c r="I955" s="260"/>
      <c r="J955" s="256"/>
      <c r="K955" s="256"/>
      <c r="L955" s="261"/>
      <c r="M955" s="262"/>
      <c r="N955" s="263"/>
      <c r="O955" s="263"/>
      <c r="P955" s="263"/>
      <c r="Q955" s="263"/>
      <c r="R955" s="263"/>
      <c r="S955" s="263"/>
      <c r="T955" s="264"/>
      <c r="AT955" s="265" t="s">
        <v>405</v>
      </c>
      <c r="AU955" s="265" t="s">
        <v>81</v>
      </c>
      <c r="AV955" s="12" t="s">
        <v>81</v>
      </c>
      <c r="AW955" s="12" t="s">
        <v>36</v>
      </c>
      <c r="AX955" s="12" t="s">
        <v>73</v>
      </c>
      <c r="AY955" s="265" t="s">
        <v>394</v>
      </c>
    </row>
    <row r="956" spans="2:51" s="14" customFormat="1" ht="13.5">
      <c r="B956" s="277"/>
      <c r="C956" s="278"/>
      <c r="D956" s="252" t="s">
        <v>405</v>
      </c>
      <c r="E956" s="279" t="s">
        <v>22</v>
      </c>
      <c r="F956" s="280" t="s">
        <v>473</v>
      </c>
      <c r="G956" s="278"/>
      <c r="H956" s="281">
        <v>851.563</v>
      </c>
      <c r="I956" s="282"/>
      <c r="J956" s="278"/>
      <c r="K956" s="278"/>
      <c r="L956" s="283"/>
      <c r="M956" s="284"/>
      <c r="N956" s="285"/>
      <c r="O956" s="285"/>
      <c r="P956" s="285"/>
      <c r="Q956" s="285"/>
      <c r="R956" s="285"/>
      <c r="S956" s="285"/>
      <c r="T956" s="286"/>
      <c r="AT956" s="287" t="s">
        <v>405</v>
      </c>
      <c r="AU956" s="287" t="s">
        <v>81</v>
      </c>
      <c r="AV956" s="14" t="s">
        <v>401</v>
      </c>
      <c r="AW956" s="14" t="s">
        <v>36</v>
      </c>
      <c r="AX956" s="14" t="s">
        <v>24</v>
      </c>
      <c r="AY956" s="287" t="s">
        <v>394</v>
      </c>
    </row>
    <row r="957" spans="2:65" s="1" customFormat="1" ht="16.5" customHeight="1">
      <c r="B957" s="47"/>
      <c r="C957" s="288" t="s">
        <v>1850</v>
      </c>
      <c r="D957" s="288" t="s">
        <v>506</v>
      </c>
      <c r="E957" s="289" t="s">
        <v>1789</v>
      </c>
      <c r="F957" s="290" t="s">
        <v>1790</v>
      </c>
      <c r="G957" s="291" t="s">
        <v>552</v>
      </c>
      <c r="H957" s="292">
        <v>0.258</v>
      </c>
      <c r="I957" s="293"/>
      <c r="J957" s="294">
        <f>ROUND(I957*H957,2)</f>
        <v>0</v>
      </c>
      <c r="K957" s="290" t="s">
        <v>410</v>
      </c>
      <c r="L957" s="295"/>
      <c r="M957" s="296" t="s">
        <v>22</v>
      </c>
      <c r="N957" s="297" t="s">
        <v>44</v>
      </c>
      <c r="O957" s="48"/>
      <c r="P957" s="249">
        <f>O957*H957</f>
        <v>0</v>
      </c>
      <c r="Q957" s="249">
        <v>1</v>
      </c>
      <c r="R957" s="249">
        <f>Q957*H957</f>
        <v>0.258</v>
      </c>
      <c r="S957" s="249">
        <v>0</v>
      </c>
      <c r="T957" s="250">
        <f>S957*H957</f>
        <v>0</v>
      </c>
      <c r="AR957" s="25" t="s">
        <v>588</v>
      </c>
      <c r="AT957" s="25" t="s">
        <v>506</v>
      </c>
      <c r="AU957" s="25" t="s">
        <v>81</v>
      </c>
      <c r="AY957" s="25" t="s">
        <v>394</v>
      </c>
      <c r="BE957" s="251">
        <f>IF(N957="základní",J957,0)</f>
        <v>0</v>
      </c>
      <c r="BF957" s="251">
        <f>IF(N957="snížená",J957,0)</f>
        <v>0</v>
      </c>
      <c r="BG957" s="251">
        <f>IF(N957="zákl. přenesená",J957,0)</f>
        <v>0</v>
      </c>
      <c r="BH957" s="251">
        <f>IF(N957="sníž. přenesená",J957,0)</f>
        <v>0</v>
      </c>
      <c r="BI957" s="251">
        <f>IF(N957="nulová",J957,0)</f>
        <v>0</v>
      </c>
      <c r="BJ957" s="25" t="s">
        <v>24</v>
      </c>
      <c r="BK957" s="251">
        <f>ROUND(I957*H957,2)</f>
        <v>0</v>
      </c>
      <c r="BL957" s="25" t="s">
        <v>493</v>
      </c>
      <c r="BM957" s="25" t="s">
        <v>1851</v>
      </c>
    </row>
    <row r="958" spans="2:47" s="1" customFormat="1" ht="13.5">
      <c r="B958" s="47"/>
      <c r="C958" s="75"/>
      <c r="D958" s="252" t="s">
        <v>403</v>
      </c>
      <c r="E958" s="75"/>
      <c r="F958" s="253" t="s">
        <v>1792</v>
      </c>
      <c r="G958" s="75"/>
      <c r="H958" s="75"/>
      <c r="I958" s="208"/>
      <c r="J958" s="75"/>
      <c r="K958" s="75"/>
      <c r="L958" s="73"/>
      <c r="M958" s="254"/>
      <c r="N958" s="48"/>
      <c r="O958" s="48"/>
      <c r="P958" s="48"/>
      <c r="Q958" s="48"/>
      <c r="R958" s="48"/>
      <c r="S958" s="48"/>
      <c r="T958" s="96"/>
      <c r="AT958" s="25" t="s">
        <v>403</v>
      </c>
      <c r="AU958" s="25" t="s">
        <v>81</v>
      </c>
    </row>
    <row r="959" spans="2:47" s="1" customFormat="1" ht="13.5">
      <c r="B959" s="47"/>
      <c r="C959" s="75"/>
      <c r="D959" s="252" t="s">
        <v>842</v>
      </c>
      <c r="E959" s="75"/>
      <c r="F959" s="308" t="s">
        <v>1793</v>
      </c>
      <c r="G959" s="75"/>
      <c r="H959" s="75"/>
      <c r="I959" s="208"/>
      <c r="J959" s="75"/>
      <c r="K959" s="75"/>
      <c r="L959" s="73"/>
      <c r="M959" s="254"/>
      <c r="N959" s="48"/>
      <c r="O959" s="48"/>
      <c r="P959" s="48"/>
      <c r="Q959" s="48"/>
      <c r="R959" s="48"/>
      <c r="S959" s="48"/>
      <c r="T959" s="96"/>
      <c r="AT959" s="25" t="s">
        <v>842</v>
      </c>
      <c r="AU959" s="25" t="s">
        <v>81</v>
      </c>
    </row>
    <row r="960" spans="2:51" s="12" customFormat="1" ht="13.5">
      <c r="B960" s="255"/>
      <c r="C960" s="256"/>
      <c r="D960" s="252" t="s">
        <v>405</v>
      </c>
      <c r="E960" s="257" t="s">
        <v>22</v>
      </c>
      <c r="F960" s="258" t="s">
        <v>1852</v>
      </c>
      <c r="G960" s="256"/>
      <c r="H960" s="259">
        <v>0.258</v>
      </c>
      <c r="I960" s="260"/>
      <c r="J960" s="256"/>
      <c r="K960" s="256"/>
      <c r="L960" s="261"/>
      <c r="M960" s="262"/>
      <c r="N960" s="263"/>
      <c r="O960" s="263"/>
      <c r="P960" s="263"/>
      <c r="Q960" s="263"/>
      <c r="R960" s="263"/>
      <c r="S960" s="263"/>
      <c r="T960" s="264"/>
      <c r="AT960" s="265" t="s">
        <v>405</v>
      </c>
      <c r="AU960" s="265" t="s">
        <v>81</v>
      </c>
      <c r="AV960" s="12" t="s">
        <v>81</v>
      </c>
      <c r="AW960" s="12" t="s">
        <v>36</v>
      </c>
      <c r="AX960" s="12" t="s">
        <v>24</v>
      </c>
      <c r="AY960" s="265" t="s">
        <v>394</v>
      </c>
    </row>
    <row r="961" spans="2:65" s="1" customFormat="1" ht="25.5" customHeight="1">
      <c r="B961" s="47"/>
      <c r="C961" s="240" t="s">
        <v>1853</v>
      </c>
      <c r="D961" s="240" t="s">
        <v>396</v>
      </c>
      <c r="E961" s="241" t="s">
        <v>1854</v>
      </c>
      <c r="F961" s="242" t="s">
        <v>1855</v>
      </c>
      <c r="G961" s="243" t="s">
        <v>399</v>
      </c>
      <c r="H961" s="244">
        <v>851.563</v>
      </c>
      <c r="I961" s="245"/>
      <c r="J961" s="246">
        <f>ROUND(I961*H961,2)</f>
        <v>0</v>
      </c>
      <c r="K961" s="242" t="s">
        <v>410</v>
      </c>
      <c r="L961" s="73"/>
      <c r="M961" s="247" t="s">
        <v>22</v>
      </c>
      <c r="N961" s="248" t="s">
        <v>44</v>
      </c>
      <c r="O961" s="48"/>
      <c r="P961" s="249">
        <f>O961*H961</f>
        <v>0</v>
      </c>
      <c r="Q961" s="249">
        <v>0</v>
      </c>
      <c r="R961" s="249">
        <f>Q961*H961</f>
        <v>0</v>
      </c>
      <c r="S961" s="249">
        <v>0</v>
      </c>
      <c r="T961" s="250">
        <f>S961*H961</f>
        <v>0</v>
      </c>
      <c r="AR961" s="25" t="s">
        <v>493</v>
      </c>
      <c r="AT961" s="25" t="s">
        <v>396</v>
      </c>
      <c r="AU961" s="25" t="s">
        <v>81</v>
      </c>
      <c r="AY961" s="25" t="s">
        <v>394</v>
      </c>
      <c r="BE961" s="251">
        <f>IF(N961="základní",J961,0)</f>
        <v>0</v>
      </c>
      <c r="BF961" s="251">
        <f>IF(N961="snížená",J961,0)</f>
        <v>0</v>
      </c>
      <c r="BG961" s="251">
        <f>IF(N961="zákl. přenesená",J961,0)</f>
        <v>0</v>
      </c>
      <c r="BH961" s="251">
        <f>IF(N961="sníž. přenesená",J961,0)</f>
        <v>0</v>
      </c>
      <c r="BI961" s="251">
        <f>IF(N961="nulová",J961,0)</f>
        <v>0</v>
      </c>
      <c r="BJ961" s="25" t="s">
        <v>24</v>
      </c>
      <c r="BK961" s="251">
        <f>ROUND(I961*H961,2)</f>
        <v>0</v>
      </c>
      <c r="BL961" s="25" t="s">
        <v>493</v>
      </c>
      <c r="BM961" s="25" t="s">
        <v>1856</v>
      </c>
    </row>
    <row r="962" spans="2:47" s="1" customFormat="1" ht="13.5">
      <c r="B962" s="47"/>
      <c r="C962" s="75"/>
      <c r="D962" s="252" t="s">
        <v>403</v>
      </c>
      <c r="E962" s="75"/>
      <c r="F962" s="253" t="s">
        <v>1857</v>
      </c>
      <c r="G962" s="75"/>
      <c r="H962" s="75"/>
      <c r="I962" s="208"/>
      <c r="J962" s="75"/>
      <c r="K962" s="75"/>
      <c r="L962" s="73"/>
      <c r="M962" s="254"/>
      <c r="N962" s="48"/>
      <c r="O962" s="48"/>
      <c r="P962" s="48"/>
      <c r="Q962" s="48"/>
      <c r="R962" s="48"/>
      <c r="S962" s="48"/>
      <c r="T962" s="96"/>
      <c r="AT962" s="25" t="s">
        <v>403</v>
      </c>
      <c r="AU962" s="25" t="s">
        <v>81</v>
      </c>
    </row>
    <row r="963" spans="2:51" s="12" customFormat="1" ht="13.5">
      <c r="B963" s="255"/>
      <c r="C963" s="256"/>
      <c r="D963" s="252" t="s">
        <v>405</v>
      </c>
      <c r="E963" s="257" t="s">
        <v>22</v>
      </c>
      <c r="F963" s="258" t="s">
        <v>1858</v>
      </c>
      <c r="G963" s="256"/>
      <c r="H963" s="259">
        <v>851.563</v>
      </c>
      <c r="I963" s="260"/>
      <c r="J963" s="256"/>
      <c r="K963" s="256"/>
      <c r="L963" s="261"/>
      <c r="M963" s="262"/>
      <c r="N963" s="263"/>
      <c r="O963" s="263"/>
      <c r="P963" s="263"/>
      <c r="Q963" s="263"/>
      <c r="R963" s="263"/>
      <c r="S963" s="263"/>
      <c r="T963" s="264"/>
      <c r="AT963" s="265" t="s">
        <v>405</v>
      </c>
      <c r="AU963" s="265" t="s">
        <v>81</v>
      </c>
      <c r="AV963" s="12" t="s">
        <v>81</v>
      </c>
      <c r="AW963" s="12" t="s">
        <v>36</v>
      </c>
      <c r="AX963" s="12" t="s">
        <v>24</v>
      </c>
      <c r="AY963" s="265" t="s">
        <v>394</v>
      </c>
    </row>
    <row r="964" spans="2:65" s="1" customFormat="1" ht="16.5" customHeight="1">
      <c r="B964" s="47"/>
      <c r="C964" s="288" t="s">
        <v>1859</v>
      </c>
      <c r="D964" s="288" t="s">
        <v>506</v>
      </c>
      <c r="E964" s="289" t="s">
        <v>1860</v>
      </c>
      <c r="F964" s="290" t="s">
        <v>1861</v>
      </c>
      <c r="G964" s="291" t="s">
        <v>399</v>
      </c>
      <c r="H964" s="292">
        <v>981.611</v>
      </c>
      <c r="I964" s="293"/>
      <c r="J964" s="294">
        <f>ROUND(I964*H964,2)</f>
        <v>0</v>
      </c>
      <c r="K964" s="290" t="s">
        <v>22</v>
      </c>
      <c r="L964" s="295"/>
      <c r="M964" s="296" t="s">
        <v>22</v>
      </c>
      <c r="N964" s="297" t="s">
        <v>44</v>
      </c>
      <c r="O964" s="48"/>
      <c r="P964" s="249">
        <f>O964*H964</f>
        <v>0</v>
      </c>
      <c r="Q964" s="249">
        <v>0.002</v>
      </c>
      <c r="R964" s="249">
        <f>Q964*H964</f>
        <v>1.963222</v>
      </c>
      <c r="S964" s="249">
        <v>0</v>
      </c>
      <c r="T964" s="250">
        <f>S964*H964</f>
        <v>0</v>
      </c>
      <c r="AR964" s="25" t="s">
        <v>588</v>
      </c>
      <c r="AT964" s="25" t="s">
        <v>506</v>
      </c>
      <c r="AU964" s="25" t="s">
        <v>81</v>
      </c>
      <c r="AY964" s="25" t="s">
        <v>394</v>
      </c>
      <c r="BE964" s="251">
        <f>IF(N964="základní",J964,0)</f>
        <v>0</v>
      </c>
      <c r="BF964" s="251">
        <f>IF(N964="snížená",J964,0)</f>
        <v>0</v>
      </c>
      <c r="BG964" s="251">
        <f>IF(N964="zákl. přenesená",J964,0)</f>
        <v>0</v>
      </c>
      <c r="BH964" s="251">
        <f>IF(N964="sníž. přenesená",J964,0)</f>
        <v>0</v>
      </c>
      <c r="BI964" s="251">
        <f>IF(N964="nulová",J964,0)</f>
        <v>0</v>
      </c>
      <c r="BJ964" s="25" t="s">
        <v>24</v>
      </c>
      <c r="BK964" s="251">
        <f>ROUND(I964*H964,2)</f>
        <v>0</v>
      </c>
      <c r="BL964" s="25" t="s">
        <v>493</v>
      </c>
      <c r="BM964" s="25" t="s">
        <v>1862</v>
      </c>
    </row>
    <row r="965" spans="2:47" s="1" customFormat="1" ht="13.5">
      <c r="B965" s="47"/>
      <c r="C965" s="75"/>
      <c r="D965" s="252" t="s">
        <v>403</v>
      </c>
      <c r="E965" s="75"/>
      <c r="F965" s="253" t="s">
        <v>1863</v>
      </c>
      <c r="G965" s="75"/>
      <c r="H965" s="75"/>
      <c r="I965" s="208"/>
      <c r="J965" s="75"/>
      <c r="K965" s="75"/>
      <c r="L965" s="73"/>
      <c r="M965" s="254"/>
      <c r="N965" s="48"/>
      <c r="O965" s="48"/>
      <c r="P965" s="48"/>
      <c r="Q965" s="48"/>
      <c r="R965" s="48"/>
      <c r="S965" s="48"/>
      <c r="T965" s="96"/>
      <c r="AT965" s="25" t="s">
        <v>403</v>
      </c>
      <c r="AU965" s="25" t="s">
        <v>81</v>
      </c>
    </row>
    <row r="966" spans="2:51" s="12" customFormat="1" ht="13.5">
      <c r="B966" s="255"/>
      <c r="C966" s="256"/>
      <c r="D966" s="252" t="s">
        <v>405</v>
      </c>
      <c r="E966" s="257" t="s">
        <v>22</v>
      </c>
      <c r="F966" s="258" t="s">
        <v>1864</v>
      </c>
      <c r="G966" s="256"/>
      <c r="H966" s="259">
        <v>981.611</v>
      </c>
      <c r="I966" s="260"/>
      <c r="J966" s="256"/>
      <c r="K966" s="256"/>
      <c r="L966" s="261"/>
      <c r="M966" s="262"/>
      <c r="N966" s="263"/>
      <c r="O966" s="263"/>
      <c r="P966" s="263"/>
      <c r="Q966" s="263"/>
      <c r="R966" s="263"/>
      <c r="S966" s="263"/>
      <c r="T966" s="264"/>
      <c r="AT966" s="265" t="s">
        <v>405</v>
      </c>
      <c r="AU966" s="265" t="s">
        <v>81</v>
      </c>
      <c r="AV966" s="12" t="s">
        <v>81</v>
      </c>
      <c r="AW966" s="12" t="s">
        <v>36</v>
      </c>
      <c r="AX966" s="12" t="s">
        <v>24</v>
      </c>
      <c r="AY966" s="265" t="s">
        <v>394</v>
      </c>
    </row>
    <row r="967" spans="2:65" s="1" customFormat="1" ht="25.5" customHeight="1">
      <c r="B967" s="47"/>
      <c r="C967" s="240" t="s">
        <v>1865</v>
      </c>
      <c r="D967" s="240" t="s">
        <v>396</v>
      </c>
      <c r="E967" s="241" t="s">
        <v>1866</v>
      </c>
      <c r="F967" s="242" t="s">
        <v>1867</v>
      </c>
      <c r="G967" s="243" t="s">
        <v>399</v>
      </c>
      <c r="H967" s="244">
        <v>2554.689</v>
      </c>
      <c r="I967" s="245"/>
      <c r="J967" s="246">
        <f>ROUND(I967*H967,2)</f>
        <v>0</v>
      </c>
      <c r="K967" s="242" t="s">
        <v>410</v>
      </c>
      <c r="L967" s="73"/>
      <c r="M967" s="247" t="s">
        <v>22</v>
      </c>
      <c r="N967" s="248" t="s">
        <v>44</v>
      </c>
      <c r="O967" s="48"/>
      <c r="P967" s="249">
        <f>O967*H967</f>
        <v>0</v>
      </c>
      <c r="Q967" s="249">
        <v>0.00088</v>
      </c>
      <c r="R967" s="249">
        <f>Q967*H967</f>
        <v>2.24812632</v>
      </c>
      <c r="S967" s="249">
        <v>0</v>
      </c>
      <c r="T967" s="250">
        <f>S967*H967</f>
        <v>0</v>
      </c>
      <c r="AR967" s="25" t="s">
        <v>493</v>
      </c>
      <c r="AT967" s="25" t="s">
        <v>396</v>
      </c>
      <c r="AU967" s="25" t="s">
        <v>81</v>
      </c>
      <c r="AY967" s="25" t="s">
        <v>394</v>
      </c>
      <c r="BE967" s="251">
        <f>IF(N967="základní",J967,0)</f>
        <v>0</v>
      </c>
      <c r="BF967" s="251">
        <f>IF(N967="snížená",J967,0)</f>
        <v>0</v>
      </c>
      <c r="BG967" s="251">
        <f>IF(N967="zákl. přenesená",J967,0)</f>
        <v>0</v>
      </c>
      <c r="BH967" s="251">
        <f>IF(N967="sníž. přenesená",J967,0)</f>
        <v>0</v>
      </c>
      <c r="BI967" s="251">
        <f>IF(N967="nulová",J967,0)</f>
        <v>0</v>
      </c>
      <c r="BJ967" s="25" t="s">
        <v>24</v>
      </c>
      <c r="BK967" s="251">
        <f>ROUND(I967*H967,2)</f>
        <v>0</v>
      </c>
      <c r="BL967" s="25" t="s">
        <v>493</v>
      </c>
      <c r="BM967" s="25" t="s">
        <v>1868</v>
      </c>
    </row>
    <row r="968" spans="2:47" s="1" customFormat="1" ht="13.5">
      <c r="B968" s="47"/>
      <c r="C968" s="75"/>
      <c r="D968" s="252" t="s">
        <v>403</v>
      </c>
      <c r="E968" s="75"/>
      <c r="F968" s="253" t="s">
        <v>1869</v>
      </c>
      <c r="G968" s="75"/>
      <c r="H968" s="75"/>
      <c r="I968" s="208"/>
      <c r="J968" s="75"/>
      <c r="K968" s="75"/>
      <c r="L968" s="73"/>
      <c r="M968" s="254"/>
      <c r="N968" s="48"/>
      <c r="O968" s="48"/>
      <c r="P968" s="48"/>
      <c r="Q968" s="48"/>
      <c r="R968" s="48"/>
      <c r="S968" s="48"/>
      <c r="T968" s="96"/>
      <c r="AT968" s="25" t="s">
        <v>403</v>
      </c>
      <c r="AU968" s="25" t="s">
        <v>81</v>
      </c>
    </row>
    <row r="969" spans="2:51" s="12" customFormat="1" ht="13.5">
      <c r="B969" s="255"/>
      <c r="C969" s="256"/>
      <c r="D969" s="252" t="s">
        <v>405</v>
      </c>
      <c r="E969" s="257" t="s">
        <v>22</v>
      </c>
      <c r="F969" s="258" t="s">
        <v>1870</v>
      </c>
      <c r="G969" s="256"/>
      <c r="H969" s="259">
        <v>2554.689</v>
      </c>
      <c r="I969" s="260"/>
      <c r="J969" s="256"/>
      <c r="K969" s="256"/>
      <c r="L969" s="261"/>
      <c r="M969" s="262"/>
      <c r="N969" s="263"/>
      <c r="O969" s="263"/>
      <c r="P969" s="263"/>
      <c r="Q969" s="263"/>
      <c r="R969" s="263"/>
      <c r="S969" s="263"/>
      <c r="T969" s="264"/>
      <c r="AT969" s="265" t="s">
        <v>405</v>
      </c>
      <c r="AU969" s="265" t="s">
        <v>81</v>
      </c>
      <c r="AV969" s="12" t="s">
        <v>81</v>
      </c>
      <c r="AW969" s="12" t="s">
        <v>36</v>
      </c>
      <c r="AX969" s="12" t="s">
        <v>24</v>
      </c>
      <c r="AY969" s="265" t="s">
        <v>394</v>
      </c>
    </row>
    <row r="970" spans="2:65" s="1" customFormat="1" ht="16.5" customHeight="1">
      <c r="B970" s="47"/>
      <c r="C970" s="288" t="s">
        <v>1871</v>
      </c>
      <c r="D970" s="288" t="s">
        <v>506</v>
      </c>
      <c r="E970" s="289" t="s">
        <v>1872</v>
      </c>
      <c r="F970" s="290" t="s">
        <v>1873</v>
      </c>
      <c r="G970" s="291" t="s">
        <v>399</v>
      </c>
      <c r="H970" s="292">
        <v>981.611</v>
      </c>
      <c r="I970" s="293"/>
      <c r="J970" s="294">
        <f>ROUND(I970*H970,2)</f>
        <v>0</v>
      </c>
      <c r="K970" s="290" t="s">
        <v>22</v>
      </c>
      <c r="L970" s="295"/>
      <c r="M970" s="296" t="s">
        <v>22</v>
      </c>
      <c r="N970" s="297" t="s">
        <v>44</v>
      </c>
      <c r="O970" s="48"/>
      <c r="P970" s="249">
        <f>O970*H970</f>
        <v>0</v>
      </c>
      <c r="Q970" s="249">
        <v>0.005</v>
      </c>
      <c r="R970" s="249">
        <f>Q970*H970</f>
        <v>4.908055</v>
      </c>
      <c r="S970" s="249">
        <v>0</v>
      </c>
      <c r="T970" s="250">
        <f>S970*H970</f>
        <v>0</v>
      </c>
      <c r="AR970" s="25" t="s">
        <v>588</v>
      </c>
      <c r="AT970" s="25" t="s">
        <v>506</v>
      </c>
      <c r="AU970" s="25" t="s">
        <v>81</v>
      </c>
      <c r="AY970" s="25" t="s">
        <v>394</v>
      </c>
      <c r="BE970" s="251">
        <f>IF(N970="základní",J970,0)</f>
        <v>0</v>
      </c>
      <c r="BF970" s="251">
        <f>IF(N970="snížená",J970,0)</f>
        <v>0</v>
      </c>
      <c r="BG970" s="251">
        <f>IF(N970="zákl. přenesená",J970,0)</f>
        <v>0</v>
      </c>
      <c r="BH970" s="251">
        <f>IF(N970="sníž. přenesená",J970,0)</f>
        <v>0</v>
      </c>
      <c r="BI970" s="251">
        <f>IF(N970="nulová",J970,0)</f>
        <v>0</v>
      </c>
      <c r="BJ970" s="25" t="s">
        <v>24</v>
      </c>
      <c r="BK970" s="251">
        <f>ROUND(I970*H970,2)</f>
        <v>0</v>
      </c>
      <c r="BL970" s="25" t="s">
        <v>493</v>
      </c>
      <c r="BM970" s="25" t="s">
        <v>1874</v>
      </c>
    </row>
    <row r="971" spans="2:47" s="1" customFormat="1" ht="13.5">
      <c r="B971" s="47"/>
      <c r="C971" s="75"/>
      <c r="D971" s="252" t="s">
        <v>403</v>
      </c>
      <c r="E971" s="75"/>
      <c r="F971" s="253" t="s">
        <v>1875</v>
      </c>
      <c r="G971" s="75"/>
      <c r="H971" s="75"/>
      <c r="I971" s="208"/>
      <c r="J971" s="75"/>
      <c r="K971" s="75"/>
      <c r="L971" s="73"/>
      <c r="M971" s="254"/>
      <c r="N971" s="48"/>
      <c r="O971" s="48"/>
      <c r="P971" s="48"/>
      <c r="Q971" s="48"/>
      <c r="R971" s="48"/>
      <c r="S971" s="48"/>
      <c r="T971" s="96"/>
      <c r="AT971" s="25" t="s">
        <v>403</v>
      </c>
      <c r="AU971" s="25" t="s">
        <v>81</v>
      </c>
    </row>
    <row r="972" spans="2:51" s="12" customFormat="1" ht="13.5">
      <c r="B972" s="255"/>
      <c r="C972" s="256"/>
      <c r="D972" s="252" t="s">
        <v>405</v>
      </c>
      <c r="E972" s="257" t="s">
        <v>22</v>
      </c>
      <c r="F972" s="258" t="s">
        <v>1864</v>
      </c>
      <c r="G972" s="256"/>
      <c r="H972" s="259">
        <v>981.611</v>
      </c>
      <c r="I972" s="260"/>
      <c r="J972" s="256"/>
      <c r="K972" s="256"/>
      <c r="L972" s="261"/>
      <c r="M972" s="262"/>
      <c r="N972" s="263"/>
      <c r="O972" s="263"/>
      <c r="P972" s="263"/>
      <c r="Q972" s="263"/>
      <c r="R972" s="263"/>
      <c r="S972" s="263"/>
      <c r="T972" s="264"/>
      <c r="AT972" s="265" t="s">
        <v>405</v>
      </c>
      <c r="AU972" s="265" t="s">
        <v>81</v>
      </c>
      <c r="AV972" s="12" t="s">
        <v>81</v>
      </c>
      <c r="AW972" s="12" t="s">
        <v>36</v>
      </c>
      <c r="AX972" s="12" t="s">
        <v>24</v>
      </c>
      <c r="AY972" s="265" t="s">
        <v>394</v>
      </c>
    </row>
    <row r="973" spans="2:65" s="1" customFormat="1" ht="16.5" customHeight="1">
      <c r="B973" s="47"/>
      <c r="C973" s="288" t="s">
        <v>1876</v>
      </c>
      <c r="D973" s="288" t="s">
        <v>506</v>
      </c>
      <c r="E973" s="289" t="s">
        <v>1877</v>
      </c>
      <c r="F973" s="290" t="s">
        <v>1878</v>
      </c>
      <c r="G973" s="291" t="s">
        <v>399</v>
      </c>
      <c r="H973" s="292">
        <v>981.611</v>
      </c>
      <c r="I973" s="293"/>
      <c r="J973" s="294">
        <f>ROUND(I973*H973,2)</f>
        <v>0</v>
      </c>
      <c r="K973" s="290" t="s">
        <v>410</v>
      </c>
      <c r="L973" s="295"/>
      <c r="M973" s="296" t="s">
        <v>22</v>
      </c>
      <c r="N973" s="297" t="s">
        <v>44</v>
      </c>
      <c r="O973" s="48"/>
      <c r="P973" s="249">
        <f>O973*H973</f>
        <v>0</v>
      </c>
      <c r="Q973" s="249">
        <v>0.0049</v>
      </c>
      <c r="R973" s="249">
        <f>Q973*H973</f>
        <v>4.8098939</v>
      </c>
      <c r="S973" s="249">
        <v>0</v>
      </c>
      <c r="T973" s="250">
        <f>S973*H973</f>
        <v>0</v>
      </c>
      <c r="AR973" s="25" t="s">
        <v>588</v>
      </c>
      <c r="AT973" s="25" t="s">
        <v>506</v>
      </c>
      <c r="AU973" s="25" t="s">
        <v>81</v>
      </c>
      <c r="AY973" s="25" t="s">
        <v>394</v>
      </c>
      <c r="BE973" s="251">
        <f>IF(N973="základní",J973,0)</f>
        <v>0</v>
      </c>
      <c r="BF973" s="251">
        <f>IF(N973="snížená",J973,0)</f>
        <v>0</v>
      </c>
      <c r="BG973" s="251">
        <f>IF(N973="zákl. přenesená",J973,0)</f>
        <v>0</v>
      </c>
      <c r="BH973" s="251">
        <f>IF(N973="sníž. přenesená",J973,0)</f>
        <v>0</v>
      </c>
      <c r="BI973" s="251">
        <f>IF(N973="nulová",J973,0)</f>
        <v>0</v>
      </c>
      <c r="BJ973" s="25" t="s">
        <v>24</v>
      </c>
      <c r="BK973" s="251">
        <f>ROUND(I973*H973,2)</f>
        <v>0</v>
      </c>
      <c r="BL973" s="25" t="s">
        <v>493</v>
      </c>
      <c r="BM973" s="25" t="s">
        <v>1879</v>
      </c>
    </row>
    <row r="974" spans="2:47" s="1" customFormat="1" ht="13.5">
      <c r="B974" s="47"/>
      <c r="C974" s="75"/>
      <c r="D974" s="252" t="s">
        <v>403</v>
      </c>
      <c r="E974" s="75"/>
      <c r="F974" s="253" t="s">
        <v>1880</v>
      </c>
      <c r="G974" s="75"/>
      <c r="H974" s="75"/>
      <c r="I974" s="208"/>
      <c r="J974" s="75"/>
      <c r="K974" s="75"/>
      <c r="L974" s="73"/>
      <c r="M974" s="254"/>
      <c r="N974" s="48"/>
      <c r="O974" s="48"/>
      <c r="P974" s="48"/>
      <c r="Q974" s="48"/>
      <c r="R974" s="48"/>
      <c r="S974" s="48"/>
      <c r="T974" s="96"/>
      <c r="AT974" s="25" t="s">
        <v>403</v>
      </c>
      <c r="AU974" s="25" t="s">
        <v>81</v>
      </c>
    </row>
    <row r="975" spans="2:51" s="12" customFormat="1" ht="13.5">
      <c r="B975" s="255"/>
      <c r="C975" s="256"/>
      <c r="D975" s="252" t="s">
        <v>405</v>
      </c>
      <c r="E975" s="257" t="s">
        <v>22</v>
      </c>
      <c r="F975" s="258" t="s">
        <v>1864</v>
      </c>
      <c r="G975" s="256"/>
      <c r="H975" s="259">
        <v>981.611</v>
      </c>
      <c r="I975" s="260"/>
      <c r="J975" s="256"/>
      <c r="K975" s="256"/>
      <c r="L975" s="261"/>
      <c r="M975" s="262"/>
      <c r="N975" s="263"/>
      <c r="O975" s="263"/>
      <c r="P975" s="263"/>
      <c r="Q975" s="263"/>
      <c r="R975" s="263"/>
      <c r="S975" s="263"/>
      <c r="T975" s="264"/>
      <c r="AT975" s="265" t="s">
        <v>405</v>
      </c>
      <c r="AU975" s="265" t="s">
        <v>81</v>
      </c>
      <c r="AV975" s="12" t="s">
        <v>81</v>
      </c>
      <c r="AW975" s="12" t="s">
        <v>36</v>
      </c>
      <c r="AX975" s="12" t="s">
        <v>24</v>
      </c>
      <c r="AY975" s="265" t="s">
        <v>394</v>
      </c>
    </row>
    <row r="976" spans="2:65" s="1" customFormat="1" ht="25.5" customHeight="1">
      <c r="B976" s="47"/>
      <c r="C976" s="288" t="s">
        <v>1881</v>
      </c>
      <c r="D976" s="288" t="s">
        <v>506</v>
      </c>
      <c r="E976" s="289" t="s">
        <v>1882</v>
      </c>
      <c r="F976" s="290" t="s">
        <v>1883</v>
      </c>
      <c r="G976" s="291" t="s">
        <v>399</v>
      </c>
      <c r="H976" s="292">
        <v>981.611</v>
      </c>
      <c r="I976" s="293"/>
      <c r="J976" s="294">
        <f>ROUND(I976*H976,2)</f>
        <v>0</v>
      </c>
      <c r="K976" s="290" t="s">
        <v>22</v>
      </c>
      <c r="L976" s="295"/>
      <c r="M976" s="296" t="s">
        <v>22</v>
      </c>
      <c r="N976" s="297" t="s">
        <v>44</v>
      </c>
      <c r="O976" s="48"/>
      <c r="P976" s="249">
        <f>O976*H976</f>
        <v>0</v>
      </c>
      <c r="Q976" s="249">
        <v>0.0049</v>
      </c>
      <c r="R976" s="249">
        <f>Q976*H976</f>
        <v>4.8098939</v>
      </c>
      <c r="S976" s="249">
        <v>0</v>
      </c>
      <c r="T976" s="250">
        <f>S976*H976</f>
        <v>0</v>
      </c>
      <c r="AR976" s="25" t="s">
        <v>588</v>
      </c>
      <c r="AT976" s="25" t="s">
        <v>506</v>
      </c>
      <c r="AU976" s="25" t="s">
        <v>81</v>
      </c>
      <c r="AY976" s="25" t="s">
        <v>394</v>
      </c>
      <c r="BE976" s="251">
        <f>IF(N976="základní",J976,0)</f>
        <v>0</v>
      </c>
      <c r="BF976" s="251">
        <f>IF(N976="snížená",J976,0)</f>
        <v>0</v>
      </c>
      <c r="BG976" s="251">
        <f>IF(N976="zákl. přenesená",J976,0)</f>
        <v>0</v>
      </c>
      <c r="BH976" s="251">
        <f>IF(N976="sníž. přenesená",J976,0)</f>
        <v>0</v>
      </c>
      <c r="BI976" s="251">
        <f>IF(N976="nulová",J976,0)</f>
        <v>0</v>
      </c>
      <c r="BJ976" s="25" t="s">
        <v>24</v>
      </c>
      <c r="BK976" s="251">
        <f>ROUND(I976*H976,2)</f>
        <v>0</v>
      </c>
      <c r="BL976" s="25" t="s">
        <v>493</v>
      </c>
      <c r="BM976" s="25" t="s">
        <v>1884</v>
      </c>
    </row>
    <row r="977" spans="2:51" s="12" customFormat="1" ht="13.5">
      <c r="B977" s="255"/>
      <c r="C977" s="256"/>
      <c r="D977" s="252" t="s">
        <v>405</v>
      </c>
      <c r="E977" s="257" t="s">
        <v>22</v>
      </c>
      <c r="F977" s="258" t="s">
        <v>1864</v>
      </c>
      <c r="G977" s="256"/>
      <c r="H977" s="259">
        <v>981.611</v>
      </c>
      <c r="I977" s="260"/>
      <c r="J977" s="256"/>
      <c r="K977" s="256"/>
      <c r="L977" s="261"/>
      <c r="M977" s="262"/>
      <c r="N977" s="263"/>
      <c r="O977" s="263"/>
      <c r="P977" s="263"/>
      <c r="Q977" s="263"/>
      <c r="R977" s="263"/>
      <c r="S977" s="263"/>
      <c r="T977" s="264"/>
      <c r="AT977" s="265" t="s">
        <v>405</v>
      </c>
      <c r="AU977" s="265" t="s">
        <v>81</v>
      </c>
      <c r="AV977" s="12" t="s">
        <v>81</v>
      </c>
      <c r="AW977" s="12" t="s">
        <v>36</v>
      </c>
      <c r="AX977" s="12" t="s">
        <v>24</v>
      </c>
      <c r="AY977" s="265" t="s">
        <v>394</v>
      </c>
    </row>
    <row r="978" spans="2:65" s="1" customFormat="1" ht="16.5" customHeight="1">
      <c r="B978" s="47"/>
      <c r="C978" s="240" t="s">
        <v>1885</v>
      </c>
      <c r="D978" s="240" t="s">
        <v>396</v>
      </c>
      <c r="E978" s="241" t="s">
        <v>1886</v>
      </c>
      <c r="F978" s="242" t="s">
        <v>1887</v>
      </c>
      <c r="G978" s="243" t="s">
        <v>399</v>
      </c>
      <c r="H978" s="244">
        <v>805.3</v>
      </c>
      <c r="I978" s="245"/>
      <c r="J978" s="246">
        <f>ROUND(I978*H978,2)</f>
        <v>0</v>
      </c>
      <c r="K978" s="242" t="s">
        <v>410</v>
      </c>
      <c r="L978" s="73"/>
      <c r="M978" s="247" t="s">
        <v>22</v>
      </c>
      <c r="N978" s="248" t="s">
        <v>44</v>
      </c>
      <c r="O978" s="48"/>
      <c r="P978" s="249">
        <f>O978*H978</f>
        <v>0</v>
      </c>
      <c r="Q978" s="249">
        <v>0.00019</v>
      </c>
      <c r="R978" s="249">
        <f>Q978*H978</f>
        <v>0.153007</v>
      </c>
      <c r="S978" s="249">
        <v>0</v>
      </c>
      <c r="T978" s="250">
        <f>S978*H978</f>
        <v>0</v>
      </c>
      <c r="AR978" s="25" t="s">
        <v>493</v>
      </c>
      <c r="AT978" s="25" t="s">
        <v>396</v>
      </c>
      <c r="AU978" s="25" t="s">
        <v>81</v>
      </c>
      <c r="AY978" s="25" t="s">
        <v>394</v>
      </c>
      <c r="BE978" s="251">
        <f>IF(N978="základní",J978,0)</f>
        <v>0</v>
      </c>
      <c r="BF978" s="251">
        <f>IF(N978="snížená",J978,0)</f>
        <v>0</v>
      </c>
      <c r="BG978" s="251">
        <f>IF(N978="zákl. přenesená",J978,0)</f>
        <v>0</v>
      </c>
      <c r="BH978" s="251">
        <f>IF(N978="sníž. přenesená",J978,0)</f>
        <v>0</v>
      </c>
      <c r="BI978" s="251">
        <f>IF(N978="nulová",J978,0)</f>
        <v>0</v>
      </c>
      <c r="BJ978" s="25" t="s">
        <v>24</v>
      </c>
      <c r="BK978" s="251">
        <f>ROUND(I978*H978,2)</f>
        <v>0</v>
      </c>
      <c r="BL978" s="25" t="s">
        <v>493</v>
      </c>
      <c r="BM978" s="25" t="s">
        <v>1888</v>
      </c>
    </row>
    <row r="979" spans="2:47" s="1" customFormat="1" ht="13.5">
      <c r="B979" s="47"/>
      <c r="C979" s="75"/>
      <c r="D979" s="252" t="s">
        <v>403</v>
      </c>
      <c r="E979" s="75"/>
      <c r="F979" s="253" t="s">
        <v>1889</v>
      </c>
      <c r="G979" s="75"/>
      <c r="H979" s="75"/>
      <c r="I979" s="208"/>
      <c r="J979" s="75"/>
      <c r="K979" s="75"/>
      <c r="L979" s="73"/>
      <c r="M979" s="254"/>
      <c r="N979" s="48"/>
      <c r="O979" s="48"/>
      <c r="P979" s="48"/>
      <c r="Q979" s="48"/>
      <c r="R979" s="48"/>
      <c r="S979" s="48"/>
      <c r="T979" s="96"/>
      <c r="AT979" s="25" t="s">
        <v>403</v>
      </c>
      <c r="AU979" s="25" t="s">
        <v>81</v>
      </c>
    </row>
    <row r="980" spans="2:51" s="12" customFormat="1" ht="13.5">
      <c r="B980" s="255"/>
      <c r="C980" s="256"/>
      <c r="D980" s="252" t="s">
        <v>405</v>
      </c>
      <c r="E980" s="257" t="s">
        <v>22</v>
      </c>
      <c r="F980" s="258" t="s">
        <v>570</v>
      </c>
      <c r="G980" s="256"/>
      <c r="H980" s="259">
        <v>805.3</v>
      </c>
      <c r="I980" s="260"/>
      <c r="J980" s="256"/>
      <c r="K980" s="256"/>
      <c r="L980" s="261"/>
      <c r="M980" s="262"/>
      <c r="N980" s="263"/>
      <c r="O980" s="263"/>
      <c r="P980" s="263"/>
      <c r="Q980" s="263"/>
      <c r="R980" s="263"/>
      <c r="S980" s="263"/>
      <c r="T980" s="264"/>
      <c r="AT980" s="265" t="s">
        <v>405</v>
      </c>
      <c r="AU980" s="265" t="s">
        <v>81</v>
      </c>
      <c r="AV980" s="12" t="s">
        <v>81</v>
      </c>
      <c r="AW980" s="12" t="s">
        <v>36</v>
      </c>
      <c r="AX980" s="12" t="s">
        <v>24</v>
      </c>
      <c r="AY980" s="265" t="s">
        <v>394</v>
      </c>
    </row>
    <row r="981" spans="2:65" s="1" customFormat="1" ht="25.5" customHeight="1">
      <c r="B981" s="47"/>
      <c r="C981" s="288" t="s">
        <v>1890</v>
      </c>
      <c r="D981" s="288" t="s">
        <v>506</v>
      </c>
      <c r="E981" s="289" t="s">
        <v>1891</v>
      </c>
      <c r="F981" s="290" t="s">
        <v>1892</v>
      </c>
      <c r="G981" s="291" t="s">
        <v>399</v>
      </c>
      <c r="H981" s="292">
        <v>926.095</v>
      </c>
      <c r="I981" s="293"/>
      <c r="J981" s="294">
        <f>ROUND(I981*H981,2)</f>
        <v>0</v>
      </c>
      <c r="K981" s="290" t="s">
        <v>22</v>
      </c>
      <c r="L981" s="295"/>
      <c r="M981" s="296" t="s">
        <v>22</v>
      </c>
      <c r="N981" s="297" t="s">
        <v>44</v>
      </c>
      <c r="O981" s="48"/>
      <c r="P981" s="249">
        <f>O981*H981</f>
        <v>0</v>
      </c>
      <c r="Q981" s="249">
        <v>0.0006</v>
      </c>
      <c r="R981" s="249">
        <f>Q981*H981</f>
        <v>0.555657</v>
      </c>
      <c r="S981" s="249">
        <v>0</v>
      </c>
      <c r="T981" s="250">
        <f>S981*H981</f>
        <v>0</v>
      </c>
      <c r="AR981" s="25" t="s">
        <v>588</v>
      </c>
      <c r="AT981" s="25" t="s">
        <v>506</v>
      </c>
      <c r="AU981" s="25" t="s">
        <v>81</v>
      </c>
      <c r="AY981" s="25" t="s">
        <v>394</v>
      </c>
      <c r="BE981" s="251">
        <f>IF(N981="základní",J981,0)</f>
        <v>0</v>
      </c>
      <c r="BF981" s="251">
        <f>IF(N981="snížená",J981,0)</f>
        <v>0</v>
      </c>
      <c r="BG981" s="251">
        <f>IF(N981="zákl. přenesená",J981,0)</f>
        <v>0</v>
      </c>
      <c r="BH981" s="251">
        <f>IF(N981="sníž. přenesená",J981,0)</f>
        <v>0</v>
      </c>
      <c r="BI981" s="251">
        <f>IF(N981="nulová",J981,0)</f>
        <v>0</v>
      </c>
      <c r="BJ981" s="25" t="s">
        <v>24</v>
      </c>
      <c r="BK981" s="251">
        <f>ROUND(I981*H981,2)</f>
        <v>0</v>
      </c>
      <c r="BL981" s="25" t="s">
        <v>493</v>
      </c>
      <c r="BM981" s="25" t="s">
        <v>1893</v>
      </c>
    </row>
    <row r="982" spans="2:47" s="1" customFormat="1" ht="13.5">
      <c r="B982" s="47"/>
      <c r="C982" s="75"/>
      <c r="D982" s="252" t="s">
        <v>403</v>
      </c>
      <c r="E982" s="75"/>
      <c r="F982" s="253" t="s">
        <v>1894</v>
      </c>
      <c r="G982" s="75"/>
      <c r="H982" s="75"/>
      <c r="I982" s="208"/>
      <c r="J982" s="75"/>
      <c r="K982" s="75"/>
      <c r="L982" s="73"/>
      <c r="M982" s="254"/>
      <c r="N982" s="48"/>
      <c r="O982" s="48"/>
      <c r="P982" s="48"/>
      <c r="Q982" s="48"/>
      <c r="R982" s="48"/>
      <c r="S982" s="48"/>
      <c r="T982" s="96"/>
      <c r="AT982" s="25" t="s">
        <v>403</v>
      </c>
      <c r="AU982" s="25" t="s">
        <v>81</v>
      </c>
    </row>
    <row r="983" spans="2:51" s="12" customFormat="1" ht="13.5">
      <c r="B983" s="255"/>
      <c r="C983" s="256"/>
      <c r="D983" s="252" t="s">
        <v>405</v>
      </c>
      <c r="E983" s="257" t="s">
        <v>22</v>
      </c>
      <c r="F983" s="258" t="s">
        <v>1895</v>
      </c>
      <c r="G983" s="256"/>
      <c r="H983" s="259">
        <v>926.095</v>
      </c>
      <c r="I983" s="260"/>
      <c r="J983" s="256"/>
      <c r="K983" s="256"/>
      <c r="L983" s="261"/>
      <c r="M983" s="262"/>
      <c r="N983" s="263"/>
      <c r="O983" s="263"/>
      <c r="P983" s="263"/>
      <c r="Q983" s="263"/>
      <c r="R983" s="263"/>
      <c r="S983" s="263"/>
      <c r="T983" s="264"/>
      <c r="AT983" s="265" t="s">
        <v>405</v>
      </c>
      <c r="AU983" s="265" t="s">
        <v>81</v>
      </c>
      <c r="AV983" s="12" t="s">
        <v>81</v>
      </c>
      <c r="AW983" s="12" t="s">
        <v>36</v>
      </c>
      <c r="AX983" s="12" t="s">
        <v>24</v>
      </c>
      <c r="AY983" s="265" t="s">
        <v>394</v>
      </c>
    </row>
    <row r="984" spans="2:65" s="1" customFormat="1" ht="16.5" customHeight="1">
      <c r="B984" s="47"/>
      <c r="C984" s="240" t="s">
        <v>1896</v>
      </c>
      <c r="D984" s="240" t="s">
        <v>396</v>
      </c>
      <c r="E984" s="241" t="s">
        <v>1897</v>
      </c>
      <c r="F984" s="242" t="s">
        <v>1898</v>
      </c>
      <c r="G984" s="243" t="s">
        <v>399</v>
      </c>
      <c r="H984" s="244">
        <v>1656.863</v>
      </c>
      <c r="I984" s="245"/>
      <c r="J984" s="246">
        <f>ROUND(I984*H984,2)</f>
        <v>0</v>
      </c>
      <c r="K984" s="242" t="s">
        <v>410</v>
      </c>
      <c r="L984" s="73"/>
      <c r="M984" s="247" t="s">
        <v>22</v>
      </c>
      <c r="N984" s="248" t="s">
        <v>44</v>
      </c>
      <c r="O984" s="48"/>
      <c r="P984" s="249">
        <f>O984*H984</f>
        <v>0</v>
      </c>
      <c r="Q984" s="249">
        <v>0</v>
      </c>
      <c r="R984" s="249">
        <f>Q984*H984</f>
        <v>0</v>
      </c>
      <c r="S984" s="249">
        <v>0</v>
      </c>
      <c r="T984" s="250">
        <f>S984*H984</f>
        <v>0</v>
      </c>
      <c r="AR984" s="25" t="s">
        <v>493</v>
      </c>
      <c r="AT984" s="25" t="s">
        <v>396</v>
      </c>
      <c r="AU984" s="25" t="s">
        <v>81</v>
      </c>
      <c r="AY984" s="25" t="s">
        <v>394</v>
      </c>
      <c r="BE984" s="251">
        <f>IF(N984="základní",J984,0)</f>
        <v>0</v>
      </c>
      <c r="BF984" s="251">
        <f>IF(N984="snížená",J984,0)</f>
        <v>0</v>
      </c>
      <c r="BG984" s="251">
        <f>IF(N984="zákl. přenesená",J984,0)</f>
        <v>0</v>
      </c>
      <c r="BH984" s="251">
        <f>IF(N984="sníž. přenesená",J984,0)</f>
        <v>0</v>
      </c>
      <c r="BI984" s="251">
        <f>IF(N984="nulová",J984,0)</f>
        <v>0</v>
      </c>
      <c r="BJ984" s="25" t="s">
        <v>24</v>
      </c>
      <c r="BK984" s="251">
        <f>ROUND(I984*H984,2)</f>
        <v>0</v>
      </c>
      <c r="BL984" s="25" t="s">
        <v>493</v>
      </c>
      <c r="BM984" s="25" t="s">
        <v>1899</v>
      </c>
    </row>
    <row r="985" spans="2:47" s="1" customFormat="1" ht="13.5">
      <c r="B985" s="47"/>
      <c r="C985" s="75"/>
      <c r="D985" s="252" t="s">
        <v>403</v>
      </c>
      <c r="E985" s="75"/>
      <c r="F985" s="253" t="s">
        <v>1900</v>
      </c>
      <c r="G985" s="75"/>
      <c r="H985" s="75"/>
      <c r="I985" s="208"/>
      <c r="J985" s="75"/>
      <c r="K985" s="75"/>
      <c r="L985" s="73"/>
      <c r="M985" s="254"/>
      <c r="N985" s="48"/>
      <c r="O985" s="48"/>
      <c r="P985" s="48"/>
      <c r="Q985" s="48"/>
      <c r="R985" s="48"/>
      <c r="S985" s="48"/>
      <c r="T985" s="96"/>
      <c r="AT985" s="25" t="s">
        <v>403</v>
      </c>
      <c r="AU985" s="25" t="s">
        <v>81</v>
      </c>
    </row>
    <row r="986" spans="2:51" s="12" customFormat="1" ht="13.5">
      <c r="B986" s="255"/>
      <c r="C986" s="256"/>
      <c r="D986" s="252" t="s">
        <v>405</v>
      </c>
      <c r="E986" s="257" t="s">
        <v>22</v>
      </c>
      <c r="F986" s="258" t="s">
        <v>1901</v>
      </c>
      <c r="G986" s="256"/>
      <c r="H986" s="259">
        <v>1656.863</v>
      </c>
      <c r="I986" s="260"/>
      <c r="J986" s="256"/>
      <c r="K986" s="256"/>
      <c r="L986" s="261"/>
      <c r="M986" s="262"/>
      <c r="N986" s="263"/>
      <c r="O986" s="263"/>
      <c r="P986" s="263"/>
      <c r="Q986" s="263"/>
      <c r="R986" s="263"/>
      <c r="S986" s="263"/>
      <c r="T986" s="264"/>
      <c r="AT986" s="265" t="s">
        <v>405</v>
      </c>
      <c r="AU986" s="265" t="s">
        <v>81</v>
      </c>
      <c r="AV986" s="12" t="s">
        <v>81</v>
      </c>
      <c r="AW986" s="12" t="s">
        <v>36</v>
      </c>
      <c r="AX986" s="12" t="s">
        <v>24</v>
      </c>
      <c r="AY986" s="265" t="s">
        <v>394</v>
      </c>
    </row>
    <row r="987" spans="2:65" s="1" customFormat="1" ht="16.5" customHeight="1">
      <c r="B987" s="47"/>
      <c r="C987" s="288" t="s">
        <v>1902</v>
      </c>
      <c r="D987" s="288" t="s">
        <v>506</v>
      </c>
      <c r="E987" s="289" t="s">
        <v>1903</v>
      </c>
      <c r="F987" s="290" t="s">
        <v>1904</v>
      </c>
      <c r="G987" s="291" t="s">
        <v>399</v>
      </c>
      <c r="H987" s="292">
        <v>926.095</v>
      </c>
      <c r="I987" s="293"/>
      <c r="J987" s="294">
        <f>ROUND(I987*H987,2)</f>
        <v>0</v>
      </c>
      <c r="K987" s="290" t="s">
        <v>22</v>
      </c>
      <c r="L987" s="295"/>
      <c r="M987" s="296" t="s">
        <v>22</v>
      </c>
      <c r="N987" s="297" t="s">
        <v>44</v>
      </c>
      <c r="O987" s="48"/>
      <c r="P987" s="249">
        <f>O987*H987</f>
        <v>0</v>
      </c>
      <c r="Q987" s="249">
        <v>0.0002</v>
      </c>
      <c r="R987" s="249">
        <f>Q987*H987</f>
        <v>0.18521900000000002</v>
      </c>
      <c r="S987" s="249">
        <v>0</v>
      </c>
      <c r="T987" s="250">
        <f>S987*H987</f>
        <v>0</v>
      </c>
      <c r="AR987" s="25" t="s">
        <v>588</v>
      </c>
      <c r="AT987" s="25" t="s">
        <v>506</v>
      </c>
      <c r="AU987" s="25" t="s">
        <v>81</v>
      </c>
      <c r="AY987" s="25" t="s">
        <v>394</v>
      </c>
      <c r="BE987" s="251">
        <f>IF(N987="základní",J987,0)</f>
        <v>0</v>
      </c>
      <c r="BF987" s="251">
        <f>IF(N987="snížená",J987,0)</f>
        <v>0</v>
      </c>
      <c r="BG987" s="251">
        <f>IF(N987="zákl. přenesená",J987,0)</f>
        <v>0</v>
      </c>
      <c r="BH987" s="251">
        <f>IF(N987="sníž. přenesená",J987,0)</f>
        <v>0</v>
      </c>
      <c r="BI987" s="251">
        <f>IF(N987="nulová",J987,0)</f>
        <v>0</v>
      </c>
      <c r="BJ987" s="25" t="s">
        <v>24</v>
      </c>
      <c r="BK987" s="251">
        <f>ROUND(I987*H987,2)</f>
        <v>0</v>
      </c>
      <c r="BL987" s="25" t="s">
        <v>493</v>
      </c>
      <c r="BM987" s="25" t="s">
        <v>1905</v>
      </c>
    </row>
    <row r="988" spans="2:47" s="1" customFormat="1" ht="13.5">
      <c r="B988" s="47"/>
      <c r="C988" s="75"/>
      <c r="D988" s="252" t="s">
        <v>403</v>
      </c>
      <c r="E988" s="75"/>
      <c r="F988" s="253" t="s">
        <v>1906</v>
      </c>
      <c r="G988" s="75"/>
      <c r="H988" s="75"/>
      <c r="I988" s="208"/>
      <c r="J988" s="75"/>
      <c r="K988" s="75"/>
      <c r="L988" s="73"/>
      <c r="M988" s="254"/>
      <c r="N988" s="48"/>
      <c r="O988" s="48"/>
      <c r="P988" s="48"/>
      <c r="Q988" s="48"/>
      <c r="R988" s="48"/>
      <c r="S988" s="48"/>
      <c r="T988" s="96"/>
      <c r="AT988" s="25" t="s">
        <v>403</v>
      </c>
      <c r="AU988" s="25" t="s">
        <v>81</v>
      </c>
    </row>
    <row r="989" spans="2:51" s="12" customFormat="1" ht="13.5">
      <c r="B989" s="255"/>
      <c r="C989" s="256"/>
      <c r="D989" s="252" t="s">
        <v>405</v>
      </c>
      <c r="E989" s="257" t="s">
        <v>22</v>
      </c>
      <c r="F989" s="258" t="s">
        <v>1895</v>
      </c>
      <c r="G989" s="256"/>
      <c r="H989" s="259">
        <v>926.095</v>
      </c>
      <c r="I989" s="260"/>
      <c r="J989" s="256"/>
      <c r="K989" s="256"/>
      <c r="L989" s="261"/>
      <c r="M989" s="262"/>
      <c r="N989" s="263"/>
      <c r="O989" s="263"/>
      <c r="P989" s="263"/>
      <c r="Q989" s="263"/>
      <c r="R989" s="263"/>
      <c r="S989" s="263"/>
      <c r="T989" s="264"/>
      <c r="AT989" s="265" t="s">
        <v>405</v>
      </c>
      <c r="AU989" s="265" t="s">
        <v>81</v>
      </c>
      <c r="AV989" s="12" t="s">
        <v>81</v>
      </c>
      <c r="AW989" s="12" t="s">
        <v>36</v>
      </c>
      <c r="AX989" s="12" t="s">
        <v>24</v>
      </c>
      <c r="AY989" s="265" t="s">
        <v>394</v>
      </c>
    </row>
    <row r="990" spans="2:65" s="1" customFormat="1" ht="16.5" customHeight="1">
      <c r="B990" s="47"/>
      <c r="C990" s="288" t="s">
        <v>1907</v>
      </c>
      <c r="D990" s="288" t="s">
        <v>506</v>
      </c>
      <c r="E990" s="289" t="s">
        <v>1908</v>
      </c>
      <c r="F990" s="290" t="s">
        <v>1909</v>
      </c>
      <c r="G990" s="291" t="s">
        <v>399</v>
      </c>
      <c r="H990" s="292">
        <v>981.611</v>
      </c>
      <c r="I990" s="293"/>
      <c r="J990" s="294">
        <f>ROUND(I990*H990,2)</f>
        <v>0</v>
      </c>
      <c r="K990" s="290" t="s">
        <v>22</v>
      </c>
      <c r="L990" s="295"/>
      <c r="M990" s="296" t="s">
        <v>22</v>
      </c>
      <c r="N990" s="297" t="s">
        <v>44</v>
      </c>
      <c r="O990" s="48"/>
      <c r="P990" s="249">
        <f>O990*H990</f>
        <v>0</v>
      </c>
      <c r="Q990" s="249">
        <v>0.0003</v>
      </c>
      <c r="R990" s="249">
        <f>Q990*H990</f>
        <v>0.29448329999999995</v>
      </c>
      <c r="S990" s="249">
        <v>0</v>
      </c>
      <c r="T990" s="250">
        <f>S990*H990</f>
        <v>0</v>
      </c>
      <c r="AR990" s="25" t="s">
        <v>588</v>
      </c>
      <c r="AT990" s="25" t="s">
        <v>506</v>
      </c>
      <c r="AU990" s="25" t="s">
        <v>81</v>
      </c>
      <c r="AY990" s="25" t="s">
        <v>394</v>
      </c>
      <c r="BE990" s="251">
        <f>IF(N990="základní",J990,0)</f>
        <v>0</v>
      </c>
      <c r="BF990" s="251">
        <f>IF(N990="snížená",J990,0)</f>
        <v>0</v>
      </c>
      <c r="BG990" s="251">
        <f>IF(N990="zákl. přenesená",J990,0)</f>
        <v>0</v>
      </c>
      <c r="BH990" s="251">
        <f>IF(N990="sníž. přenesená",J990,0)</f>
        <v>0</v>
      </c>
      <c r="BI990" s="251">
        <f>IF(N990="nulová",J990,0)</f>
        <v>0</v>
      </c>
      <c r="BJ990" s="25" t="s">
        <v>24</v>
      </c>
      <c r="BK990" s="251">
        <f>ROUND(I990*H990,2)</f>
        <v>0</v>
      </c>
      <c r="BL990" s="25" t="s">
        <v>493</v>
      </c>
      <c r="BM990" s="25" t="s">
        <v>1910</v>
      </c>
    </row>
    <row r="991" spans="2:47" s="1" customFormat="1" ht="13.5">
      <c r="B991" s="47"/>
      <c r="C991" s="75"/>
      <c r="D991" s="252" t="s">
        <v>403</v>
      </c>
      <c r="E991" s="75"/>
      <c r="F991" s="253" t="s">
        <v>1911</v>
      </c>
      <c r="G991" s="75"/>
      <c r="H991" s="75"/>
      <c r="I991" s="208"/>
      <c r="J991" s="75"/>
      <c r="K991" s="75"/>
      <c r="L991" s="73"/>
      <c r="M991" s="254"/>
      <c r="N991" s="48"/>
      <c r="O991" s="48"/>
      <c r="P991" s="48"/>
      <c r="Q991" s="48"/>
      <c r="R991" s="48"/>
      <c r="S991" s="48"/>
      <c r="T991" s="96"/>
      <c r="AT991" s="25" t="s">
        <v>403</v>
      </c>
      <c r="AU991" s="25" t="s">
        <v>81</v>
      </c>
    </row>
    <row r="992" spans="2:51" s="12" customFormat="1" ht="13.5">
      <c r="B992" s="255"/>
      <c r="C992" s="256"/>
      <c r="D992" s="252" t="s">
        <v>405</v>
      </c>
      <c r="E992" s="257" t="s">
        <v>22</v>
      </c>
      <c r="F992" s="258" t="s">
        <v>1864</v>
      </c>
      <c r="G992" s="256"/>
      <c r="H992" s="259">
        <v>981.611</v>
      </c>
      <c r="I992" s="260"/>
      <c r="J992" s="256"/>
      <c r="K992" s="256"/>
      <c r="L992" s="261"/>
      <c r="M992" s="262"/>
      <c r="N992" s="263"/>
      <c r="O992" s="263"/>
      <c r="P992" s="263"/>
      <c r="Q992" s="263"/>
      <c r="R992" s="263"/>
      <c r="S992" s="263"/>
      <c r="T992" s="264"/>
      <c r="AT992" s="265" t="s">
        <v>405</v>
      </c>
      <c r="AU992" s="265" t="s">
        <v>81</v>
      </c>
      <c r="AV992" s="12" t="s">
        <v>81</v>
      </c>
      <c r="AW992" s="12" t="s">
        <v>36</v>
      </c>
      <c r="AX992" s="12" t="s">
        <v>24</v>
      </c>
      <c r="AY992" s="265" t="s">
        <v>394</v>
      </c>
    </row>
    <row r="993" spans="2:65" s="1" customFormat="1" ht="16.5" customHeight="1">
      <c r="B993" s="47"/>
      <c r="C993" s="240" t="s">
        <v>1912</v>
      </c>
      <c r="D993" s="240" t="s">
        <v>396</v>
      </c>
      <c r="E993" s="241" t="s">
        <v>1913</v>
      </c>
      <c r="F993" s="242" t="s">
        <v>1914</v>
      </c>
      <c r="G993" s="243" t="s">
        <v>552</v>
      </c>
      <c r="H993" s="244">
        <v>20.186</v>
      </c>
      <c r="I993" s="245"/>
      <c r="J993" s="246">
        <f>ROUND(I993*H993,2)</f>
        <v>0</v>
      </c>
      <c r="K993" s="242" t="s">
        <v>410</v>
      </c>
      <c r="L993" s="73"/>
      <c r="M993" s="247" t="s">
        <v>22</v>
      </c>
      <c r="N993" s="248" t="s">
        <v>44</v>
      </c>
      <c r="O993" s="48"/>
      <c r="P993" s="249">
        <f>O993*H993</f>
        <v>0</v>
      </c>
      <c r="Q993" s="249">
        <v>0</v>
      </c>
      <c r="R993" s="249">
        <f>Q993*H993</f>
        <v>0</v>
      </c>
      <c r="S993" s="249">
        <v>0</v>
      </c>
      <c r="T993" s="250">
        <f>S993*H993</f>
        <v>0</v>
      </c>
      <c r="AR993" s="25" t="s">
        <v>493</v>
      </c>
      <c r="AT993" s="25" t="s">
        <v>396</v>
      </c>
      <c r="AU993" s="25" t="s">
        <v>81</v>
      </c>
      <c r="AY993" s="25" t="s">
        <v>394</v>
      </c>
      <c r="BE993" s="251">
        <f>IF(N993="základní",J993,0)</f>
        <v>0</v>
      </c>
      <c r="BF993" s="251">
        <f>IF(N993="snížená",J993,0)</f>
        <v>0</v>
      </c>
      <c r="BG993" s="251">
        <f>IF(N993="zákl. přenesená",J993,0)</f>
        <v>0</v>
      </c>
      <c r="BH993" s="251">
        <f>IF(N993="sníž. přenesená",J993,0)</f>
        <v>0</v>
      </c>
      <c r="BI993" s="251">
        <f>IF(N993="nulová",J993,0)</f>
        <v>0</v>
      </c>
      <c r="BJ993" s="25" t="s">
        <v>24</v>
      </c>
      <c r="BK993" s="251">
        <f>ROUND(I993*H993,2)</f>
        <v>0</v>
      </c>
      <c r="BL993" s="25" t="s">
        <v>493</v>
      </c>
      <c r="BM993" s="25" t="s">
        <v>1915</v>
      </c>
    </row>
    <row r="994" spans="2:47" s="1" customFormat="1" ht="13.5">
      <c r="B994" s="47"/>
      <c r="C994" s="75"/>
      <c r="D994" s="252" t="s">
        <v>403</v>
      </c>
      <c r="E994" s="75"/>
      <c r="F994" s="253" t="s">
        <v>1916</v>
      </c>
      <c r="G994" s="75"/>
      <c r="H994" s="75"/>
      <c r="I994" s="208"/>
      <c r="J994" s="75"/>
      <c r="K994" s="75"/>
      <c r="L994" s="73"/>
      <c r="M994" s="254"/>
      <c r="N994" s="48"/>
      <c r="O994" s="48"/>
      <c r="P994" s="48"/>
      <c r="Q994" s="48"/>
      <c r="R994" s="48"/>
      <c r="S994" s="48"/>
      <c r="T994" s="96"/>
      <c r="AT994" s="25" t="s">
        <v>403</v>
      </c>
      <c r="AU994" s="25" t="s">
        <v>81</v>
      </c>
    </row>
    <row r="995" spans="2:63" s="11" customFormat="1" ht="29.85" customHeight="1">
      <c r="B995" s="224"/>
      <c r="C995" s="225"/>
      <c r="D995" s="226" t="s">
        <v>72</v>
      </c>
      <c r="E995" s="238" t="s">
        <v>1917</v>
      </c>
      <c r="F995" s="238" t="s">
        <v>1918</v>
      </c>
      <c r="G995" s="225"/>
      <c r="H995" s="225"/>
      <c r="I995" s="228"/>
      <c r="J995" s="239">
        <f>BK995</f>
        <v>0</v>
      </c>
      <c r="K995" s="225"/>
      <c r="L995" s="230"/>
      <c r="M995" s="231"/>
      <c r="N995" s="232"/>
      <c r="O995" s="232"/>
      <c r="P995" s="233">
        <f>SUM(P996:P1045)</f>
        <v>0</v>
      </c>
      <c r="Q995" s="232"/>
      <c r="R995" s="233">
        <f>SUM(R996:R1045)</f>
        <v>14.98679015</v>
      </c>
      <c r="S995" s="232"/>
      <c r="T995" s="234">
        <f>SUM(T996:T1045)</f>
        <v>0</v>
      </c>
      <c r="AR995" s="235" t="s">
        <v>81</v>
      </c>
      <c r="AT995" s="236" t="s">
        <v>72</v>
      </c>
      <c r="AU995" s="236" t="s">
        <v>24</v>
      </c>
      <c r="AY995" s="235" t="s">
        <v>394</v>
      </c>
      <c r="BK995" s="237">
        <f>SUM(BK996:BK1045)</f>
        <v>0</v>
      </c>
    </row>
    <row r="996" spans="2:65" s="1" customFormat="1" ht="25.5" customHeight="1">
      <c r="B996" s="47"/>
      <c r="C996" s="240" t="s">
        <v>1919</v>
      </c>
      <c r="D996" s="240" t="s">
        <v>396</v>
      </c>
      <c r="E996" s="241" t="s">
        <v>1920</v>
      </c>
      <c r="F996" s="242" t="s">
        <v>1921</v>
      </c>
      <c r="G996" s="243" t="s">
        <v>399</v>
      </c>
      <c r="H996" s="244">
        <v>545.763</v>
      </c>
      <c r="I996" s="245"/>
      <c r="J996" s="246">
        <f>ROUND(I996*H996,2)</f>
        <v>0</v>
      </c>
      <c r="K996" s="242" t="s">
        <v>410</v>
      </c>
      <c r="L996" s="73"/>
      <c r="M996" s="247" t="s">
        <v>22</v>
      </c>
      <c r="N996" s="248" t="s">
        <v>44</v>
      </c>
      <c r="O996" s="48"/>
      <c r="P996" s="249">
        <f>O996*H996</f>
        <v>0</v>
      </c>
      <c r="Q996" s="249">
        <v>0</v>
      </c>
      <c r="R996" s="249">
        <f>Q996*H996</f>
        <v>0</v>
      </c>
      <c r="S996" s="249">
        <v>0</v>
      </c>
      <c r="T996" s="250">
        <f>S996*H996</f>
        <v>0</v>
      </c>
      <c r="AR996" s="25" t="s">
        <v>493</v>
      </c>
      <c r="AT996" s="25" t="s">
        <v>396</v>
      </c>
      <c r="AU996" s="25" t="s">
        <v>81</v>
      </c>
      <c r="AY996" s="25" t="s">
        <v>394</v>
      </c>
      <c r="BE996" s="251">
        <f>IF(N996="základní",J996,0)</f>
        <v>0</v>
      </c>
      <c r="BF996" s="251">
        <f>IF(N996="snížená",J996,0)</f>
        <v>0</v>
      </c>
      <c r="BG996" s="251">
        <f>IF(N996="zákl. přenesená",J996,0)</f>
        <v>0</v>
      </c>
      <c r="BH996" s="251">
        <f>IF(N996="sníž. přenesená",J996,0)</f>
        <v>0</v>
      </c>
      <c r="BI996" s="251">
        <f>IF(N996="nulová",J996,0)</f>
        <v>0</v>
      </c>
      <c r="BJ996" s="25" t="s">
        <v>24</v>
      </c>
      <c r="BK996" s="251">
        <f>ROUND(I996*H996,2)</f>
        <v>0</v>
      </c>
      <c r="BL996" s="25" t="s">
        <v>493</v>
      </c>
      <c r="BM996" s="25" t="s">
        <v>1922</v>
      </c>
    </row>
    <row r="997" spans="2:47" s="1" customFormat="1" ht="13.5">
      <c r="B997" s="47"/>
      <c r="C997" s="75"/>
      <c r="D997" s="252" t="s">
        <v>403</v>
      </c>
      <c r="E997" s="75"/>
      <c r="F997" s="253" t="s">
        <v>1923</v>
      </c>
      <c r="G997" s="75"/>
      <c r="H997" s="75"/>
      <c r="I997" s="208"/>
      <c r="J997" s="75"/>
      <c r="K997" s="75"/>
      <c r="L997" s="73"/>
      <c r="M997" s="254"/>
      <c r="N997" s="48"/>
      <c r="O997" s="48"/>
      <c r="P997" s="48"/>
      <c r="Q997" s="48"/>
      <c r="R997" s="48"/>
      <c r="S997" s="48"/>
      <c r="T997" s="96"/>
      <c r="AT997" s="25" t="s">
        <v>403</v>
      </c>
      <c r="AU997" s="25" t="s">
        <v>81</v>
      </c>
    </row>
    <row r="998" spans="2:51" s="12" customFormat="1" ht="13.5">
      <c r="B998" s="255"/>
      <c r="C998" s="256"/>
      <c r="D998" s="252" t="s">
        <v>405</v>
      </c>
      <c r="E998" s="257" t="s">
        <v>22</v>
      </c>
      <c r="F998" s="258" t="s">
        <v>1924</v>
      </c>
      <c r="G998" s="256"/>
      <c r="H998" s="259">
        <v>545.763</v>
      </c>
      <c r="I998" s="260"/>
      <c r="J998" s="256"/>
      <c r="K998" s="256"/>
      <c r="L998" s="261"/>
      <c r="M998" s="262"/>
      <c r="N998" s="263"/>
      <c r="O998" s="263"/>
      <c r="P998" s="263"/>
      <c r="Q998" s="263"/>
      <c r="R998" s="263"/>
      <c r="S998" s="263"/>
      <c r="T998" s="264"/>
      <c r="AT998" s="265" t="s">
        <v>405</v>
      </c>
      <c r="AU998" s="265" t="s">
        <v>81</v>
      </c>
      <c r="AV998" s="12" t="s">
        <v>81</v>
      </c>
      <c r="AW998" s="12" t="s">
        <v>36</v>
      </c>
      <c r="AX998" s="12" t="s">
        <v>24</v>
      </c>
      <c r="AY998" s="265" t="s">
        <v>394</v>
      </c>
    </row>
    <row r="999" spans="2:65" s="1" customFormat="1" ht="16.5" customHeight="1">
      <c r="B999" s="47"/>
      <c r="C999" s="288" t="s">
        <v>1925</v>
      </c>
      <c r="D999" s="288" t="s">
        <v>506</v>
      </c>
      <c r="E999" s="289" t="s">
        <v>1926</v>
      </c>
      <c r="F999" s="290" t="s">
        <v>1927</v>
      </c>
      <c r="G999" s="291" t="s">
        <v>399</v>
      </c>
      <c r="H999" s="292">
        <v>556.678</v>
      </c>
      <c r="I999" s="293"/>
      <c r="J999" s="294">
        <f>ROUND(I999*H999,2)</f>
        <v>0</v>
      </c>
      <c r="K999" s="290" t="s">
        <v>22</v>
      </c>
      <c r="L999" s="295"/>
      <c r="M999" s="296" t="s">
        <v>22</v>
      </c>
      <c r="N999" s="297" t="s">
        <v>44</v>
      </c>
      <c r="O999" s="48"/>
      <c r="P999" s="249">
        <f>O999*H999</f>
        <v>0</v>
      </c>
      <c r="Q999" s="249">
        <v>0.0052</v>
      </c>
      <c r="R999" s="249">
        <f>Q999*H999</f>
        <v>2.8947255999999997</v>
      </c>
      <c r="S999" s="249">
        <v>0</v>
      </c>
      <c r="T999" s="250">
        <f>S999*H999</f>
        <v>0</v>
      </c>
      <c r="AR999" s="25" t="s">
        <v>588</v>
      </c>
      <c r="AT999" s="25" t="s">
        <v>506</v>
      </c>
      <c r="AU999" s="25" t="s">
        <v>81</v>
      </c>
      <c r="AY999" s="25" t="s">
        <v>394</v>
      </c>
      <c r="BE999" s="251">
        <f>IF(N999="základní",J999,0)</f>
        <v>0</v>
      </c>
      <c r="BF999" s="251">
        <f>IF(N999="snížená",J999,0)</f>
        <v>0</v>
      </c>
      <c r="BG999" s="251">
        <f>IF(N999="zákl. přenesená",J999,0)</f>
        <v>0</v>
      </c>
      <c r="BH999" s="251">
        <f>IF(N999="sníž. přenesená",J999,0)</f>
        <v>0</v>
      </c>
      <c r="BI999" s="251">
        <f>IF(N999="nulová",J999,0)</f>
        <v>0</v>
      </c>
      <c r="BJ999" s="25" t="s">
        <v>24</v>
      </c>
      <c r="BK999" s="251">
        <f>ROUND(I999*H999,2)</f>
        <v>0</v>
      </c>
      <c r="BL999" s="25" t="s">
        <v>493</v>
      </c>
      <c r="BM999" s="25" t="s">
        <v>1928</v>
      </c>
    </row>
    <row r="1000" spans="2:47" s="1" customFormat="1" ht="13.5">
      <c r="B1000" s="47"/>
      <c r="C1000" s="75"/>
      <c r="D1000" s="252" t="s">
        <v>842</v>
      </c>
      <c r="E1000" s="75"/>
      <c r="F1000" s="308" t="s">
        <v>1929</v>
      </c>
      <c r="G1000" s="75"/>
      <c r="H1000" s="75"/>
      <c r="I1000" s="208"/>
      <c r="J1000" s="75"/>
      <c r="K1000" s="75"/>
      <c r="L1000" s="73"/>
      <c r="M1000" s="254"/>
      <c r="N1000" s="48"/>
      <c r="O1000" s="48"/>
      <c r="P1000" s="48"/>
      <c r="Q1000" s="48"/>
      <c r="R1000" s="48"/>
      <c r="S1000" s="48"/>
      <c r="T1000" s="96"/>
      <c r="AT1000" s="25" t="s">
        <v>842</v>
      </c>
      <c r="AU1000" s="25" t="s">
        <v>81</v>
      </c>
    </row>
    <row r="1001" spans="2:51" s="12" customFormat="1" ht="13.5">
      <c r="B1001" s="255"/>
      <c r="C1001" s="256"/>
      <c r="D1001" s="252" t="s">
        <v>405</v>
      </c>
      <c r="E1001" s="257" t="s">
        <v>22</v>
      </c>
      <c r="F1001" s="258" t="s">
        <v>1930</v>
      </c>
      <c r="G1001" s="256"/>
      <c r="H1001" s="259">
        <v>556.678</v>
      </c>
      <c r="I1001" s="260"/>
      <c r="J1001" s="256"/>
      <c r="K1001" s="256"/>
      <c r="L1001" s="261"/>
      <c r="M1001" s="262"/>
      <c r="N1001" s="263"/>
      <c r="O1001" s="263"/>
      <c r="P1001" s="263"/>
      <c r="Q1001" s="263"/>
      <c r="R1001" s="263"/>
      <c r="S1001" s="263"/>
      <c r="T1001" s="264"/>
      <c r="AT1001" s="265" t="s">
        <v>405</v>
      </c>
      <c r="AU1001" s="265" t="s">
        <v>81</v>
      </c>
      <c r="AV1001" s="12" t="s">
        <v>81</v>
      </c>
      <c r="AW1001" s="12" t="s">
        <v>36</v>
      </c>
      <c r="AX1001" s="12" t="s">
        <v>24</v>
      </c>
      <c r="AY1001" s="265" t="s">
        <v>394</v>
      </c>
    </row>
    <row r="1002" spans="2:65" s="1" customFormat="1" ht="16.5" customHeight="1">
      <c r="B1002" s="47"/>
      <c r="C1002" s="288" t="s">
        <v>1931</v>
      </c>
      <c r="D1002" s="288" t="s">
        <v>506</v>
      </c>
      <c r="E1002" s="289" t="s">
        <v>1932</v>
      </c>
      <c r="F1002" s="290" t="s">
        <v>1933</v>
      </c>
      <c r="G1002" s="291" t="s">
        <v>399</v>
      </c>
      <c r="H1002" s="292">
        <v>128.02</v>
      </c>
      <c r="I1002" s="293"/>
      <c r="J1002" s="294">
        <f>ROUND(I1002*H1002,2)</f>
        <v>0</v>
      </c>
      <c r="K1002" s="290" t="s">
        <v>400</v>
      </c>
      <c r="L1002" s="295"/>
      <c r="M1002" s="296" t="s">
        <v>22</v>
      </c>
      <c r="N1002" s="297" t="s">
        <v>44</v>
      </c>
      <c r="O1002" s="48"/>
      <c r="P1002" s="249">
        <f>O1002*H1002</f>
        <v>0</v>
      </c>
      <c r="Q1002" s="249">
        <v>0.00125</v>
      </c>
      <c r="R1002" s="249">
        <f>Q1002*H1002</f>
        <v>0.16002500000000003</v>
      </c>
      <c r="S1002" s="249">
        <v>0</v>
      </c>
      <c r="T1002" s="250">
        <f>S1002*H1002</f>
        <v>0</v>
      </c>
      <c r="AR1002" s="25" t="s">
        <v>588</v>
      </c>
      <c r="AT1002" s="25" t="s">
        <v>506</v>
      </c>
      <c r="AU1002" s="25" t="s">
        <v>81</v>
      </c>
      <c r="AY1002" s="25" t="s">
        <v>394</v>
      </c>
      <c r="BE1002" s="251">
        <f>IF(N1002="základní",J1002,0)</f>
        <v>0</v>
      </c>
      <c r="BF1002" s="251">
        <f>IF(N1002="snížená",J1002,0)</f>
        <v>0</v>
      </c>
      <c r="BG1002" s="251">
        <f>IF(N1002="zákl. přenesená",J1002,0)</f>
        <v>0</v>
      </c>
      <c r="BH1002" s="251">
        <f>IF(N1002="sníž. přenesená",J1002,0)</f>
        <v>0</v>
      </c>
      <c r="BI1002" s="251">
        <f>IF(N1002="nulová",J1002,0)</f>
        <v>0</v>
      </c>
      <c r="BJ1002" s="25" t="s">
        <v>24</v>
      </c>
      <c r="BK1002" s="251">
        <f>ROUND(I1002*H1002,2)</f>
        <v>0</v>
      </c>
      <c r="BL1002" s="25" t="s">
        <v>493</v>
      </c>
      <c r="BM1002" s="25" t="s">
        <v>1934</v>
      </c>
    </row>
    <row r="1003" spans="2:47" s="1" customFormat="1" ht="13.5">
      <c r="B1003" s="47"/>
      <c r="C1003" s="75"/>
      <c r="D1003" s="252" t="s">
        <v>403</v>
      </c>
      <c r="E1003" s="75"/>
      <c r="F1003" s="253" t="s">
        <v>1935</v>
      </c>
      <c r="G1003" s="75"/>
      <c r="H1003" s="75"/>
      <c r="I1003" s="208"/>
      <c r="J1003" s="75"/>
      <c r="K1003" s="75"/>
      <c r="L1003" s="73"/>
      <c r="M1003" s="254"/>
      <c r="N1003" s="48"/>
      <c r="O1003" s="48"/>
      <c r="P1003" s="48"/>
      <c r="Q1003" s="48"/>
      <c r="R1003" s="48"/>
      <c r="S1003" s="48"/>
      <c r="T1003" s="96"/>
      <c r="AT1003" s="25" t="s">
        <v>403</v>
      </c>
      <c r="AU1003" s="25" t="s">
        <v>81</v>
      </c>
    </row>
    <row r="1004" spans="2:47" s="1" customFormat="1" ht="13.5">
      <c r="B1004" s="47"/>
      <c r="C1004" s="75"/>
      <c r="D1004" s="252" t="s">
        <v>842</v>
      </c>
      <c r="E1004" s="75"/>
      <c r="F1004" s="308" t="s">
        <v>1936</v>
      </c>
      <c r="G1004" s="75"/>
      <c r="H1004" s="75"/>
      <c r="I1004" s="208"/>
      <c r="J1004" s="75"/>
      <c r="K1004" s="75"/>
      <c r="L1004" s="73"/>
      <c r="M1004" s="254"/>
      <c r="N1004" s="48"/>
      <c r="O1004" s="48"/>
      <c r="P1004" s="48"/>
      <c r="Q1004" s="48"/>
      <c r="R1004" s="48"/>
      <c r="S1004" s="48"/>
      <c r="T1004" s="96"/>
      <c r="AT1004" s="25" t="s">
        <v>842</v>
      </c>
      <c r="AU1004" s="25" t="s">
        <v>81</v>
      </c>
    </row>
    <row r="1005" spans="2:51" s="12" customFormat="1" ht="13.5">
      <c r="B1005" s="255"/>
      <c r="C1005" s="256"/>
      <c r="D1005" s="252" t="s">
        <v>405</v>
      </c>
      <c r="E1005" s="257" t="s">
        <v>22</v>
      </c>
      <c r="F1005" s="258" t="s">
        <v>1937</v>
      </c>
      <c r="G1005" s="256"/>
      <c r="H1005" s="259">
        <v>128.02</v>
      </c>
      <c r="I1005" s="260"/>
      <c r="J1005" s="256"/>
      <c r="K1005" s="256"/>
      <c r="L1005" s="261"/>
      <c r="M1005" s="262"/>
      <c r="N1005" s="263"/>
      <c r="O1005" s="263"/>
      <c r="P1005" s="263"/>
      <c r="Q1005" s="263"/>
      <c r="R1005" s="263"/>
      <c r="S1005" s="263"/>
      <c r="T1005" s="264"/>
      <c r="AT1005" s="265" t="s">
        <v>405</v>
      </c>
      <c r="AU1005" s="265" t="s">
        <v>81</v>
      </c>
      <c r="AV1005" s="12" t="s">
        <v>81</v>
      </c>
      <c r="AW1005" s="12" t="s">
        <v>36</v>
      </c>
      <c r="AX1005" s="12" t="s">
        <v>24</v>
      </c>
      <c r="AY1005" s="265" t="s">
        <v>394</v>
      </c>
    </row>
    <row r="1006" spans="2:65" s="1" customFormat="1" ht="25.5" customHeight="1">
      <c r="B1006" s="47"/>
      <c r="C1006" s="240" t="s">
        <v>1938</v>
      </c>
      <c r="D1006" s="240" t="s">
        <v>396</v>
      </c>
      <c r="E1006" s="241" t="s">
        <v>1939</v>
      </c>
      <c r="F1006" s="242" t="s">
        <v>1940</v>
      </c>
      <c r="G1006" s="243" t="s">
        <v>399</v>
      </c>
      <c r="H1006" s="244">
        <v>265.649</v>
      </c>
      <c r="I1006" s="245"/>
      <c r="J1006" s="246">
        <f>ROUND(I1006*H1006,2)</f>
        <v>0</v>
      </c>
      <c r="K1006" s="242" t="s">
        <v>410</v>
      </c>
      <c r="L1006" s="73"/>
      <c r="M1006" s="247" t="s">
        <v>22</v>
      </c>
      <c r="N1006" s="248" t="s">
        <v>44</v>
      </c>
      <c r="O1006" s="48"/>
      <c r="P1006" s="249">
        <f>O1006*H1006</f>
        <v>0</v>
      </c>
      <c r="Q1006" s="249">
        <v>0</v>
      </c>
      <c r="R1006" s="249">
        <f>Q1006*H1006</f>
        <v>0</v>
      </c>
      <c r="S1006" s="249">
        <v>0</v>
      </c>
      <c r="T1006" s="250">
        <f>S1006*H1006</f>
        <v>0</v>
      </c>
      <c r="AR1006" s="25" t="s">
        <v>493</v>
      </c>
      <c r="AT1006" s="25" t="s">
        <v>396</v>
      </c>
      <c r="AU1006" s="25" t="s">
        <v>81</v>
      </c>
      <c r="AY1006" s="25" t="s">
        <v>394</v>
      </c>
      <c r="BE1006" s="251">
        <f>IF(N1006="základní",J1006,0)</f>
        <v>0</v>
      </c>
      <c r="BF1006" s="251">
        <f>IF(N1006="snížená",J1006,0)</f>
        <v>0</v>
      </c>
      <c r="BG1006" s="251">
        <f>IF(N1006="zákl. přenesená",J1006,0)</f>
        <v>0</v>
      </c>
      <c r="BH1006" s="251">
        <f>IF(N1006="sníž. přenesená",J1006,0)</f>
        <v>0</v>
      </c>
      <c r="BI1006" s="251">
        <f>IF(N1006="nulová",J1006,0)</f>
        <v>0</v>
      </c>
      <c r="BJ1006" s="25" t="s">
        <v>24</v>
      </c>
      <c r="BK1006" s="251">
        <f>ROUND(I1006*H1006,2)</f>
        <v>0</v>
      </c>
      <c r="BL1006" s="25" t="s">
        <v>493</v>
      </c>
      <c r="BM1006" s="25" t="s">
        <v>1941</v>
      </c>
    </row>
    <row r="1007" spans="2:47" s="1" customFormat="1" ht="13.5">
      <c r="B1007" s="47"/>
      <c r="C1007" s="75"/>
      <c r="D1007" s="252" t="s">
        <v>403</v>
      </c>
      <c r="E1007" s="75"/>
      <c r="F1007" s="253" t="s">
        <v>1942</v>
      </c>
      <c r="G1007" s="75"/>
      <c r="H1007" s="75"/>
      <c r="I1007" s="208"/>
      <c r="J1007" s="75"/>
      <c r="K1007" s="75"/>
      <c r="L1007" s="73"/>
      <c r="M1007" s="254"/>
      <c r="N1007" s="48"/>
      <c r="O1007" s="48"/>
      <c r="P1007" s="48"/>
      <c r="Q1007" s="48"/>
      <c r="R1007" s="48"/>
      <c r="S1007" s="48"/>
      <c r="T1007" s="96"/>
      <c r="AT1007" s="25" t="s">
        <v>403</v>
      </c>
      <c r="AU1007" s="25" t="s">
        <v>81</v>
      </c>
    </row>
    <row r="1008" spans="2:51" s="12" customFormat="1" ht="13.5">
      <c r="B1008" s="255"/>
      <c r="C1008" s="256"/>
      <c r="D1008" s="252" t="s">
        <v>405</v>
      </c>
      <c r="E1008" s="257" t="s">
        <v>22</v>
      </c>
      <c r="F1008" s="258" t="s">
        <v>360</v>
      </c>
      <c r="G1008" s="256"/>
      <c r="H1008" s="259">
        <v>265.649</v>
      </c>
      <c r="I1008" s="260"/>
      <c r="J1008" s="256"/>
      <c r="K1008" s="256"/>
      <c r="L1008" s="261"/>
      <c r="M1008" s="262"/>
      <c r="N1008" s="263"/>
      <c r="O1008" s="263"/>
      <c r="P1008" s="263"/>
      <c r="Q1008" s="263"/>
      <c r="R1008" s="263"/>
      <c r="S1008" s="263"/>
      <c r="T1008" s="264"/>
      <c r="AT1008" s="265" t="s">
        <v>405</v>
      </c>
      <c r="AU1008" s="265" t="s">
        <v>81</v>
      </c>
      <c r="AV1008" s="12" t="s">
        <v>81</v>
      </c>
      <c r="AW1008" s="12" t="s">
        <v>36</v>
      </c>
      <c r="AX1008" s="12" t="s">
        <v>24</v>
      </c>
      <c r="AY1008" s="265" t="s">
        <v>394</v>
      </c>
    </row>
    <row r="1009" spans="2:65" s="1" customFormat="1" ht="16.5" customHeight="1">
      <c r="B1009" s="47"/>
      <c r="C1009" s="288" t="s">
        <v>1943</v>
      </c>
      <c r="D1009" s="288" t="s">
        <v>506</v>
      </c>
      <c r="E1009" s="289" t="s">
        <v>1944</v>
      </c>
      <c r="F1009" s="290" t="s">
        <v>1945</v>
      </c>
      <c r="G1009" s="291" t="s">
        <v>399</v>
      </c>
      <c r="H1009" s="292">
        <v>270.962</v>
      </c>
      <c r="I1009" s="293"/>
      <c r="J1009" s="294">
        <f>ROUND(I1009*H1009,2)</f>
        <v>0</v>
      </c>
      <c r="K1009" s="290" t="s">
        <v>410</v>
      </c>
      <c r="L1009" s="295"/>
      <c r="M1009" s="296" t="s">
        <v>22</v>
      </c>
      <c r="N1009" s="297" t="s">
        <v>44</v>
      </c>
      <c r="O1009" s="48"/>
      <c r="P1009" s="249">
        <f>O1009*H1009</f>
        <v>0</v>
      </c>
      <c r="Q1009" s="249">
        <v>0.0049</v>
      </c>
      <c r="R1009" s="249">
        <f>Q1009*H1009</f>
        <v>1.3277138</v>
      </c>
      <c r="S1009" s="249">
        <v>0</v>
      </c>
      <c r="T1009" s="250">
        <f>S1009*H1009</f>
        <v>0</v>
      </c>
      <c r="AR1009" s="25" t="s">
        <v>588</v>
      </c>
      <c r="AT1009" s="25" t="s">
        <v>506</v>
      </c>
      <c r="AU1009" s="25" t="s">
        <v>81</v>
      </c>
      <c r="AY1009" s="25" t="s">
        <v>394</v>
      </c>
      <c r="BE1009" s="251">
        <f>IF(N1009="základní",J1009,0)</f>
        <v>0</v>
      </c>
      <c r="BF1009" s="251">
        <f>IF(N1009="snížená",J1009,0)</f>
        <v>0</v>
      </c>
      <c r="BG1009" s="251">
        <f>IF(N1009="zákl. přenesená",J1009,0)</f>
        <v>0</v>
      </c>
      <c r="BH1009" s="251">
        <f>IF(N1009="sníž. přenesená",J1009,0)</f>
        <v>0</v>
      </c>
      <c r="BI1009" s="251">
        <f>IF(N1009="nulová",J1009,0)</f>
        <v>0</v>
      </c>
      <c r="BJ1009" s="25" t="s">
        <v>24</v>
      </c>
      <c r="BK1009" s="251">
        <f>ROUND(I1009*H1009,2)</f>
        <v>0</v>
      </c>
      <c r="BL1009" s="25" t="s">
        <v>493</v>
      </c>
      <c r="BM1009" s="25" t="s">
        <v>1946</v>
      </c>
    </row>
    <row r="1010" spans="2:47" s="1" customFormat="1" ht="13.5">
      <c r="B1010" s="47"/>
      <c r="C1010" s="75"/>
      <c r="D1010" s="252" t="s">
        <v>403</v>
      </c>
      <c r="E1010" s="75"/>
      <c r="F1010" s="253" t="s">
        <v>1947</v>
      </c>
      <c r="G1010" s="75"/>
      <c r="H1010" s="75"/>
      <c r="I1010" s="208"/>
      <c r="J1010" s="75"/>
      <c r="K1010" s="75"/>
      <c r="L1010" s="73"/>
      <c r="M1010" s="254"/>
      <c r="N1010" s="48"/>
      <c r="O1010" s="48"/>
      <c r="P1010" s="48"/>
      <c r="Q1010" s="48"/>
      <c r="R1010" s="48"/>
      <c r="S1010" s="48"/>
      <c r="T1010" s="96"/>
      <c r="AT1010" s="25" t="s">
        <v>403</v>
      </c>
      <c r="AU1010" s="25" t="s">
        <v>81</v>
      </c>
    </row>
    <row r="1011" spans="2:47" s="1" customFormat="1" ht="13.5">
      <c r="B1011" s="47"/>
      <c r="C1011" s="75"/>
      <c r="D1011" s="252" t="s">
        <v>842</v>
      </c>
      <c r="E1011" s="75"/>
      <c r="F1011" s="308" t="s">
        <v>1948</v>
      </c>
      <c r="G1011" s="75"/>
      <c r="H1011" s="75"/>
      <c r="I1011" s="208"/>
      <c r="J1011" s="75"/>
      <c r="K1011" s="75"/>
      <c r="L1011" s="73"/>
      <c r="M1011" s="254"/>
      <c r="N1011" s="48"/>
      <c r="O1011" s="48"/>
      <c r="P1011" s="48"/>
      <c r="Q1011" s="48"/>
      <c r="R1011" s="48"/>
      <c r="S1011" s="48"/>
      <c r="T1011" s="96"/>
      <c r="AT1011" s="25" t="s">
        <v>842</v>
      </c>
      <c r="AU1011" s="25" t="s">
        <v>81</v>
      </c>
    </row>
    <row r="1012" spans="2:51" s="12" customFormat="1" ht="13.5">
      <c r="B1012" s="255"/>
      <c r="C1012" s="256"/>
      <c r="D1012" s="252" t="s">
        <v>405</v>
      </c>
      <c r="E1012" s="257" t="s">
        <v>22</v>
      </c>
      <c r="F1012" s="258" t="s">
        <v>1949</v>
      </c>
      <c r="G1012" s="256"/>
      <c r="H1012" s="259">
        <v>270.962</v>
      </c>
      <c r="I1012" s="260"/>
      <c r="J1012" s="256"/>
      <c r="K1012" s="256"/>
      <c r="L1012" s="261"/>
      <c r="M1012" s="262"/>
      <c r="N1012" s="263"/>
      <c r="O1012" s="263"/>
      <c r="P1012" s="263"/>
      <c r="Q1012" s="263"/>
      <c r="R1012" s="263"/>
      <c r="S1012" s="263"/>
      <c r="T1012" s="264"/>
      <c r="AT1012" s="265" t="s">
        <v>405</v>
      </c>
      <c r="AU1012" s="265" t="s">
        <v>81</v>
      </c>
      <c r="AV1012" s="12" t="s">
        <v>81</v>
      </c>
      <c r="AW1012" s="12" t="s">
        <v>36</v>
      </c>
      <c r="AX1012" s="12" t="s">
        <v>24</v>
      </c>
      <c r="AY1012" s="265" t="s">
        <v>394</v>
      </c>
    </row>
    <row r="1013" spans="2:65" s="1" customFormat="1" ht="25.5" customHeight="1">
      <c r="B1013" s="47"/>
      <c r="C1013" s="240" t="s">
        <v>1950</v>
      </c>
      <c r="D1013" s="240" t="s">
        <v>396</v>
      </c>
      <c r="E1013" s="241" t="s">
        <v>1951</v>
      </c>
      <c r="F1013" s="242" t="s">
        <v>1952</v>
      </c>
      <c r="G1013" s="243" t="s">
        <v>399</v>
      </c>
      <c r="H1013" s="244">
        <v>1791.08</v>
      </c>
      <c r="I1013" s="245"/>
      <c r="J1013" s="246">
        <f>ROUND(I1013*H1013,2)</f>
        <v>0</v>
      </c>
      <c r="K1013" s="242" t="s">
        <v>410</v>
      </c>
      <c r="L1013" s="73"/>
      <c r="M1013" s="247" t="s">
        <v>22</v>
      </c>
      <c r="N1013" s="248" t="s">
        <v>44</v>
      </c>
      <c r="O1013" s="48"/>
      <c r="P1013" s="249">
        <f>O1013*H1013</f>
        <v>0</v>
      </c>
      <c r="Q1013" s="249">
        <v>0.00204</v>
      </c>
      <c r="R1013" s="249">
        <f>Q1013*H1013</f>
        <v>3.6538032</v>
      </c>
      <c r="S1013" s="249">
        <v>0</v>
      </c>
      <c r="T1013" s="250">
        <f>S1013*H1013</f>
        <v>0</v>
      </c>
      <c r="AR1013" s="25" t="s">
        <v>493</v>
      </c>
      <c r="AT1013" s="25" t="s">
        <v>396</v>
      </c>
      <c r="AU1013" s="25" t="s">
        <v>81</v>
      </c>
      <c r="AY1013" s="25" t="s">
        <v>394</v>
      </c>
      <c r="BE1013" s="251">
        <f>IF(N1013="základní",J1013,0)</f>
        <v>0</v>
      </c>
      <c r="BF1013" s="251">
        <f>IF(N1013="snížená",J1013,0)</f>
        <v>0</v>
      </c>
      <c r="BG1013" s="251">
        <f>IF(N1013="zákl. přenesená",J1013,0)</f>
        <v>0</v>
      </c>
      <c r="BH1013" s="251">
        <f>IF(N1013="sníž. přenesená",J1013,0)</f>
        <v>0</v>
      </c>
      <c r="BI1013" s="251">
        <f>IF(N1013="nulová",J1013,0)</f>
        <v>0</v>
      </c>
      <c r="BJ1013" s="25" t="s">
        <v>24</v>
      </c>
      <c r="BK1013" s="251">
        <f>ROUND(I1013*H1013,2)</f>
        <v>0</v>
      </c>
      <c r="BL1013" s="25" t="s">
        <v>493</v>
      </c>
      <c r="BM1013" s="25" t="s">
        <v>1953</v>
      </c>
    </row>
    <row r="1014" spans="2:47" s="1" customFormat="1" ht="13.5">
      <c r="B1014" s="47"/>
      <c r="C1014" s="75"/>
      <c r="D1014" s="252" t="s">
        <v>403</v>
      </c>
      <c r="E1014" s="75"/>
      <c r="F1014" s="253" t="s">
        <v>1954</v>
      </c>
      <c r="G1014" s="75"/>
      <c r="H1014" s="75"/>
      <c r="I1014" s="208"/>
      <c r="J1014" s="75"/>
      <c r="K1014" s="75"/>
      <c r="L1014" s="73"/>
      <c r="M1014" s="254"/>
      <c r="N1014" s="48"/>
      <c r="O1014" s="48"/>
      <c r="P1014" s="48"/>
      <c r="Q1014" s="48"/>
      <c r="R1014" s="48"/>
      <c r="S1014" s="48"/>
      <c r="T1014" s="96"/>
      <c r="AT1014" s="25" t="s">
        <v>403</v>
      </c>
      <c r="AU1014" s="25" t="s">
        <v>81</v>
      </c>
    </row>
    <row r="1015" spans="2:51" s="12" customFormat="1" ht="13.5">
      <c r="B1015" s="255"/>
      <c r="C1015" s="256"/>
      <c r="D1015" s="252" t="s">
        <v>405</v>
      </c>
      <c r="E1015" s="257" t="s">
        <v>22</v>
      </c>
      <c r="F1015" s="258" t="s">
        <v>1955</v>
      </c>
      <c r="G1015" s="256"/>
      <c r="H1015" s="259">
        <v>1791.08</v>
      </c>
      <c r="I1015" s="260"/>
      <c r="J1015" s="256"/>
      <c r="K1015" s="256"/>
      <c r="L1015" s="261"/>
      <c r="M1015" s="262"/>
      <c r="N1015" s="263"/>
      <c r="O1015" s="263"/>
      <c r="P1015" s="263"/>
      <c r="Q1015" s="263"/>
      <c r="R1015" s="263"/>
      <c r="S1015" s="263"/>
      <c r="T1015" s="264"/>
      <c r="AT1015" s="265" t="s">
        <v>405</v>
      </c>
      <c r="AU1015" s="265" t="s">
        <v>81</v>
      </c>
      <c r="AV1015" s="12" t="s">
        <v>81</v>
      </c>
      <c r="AW1015" s="12" t="s">
        <v>36</v>
      </c>
      <c r="AX1015" s="12" t="s">
        <v>24</v>
      </c>
      <c r="AY1015" s="265" t="s">
        <v>394</v>
      </c>
    </row>
    <row r="1016" spans="2:65" s="1" customFormat="1" ht="16.5" customHeight="1">
      <c r="B1016" s="47"/>
      <c r="C1016" s="288" t="s">
        <v>1956</v>
      </c>
      <c r="D1016" s="288" t="s">
        <v>506</v>
      </c>
      <c r="E1016" s="289" t="s">
        <v>1957</v>
      </c>
      <c r="F1016" s="290" t="s">
        <v>1958</v>
      </c>
      <c r="G1016" s="291" t="s">
        <v>399</v>
      </c>
      <c r="H1016" s="292">
        <v>826.612</v>
      </c>
      <c r="I1016" s="293"/>
      <c r="J1016" s="294">
        <f>ROUND(I1016*H1016,2)</f>
        <v>0</v>
      </c>
      <c r="K1016" s="290" t="s">
        <v>410</v>
      </c>
      <c r="L1016" s="295"/>
      <c r="M1016" s="296" t="s">
        <v>22</v>
      </c>
      <c r="N1016" s="297" t="s">
        <v>44</v>
      </c>
      <c r="O1016" s="48"/>
      <c r="P1016" s="249">
        <f>O1016*H1016</f>
        <v>0</v>
      </c>
      <c r="Q1016" s="249">
        <v>0.0028</v>
      </c>
      <c r="R1016" s="249">
        <f>Q1016*H1016</f>
        <v>2.3145135999999997</v>
      </c>
      <c r="S1016" s="249">
        <v>0</v>
      </c>
      <c r="T1016" s="250">
        <f>S1016*H1016</f>
        <v>0</v>
      </c>
      <c r="AR1016" s="25" t="s">
        <v>588</v>
      </c>
      <c r="AT1016" s="25" t="s">
        <v>506</v>
      </c>
      <c r="AU1016" s="25" t="s">
        <v>81</v>
      </c>
      <c r="AY1016" s="25" t="s">
        <v>394</v>
      </c>
      <c r="BE1016" s="251">
        <f>IF(N1016="základní",J1016,0)</f>
        <v>0</v>
      </c>
      <c r="BF1016" s="251">
        <f>IF(N1016="snížená",J1016,0)</f>
        <v>0</v>
      </c>
      <c r="BG1016" s="251">
        <f>IF(N1016="zákl. přenesená",J1016,0)</f>
        <v>0</v>
      </c>
      <c r="BH1016" s="251">
        <f>IF(N1016="sníž. přenesená",J1016,0)</f>
        <v>0</v>
      </c>
      <c r="BI1016" s="251">
        <f>IF(N1016="nulová",J1016,0)</f>
        <v>0</v>
      </c>
      <c r="BJ1016" s="25" t="s">
        <v>24</v>
      </c>
      <c r="BK1016" s="251">
        <f>ROUND(I1016*H1016,2)</f>
        <v>0</v>
      </c>
      <c r="BL1016" s="25" t="s">
        <v>493</v>
      </c>
      <c r="BM1016" s="25" t="s">
        <v>1959</v>
      </c>
    </row>
    <row r="1017" spans="2:47" s="1" customFormat="1" ht="13.5">
      <c r="B1017" s="47"/>
      <c r="C1017" s="75"/>
      <c r="D1017" s="252" t="s">
        <v>403</v>
      </c>
      <c r="E1017" s="75"/>
      <c r="F1017" s="253" t="s">
        <v>1960</v>
      </c>
      <c r="G1017" s="75"/>
      <c r="H1017" s="75"/>
      <c r="I1017" s="208"/>
      <c r="J1017" s="75"/>
      <c r="K1017" s="75"/>
      <c r="L1017" s="73"/>
      <c r="M1017" s="254"/>
      <c r="N1017" s="48"/>
      <c r="O1017" s="48"/>
      <c r="P1017" s="48"/>
      <c r="Q1017" s="48"/>
      <c r="R1017" s="48"/>
      <c r="S1017" s="48"/>
      <c r="T1017" s="96"/>
      <c r="AT1017" s="25" t="s">
        <v>403</v>
      </c>
      <c r="AU1017" s="25" t="s">
        <v>81</v>
      </c>
    </row>
    <row r="1018" spans="2:47" s="1" customFormat="1" ht="13.5">
      <c r="B1018" s="47"/>
      <c r="C1018" s="75"/>
      <c r="D1018" s="252" t="s">
        <v>842</v>
      </c>
      <c r="E1018" s="75"/>
      <c r="F1018" s="308" t="s">
        <v>1948</v>
      </c>
      <c r="G1018" s="75"/>
      <c r="H1018" s="75"/>
      <c r="I1018" s="208"/>
      <c r="J1018" s="75"/>
      <c r="K1018" s="75"/>
      <c r="L1018" s="73"/>
      <c r="M1018" s="254"/>
      <c r="N1018" s="48"/>
      <c r="O1018" s="48"/>
      <c r="P1018" s="48"/>
      <c r="Q1018" s="48"/>
      <c r="R1018" s="48"/>
      <c r="S1018" s="48"/>
      <c r="T1018" s="96"/>
      <c r="AT1018" s="25" t="s">
        <v>842</v>
      </c>
      <c r="AU1018" s="25" t="s">
        <v>81</v>
      </c>
    </row>
    <row r="1019" spans="2:65" s="1" customFormat="1" ht="25.5" customHeight="1">
      <c r="B1019" s="47"/>
      <c r="C1019" s="288" t="s">
        <v>1961</v>
      </c>
      <c r="D1019" s="288" t="s">
        <v>506</v>
      </c>
      <c r="E1019" s="289" t="s">
        <v>1962</v>
      </c>
      <c r="F1019" s="290" t="s">
        <v>1963</v>
      </c>
      <c r="G1019" s="291" t="s">
        <v>399</v>
      </c>
      <c r="H1019" s="292">
        <v>826.612</v>
      </c>
      <c r="I1019" s="293"/>
      <c r="J1019" s="294">
        <f>ROUND(I1019*H1019,2)</f>
        <v>0</v>
      </c>
      <c r="K1019" s="290" t="s">
        <v>22</v>
      </c>
      <c r="L1019" s="295"/>
      <c r="M1019" s="296" t="s">
        <v>22</v>
      </c>
      <c r="N1019" s="297" t="s">
        <v>44</v>
      </c>
      <c r="O1019" s="48"/>
      <c r="P1019" s="249">
        <f>O1019*H1019</f>
        <v>0</v>
      </c>
      <c r="Q1019" s="249">
        <v>0.0042</v>
      </c>
      <c r="R1019" s="249">
        <f>Q1019*H1019</f>
        <v>3.4717703999999996</v>
      </c>
      <c r="S1019" s="249">
        <v>0</v>
      </c>
      <c r="T1019" s="250">
        <f>S1019*H1019</f>
        <v>0</v>
      </c>
      <c r="AR1019" s="25" t="s">
        <v>588</v>
      </c>
      <c r="AT1019" s="25" t="s">
        <v>506</v>
      </c>
      <c r="AU1019" s="25" t="s">
        <v>81</v>
      </c>
      <c r="AY1019" s="25" t="s">
        <v>394</v>
      </c>
      <c r="BE1019" s="251">
        <f>IF(N1019="základní",J1019,0)</f>
        <v>0</v>
      </c>
      <c r="BF1019" s="251">
        <f>IF(N1019="snížená",J1019,0)</f>
        <v>0</v>
      </c>
      <c r="BG1019" s="251">
        <f>IF(N1019="zákl. přenesená",J1019,0)</f>
        <v>0</v>
      </c>
      <c r="BH1019" s="251">
        <f>IF(N1019="sníž. přenesená",J1019,0)</f>
        <v>0</v>
      </c>
      <c r="BI1019" s="251">
        <f>IF(N1019="nulová",J1019,0)</f>
        <v>0</v>
      </c>
      <c r="BJ1019" s="25" t="s">
        <v>24</v>
      </c>
      <c r="BK1019" s="251">
        <f>ROUND(I1019*H1019,2)</f>
        <v>0</v>
      </c>
      <c r="BL1019" s="25" t="s">
        <v>493</v>
      </c>
      <c r="BM1019" s="25" t="s">
        <v>1964</v>
      </c>
    </row>
    <row r="1020" spans="2:47" s="1" customFormat="1" ht="13.5">
      <c r="B1020" s="47"/>
      <c r="C1020" s="75"/>
      <c r="D1020" s="252" t="s">
        <v>403</v>
      </c>
      <c r="E1020" s="75"/>
      <c r="F1020" s="253" t="s">
        <v>1965</v>
      </c>
      <c r="G1020" s="75"/>
      <c r="H1020" s="75"/>
      <c r="I1020" s="208"/>
      <c r="J1020" s="75"/>
      <c r="K1020" s="75"/>
      <c r="L1020" s="73"/>
      <c r="M1020" s="254"/>
      <c r="N1020" s="48"/>
      <c r="O1020" s="48"/>
      <c r="P1020" s="48"/>
      <c r="Q1020" s="48"/>
      <c r="R1020" s="48"/>
      <c r="S1020" s="48"/>
      <c r="T1020" s="96"/>
      <c r="AT1020" s="25" t="s">
        <v>403</v>
      </c>
      <c r="AU1020" s="25" t="s">
        <v>81</v>
      </c>
    </row>
    <row r="1021" spans="2:47" s="1" customFormat="1" ht="13.5">
      <c r="B1021" s="47"/>
      <c r="C1021" s="75"/>
      <c r="D1021" s="252" t="s">
        <v>842</v>
      </c>
      <c r="E1021" s="75"/>
      <c r="F1021" s="308" t="s">
        <v>1966</v>
      </c>
      <c r="G1021" s="75"/>
      <c r="H1021" s="75"/>
      <c r="I1021" s="208"/>
      <c r="J1021" s="75"/>
      <c r="K1021" s="75"/>
      <c r="L1021" s="73"/>
      <c r="M1021" s="254"/>
      <c r="N1021" s="48"/>
      <c r="O1021" s="48"/>
      <c r="P1021" s="48"/>
      <c r="Q1021" s="48"/>
      <c r="R1021" s="48"/>
      <c r="S1021" s="48"/>
      <c r="T1021" s="96"/>
      <c r="AT1021" s="25" t="s">
        <v>842</v>
      </c>
      <c r="AU1021" s="25" t="s">
        <v>81</v>
      </c>
    </row>
    <row r="1022" spans="2:65" s="1" customFormat="1" ht="16.5" customHeight="1">
      <c r="B1022" s="47"/>
      <c r="C1022" s="288" t="s">
        <v>1967</v>
      </c>
      <c r="D1022" s="288" t="s">
        <v>506</v>
      </c>
      <c r="E1022" s="289" t="s">
        <v>1968</v>
      </c>
      <c r="F1022" s="290" t="s">
        <v>1969</v>
      </c>
      <c r="G1022" s="291" t="s">
        <v>399</v>
      </c>
      <c r="H1022" s="292">
        <v>184.09</v>
      </c>
      <c r="I1022" s="293"/>
      <c r="J1022" s="294">
        <f>ROUND(I1022*H1022,2)</f>
        <v>0</v>
      </c>
      <c r="K1022" s="290" t="s">
        <v>400</v>
      </c>
      <c r="L1022" s="295"/>
      <c r="M1022" s="296" t="s">
        <v>22</v>
      </c>
      <c r="N1022" s="297" t="s">
        <v>44</v>
      </c>
      <c r="O1022" s="48"/>
      <c r="P1022" s="249">
        <f>O1022*H1022</f>
        <v>0</v>
      </c>
      <c r="Q1022" s="249">
        <v>0.0015</v>
      </c>
      <c r="R1022" s="249">
        <f>Q1022*H1022</f>
        <v>0.276135</v>
      </c>
      <c r="S1022" s="249">
        <v>0</v>
      </c>
      <c r="T1022" s="250">
        <f>S1022*H1022</f>
        <v>0</v>
      </c>
      <c r="AR1022" s="25" t="s">
        <v>588</v>
      </c>
      <c r="AT1022" s="25" t="s">
        <v>506</v>
      </c>
      <c r="AU1022" s="25" t="s">
        <v>81</v>
      </c>
      <c r="AY1022" s="25" t="s">
        <v>394</v>
      </c>
      <c r="BE1022" s="251">
        <f>IF(N1022="základní",J1022,0)</f>
        <v>0</v>
      </c>
      <c r="BF1022" s="251">
        <f>IF(N1022="snížená",J1022,0)</f>
        <v>0</v>
      </c>
      <c r="BG1022" s="251">
        <f>IF(N1022="zákl. přenesená",J1022,0)</f>
        <v>0</v>
      </c>
      <c r="BH1022" s="251">
        <f>IF(N1022="sníž. přenesená",J1022,0)</f>
        <v>0</v>
      </c>
      <c r="BI1022" s="251">
        <f>IF(N1022="nulová",J1022,0)</f>
        <v>0</v>
      </c>
      <c r="BJ1022" s="25" t="s">
        <v>24</v>
      </c>
      <c r="BK1022" s="251">
        <f>ROUND(I1022*H1022,2)</f>
        <v>0</v>
      </c>
      <c r="BL1022" s="25" t="s">
        <v>493</v>
      </c>
      <c r="BM1022" s="25" t="s">
        <v>1970</v>
      </c>
    </row>
    <row r="1023" spans="2:47" s="1" customFormat="1" ht="13.5">
      <c r="B1023" s="47"/>
      <c r="C1023" s="75"/>
      <c r="D1023" s="252" t="s">
        <v>403</v>
      </c>
      <c r="E1023" s="75"/>
      <c r="F1023" s="253" t="s">
        <v>1971</v>
      </c>
      <c r="G1023" s="75"/>
      <c r="H1023" s="75"/>
      <c r="I1023" s="208"/>
      <c r="J1023" s="75"/>
      <c r="K1023" s="75"/>
      <c r="L1023" s="73"/>
      <c r="M1023" s="254"/>
      <c r="N1023" s="48"/>
      <c r="O1023" s="48"/>
      <c r="P1023" s="48"/>
      <c r="Q1023" s="48"/>
      <c r="R1023" s="48"/>
      <c r="S1023" s="48"/>
      <c r="T1023" s="96"/>
      <c r="AT1023" s="25" t="s">
        <v>403</v>
      </c>
      <c r="AU1023" s="25" t="s">
        <v>81</v>
      </c>
    </row>
    <row r="1024" spans="2:47" s="1" customFormat="1" ht="13.5">
      <c r="B1024" s="47"/>
      <c r="C1024" s="75"/>
      <c r="D1024" s="252" t="s">
        <v>842</v>
      </c>
      <c r="E1024" s="75"/>
      <c r="F1024" s="308" t="s">
        <v>1936</v>
      </c>
      <c r="G1024" s="75"/>
      <c r="H1024" s="75"/>
      <c r="I1024" s="208"/>
      <c r="J1024" s="75"/>
      <c r="K1024" s="75"/>
      <c r="L1024" s="73"/>
      <c r="M1024" s="254"/>
      <c r="N1024" s="48"/>
      <c r="O1024" s="48"/>
      <c r="P1024" s="48"/>
      <c r="Q1024" s="48"/>
      <c r="R1024" s="48"/>
      <c r="S1024" s="48"/>
      <c r="T1024" s="96"/>
      <c r="AT1024" s="25" t="s">
        <v>842</v>
      </c>
      <c r="AU1024" s="25" t="s">
        <v>81</v>
      </c>
    </row>
    <row r="1025" spans="2:51" s="12" customFormat="1" ht="13.5">
      <c r="B1025" s="255"/>
      <c r="C1025" s="256"/>
      <c r="D1025" s="252" t="s">
        <v>405</v>
      </c>
      <c r="E1025" s="257" t="s">
        <v>22</v>
      </c>
      <c r="F1025" s="258" t="s">
        <v>1972</v>
      </c>
      <c r="G1025" s="256"/>
      <c r="H1025" s="259">
        <v>184.09</v>
      </c>
      <c r="I1025" s="260"/>
      <c r="J1025" s="256"/>
      <c r="K1025" s="256"/>
      <c r="L1025" s="261"/>
      <c r="M1025" s="262"/>
      <c r="N1025" s="263"/>
      <c r="O1025" s="263"/>
      <c r="P1025" s="263"/>
      <c r="Q1025" s="263"/>
      <c r="R1025" s="263"/>
      <c r="S1025" s="263"/>
      <c r="T1025" s="264"/>
      <c r="AT1025" s="265" t="s">
        <v>405</v>
      </c>
      <c r="AU1025" s="265" t="s">
        <v>81</v>
      </c>
      <c r="AV1025" s="12" t="s">
        <v>81</v>
      </c>
      <c r="AW1025" s="12" t="s">
        <v>36</v>
      </c>
      <c r="AX1025" s="12" t="s">
        <v>24</v>
      </c>
      <c r="AY1025" s="265" t="s">
        <v>394</v>
      </c>
    </row>
    <row r="1026" spans="2:65" s="1" customFormat="1" ht="25.5" customHeight="1">
      <c r="B1026" s="47"/>
      <c r="C1026" s="240" t="s">
        <v>1973</v>
      </c>
      <c r="D1026" s="240" t="s">
        <v>396</v>
      </c>
      <c r="E1026" s="241" t="s">
        <v>1974</v>
      </c>
      <c r="F1026" s="242" t="s">
        <v>1975</v>
      </c>
      <c r="G1026" s="243" t="s">
        <v>399</v>
      </c>
      <c r="H1026" s="244">
        <v>311.226</v>
      </c>
      <c r="I1026" s="245"/>
      <c r="J1026" s="246">
        <f>ROUND(I1026*H1026,2)</f>
        <v>0</v>
      </c>
      <c r="K1026" s="242" t="s">
        <v>410</v>
      </c>
      <c r="L1026" s="73"/>
      <c r="M1026" s="247" t="s">
        <v>22</v>
      </c>
      <c r="N1026" s="248" t="s">
        <v>44</v>
      </c>
      <c r="O1026" s="48"/>
      <c r="P1026" s="249">
        <f>O1026*H1026</f>
        <v>0</v>
      </c>
      <c r="Q1026" s="249">
        <v>0</v>
      </c>
      <c r="R1026" s="249">
        <f>Q1026*H1026</f>
        <v>0</v>
      </c>
      <c r="S1026" s="249">
        <v>0</v>
      </c>
      <c r="T1026" s="250">
        <f>S1026*H1026</f>
        <v>0</v>
      </c>
      <c r="AR1026" s="25" t="s">
        <v>493</v>
      </c>
      <c r="AT1026" s="25" t="s">
        <v>396</v>
      </c>
      <c r="AU1026" s="25" t="s">
        <v>81</v>
      </c>
      <c r="AY1026" s="25" t="s">
        <v>394</v>
      </c>
      <c r="BE1026" s="251">
        <f>IF(N1026="základní",J1026,0)</f>
        <v>0</v>
      </c>
      <c r="BF1026" s="251">
        <f>IF(N1026="snížená",J1026,0)</f>
        <v>0</v>
      </c>
      <c r="BG1026" s="251">
        <f>IF(N1026="zákl. přenesená",J1026,0)</f>
        <v>0</v>
      </c>
      <c r="BH1026" s="251">
        <f>IF(N1026="sníž. přenesená",J1026,0)</f>
        <v>0</v>
      </c>
      <c r="BI1026" s="251">
        <f>IF(N1026="nulová",J1026,0)</f>
        <v>0</v>
      </c>
      <c r="BJ1026" s="25" t="s">
        <v>24</v>
      </c>
      <c r="BK1026" s="251">
        <f>ROUND(I1026*H1026,2)</f>
        <v>0</v>
      </c>
      <c r="BL1026" s="25" t="s">
        <v>493</v>
      </c>
      <c r="BM1026" s="25" t="s">
        <v>1976</v>
      </c>
    </row>
    <row r="1027" spans="2:47" s="1" customFormat="1" ht="13.5">
      <c r="B1027" s="47"/>
      <c r="C1027" s="75"/>
      <c r="D1027" s="252" t="s">
        <v>403</v>
      </c>
      <c r="E1027" s="75"/>
      <c r="F1027" s="253" t="s">
        <v>1977</v>
      </c>
      <c r="G1027" s="75"/>
      <c r="H1027" s="75"/>
      <c r="I1027" s="208"/>
      <c r="J1027" s="75"/>
      <c r="K1027" s="75"/>
      <c r="L1027" s="73"/>
      <c r="M1027" s="254"/>
      <c r="N1027" s="48"/>
      <c r="O1027" s="48"/>
      <c r="P1027" s="48"/>
      <c r="Q1027" s="48"/>
      <c r="R1027" s="48"/>
      <c r="S1027" s="48"/>
      <c r="T1027" s="96"/>
      <c r="AT1027" s="25" t="s">
        <v>403</v>
      </c>
      <c r="AU1027" s="25" t="s">
        <v>81</v>
      </c>
    </row>
    <row r="1028" spans="2:51" s="12" customFormat="1" ht="13.5">
      <c r="B1028" s="255"/>
      <c r="C1028" s="256"/>
      <c r="D1028" s="252" t="s">
        <v>405</v>
      </c>
      <c r="E1028" s="257" t="s">
        <v>253</v>
      </c>
      <c r="F1028" s="258" t="s">
        <v>1978</v>
      </c>
      <c r="G1028" s="256"/>
      <c r="H1028" s="259">
        <v>155.613</v>
      </c>
      <c r="I1028" s="260"/>
      <c r="J1028" s="256"/>
      <c r="K1028" s="256"/>
      <c r="L1028" s="261"/>
      <c r="M1028" s="262"/>
      <c r="N1028" s="263"/>
      <c r="O1028" s="263"/>
      <c r="P1028" s="263"/>
      <c r="Q1028" s="263"/>
      <c r="R1028" s="263"/>
      <c r="S1028" s="263"/>
      <c r="T1028" s="264"/>
      <c r="AT1028" s="265" t="s">
        <v>405</v>
      </c>
      <c r="AU1028" s="265" t="s">
        <v>81</v>
      </c>
      <c r="AV1028" s="12" t="s">
        <v>81</v>
      </c>
      <c r="AW1028" s="12" t="s">
        <v>36</v>
      </c>
      <c r="AX1028" s="12" t="s">
        <v>73</v>
      </c>
      <c r="AY1028" s="265" t="s">
        <v>394</v>
      </c>
    </row>
    <row r="1029" spans="2:51" s="12" customFormat="1" ht="13.5">
      <c r="B1029" s="255"/>
      <c r="C1029" s="256"/>
      <c r="D1029" s="252" t="s">
        <v>405</v>
      </c>
      <c r="E1029" s="257" t="s">
        <v>22</v>
      </c>
      <c r="F1029" s="258" t="s">
        <v>1979</v>
      </c>
      <c r="G1029" s="256"/>
      <c r="H1029" s="259">
        <v>311.226</v>
      </c>
      <c r="I1029" s="260"/>
      <c r="J1029" s="256"/>
      <c r="K1029" s="256"/>
      <c r="L1029" s="261"/>
      <c r="M1029" s="262"/>
      <c r="N1029" s="263"/>
      <c r="O1029" s="263"/>
      <c r="P1029" s="263"/>
      <c r="Q1029" s="263"/>
      <c r="R1029" s="263"/>
      <c r="S1029" s="263"/>
      <c r="T1029" s="264"/>
      <c r="AT1029" s="265" t="s">
        <v>405</v>
      </c>
      <c r="AU1029" s="265" t="s">
        <v>81</v>
      </c>
      <c r="AV1029" s="12" t="s">
        <v>81</v>
      </c>
      <c r="AW1029" s="12" t="s">
        <v>36</v>
      </c>
      <c r="AX1029" s="12" t="s">
        <v>24</v>
      </c>
      <c r="AY1029" s="265" t="s">
        <v>394</v>
      </c>
    </row>
    <row r="1030" spans="2:65" s="1" customFormat="1" ht="16.5" customHeight="1">
      <c r="B1030" s="47"/>
      <c r="C1030" s="288" t="s">
        <v>1980</v>
      </c>
      <c r="D1030" s="288" t="s">
        <v>506</v>
      </c>
      <c r="E1030" s="289" t="s">
        <v>1981</v>
      </c>
      <c r="F1030" s="290" t="s">
        <v>1982</v>
      </c>
      <c r="G1030" s="291" t="s">
        <v>399</v>
      </c>
      <c r="H1030" s="292">
        <v>317.451</v>
      </c>
      <c r="I1030" s="293"/>
      <c r="J1030" s="294">
        <f>ROUND(I1030*H1030,2)</f>
        <v>0</v>
      </c>
      <c r="K1030" s="290" t="s">
        <v>410</v>
      </c>
      <c r="L1030" s="295"/>
      <c r="M1030" s="296" t="s">
        <v>22</v>
      </c>
      <c r="N1030" s="297" t="s">
        <v>44</v>
      </c>
      <c r="O1030" s="48"/>
      <c r="P1030" s="249">
        <f>O1030*H1030</f>
        <v>0</v>
      </c>
      <c r="Q1030" s="249">
        <v>0.0025</v>
      </c>
      <c r="R1030" s="249">
        <f>Q1030*H1030</f>
        <v>0.7936275</v>
      </c>
      <c r="S1030" s="249">
        <v>0</v>
      </c>
      <c r="T1030" s="250">
        <f>S1030*H1030</f>
        <v>0</v>
      </c>
      <c r="AR1030" s="25" t="s">
        <v>588</v>
      </c>
      <c r="AT1030" s="25" t="s">
        <v>506</v>
      </c>
      <c r="AU1030" s="25" t="s">
        <v>81</v>
      </c>
      <c r="AY1030" s="25" t="s">
        <v>394</v>
      </c>
      <c r="BE1030" s="251">
        <f>IF(N1030="základní",J1030,0)</f>
        <v>0</v>
      </c>
      <c r="BF1030" s="251">
        <f>IF(N1030="snížená",J1030,0)</f>
        <v>0</v>
      </c>
      <c r="BG1030" s="251">
        <f>IF(N1030="zákl. přenesená",J1030,0)</f>
        <v>0</v>
      </c>
      <c r="BH1030" s="251">
        <f>IF(N1030="sníž. přenesená",J1030,0)</f>
        <v>0</v>
      </c>
      <c r="BI1030" s="251">
        <f>IF(N1030="nulová",J1030,0)</f>
        <v>0</v>
      </c>
      <c r="BJ1030" s="25" t="s">
        <v>24</v>
      </c>
      <c r="BK1030" s="251">
        <f>ROUND(I1030*H1030,2)</f>
        <v>0</v>
      </c>
      <c r="BL1030" s="25" t="s">
        <v>493</v>
      </c>
      <c r="BM1030" s="25" t="s">
        <v>1983</v>
      </c>
    </row>
    <row r="1031" spans="2:47" s="1" customFormat="1" ht="13.5">
      <c r="B1031" s="47"/>
      <c r="C1031" s="75"/>
      <c r="D1031" s="252" t="s">
        <v>403</v>
      </c>
      <c r="E1031" s="75"/>
      <c r="F1031" s="253" t="s">
        <v>1984</v>
      </c>
      <c r="G1031" s="75"/>
      <c r="H1031" s="75"/>
      <c r="I1031" s="208"/>
      <c r="J1031" s="75"/>
      <c r="K1031" s="75"/>
      <c r="L1031" s="73"/>
      <c r="M1031" s="254"/>
      <c r="N1031" s="48"/>
      <c r="O1031" s="48"/>
      <c r="P1031" s="48"/>
      <c r="Q1031" s="48"/>
      <c r="R1031" s="48"/>
      <c r="S1031" s="48"/>
      <c r="T1031" s="96"/>
      <c r="AT1031" s="25" t="s">
        <v>403</v>
      </c>
      <c r="AU1031" s="25" t="s">
        <v>81</v>
      </c>
    </row>
    <row r="1032" spans="2:47" s="1" customFormat="1" ht="13.5">
      <c r="B1032" s="47"/>
      <c r="C1032" s="75"/>
      <c r="D1032" s="252" t="s">
        <v>842</v>
      </c>
      <c r="E1032" s="75"/>
      <c r="F1032" s="308" t="s">
        <v>1936</v>
      </c>
      <c r="G1032" s="75"/>
      <c r="H1032" s="75"/>
      <c r="I1032" s="208"/>
      <c r="J1032" s="75"/>
      <c r="K1032" s="75"/>
      <c r="L1032" s="73"/>
      <c r="M1032" s="254"/>
      <c r="N1032" s="48"/>
      <c r="O1032" s="48"/>
      <c r="P1032" s="48"/>
      <c r="Q1032" s="48"/>
      <c r="R1032" s="48"/>
      <c r="S1032" s="48"/>
      <c r="T1032" s="96"/>
      <c r="AT1032" s="25" t="s">
        <v>842</v>
      </c>
      <c r="AU1032" s="25" t="s">
        <v>81</v>
      </c>
    </row>
    <row r="1033" spans="2:51" s="12" customFormat="1" ht="13.5">
      <c r="B1033" s="255"/>
      <c r="C1033" s="256"/>
      <c r="D1033" s="252" t="s">
        <v>405</v>
      </c>
      <c r="E1033" s="257" t="s">
        <v>22</v>
      </c>
      <c r="F1033" s="258" t="s">
        <v>1985</v>
      </c>
      <c r="G1033" s="256"/>
      <c r="H1033" s="259">
        <v>317.451</v>
      </c>
      <c r="I1033" s="260"/>
      <c r="J1033" s="256"/>
      <c r="K1033" s="256"/>
      <c r="L1033" s="261"/>
      <c r="M1033" s="262"/>
      <c r="N1033" s="263"/>
      <c r="O1033" s="263"/>
      <c r="P1033" s="263"/>
      <c r="Q1033" s="263"/>
      <c r="R1033" s="263"/>
      <c r="S1033" s="263"/>
      <c r="T1033" s="264"/>
      <c r="AT1033" s="265" t="s">
        <v>405</v>
      </c>
      <c r="AU1033" s="265" t="s">
        <v>81</v>
      </c>
      <c r="AV1033" s="12" t="s">
        <v>81</v>
      </c>
      <c r="AW1033" s="12" t="s">
        <v>36</v>
      </c>
      <c r="AX1033" s="12" t="s">
        <v>24</v>
      </c>
      <c r="AY1033" s="265" t="s">
        <v>394</v>
      </c>
    </row>
    <row r="1034" spans="2:65" s="1" customFormat="1" ht="16.5" customHeight="1">
      <c r="B1034" s="47"/>
      <c r="C1034" s="240" t="s">
        <v>1986</v>
      </c>
      <c r="D1034" s="240" t="s">
        <v>396</v>
      </c>
      <c r="E1034" s="241" t="s">
        <v>1987</v>
      </c>
      <c r="F1034" s="242" t="s">
        <v>1988</v>
      </c>
      <c r="G1034" s="243" t="s">
        <v>612</v>
      </c>
      <c r="H1034" s="244">
        <v>115.034</v>
      </c>
      <c r="I1034" s="245"/>
      <c r="J1034" s="246">
        <f>ROUND(I1034*H1034,2)</f>
        <v>0</v>
      </c>
      <c r="K1034" s="242" t="s">
        <v>400</v>
      </c>
      <c r="L1034" s="73"/>
      <c r="M1034" s="247" t="s">
        <v>22</v>
      </c>
      <c r="N1034" s="248" t="s">
        <v>44</v>
      </c>
      <c r="O1034" s="48"/>
      <c r="P1034" s="249">
        <f>O1034*H1034</f>
        <v>0</v>
      </c>
      <c r="Q1034" s="249">
        <v>0</v>
      </c>
      <c r="R1034" s="249">
        <f>Q1034*H1034</f>
        <v>0</v>
      </c>
      <c r="S1034" s="249">
        <v>0</v>
      </c>
      <c r="T1034" s="250">
        <f>S1034*H1034</f>
        <v>0</v>
      </c>
      <c r="AR1034" s="25" t="s">
        <v>493</v>
      </c>
      <c r="AT1034" s="25" t="s">
        <v>396</v>
      </c>
      <c r="AU1034" s="25" t="s">
        <v>81</v>
      </c>
      <c r="AY1034" s="25" t="s">
        <v>394</v>
      </c>
      <c r="BE1034" s="251">
        <f>IF(N1034="základní",J1034,0)</f>
        <v>0</v>
      </c>
      <c r="BF1034" s="251">
        <f>IF(N1034="snížená",J1034,0)</f>
        <v>0</v>
      </c>
      <c r="BG1034" s="251">
        <f>IF(N1034="zákl. přenesená",J1034,0)</f>
        <v>0</v>
      </c>
      <c r="BH1034" s="251">
        <f>IF(N1034="sníž. přenesená",J1034,0)</f>
        <v>0</v>
      </c>
      <c r="BI1034" s="251">
        <f>IF(N1034="nulová",J1034,0)</f>
        <v>0</v>
      </c>
      <c r="BJ1034" s="25" t="s">
        <v>24</v>
      </c>
      <c r="BK1034" s="251">
        <f>ROUND(I1034*H1034,2)</f>
        <v>0</v>
      </c>
      <c r="BL1034" s="25" t="s">
        <v>493</v>
      </c>
      <c r="BM1034" s="25" t="s">
        <v>1989</v>
      </c>
    </row>
    <row r="1035" spans="2:47" s="1" customFormat="1" ht="13.5">
      <c r="B1035" s="47"/>
      <c r="C1035" s="75"/>
      <c r="D1035" s="252" t="s">
        <v>403</v>
      </c>
      <c r="E1035" s="75"/>
      <c r="F1035" s="253" t="s">
        <v>1990</v>
      </c>
      <c r="G1035" s="75"/>
      <c r="H1035" s="75"/>
      <c r="I1035" s="208"/>
      <c r="J1035" s="75"/>
      <c r="K1035" s="75"/>
      <c r="L1035" s="73"/>
      <c r="M1035" s="254"/>
      <c r="N1035" s="48"/>
      <c r="O1035" s="48"/>
      <c r="P1035" s="48"/>
      <c r="Q1035" s="48"/>
      <c r="R1035" s="48"/>
      <c r="S1035" s="48"/>
      <c r="T1035" s="96"/>
      <c r="AT1035" s="25" t="s">
        <v>403</v>
      </c>
      <c r="AU1035" s="25" t="s">
        <v>81</v>
      </c>
    </row>
    <row r="1036" spans="2:51" s="12" customFormat="1" ht="13.5">
      <c r="B1036" s="255"/>
      <c r="C1036" s="256"/>
      <c r="D1036" s="252" t="s">
        <v>405</v>
      </c>
      <c r="E1036" s="257" t="s">
        <v>310</v>
      </c>
      <c r="F1036" s="258" t="s">
        <v>1991</v>
      </c>
      <c r="G1036" s="256"/>
      <c r="H1036" s="259">
        <v>115.034</v>
      </c>
      <c r="I1036" s="260"/>
      <c r="J1036" s="256"/>
      <c r="K1036" s="256"/>
      <c r="L1036" s="261"/>
      <c r="M1036" s="262"/>
      <c r="N1036" s="263"/>
      <c r="O1036" s="263"/>
      <c r="P1036" s="263"/>
      <c r="Q1036" s="263"/>
      <c r="R1036" s="263"/>
      <c r="S1036" s="263"/>
      <c r="T1036" s="264"/>
      <c r="AT1036" s="265" t="s">
        <v>405</v>
      </c>
      <c r="AU1036" s="265" t="s">
        <v>81</v>
      </c>
      <c r="AV1036" s="12" t="s">
        <v>81</v>
      </c>
      <c r="AW1036" s="12" t="s">
        <v>36</v>
      </c>
      <c r="AX1036" s="12" t="s">
        <v>24</v>
      </c>
      <c r="AY1036" s="265" t="s">
        <v>394</v>
      </c>
    </row>
    <row r="1037" spans="2:65" s="1" customFormat="1" ht="16.5" customHeight="1">
      <c r="B1037" s="47"/>
      <c r="C1037" s="288" t="s">
        <v>1992</v>
      </c>
      <c r="D1037" s="288" t="s">
        <v>506</v>
      </c>
      <c r="E1037" s="289" t="s">
        <v>1993</v>
      </c>
      <c r="F1037" s="290" t="s">
        <v>1994</v>
      </c>
      <c r="G1037" s="291" t="s">
        <v>409</v>
      </c>
      <c r="H1037" s="292">
        <v>117.335</v>
      </c>
      <c r="I1037" s="293"/>
      <c r="J1037" s="294">
        <f>ROUND(I1037*H1037,2)</f>
        <v>0</v>
      </c>
      <c r="K1037" s="290" t="s">
        <v>22</v>
      </c>
      <c r="L1037" s="295"/>
      <c r="M1037" s="296" t="s">
        <v>22</v>
      </c>
      <c r="N1037" s="297" t="s">
        <v>44</v>
      </c>
      <c r="O1037" s="48"/>
      <c r="P1037" s="249">
        <f>O1037*H1037</f>
        <v>0</v>
      </c>
      <c r="Q1037" s="249">
        <v>0.00055</v>
      </c>
      <c r="R1037" s="249">
        <f>Q1037*H1037</f>
        <v>0.06453425</v>
      </c>
      <c r="S1037" s="249">
        <v>0</v>
      </c>
      <c r="T1037" s="250">
        <f>S1037*H1037</f>
        <v>0</v>
      </c>
      <c r="AR1037" s="25" t="s">
        <v>588</v>
      </c>
      <c r="AT1037" s="25" t="s">
        <v>506</v>
      </c>
      <c r="AU1037" s="25" t="s">
        <v>81</v>
      </c>
      <c r="AY1037" s="25" t="s">
        <v>394</v>
      </c>
      <c r="BE1037" s="251">
        <f>IF(N1037="základní",J1037,0)</f>
        <v>0</v>
      </c>
      <c r="BF1037" s="251">
        <f>IF(N1037="snížená",J1037,0)</f>
        <v>0</v>
      </c>
      <c r="BG1037" s="251">
        <f>IF(N1037="zákl. přenesená",J1037,0)</f>
        <v>0</v>
      </c>
      <c r="BH1037" s="251">
        <f>IF(N1037="sníž. přenesená",J1037,0)</f>
        <v>0</v>
      </c>
      <c r="BI1037" s="251">
        <f>IF(N1037="nulová",J1037,0)</f>
        <v>0</v>
      </c>
      <c r="BJ1037" s="25" t="s">
        <v>24</v>
      </c>
      <c r="BK1037" s="251">
        <f>ROUND(I1037*H1037,2)</f>
        <v>0</v>
      </c>
      <c r="BL1037" s="25" t="s">
        <v>493</v>
      </c>
      <c r="BM1037" s="25" t="s">
        <v>1995</v>
      </c>
    </row>
    <row r="1038" spans="2:47" s="1" customFormat="1" ht="13.5">
      <c r="B1038" s="47"/>
      <c r="C1038" s="75"/>
      <c r="D1038" s="252" t="s">
        <v>403</v>
      </c>
      <c r="E1038" s="75"/>
      <c r="F1038" s="253" t="s">
        <v>1994</v>
      </c>
      <c r="G1038" s="75"/>
      <c r="H1038" s="75"/>
      <c r="I1038" s="208"/>
      <c r="J1038" s="75"/>
      <c r="K1038" s="75"/>
      <c r="L1038" s="73"/>
      <c r="M1038" s="254"/>
      <c r="N1038" s="48"/>
      <c r="O1038" s="48"/>
      <c r="P1038" s="48"/>
      <c r="Q1038" s="48"/>
      <c r="R1038" s="48"/>
      <c r="S1038" s="48"/>
      <c r="T1038" s="96"/>
      <c r="AT1038" s="25" t="s">
        <v>403</v>
      </c>
      <c r="AU1038" s="25" t="s">
        <v>81</v>
      </c>
    </row>
    <row r="1039" spans="2:51" s="12" customFormat="1" ht="13.5">
      <c r="B1039" s="255"/>
      <c r="C1039" s="256"/>
      <c r="D1039" s="252" t="s">
        <v>405</v>
      </c>
      <c r="E1039" s="257" t="s">
        <v>22</v>
      </c>
      <c r="F1039" s="258" t="s">
        <v>1996</v>
      </c>
      <c r="G1039" s="256"/>
      <c r="H1039" s="259">
        <v>117.335</v>
      </c>
      <c r="I1039" s="260"/>
      <c r="J1039" s="256"/>
      <c r="K1039" s="256"/>
      <c r="L1039" s="261"/>
      <c r="M1039" s="262"/>
      <c r="N1039" s="263"/>
      <c r="O1039" s="263"/>
      <c r="P1039" s="263"/>
      <c r="Q1039" s="263"/>
      <c r="R1039" s="263"/>
      <c r="S1039" s="263"/>
      <c r="T1039" s="264"/>
      <c r="AT1039" s="265" t="s">
        <v>405</v>
      </c>
      <c r="AU1039" s="265" t="s">
        <v>81</v>
      </c>
      <c r="AV1039" s="12" t="s">
        <v>81</v>
      </c>
      <c r="AW1039" s="12" t="s">
        <v>36</v>
      </c>
      <c r="AX1039" s="12" t="s">
        <v>24</v>
      </c>
      <c r="AY1039" s="265" t="s">
        <v>394</v>
      </c>
    </row>
    <row r="1040" spans="2:65" s="1" customFormat="1" ht="16.5" customHeight="1">
      <c r="B1040" s="47"/>
      <c r="C1040" s="240" t="s">
        <v>1997</v>
      </c>
      <c r="D1040" s="240" t="s">
        <v>396</v>
      </c>
      <c r="E1040" s="241" t="s">
        <v>1998</v>
      </c>
      <c r="F1040" s="242" t="s">
        <v>1999</v>
      </c>
      <c r="G1040" s="243" t="s">
        <v>399</v>
      </c>
      <c r="H1040" s="244">
        <v>142.345</v>
      </c>
      <c r="I1040" s="245"/>
      <c r="J1040" s="246">
        <f>ROUND(I1040*H1040,2)</f>
        <v>0</v>
      </c>
      <c r="K1040" s="242" t="s">
        <v>410</v>
      </c>
      <c r="L1040" s="73"/>
      <c r="M1040" s="247" t="s">
        <v>22</v>
      </c>
      <c r="N1040" s="248" t="s">
        <v>44</v>
      </c>
      <c r="O1040" s="48"/>
      <c r="P1040" s="249">
        <f>O1040*H1040</f>
        <v>0</v>
      </c>
      <c r="Q1040" s="249">
        <v>4E-05</v>
      </c>
      <c r="R1040" s="249">
        <f>Q1040*H1040</f>
        <v>0.005693800000000001</v>
      </c>
      <c r="S1040" s="249">
        <v>0</v>
      </c>
      <c r="T1040" s="250">
        <f>S1040*H1040</f>
        <v>0</v>
      </c>
      <c r="AR1040" s="25" t="s">
        <v>493</v>
      </c>
      <c r="AT1040" s="25" t="s">
        <v>396</v>
      </c>
      <c r="AU1040" s="25" t="s">
        <v>81</v>
      </c>
      <c r="AY1040" s="25" t="s">
        <v>394</v>
      </c>
      <c r="BE1040" s="251">
        <f>IF(N1040="základní",J1040,0)</f>
        <v>0</v>
      </c>
      <c r="BF1040" s="251">
        <f>IF(N1040="snížená",J1040,0)</f>
        <v>0</v>
      </c>
      <c r="BG1040" s="251">
        <f>IF(N1040="zákl. přenesená",J1040,0)</f>
        <v>0</v>
      </c>
      <c r="BH1040" s="251">
        <f>IF(N1040="sníž. přenesená",J1040,0)</f>
        <v>0</v>
      </c>
      <c r="BI1040" s="251">
        <f>IF(N1040="nulová",J1040,0)</f>
        <v>0</v>
      </c>
      <c r="BJ1040" s="25" t="s">
        <v>24</v>
      </c>
      <c r="BK1040" s="251">
        <f>ROUND(I1040*H1040,2)</f>
        <v>0</v>
      </c>
      <c r="BL1040" s="25" t="s">
        <v>493</v>
      </c>
      <c r="BM1040" s="25" t="s">
        <v>2000</v>
      </c>
    </row>
    <row r="1041" spans="2:47" s="1" customFormat="1" ht="13.5">
      <c r="B1041" s="47"/>
      <c r="C1041" s="75"/>
      <c r="D1041" s="252" t="s">
        <v>403</v>
      </c>
      <c r="E1041" s="75"/>
      <c r="F1041" s="253" t="s">
        <v>2001</v>
      </c>
      <c r="G1041" s="75"/>
      <c r="H1041" s="75"/>
      <c r="I1041" s="208"/>
      <c r="J1041" s="75"/>
      <c r="K1041" s="75"/>
      <c r="L1041" s="73"/>
      <c r="M1041" s="254"/>
      <c r="N1041" s="48"/>
      <c r="O1041" s="48"/>
      <c r="P1041" s="48"/>
      <c r="Q1041" s="48"/>
      <c r="R1041" s="48"/>
      <c r="S1041" s="48"/>
      <c r="T1041" s="96"/>
      <c r="AT1041" s="25" t="s">
        <v>403</v>
      </c>
      <c r="AU1041" s="25" t="s">
        <v>81</v>
      </c>
    </row>
    <row r="1042" spans="2:65" s="1" customFormat="1" ht="16.5" customHeight="1">
      <c r="B1042" s="47"/>
      <c r="C1042" s="288" t="s">
        <v>2002</v>
      </c>
      <c r="D1042" s="288" t="s">
        <v>506</v>
      </c>
      <c r="E1042" s="289" t="s">
        <v>2003</v>
      </c>
      <c r="F1042" s="290" t="s">
        <v>2004</v>
      </c>
      <c r="G1042" s="291" t="s">
        <v>399</v>
      </c>
      <c r="H1042" s="292">
        <v>173.2</v>
      </c>
      <c r="I1042" s="293"/>
      <c r="J1042" s="294">
        <f>ROUND(I1042*H1042,2)</f>
        <v>0</v>
      </c>
      <c r="K1042" s="290" t="s">
        <v>22</v>
      </c>
      <c r="L1042" s="295"/>
      <c r="M1042" s="296" t="s">
        <v>22</v>
      </c>
      <c r="N1042" s="297" t="s">
        <v>44</v>
      </c>
      <c r="O1042" s="48"/>
      <c r="P1042" s="249">
        <f>O1042*H1042</f>
        <v>0</v>
      </c>
      <c r="Q1042" s="249">
        <v>0.00014</v>
      </c>
      <c r="R1042" s="249">
        <f>Q1042*H1042</f>
        <v>0.024247999999999995</v>
      </c>
      <c r="S1042" s="249">
        <v>0</v>
      </c>
      <c r="T1042" s="250">
        <f>S1042*H1042</f>
        <v>0</v>
      </c>
      <c r="AR1042" s="25" t="s">
        <v>588</v>
      </c>
      <c r="AT1042" s="25" t="s">
        <v>506</v>
      </c>
      <c r="AU1042" s="25" t="s">
        <v>81</v>
      </c>
      <c r="AY1042" s="25" t="s">
        <v>394</v>
      </c>
      <c r="BE1042" s="251">
        <f>IF(N1042="základní",J1042,0)</f>
        <v>0</v>
      </c>
      <c r="BF1042" s="251">
        <f>IF(N1042="snížená",J1042,0)</f>
        <v>0</v>
      </c>
      <c r="BG1042" s="251">
        <f>IF(N1042="zákl. přenesená",J1042,0)</f>
        <v>0</v>
      </c>
      <c r="BH1042" s="251">
        <f>IF(N1042="sníž. přenesená",J1042,0)</f>
        <v>0</v>
      </c>
      <c r="BI1042" s="251">
        <f>IF(N1042="nulová",J1042,0)</f>
        <v>0</v>
      </c>
      <c r="BJ1042" s="25" t="s">
        <v>24</v>
      </c>
      <c r="BK1042" s="251">
        <f>ROUND(I1042*H1042,2)</f>
        <v>0</v>
      </c>
      <c r="BL1042" s="25" t="s">
        <v>493</v>
      </c>
      <c r="BM1042" s="25" t="s">
        <v>2005</v>
      </c>
    </row>
    <row r="1043" spans="2:47" s="1" customFormat="1" ht="13.5">
      <c r="B1043" s="47"/>
      <c r="C1043" s="75"/>
      <c r="D1043" s="252" t="s">
        <v>403</v>
      </c>
      <c r="E1043" s="75"/>
      <c r="F1043" s="253" t="s">
        <v>2006</v>
      </c>
      <c r="G1043" s="75"/>
      <c r="H1043" s="75"/>
      <c r="I1043" s="208"/>
      <c r="J1043" s="75"/>
      <c r="K1043" s="75"/>
      <c r="L1043" s="73"/>
      <c r="M1043" s="254"/>
      <c r="N1043" s="48"/>
      <c r="O1043" s="48"/>
      <c r="P1043" s="48"/>
      <c r="Q1043" s="48"/>
      <c r="R1043" s="48"/>
      <c r="S1043" s="48"/>
      <c r="T1043" s="96"/>
      <c r="AT1043" s="25" t="s">
        <v>403</v>
      </c>
      <c r="AU1043" s="25" t="s">
        <v>81</v>
      </c>
    </row>
    <row r="1044" spans="2:65" s="1" customFormat="1" ht="16.5" customHeight="1">
      <c r="B1044" s="47"/>
      <c r="C1044" s="240" t="s">
        <v>2007</v>
      </c>
      <c r="D1044" s="240" t="s">
        <v>396</v>
      </c>
      <c r="E1044" s="241" t="s">
        <v>2008</v>
      </c>
      <c r="F1044" s="242" t="s">
        <v>2009</v>
      </c>
      <c r="G1044" s="243" t="s">
        <v>552</v>
      </c>
      <c r="H1044" s="244">
        <v>14.987</v>
      </c>
      <c r="I1044" s="245"/>
      <c r="J1044" s="246">
        <f>ROUND(I1044*H1044,2)</f>
        <v>0</v>
      </c>
      <c r="K1044" s="242" t="s">
        <v>410</v>
      </c>
      <c r="L1044" s="73"/>
      <c r="M1044" s="247" t="s">
        <v>22</v>
      </c>
      <c r="N1044" s="248" t="s">
        <v>44</v>
      </c>
      <c r="O1044" s="48"/>
      <c r="P1044" s="249">
        <f>O1044*H1044</f>
        <v>0</v>
      </c>
      <c r="Q1044" s="249">
        <v>0</v>
      </c>
      <c r="R1044" s="249">
        <f>Q1044*H1044</f>
        <v>0</v>
      </c>
      <c r="S1044" s="249">
        <v>0</v>
      </c>
      <c r="T1044" s="250">
        <f>S1044*H1044</f>
        <v>0</v>
      </c>
      <c r="AR1044" s="25" t="s">
        <v>493</v>
      </c>
      <c r="AT1044" s="25" t="s">
        <v>396</v>
      </c>
      <c r="AU1044" s="25" t="s">
        <v>81</v>
      </c>
      <c r="AY1044" s="25" t="s">
        <v>394</v>
      </c>
      <c r="BE1044" s="251">
        <f>IF(N1044="základní",J1044,0)</f>
        <v>0</v>
      </c>
      <c r="BF1044" s="251">
        <f>IF(N1044="snížená",J1044,0)</f>
        <v>0</v>
      </c>
      <c r="BG1044" s="251">
        <f>IF(N1044="zákl. přenesená",J1044,0)</f>
        <v>0</v>
      </c>
      <c r="BH1044" s="251">
        <f>IF(N1044="sníž. přenesená",J1044,0)</f>
        <v>0</v>
      </c>
      <c r="BI1044" s="251">
        <f>IF(N1044="nulová",J1044,0)</f>
        <v>0</v>
      </c>
      <c r="BJ1044" s="25" t="s">
        <v>24</v>
      </c>
      <c r="BK1044" s="251">
        <f>ROUND(I1044*H1044,2)</f>
        <v>0</v>
      </c>
      <c r="BL1044" s="25" t="s">
        <v>493</v>
      </c>
      <c r="BM1044" s="25" t="s">
        <v>2010</v>
      </c>
    </row>
    <row r="1045" spans="2:47" s="1" customFormat="1" ht="13.5">
      <c r="B1045" s="47"/>
      <c r="C1045" s="75"/>
      <c r="D1045" s="252" t="s">
        <v>403</v>
      </c>
      <c r="E1045" s="75"/>
      <c r="F1045" s="253" t="s">
        <v>2011</v>
      </c>
      <c r="G1045" s="75"/>
      <c r="H1045" s="75"/>
      <c r="I1045" s="208"/>
      <c r="J1045" s="75"/>
      <c r="K1045" s="75"/>
      <c r="L1045" s="73"/>
      <c r="M1045" s="254"/>
      <c r="N1045" s="48"/>
      <c r="O1045" s="48"/>
      <c r="P1045" s="48"/>
      <c r="Q1045" s="48"/>
      <c r="R1045" s="48"/>
      <c r="S1045" s="48"/>
      <c r="T1045" s="96"/>
      <c r="AT1045" s="25" t="s">
        <v>403</v>
      </c>
      <c r="AU1045" s="25" t="s">
        <v>81</v>
      </c>
    </row>
    <row r="1046" spans="2:63" s="11" customFormat="1" ht="29.85" customHeight="1">
      <c r="B1046" s="224"/>
      <c r="C1046" s="225"/>
      <c r="D1046" s="226" t="s">
        <v>72</v>
      </c>
      <c r="E1046" s="238" t="s">
        <v>2012</v>
      </c>
      <c r="F1046" s="238" t="s">
        <v>2013</v>
      </c>
      <c r="G1046" s="225"/>
      <c r="H1046" s="225"/>
      <c r="I1046" s="228"/>
      <c r="J1046" s="239">
        <f>BK1046</f>
        <v>0</v>
      </c>
      <c r="K1046" s="225"/>
      <c r="L1046" s="230"/>
      <c r="M1046" s="231"/>
      <c r="N1046" s="232"/>
      <c r="O1046" s="232"/>
      <c r="P1046" s="233">
        <f>SUM(P1047:P1056)</f>
        <v>0</v>
      </c>
      <c r="Q1046" s="232"/>
      <c r="R1046" s="233">
        <f>SUM(R1047:R1056)</f>
        <v>0.2208251</v>
      </c>
      <c r="S1046" s="232"/>
      <c r="T1046" s="234">
        <f>SUM(T1047:T1056)</f>
        <v>0</v>
      </c>
      <c r="AR1046" s="235" t="s">
        <v>81</v>
      </c>
      <c r="AT1046" s="236" t="s">
        <v>72</v>
      </c>
      <c r="AU1046" s="236" t="s">
        <v>24</v>
      </c>
      <c r="AY1046" s="235" t="s">
        <v>394</v>
      </c>
      <c r="BK1046" s="237">
        <f>SUM(BK1047:BK1056)</f>
        <v>0</v>
      </c>
    </row>
    <row r="1047" spans="2:65" s="1" customFormat="1" ht="25.5" customHeight="1">
      <c r="B1047" s="47"/>
      <c r="C1047" s="240" t="s">
        <v>2014</v>
      </c>
      <c r="D1047" s="240" t="s">
        <v>396</v>
      </c>
      <c r="E1047" s="241" t="s">
        <v>2015</v>
      </c>
      <c r="F1047" s="242" t="s">
        <v>2016</v>
      </c>
      <c r="G1047" s="243" t="s">
        <v>399</v>
      </c>
      <c r="H1047" s="244">
        <v>28.83</v>
      </c>
      <c r="I1047" s="245"/>
      <c r="J1047" s="246">
        <f>ROUND(I1047*H1047,2)</f>
        <v>0</v>
      </c>
      <c r="K1047" s="242" t="s">
        <v>410</v>
      </c>
      <c r="L1047" s="73"/>
      <c r="M1047" s="247" t="s">
        <v>22</v>
      </c>
      <c r="N1047" s="248" t="s">
        <v>44</v>
      </c>
      <c r="O1047" s="48"/>
      <c r="P1047" s="249">
        <f>O1047*H1047</f>
        <v>0</v>
      </c>
      <c r="Q1047" s="249">
        <v>0.00132</v>
      </c>
      <c r="R1047" s="249">
        <f>Q1047*H1047</f>
        <v>0.038055599999999995</v>
      </c>
      <c r="S1047" s="249">
        <v>0</v>
      </c>
      <c r="T1047" s="250">
        <f>S1047*H1047</f>
        <v>0</v>
      </c>
      <c r="AR1047" s="25" t="s">
        <v>493</v>
      </c>
      <c r="AT1047" s="25" t="s">
        <v>396</v>
      </c>
      <c r="AU1047" s="25" t="s">
        <v>81</v>
      </c>
      <c r="AY1047" s="25" t="s">
        <v>394</v>
      </c>
      <c r="BE1047" s="251">
        <f>IF(N1047="základní",J1047,0)</f>
        <v>0</v>
      </c>
      <c r="BF1047" s="251">
        <f>IF(N1047="snížená",J1047,0)</f>
        <v>0</v>
      </c>
      <c r="BG1047" s="251">
        <f>IF(N1047="zákl. přenesená",J1047,0)</f>
        <v>0</v>
      </c>
      <c r="BH1047" s="251">
        <f>IF(N1047="sníž. přenesená",J1047,0)</f>
        <v>0</v>
      </c>
      <c r="BI1047" s="251">
        <f>IF(N1047="nulová",J1047,0)</f>
        <v>0</v>
      </c>
      <c r="BJ1047" s="25" t="s">
        <v>24</v>
      </c>
      <c r="BK1047" s="251">
        <f>ROUND(I1047*H1047,2)</f>
        <v>0</v>
      </c>
      <c r="BL1047" s="25" t="s">
        <v>493</v>
      </c>
      <c r="BM1047" s="25" t="s">
        <v>2017</v>
      </c>
    </row>
    <row r="1048" spans="2:47" s="1" customFormat="1" ht="13.5">
      <c r="B1048" s="47"/>
      <c r="C1048" s="75"/>
      <c r="D1048" s="252" t="s">
        <v>403</v>
      </c>
      <c r="E1048" s="75"/>
      <c r="F1048" s="253" t="s">
        <v>2018</v>
      </c>
      <c r="G1048" s="75"/>
      <c r="H1048" s="75"/>
      <c r="I1048" s="208"/>
      <c r="J1048" s="75"/>
      <c r="K1048" s="75"/>
      <c r="L1048" s="73"/>
      <c r="M1048" s="254"/>
      <c r="N1048" s="48"/>
      <c r="O1048" s="48"/>
      <c r="P1048" s="48"/>
      <c r="Q1048" s="48"/>
      <c r="R1048" s="48"/>
      <c r="S1048" s="48"/>
      <c r="T1048" s="96"/>
      <c r="AT1048" s="25" t="s">
        <v>403</v>
      </c>
      <c r="AU1048" s="25" t="s">
        <v>81</v>
      </c>
    </row>
    <row r="1049" spans="2:51" s="12" customFormat="1" ht="13.5">
      <c r="B1049" s="255"/>
      <c r="C1049" s="256"/>
      <c r="D1049" s="252" t="s">
        <v>405</v>
      </c>
      <c r="E1049" s="257" t="s">
        <v>22</v>
      </c>
      <c r="F1049" s="258" t="s">
        <v>2019</v>
      </c>
      <c r="G1049" s="256"/>
      <c r="H1049" s="259">
        <v>28.83</v>
      </c>
      <c r="I1049" s="260"/>
      <c r="J1049" s="256"/>
      <c r="K1049" s="256"/>
      <c r="L1049" s="261"/>
      <c r="M1049" s="262"/>
      <c r="N1049" s="263"/>
      <c r="O1049" s="263"/>
      <c r="P1049" s="263"/>
      <c r="Q1049" s="263"/>
      <c r="R1049" s="263"/>
      <c r="S1049" s="263"/>
      <c r="T1049" s="264"/>
      <c r="AT1049" s="265" t="s">
        <v>405</v>
      </c>
      <c r="AU1049" s="265" t="s">
        <v>81</v>
      </c>
      <c r="AV1049" s="12" t="s">
        <v>81</v>
      </c>
      <c r="AW1049" s="12" t="s">
        <v>36</v>
      </c>
      <c r="AX1049" s="12" t="s">
        <v>24</v>
      </c>
      <c r="AY1049" s="265" t="s">
        <v>394</v>
      </c>
    </row>
    <row r="1050" spans="2:65" s="1" customFormat="1" ht="25.5" customHeight="1">
      <c r="B1050" s="47"/>
      <c r="C1050" s="288" t="s">
        <v>2020</v>
      </c>
      <c r="D1050" s="288" t="s">
        <v>506</v>
      </c>
      <c r="E1050" s="289" t="s">
        <v>2021</v>
      </c>
      <c r="F1050" s="290" t="s">
        <v>2022</v>
      </c>
      <c r="G1050" s="291" t="s">
        <v>409</v>
      </c>
      <c r="H1050" s="292">
        <v>31.786</v>
      </c>
      <c r="I1050" s="293"/>
      <c r="J1050" s="294">
        <f>ROUND(I1050*H1050,2)</f>
        <v>0</v>
      </c>
      <c r="K1050" s="290" t="s">
        <v>22</v>
      </c>
      <c r="L1050" s="295"/>
      <c r="M1050" s="296" t="s">
        <v>22</v>
      </c>
      <c r="N1050" s="297" t="s">
        <v>44</v>
      </c>
      <c r="O1050" s="48"/>
      <c r="P1050" s="249">
        <f>O1050*H1050</f>
        <v>0</v>
      </c>
      <c r="Q1050" s="249">
        <v>0.00575</v>
      </c>
      <c r="R1050" s="249">
        <f>Q1050*H1050</f>
        <v>0.1827695</v>
      </c>
      <c r="S1050" s="249">
        <v>0</v>
      </c>
      <c r="T1050" s="250">
        <f>S1050*H1050</f>
        <v>0</v>
      </c>
      <c r="AR1050" s="25" t="s">
        <v>588</v>
      </c>
      <c r="AT1050" s="25" t="s">
        <v>506</v>
      </c>
      <c r="AU1050" s="25" t="s">
        <v>81</v>
      </c>
      <c r="AY1050" s="25" t="s">
        <v>394</v>
      </c>
      <c r="BE1050" s="251">
        <f>IF(N1050="základní",J1050,0)</f>
        <v>0</v>
      </c>
      <c r="BF1050" s="251">
        <f>IF(N1050="snížená",J1050,0)</f>
        <v>0</v>
      </c>
      <c r="BG1050" s="251">
        <f>IF(N1050="zákl. přenesená",J1050,0)</f>
        <v>0</v>
      </c>
      <c r="BH1050" s="251">
        <f>IF(N1050="sníž. přenesená",J1050,0)</f>
        <v>0</v>
      </c>
      <c r="BI1050" s="251">
        <f>IF(N1050="nulová",J1050,0)</f>
        <v>0</v>
      </c>
      <c r="BJ1050" s="25" t="s">
        <v>24</v>
      </c>
      <c r="BK1050" s="251">
        <f>ROUND(I1050*H1050,2)</f>
        <v>0</v>
      </c>
      <c r="BL1050" s="25" t="s">
        <v>493</v>
      </c>
      <c r="BM1050" s="25" t="s">
        <v>2023</v>
      </c>
    </row>
    <row r="1051" spans="2:47" s="1" customFormat="1" ht="13.5">
      <c r="B1051" s="47"/>
      <c r="C1051" s="75"/>
      <c r="D1051" s="252" t="s">
        <v>403</v>
      </c>
      <c r="E1051" s="75"/>
      <c r="F1051" s="253" t="s">
        <v>2024</v>
      </c>
      <c r="G1051" s="75"/>
      <c r="H1051" s="75"/>
      <c r="I1051" s="208"/>
      <c r="J1051" s="75"/>
      <c r="K1051" s="75"/>
      <c r="L1051" s="73"/>
      <c r="M1051" s="254"/>
      <c r="N1051" s="48"/>
      <c r="O1051" s="48"/>
      <c r="P1051" s="48"/>
      <c r="Q1051" s="48"/>
      <c r="R1051" s="48"/>
      <c r="S1051" s="48"/>
      <c r="T1051" s="96"/>
      <c r="AT1051" s="25" t="s">
        <v>403</v>
      </c>
      <c r="AU1051" s="25" t="s">
        <v>81</v>
      </c>
    </row>
    <row r="1052" spans="2:47" s="1" customFormat="1" ht="13.5">
      <c r="B1052" s="47"/>
      <c r="C1052" s="75"/>
      <c r="D1052" s="252" t="s">
        <v>842</v>
      </c>
      <c r="E1052" s="75"/>
      <c r="F1052" s="308" t="s">
        <v>2025</v>
      </c>
      <c r="G1052" s="75"/>
      <c r="H1052" s="75"/>
      <c r="I1052" s="208"/>
      <c r="J1052" s="75"/>
      <c r="K1052" s="75"/>
      <c r="L1052" s="73"/>
      <c r="M1052" s="254"/>
      <c r="N1052" s="48"/>
      <c r="O1052" s="48"/>
      <c r="P1052" s="48"/>
      <c r="Q1052" s="48"/>
      <c r="R1052" s="48"/>
      <c r="S1052" s="48"/>
      <c r="T1052" s="96"/>
      <c r="AT1052" s="25" t="s">
        <v>842</v>
      </c>
      <c r="AU1052" s="25" t="s">
        <v>81</v>
      </c>
    </row>
    <row r="1053" spans="2:51" s="12" customFormat="1" ht="13.5">
      <c r="B1053" s="255"/>
      <c r="C1053" s="256"/>
      <c r="D1053" s="252" t="s">
        <v>405</v>
      </c>
      <c r="E1053" s="257" t="s">
        <v>289</v>
      </c>
      <c r="F1053" s="258" t="s">
        <v>2026</v>
      </c>
      <c r="G1053" s="256"/>
      <c r="H1053" s="259">
        <v>30.272</v>
      </c>
      <c r="I1053" s="260"/>
      <c r="J1053" s="256"/>
      <c r="K1053" s="256"/>
      <c r="L1053" s="261"/>
      <c r="M1053" s="262"/>
      <c r="N1053" s="263"/>
      <c r="O1053" s="263"/>
      <c r="P1053" s="263"/>
      <c r="Q1053" s="263"/>
      <c r="R1053" s="263"/>
      <c r="S1053" s="263"/>
      <c r="T1053" s="264"/>
      <c r="AT1053" s="265" t="s">
        <v>405</v>
      </c>
      <c r="AU1053" s="265" t="s">
        <v>81</v>
      </c>
      <c r="AV1053" s="12" t="s">
        <v>81</v>
      </c>
      <c r="AW1053" s="12" t="s">
        <v>36</v>
      </c>
      <c r="AX1053" s="12" t="s">
        <v>24</v>
      </c>
      <c r="AY1053" s="265" t="s">
        <v>394</v>
      </c>
    </row>
    <row r="1054" spans="2:51" s="12" customFormat="1" ht="13.5">
      <c r="B1054" s="255"/>
      <c r="C1054" s="256"/>
      <c r="D1054" s="252" t="s">
        <v>405</v>
      </c>
      <c r="E1054" s="256"/>
      <c r="F1054" s="258" t="s">
        <v>2027</v>
      </c>
      <c r="G1054" s="256"/>
      <c r="H1054" s="259">
        <v>31.786</v>
      </c>
      <c r="I1054" s="260"/>
      <c r="J1054" s="256"/>
      <c r="K1054" s="256"/>
      <c r="L1054" s="261"/>
      <c r="M1054" s="262"/>
      <c r="N1054" s="263"/>
      <c r="O1054" s="263"/>
      <c r="P1054" s="263"/>
      <c r="Q1054" s="263"/>
      <c r="R1054" s="263"/>
      <c r="S1054" s="263"/>
      <c r="T1054" s="264"/>
      <c r="AT1054" s="265" t="s">
        <v>405</v>
      </c>
      <c r="AU1054" s="265" t="s">
        <v>81</v>
      </c>
      <c r="AV1054" s="12" t="s">
        <v>81</v>
      </c>
      <c r="AW1054" s="12" t="s">
        <v>6</v>
      </c>
      <c r="AX1054" s="12" t="s">
        <v>24</v>
      </c>
      <c r="AY1054" s="265" t="s">
        <v>394</v>
      </c>
    </row>
    <row r="1055" spans="2:65" s="1" customFormat="1" ht="25.5" customHeight="1">
      <c r="B1055" s="47"/>
      <c r="C1055" s="240" t="s">
        <v>2028</v>
      </c>
      <c r="D1055" s="240" t="s">
        <v>396</v>
      </c>
      <c r="E1055" s="241" t="s">
        <v>2029</v>
      </c>
      <c r="F1055" s="242" t="s">
        <v>2030</v>
      </c>
      <c r="G1055" s="243" t="s">
        <v>552</v>
      </c>
      <c r="H1055" s="244">
        <v>0.221</v>
      </c>
      <c r="I1055" s="245"/>
      <c r="J1055" s="246">
        <f>ROUND(I1055*H1055,2)</f>
        <v>0</v>
      </c>
      <c r="K1055" s="242" t="s">
        <v>410</v>
      </c>
      <c r="L1055" s="73"/>
      <c r="M1055" s="247" t="s">
        <v>22</v>
      </c>
      <c r="N1055" s="248" t="s">
        <v>44</v>
      </c>
      <c r="O1055" s="48"/>
      <c r="P1055" s="249">
        <f>O1055*H1055</f>
        <v>0</v>
      </c>
      <c r="Q1055" s="249">
        <v>0</v>
      </c>
      <c r="R1055" s="249">
        <f>Q1055*H1055</f>
        <v>0</v>
      </c>
      <c r="S1055" s="249">
        <v>0</v>
      </c>
      <c r="T1055" s="250">
        <f>S1055*H1055</f>
        <v>0</v>
      </c>
      <c r="AR1055" s="25" t="s">
        <v>493</v>
      </c>
      <c r="AT1055" s="25" t="s">
        <v>396</v>
      </c>
      <c r="AU1055" s="25" t="s">
        <v>81</v>
      </c>
      <c r="AY1055" s="25" t="s">
        <v>394</v>
      </c>
      <c r="BE1055" s="251">
        <f>IF(N1055="základní",J1055,0)</f>
        <v>0</v>
      </c>
      <c r="BF1055" s="251">
        <f>IF(N1055="snížená",J1055,0)</f>
        <v>0</v>
      </c>
      <c r="BG1055" s="251">
        <f>IF(N1055="zákl. přenesená",J1055,0)</f>
        <v>0</v>
      </c>
      <c r="BH1055" s="251">
        <f>IF(N1055="sníž. přenesená",J1055,0)</f>
        <v>0</v>
      </c>
      <c r="BI1055" s="251">
        <f>IF(N1055="nulová",J1055,0)</f>
        <v>0</v>
      </c>
      <c r="BJ1055" s="25" t="s">
        <v>24</v>
      </c>
      <c r="BK1055" s="251">
        <f>ROUND(I1055*H1055,2)</f>
        <v>0</v>
      </c>
      <c r="BL1055" s="25" t="s">
        <v>493</v>
      </c>
      <c r="BM1055" s="25" t="s">
        <v>2031</v>
      </c>
    </row>
    <row r="1056" spans="2:47" s="1" customFormat="1" ht="13.5">
      <c r="B1056" s="47"/>
      <c r="C1056" s="75"/>
      <c r="D1056" s="252" t="s">
        <v>403</v>
      </c>
      <c r="E1056" s="75"/>
      <c r="F1056" s="253" t="s">
        <v>2032</v>
      </c>
      <c r="G1056" s="75"/>
      <c r="H1056" s="75"/>
      <c r="I1056" s="208"/>
      <c r="J1056" s="75"/>
      <c r="K1056" s="75"/>
      <c r="L1056" s="73"/>
      <c r="M1056" s="254"/>
      <c r="N1056" s="48"/>
      <c r="O1056" s="48"/>
      <c r="P1056" s="48"/>
      <c r="Q1056" s="48"/>
      <c r="R1056" s="48"/>
      <c r="S1056" s="48"/>
      <c r="T1056" s="96"/>
      <c r="AT1056" s="25" t="s">
        <v>403</v>
      </c>
      <c r="AU1056" s="25" t="s">
        <v>81</v>
      </c>
    </row>
    <row r="1057" spans="2:63" s="11" customFormat="1" ht="29.85" customHeight="1">
      <c r="B1057" s="224"/>
      <c r="C1057" s="225"/>
      <c r="D1057" s="226" t="s">
        <v>72</v>
      </c>
      <c r="E1057" s="238" t="s">
        <v>2033</v>
      </c>
      <c r="F1057" s="238" t="s">
        <v>2034</v>
      </c>
      <c r="G1057" s="225"/>
      <c r="H1057" s="225"/>
      <c r="I1057" s="228"/>
      <c r="J1057" s="239">
        <f>BK1057</f>
        <v>0</v>
      </c>
      <c r="K1057" s="225"/>
      <c r="L1057" s="230"/>
      <c r="M1057" s="231"/>
      <c r="N1057" s="232"/>
      <c r="O1057" s="232"/>
      <c r="P1057" s="233">
        <f>SUM(P1058:P1060)</f>
        <v>0</v>
      </c>
      <c r="Q1057" s="232"/>
      <c r="R1057" s="233">
        <f>SUM(R1058:R1060)</f>
        <v>0.0219</v>
      </c>
      <c r="S1057" s="232"/>
      <c r="T1057" s="234">
        <f>SUM(T1058:T1060)</f>
        <v>0</v>
      </c>
      <c r="AR1057" s="235" t="s">
        <v>81</v>
      </c>
      <c r="AT1057" s="236" t="s">
        <v>72</v>
      </c>
      <c r="AU1057" s="236" t="s">
        <v>24</v>
      </c>
      <c r="AY1057" s="235" t="s">
        <v>394</v>
      </c>
      <c r="BK1057" s="237">
        <f>SUM(BK1058:BK1060)</f>
        <v>0</v>
      </c>
    </row>
    <row r="1058" spans="2:65" s="1" customFormat="1" ht="25.5" customHeight="1">
      <c r="B1058" s="47"/>
      <c r="C1058" s="240" t="s">
        <v>2035</v>
      </c>
      <c r="D1058" s="240" t="s">
        <v>396</v>
      </c>
      <c r="E1058" s="241" t="s">
        <v>2036</v>
      </c>
      <c r="F1058" s="242" t="s">
        <v>2037</v>
      </c>
      <c r="G1058" s="243" t="s">
        <v>409</v>
      </c>
      <c r="H1058" s="244">
        <v>6</v>
      </c>
      <c r="I1058" s="245"/>
      <c r="J1058" s="246">
        <f>ROUND(I1058*H1058,2)</f>
        <v>0</v>
      </c>
      <c r="K1058" s="242" t="s">
        <v>22</v>
      </c>
      <c r="L1058" s="73"/>
      <c r="M1058" s="247" t="s">
        <v>22</v>
      </c>
      <c r="N1058" s="248" t="s">
        <v>44</v>
      </c>
      <c r="O1058" s="48"/>
      <c r="P1058" s="249">
        <f>O1058*H1058</f>
        <v>0</v>
      </c>
      <c r="Q1058" s="249">
        <v>0.00365</v>
      </c>
      <c r="R1058" s="249">
        <f>Q1058*H1058</f>
        <v>0.0219</v>
      </c>
      <c r="S1058" s="249">
        <v>0</v>
      </c>
      <c r="T1058" s="250">
        <f>S1058*H1058</f>
        <v>0</v>
      </c>
      <c r="AR1058" s="25" t="s">
        <v>493</v>
      </c>
      <c r="AT1058" s="25" t="s">
        <v>396</v>
      </c>
      <c r="AU1058" s="25" t="s">
        <v>81</v>
      </c>
      <c r="AY1058" s="25" t="s">
        <v>394</v>
      </c>
      <c r="BE1058" s="251">
        <f>IF(N1058="základní",J1058,0)</f>
        <v>0</v>
      </c>
      <c r="BF1058" s="251">
        <f>IF(N1058="snížená",J1058,0)</f>
        <v>0</v>
      </c>
      <c r="BG1058" s="251">
        <f>IF(N1058="zákl. přenesená",J1058,0)</f>
        <v>0</v>
      </c>
      <c r="BH1058" s="251">
        <f>IF(N1058="sníž. přenesená",J1058,0)</f>
        <v>0</v>
      </c>
      <c r="BI1058" s="251">
        <f>IF(N1058="nulová",J1058,0)</f>
        <v>0</v>
      </c>
      <c r="BJ1058" s="25" t="s">
        <v>24</v>
      </c>
      <c r="BK1058" s="251">
        <f>ROUND(I1058*H1058,2)</f>
        <v>0</v>
      </c>
      <c r="BL1058" s="25" t="s">
        <v>493</v>
      </c>
      <c r="BM1058" s="25" t="s">
        <v>2038</v>
      </c>
    </row>
    <row r="1059" spans="2:65" s="1" customFormat="1" ht="16.5" customHeight="1">
      <c r="B1059" s="47"/>
      <c r="C1059" s="240" t="s">
        <v>2039</v>
      </c>
      <c r="D1059" s="240" t="s">
        <v>396</v>
      </c>
      <c r="E1059" s="241" t="s">
        <v>2040</v>
      </c>
      <c r="F1059" s="242" t="s">
        <v>2041</v>
      </c>
      <c r="G1059" s="243" t="s">
        <v>552</v>
      </c>
      <c r="H1059" s="244">
        <v>0.022</v>
      </c>
      <c r="I1059" s="245"/>
      <c r="J1059" s="246">
        <f>ROUND(I1059*H1059,2)</f>
        <v>0</v>
      </c>
      <c r="K1059" s="242" t="s">
        <v>410</v>
      </c>
      <c r="L1059" s="73"/>
      <c r="M1059" s="247" t="s">
        <v>22</v>
      </c>
      <c r="N1059" s="248" t="s">
        <v>44</v>
      </c>
      <c r="O1059" s="48"/>
      <c r="P1059" s="249">
        <f>O1059*H1059</f>
        <v>0</v>
      </c>
      <c r="Q1059" s="249">
        <v>0</v>
      </c>
      <c r="R1059" s="249">
        <f>Q1059*H1059</f>
        <v>0</v>
      </c>
      <c r="S1059" s="249">
        <v>0</v>
      </c>
      <c r="T1059" s="250">
        <f>S1059*H1059</f>
        <v>0</v>
      </c>
      <c r="AR1059" s="25" t="s">
        <v>493</v>
      </c>
      <c r="AT1059" s="25" t="s">
        <v>396</v>
      </c>
      <c r="AU1059" s="25" t="s">
        <v>81</v>
      </c>
      <c r="AY1059" s="25" t="s">
        <v>394</v>
      </c>
      <c r="BE1059" s="251">
        <f>IF(N1059="základní",J1059,0)</f>
        <v>0</v>
      </c>
      <c r="BF1059" s="251">
        <f>IF(N1059="snížená",J1059,0)</f>
        <v>0</v>
      </c>
      <c r="BG1059" s="251">
        <f>IF(N1059="zákl. přenesená",J1059,0)</f>
        <v>0</v>
      </c>
      <c r="BH1059" s="251">
        <f>IF(N1059="sníž. přenesená",J1059,0)</f>
        <v>0</v>
      </c>
      <c r="BI1059" s="251">
        <f>IF(N1059="nulová",J1059,0)</f>
        <v>0</v>
      </c>
      <c r="BJ1059" s="25" t="s">
        <v>24</v>
      </c>
      <c r="BK1059" s="251">
        <f>ROUND(I1059*H1059,2)</f>
        <v>0</v>
      </c>
      <c r="BL1059" s="25" t="s">
        <v>493</v>
      </c>
      <c r="BM1059" s="25" t="s">
        <v>2042</v>
      </c>
    </row>
    <row r="1060" spans="2:47" s="1" customFormat="1" ht="13.5">
      <c r="B1060" s="47"/>
      <c r="C1060" s="75"/>
      <c r="D1060" s="252" t="s">
        <v>403</v>
      </c>
      <c r="E1060" s="75"/>
      <c r="F1060" s="253" t="s">
        <v>2043</v>
      </c>
      <c r="G1060" s="75"/>
      <c r="H1060" s="75"/>
      <c r="I1060" s="208"/>
      <c r="J1060" s="75"/>
      <c r="K1060" s="75"/>
      <c r="L1060" s="73"/>
      <c r="M1060" s="254"/>
      <c r="N1060" s="48"/>
      <c r="O1060" s="48"/>
      <c r="P1060" s="48"/>
      <c r="Q1060" s="48"/>
      <c r="R1060" s="48"/>
      <c r="S1060" s="48"/>
      <c r="T1060" s="96"/>
      <c r="AT1060" s="25" t="s">
        <v>403</v>
      </c>
      <c r="AU1060" s="25" t="s">
        <v>81</v>
      </c>
    </row>
    <row r="1061" spans="2:63" s="11" customFormat="1" ht="29.85" customHeight="1">
      <c r="B1061" s="224"/>
      <c r="C1061" s="225"/>
      <c r="D1061" s="226" t="s">
        <v>72</v>
      </c>
      <c r="E1061" s="238" t="s">
        <v>2044</v>
      </c>
      <c r="F1061" s="238" t="s">
        <v>2045</v>
      </c>
      <c r="G1061" s="225"/>
      <c r="H1061" s="225"/>
      <c r="I1061" s="228"/>
      <c r="J1061" s="239">
        <f>BK1061</f>
        <v>0</v>
      </c>
      <c r="K1061" s="225"/>
      <c r="L1061" s="230"/>
      <c r="M1061" s="231"/>
      <c r="N1061" s="232"/>
      <c r="O1061" s="232"/>
      <c r="P1061" s="233">
        <f>SUM(P1062:P1080)</f>
        <v>0</v>
      </c>
      <c r="Q1061" s="232"/>
      <c r="R1061" s="233">
        <f>SUM(R1062:R1080)</f>
        <v>0.03453</v>
      </c>
      <c r="S1061" s="232"/>
      <c r="T1061" s="234">
        <f>SUM(T1062:T1080)</f>
        <v>0</v>
      </c>
      <c r="AR1061" s="235" t="s">
        <v>81</v>
      </c>
      <c r="AT1061" s="236" t="s">
        <v>72</v>
      </c>
      <c r="AU1061" s="236" t="s">
        <v>24</v>
      </c>
      <c r="AY1061" s="235" t="s">
        <v>394</v>
      </c>
      <c r="BK1061" s="237">
        <f>SUM(BK1062:BK1080)</f>
        <v>0</v>
      </c>
    </row>
    <row r="1062" spans="2:65" s="1" customFormat="1" ht="25.5" customHeight="1">
      <c r="B1062" s="47"/>
      <c r="C1062" s="240" t="s">
        <v>2046</v>
      </c>
      <c r="D1062" s="240" t="s">
        <v>396</v>
      </c>
      <c r="E1062" s="241" t="s">
        <v>2047</v>
      </c>
      <c r="F1062" s="242" t="s">
        <v>2048</v>
      </c>
      <c r="G1062" s="243" t="s">
        <v>2049</v>
      </c>
      <c r="H1062" s="244">
        <v>4</v>
      </c>
      <c r="I1062" s="245"/>
      <c r="J1062" s="246">
        <f>ROUND(I1062*H1062,2)</f>
        <v>0</v>
      </c>
      <c r="K1062" s="242" t="s">
        <v>22</v>
      </c>
      <c r="L1062" s="73"/>
      <c r="M1062" s="247" t="s">
        <v>22</v>
      </c>
      <c r="N1062" s="248" t="s">
        <v>44</v>
      </c>
      <c r="O1062" s="48"/>
      <c r="P1062" s="249">
        <f>O1062*H1062</f>
        <v>0</v>
      </c>
      <c r="Q1062" s="249">
        <v>0.00052</v>
      </c>
      <c r="R1062" s="249">
        <f>Q1062*H1062</f>
        <v>0.00208</v>
      </c>
      <c r="S1062" s="249">
        <v>0</v>
      </c>
      <c r="T1062" s="250">
        <f>S1062*H1062</f>
        <v>0</v>
      </c>
      <c r="AR1062" s="25" t="s">
        <v>493</v>
      </c>
      <c r="AT1062" s="25" t="s">
        <v>396</v>
      </c>
      <c r="AU1062" s="25" t="s">
        <v>81</v>
      </c>
      <c r="AY1062" s="25" t="s">
        <v>394</v>
      </c>
      <c r="BE1062" s="251">
        <f>IF(N1062="základní",J1062,0)</f>
        <v>0</v>
      </c>
      <c r="BF1062" s="251">
        <f>IF(N1062="snížená",J1062,0)</f>
        <v>0</v>
      </c>
      <c r="BG1062" s="251">
        <f>IF(N1062="zákl. přenesená",J1062,0)</f>
        <v>0</v>
      </c>
      <c r="BH1062" s="251">
        <f>IF(N1062="sníž. přenesená",J1062,0)</f>
        <v>0</v>
      </c>
      <c r="BI1062" s="251">
        <f>IF(N1062="nulová",J1062,0)</f>
        <v>0</v>
      </c>
      <c r="BJ1062" s="25" t="s">
        <v>24</v>
      </c>
      <c r="BK1062" s="251">
        <f>ROUND(I1062*H1062,2)</f>
        <v>0</v>
      </c>
      <c r="BL1062" s="25" t="s">
        <v>493</v>
      </c>
      <c r="BM1062" s="25" t="s">
        <v>2050</v>
      </c>
    </row>
    <row r="1063" spans="2:65" s="1" customFormat="1" ht="25.5" customHeight="1">
      <c r="B1063" s="47"/>
      <c r="C1063" s="240" t="s">
        <v>2051</v>
      </c>
      <c r="D1063" s="240" t="s">
        <v>396</v>
      </c>
      <c r="E1063" s="241" t="s">
        <v>2052</v>
      </c>
      <c r="F1063" s="242" t="s">
        <v>2053</v>
      </c>
      <c r="G1063" s="243" t="s">
        <v>2049</v>
      </c>
      <c r="H1063" s="244">
        <v>2</v>
      </c>
      <c r="I1063" s="245"/>
      <c r="J1063" s="246">
        <f>ROUND(I1063*H1063,2)</f>
        <v>0</v>
      </c>
      <c r="K1063" s="242" t="s">
        <v>22</v>
      </c>
      <c r="L1063" s="73"/>
      <c r="M1063" s="247" t="s">
        <v>22</v>
      </c>
      <c r="N1063" s="248" t="s">
        <v>44</v>
      </c>
      <c r="O1063" s="48"/>
      <c r="P1063" s="249">
        <f>O1063*H1063</f>
        <v>0</v>
      </c>
      <c r="Q1063" s="249">
        <v>0.00052</v>
      </c>
      <c r="R1063" s="249">
        <f>Q1063*H1063</f>
        <v>0.00104</v>
      </c>
      <c r="S1063" s="249">
        <v>0</v>
      </c>
      <c r="T1063" s="250">
        <f>S1063*H1063</f>
        <v>0</v>
      </c>
      <c r="AR1063" s="25" t="s">
        <v>493</v>
      </c>
      <c r="AT1063" s="25" t="s">
        <v>396</v>
      </c>
      <c r="AU1063" s="25" t="s">
        <v>81</v>
      </c>
      <c r="AY1063" s="25" t="s">
        <v>394</v>
      </c>
      <c r="BE1063" s="251">
        <f>IF(N1063="základní",J1063,0)</f>
        <v>0</v>
      </c>
      <c r="BF1063" s="251">
        <f>IF(N1063="snížená",J1063,0)</f>
        <v>0</v>
      </c>
      <c r="BG1063" s="251">
        <f>IF(N1063="zákl. přenesená",J1063,0)</f>
        <v>0</v>
      </c>
      <c r="BH1063" s="251">
        <f>IF(N1063="sníž. přenesená",J1063,0)</f>
        <v>0</v>
      </c>
      <c r="BI1063" s="251">
        <f>IF(N1063="nulová",J1063,0)</f>
        <v>0</v>
      </c>
      <c r="BJ1063" s="25" t="s">
        <v>24</v>
      </c>
      <c r="BK1063" s="251">
        <f>ROUND(I1063*H1063,2)</f>
        <v>0</v>
      </c>
      <c r="BL1063" s="25" t="s">
        <v>493</v>
      </c>
      <c r="BM1063" s="25" t="s">
        <v>2054</v>
      </c>
    </row>
    <row r="1064" spans="2:65" s="1" customFormat="1" ht="25.5" customHeight="1">
      <c r="B1064" s="47"/>
      <c r="C1064" s="240" t="s">
        <v>2055</v>
      </c>
      <c r="D1064" s="240" t="s">
        <v>396</v>
      </c>
      <c r="E1064" s="241" t="s">
        <v>2056</v>
      </c>
      <c r="F1064" s="242" t="s">
        <v>2057</v>
      </c>
      <c r="G1064" s="243" t="s">
        <v>2049</v>
      </c>
      <c r="H1064" s="244">
        <v>2</v>
      </c>
      <c r="I1064" s="245"/>
      <c r="J1064" s="246">
        <f>ROUND(I1064*H1064,2)</f>
        <v>0</v>
      </c>
      <c r="K1064" s="242" t="s">
        <v>22</v>
      </c>
      <c r="L1064" s="73"/>
      <c r="M1064" s="247" t="s">
        <v>22</v>
      </c>
      <c r="N1064" s="248" t="s">
        <v>44</v>
      </c>
      <c r="O1064" s="48"/>
      <c r="P1064" s="249">
        <f>O1064*H1064</f>
        <v>0</v>
      </c>
      <c r="Q1064" s="249">
        <v>0.00052</v>
      </c>
      <c r="R1064" s="249">
        <f>Q1064*H1064</f>
        <v>0.00104</v>
      </c>
      <c r="S1064" s="249">
        <v>0</v>
      </c>
      <c r="T1064" s="250">
        <f>S1064*H1064</f>
        <v>0</v>
      </c>
      <c r="AR1064" s="25" t="s">
        <v>493</v>
      </c>
      <c r="AT1064" s="25" t="s">
        <v>396</v>
      </c>
      <c r="AU1064" s="25" t="s">
        <v>81</v>
      </c>
      <c r="AY1064" s="25" t="s">
        <v>394</v>
      </c>
      <c r="BE1064" s="251">
        <f>IF(N1064="základní",J1064,0)</f>
        <v>0</v>
      </c>
      <c r="BF1064" s="251">
        <f>IF(N1064="snížená",J1064,0)</f>
        <v>0</v>
      </c>
      <c r="BG1064" s="251">
        <f>IF(N1064="zákl. přenesená",J1064,0)</f>
        <v>0</v>
      </c>
      <c r="BH1064" s="251">
        <f>IF(N1064="sníž. přenesená",J1064,0)</f>
        <v>0</v>
      </c>
      <c r="BI1064" s="251">
        <f>IF(N1064="nulová",J1064,0)</f>
        <v>0</v>
      </c>
      <c r="BJ1064" s="25" t="s">
        <v>24</v>
      </c>
      <c r="BK1064" s="251">
        <f>ROUND(I1064*H1064,2)</f>
        <v>0</v>
      </c>
      <c r="BL1064" s="25" t="s">
        <v>493</v>
      </c>
      <c r="BM1064" s="25" t="s">
        <v>2058</v>
      </c>
    </row>
    <row r="1065" spans="2:65" s="1" customFormat="1" ht="25.5" customHeight="1">
      <c r="B1065" s="47"/>
      <c r="C1065" s="240" t="s">
        <v>2059</v>
      </c>
      <c r="D1065" s="240" t="s">
        <v>396</v>
      </c>
      <c r="E1065" s="241" t="s">
        <v>2060</v>
      </c>
      <c r="F1065" s="242" t="s">
        <v>2061</v>
      </c>
      <c r="G1065" s="243" t="s">
        <v>2049</v>
      </c>
      <c r="H1065" s="244">
        <v>4</v>
      </c>
      <c r="I1065" s="245"/>
      <c r="J1065" s="246">
        <f>ROUND(I1065*H1065,2)</f>
        <v>0</v>
      </c>
      <c r="K1065" s="242" t="s">
        <v>410</v>
      </c>
      <c r="L1065" s="73"/>
      <c r="M1065" s="247" t="s">
        <v>22</v>
      </c>
      <c r="N1065" s="248" t="s">
        <v>44</v>
      </c>
      <c r="O1065" s="48"/>
      <c r="P1065" s="249">
        <f>O1065*H1065</f>
        <v>0</v>
      </c>
      <c r="Q1065" s="249">
        <v>0.00052</v>
      </c>
      <c r="R1065" s="249">
        <f>Q1065*H1065</f>
        <v>0.00208</v>
      </c>
      <c r="S1065" s="249">
        <v>0</v>
      </c>
      <c r="T1065" s="250">
        <f>S1065*H1065</f>
        <v>0</v>
      </c>
      <c r="AR1065" s="25" t="s">
        <v>493</v>
      </c>
      <c r="AT1065" s="25" t="s">
        <v>396</v>
      </c>
      <c r="AU1065" s="25" t="s">
        <v>81</v>
      </c>
      <c r="AY1065" s="25" t="s">
        <v>394</v>
      </c>
      <c r="BE1065" s="251">
        <f>IF(N1065="základní",J1065,0)</f>
        <v>0</v>
      </c>
      <c r="BF1065" s="251">
        <f>IF(N1065="snížená",J1065,0)</f>
        <v>0</v>
      </c>
      <c r="BG1065" s="251">
        <f>IF(N1065="zákl. přenesená",J1065,0)</f>
        <v>0</v>
      </c>
      <c r="BH1065" s="251">
        <f>IF(N1065="sníž. přenesená",J1065,0)</f>
        <v>0</v>
      </c>
      <c r="BI1065" s="251">
        <f>IF(N1065="nulová",J1065,0)</f>
        <v>0</v>
      </c>
      <c r="BJ1065" s="25" t="s">
        <v>24</v>
      </c>
      <c r="BK1065" s="251">
        <f>ROUND(I1065*H1065,2)</f>
        <v>0</v>
      </c>
      <c r="BL1065" s="25" t="s">
        <v>493</v>
      </c>
      <c r="BM1065" s="25" t="s">
        <v>2062</v>
      </c>
    </row>
    <row r="1066" spans="2:47" s="1" customFormat="1" ht="13.5">
      <c r="B1066" s="47"/>
      <c r="C1066" s="75"/>
      <c r="D1066" s="252" t="s">
        <v>403</v>
      </c>
      <c r="E1066" s="75"/>
      <c r="F1066" s="253" t="s">
        <v>2063</v>
      </c>
      <c r="G1066" s="75"/>
      <c r="H1066" s="75"/>
      <c r="I1066" s="208"/>
      <c r="J1066" s="75"/>
      <c r="K1066" s="75"/>
      <c r="L1066" s="73"/>
      <c r="M1066" s="254"/>
      <c r="N1066" s="48"/>
      <c r="O1066" s="48"/>
      <c r="P1066" s="48"/>
      <c r="Q1066" s="48"/>
      <c r="R1066" s="48"/>
      <c r="S1066" s="48"/>
      <c r="T1066" s="96"/>
      <c r="AT1066" s="25" t="s">
        <v>403</v>
      </c>
      <c r="AU1066" s="25" t="s">
        <v>81</v>
      </c>
    </row>
    <row r="1067" spans="2:65" s="1" customFormat="1" ht="16.5" customHeight="1">
      <c r="B1067" s="47"/>
      <c r="C1067" s="240" t="s">
        <v>2064</v>
      </c>
      <c r="D1067" s="240" t="s">
        <v>396</v>
      </c>
      <c r="E1067" s="241" t="s">
        <v>2065</v>
      </c>
      <c r="F1067" s="242" t="s">
        <v>2066</v>
      </c>
      <c r="G1067" s="243" t="s">
        <v>2049</v>
      </c>
      <c r="H1067" s="244">
        <v>6</v>
      </c>
      <c r="I1067" s="245"/>
      <c r="J1067" s="246">
        <f>ROUND(I1067*H1067,2)</f>
        <v>0</v>
      </c>
      <c r="K1067" s="242" t="s">
        <v>410</v>
      </c>
      <c r="L1067" s="73"/>
      <c r="M1067" s="247" t="s">
        <v>22</v>
      </c>
      <c r="N1067" s="248" t="s">
        <v>44</v>
      </c>
      <c r="O1067" s="48"/>
      <c r="P1067" s="249">
        <f>O1067*H1067</f>
        <v>0</v>
      </c>
      <c r="Q1067" s="249">
        <v>0.00052</v>
      </c>
      <c r="R1067" s="249">
        <f>Q1067*H1067</f>
        <v>0.0031199999999999995</v>
      </c>
      <c r="S1067" s="249">
        <v>0</v>
      </c>
      <c r="T1067" s="250">
        <f>S1067*H1067</f>
        <v>0</v>
      </c>
      <c r="AR1067" s="25" t="s">
        <v>493</v>
      </c>
      <c r="AT1067" s="25" t="s">
        <v>396</v>
      </c>
      <c r="AU1067" s="25" t="s">
        <v>81</v>
      </c>
      <c r="AY1067" s="25" t="s">
        <v>394</v>
      </c>
      <c r="BE1067" s="251">
        <f>IF(N1067="základní",J1067,0)</f>
        <v>0</v>
      </c>
      <c r="BF1067" s="251">
        <f>IF(N1067="snížená",J1067,0)</f>
        <v>0</v>
      </c>
      <c r="BG1067" s="251">
        <f>IF(N1067="zákl. přenesená",J1067,0)</f>
        <v>0</v>
      </c>
      <c r="BH1067" s="251">
        <f>IF(N1067="sníž. přenesená",J1067,0)</f>
        <v>0</v>
      </c>
      <c r="BI1067" s="251">
        <f>IF(N1067="nulová",J1067,0)</f>
        <v>0</v>
      </c>
      <c r="BJ1067" s="25" t="s">
        <v>24</v>
      </c>
      <c r="BK1067" s="251">
        <f>ROUND(I1067*H1067,2)</f>
        <v>0</v>
      </c>
      <c r="BL1067" s="25" t="s">
        <v>493</v>
      </c>
      <c r="BM1067" s="25" t="s">
        <v>2067</v>
      </c>
    </row>
    <row r="1068" spans="2:47" s="1" customFormat="1" ht="13.5">
      <c r="B1068" s="47"/>
      <c r="C1068" s="75"/>
      <c r="D1068" s="252" t="s">
        <v>403</v>
      </c>
      <c r="E1068" s="75"/>
      <c r="F1068" s="253" t="s">
        <v>2068</v>
      </c>
      <c r="G1068" s="75"/>
      <c r="H1068" s="75"/>
      <c r="I1068" s="208"/>
      <c r="J1068" s="75"/>
      <c r="K1068" s="75"/>
      <c r="L1068" s="73"/>
      <c r="M1068" s="254"/>
      <c r="N1068" s="48"/>
      <c r="O1068" s="48"/>
      <c r="P1068" s="48"/>
      <c r="Q1068" s="48"/>
      <c r="R1068" s="48"/>
      <c r="S1068" s="48"/>
      <c r="T1068" s="96"/>
      <c r="AT1068" s="25" t="s">
        <v>403</v>
      </c>
      <c r="AU1068" s="25" t="s">
        <v>81</v>
      </c>
    </row>
    <row r="1069" spans="2:65" s="1" customFormat="1" ht="16.5" customHeight="1">
      <c r="B1069" s="47"/>
      <c r="C1069" s="240" t="s">
        <v>2069</v>
      </c>
      <c r="D1069" s="240" t="s">
        <v>396</v>
      </c>
      <c r="E1069" s="241" t="s">
        <v>2070</v>
      </c>
      <c r="F1069" s="242" t="s">
        <v>2071</v>
      </c>
      <c r="G1069" s="243" t="s">
        <v>2049</v>
      </c>
      <c r="H1069" s="244">
        <v>6</v>
      </c>
      <c r="I1069" s="245"/>
      <c r="J1069" s="246">
        <f>ROUND(I1069*H1069,2)</f>
        <v>0</v>
      </c>
      <c r="K1069" s="242" t="s">
        <v>22</v>
      </c>
      <c r="L1069" s="73"/>
      <c r="M1069" s="247" t="s">
        <v>22</v>
      </c>
      <c r="N1069" s="248" t="s">
        <v>44</v>
      </c>
      <c r="O1069" s="48"/>
      <c r="P1069" s="249">
        <f>O1069*H1069</f>
        <v>0</v>
      </c>
      <c r="Q1069" s="249">
        <v>0.00052</v>
      </c>
      <c r="R1069" s="249">
        <f>Q1069*H1069</f>
        <v>0.0031199999999999995</v>
      </c>
      <c r="S1069" s="249">
        <v>0</v>
      </c>
      <c r="T1069" s="250">
        <f>S1069*H1069</f>
        <v>0</v>
      </c>
      <c r="AR1069" s="25" t="s">
        <v>493</v>
      </c>
      <c r="AT1069" s="25" t="s">
        <v>396</v>
      </c>
      <c r="AU1069" s="25" t="s">
        <v>81</v>
      </c>
      <c r="AY1069" s="25" t="s">
        <v>394</v>
      </c>
      <c r="BE1069" s="251">
        <f>IF(N1069="základní",J1069,0)</f>
        <v>0</v>
      </c>
      <c r="BF1069" s="251">
        <f>IF(N1069="snížená",J1069,0)</f>
        <v>0</v>
      </c>
      <c r="BG1069" s="251">
        <f>IF(N1069="zákl. přenesená",J1069,0)</f>
        <v>0</v>
      </c>
      <c r="BH1069" s="251">
        <f>IF(N1069="sníž. přenesená",J1069,0)</f>
        <v>0</v>
      </c>
      <c r="BI1069" s="251">
        <f>IF(N1069="nulová",J1069,0)</f>
        <v>0</v>
      </c>
      <c r="BJ1069" s="25" t="s">
        <v>24</v>
      </c>
      <c r="BK1069" s="251">
        <f>ROUND(I1069*H1069,2)</f>
        <v>0</v>
      </c>
      <c r="BL1069" s="25" t="s">
        <v>493</v>
      </c>
      <c r="BM1069" s="25" t="s">
        <v>2072</v>
      </c>
    </row>
    <row r="1070" spans="2:65" s="1" customFormat="1" ht="16.5" customHeight="1">
      <c r="B1070" s="47"/>
      <c r="C1070" s="240" t="s">
        <v>2073</v>
      </c>
      <c r="D1070" s="240" t="s">
        <v>396</v>
      </c>
      <c r="E1070" s="241" t="s">
        <v>2074</v>
      </c>
      <c r="F1070" s="242" t="s">
        <v>2075</v>
      </c>
      <c r="G1070" s="243" t="s">
        <v>2049</v>
      </c>
      <c r="H1070" s="244">
        <v>5</v>
      </c>
      <c r="I1070" s="245"/>
      <c r="J1070" s="246">
        <f>ROUND(I1070*H1070,2)</f>
        <v>0</v>
      </c>
      <c r="K1070" s="242" t="s">
        <v>22</v>
      </c>
      <c r="L1070" s="73"/>
      <c r="M1070" s="247" t="s">
        <v>22</v>
      </c>
      <c r="N1070" s="248" t="s">
        <v>44</v>
      </c>
      <c r="O1070" s="48"/>
      <c r="P1070" s="249">
        <f>O1070*H1070</f>
        <v>0</v>
      </c>
      <c r="Q1070" s="249">
        <v>0.00052</v>
      </c>
      <c r="R1070" s="249">
        <f>Q1070*H1070</f>
        <v>0.0026</v>
      </c>
      <c r="S1070" s="249">
        <v>0</v>
      </c>
      <c r="T1070" s="250">
        <f>S1070*H1070</f>
        <v>0</v>
      </c>
      <c r="AR1070" s="25" t="s">
        <v>493</v>
      </c>
      <c r="AT1070" s="25" t="s">
        <v>396</v>
      </c>
      <c r="AU1070" s="25" t="s">
        <v>81</v>
      </c>
      <c r="AY1070" s="25" t="s">
        <v>394</v>
      </c>
      <c r="BE1070" s="251">
        <f>IF(N1070="základní",J1070,0)</f>
        <v>0</v>
      </c>
      <c r="BF1070" s="251">
        <f>IF(N1070="snížená",J1070,0)</f>
        <v>0</v>
      </c>
      <c r="BG1070" s="251">
        <f>IF(N1070="zákl. přenesená",J1070,0)</f>
        <v>0</v>
      </c>
      <c r="BH1070" s="251">
        <f>IF(N1070="sníž. přenesená",J1070,0)</f>
        <v>0</v>
      </c>
      <c r="BI1070" s="251">
        <f>IF(N1070="nulová",J1070,0)</f>
        <v>0</v>
      </c>
      <c r="BJ1070" s="25" t="s">
        <v>24</v>
      </c>
      <c r="BK1070" s="251">
        <f>ROUND(I1070*H1070,2)</f>
        <v>0</v>
      </c>
      <c r="BL1070" s="25" t="s">
        <v>493</v>
      </c>
      <c r="BM1070" s="25" t="s">
        <v>2076</v>
      </c>
    </row>
    <row r="1071" spans="2:65" s="1" customFormat="1" ht="25.5" customHeight="1">
      <c r="B1071" s="47"/>
      <c r="C1071" s="240" t="s">
        <v>2077</v>
      </c>
      <c r="D1071" s="240" t="s">
        <v>396</v>
      </c>
      <c r="E1071" s="241" t="s">
        <v>2078</v>
      </c>
      <c r="F1071" s="242" t="s">
        <v>2079</v>
      </c>
      <c r="G1071" s="243" t="s">
        <v>2049</v>
      </c>
      <c r="H1071" s="244">
        <v>1</v>
      </c>
      <c r="I1071" s="245"/>
      <c r="J1071" s="246">
        <f>ROUND(I1071*H1071,2)</f>
        <v>0</v>
      </c>
      <c r="K1071" s="242" t="s">
        <v>22</v>
      </c>
      <c r="L1071" s="73"/>
      <c r="M1071" s="247" t="s">
        <v>22</v>
      </c>
      <c r="N1071" s="248" t="s">
        <v>44</v>
      </c>
      <c r="O1071" s="48"/>
      <c r="P1071" s="249">
        <f>O1071*H1071</f>
        <v>0</v>
      </c>
      <c r="Q1071" s="249">
        <v>0.00075</v>
      </c>
      <c r="R1071" s="249">
        <f>Q1071*H1071</f>
        <v>0.00075</v>
      </c>
      <c r="S1071" s="249">
        <v>0</v>
      </c>
      <c r="T1071" s="250">
        <f>S1071*H1071</f>
        <v>0</v>
      </c>
      <c r="AR1071" s="25" t="s">
        <v>493</v>
      </c>
      <c r="AT1071" s="25" t="s">
        <v>396</v>
      </c>
      <c r="AU1071" s="25" t="s">
        <v>81</v>
      </c>
      <c r="AY1071" s="25" t="s">
        <v>394</v>
      </c>
      <c r="BE1071" s="251">
        <f>IF(N1071="základní",J1071,0)</f>
        <v>0</v>
      </c>
      <c r="BF1071" s="251">
        <f>IF(N1071="snížená",J1071,0)</f>
        <v>0</v>
      </c>
      <c r="BG1071" s="251">
        <f>IF(N1071="zákl. přenesená",J1071,0)</f>
        <v>0</v>
      </c>
      <c r="BH1071" s="251">
        <f>IF(N1071="sníž. přenesená",J1071,0)</f>
        <v>0</v>
      </c>
      <c r="BI1071" s="251">
        <f>IF(N1071="nulová",J1071,0)</f>
        <v>0</v>
      </c>
      <c r="BJ1071" s="25" t="s">
        <v>24</v>
      </c>
      <c r="BK1071" s="251">
        <f>ROUND(I1071*H1071,2)</f>
        <v>0</v>
      </c>
      <c r="BL1071" s="25" t="s">
        <v>493</v>
      </c>
      <c r="BM1071" s="25" t="s">
        <v>2080</v>
      </c>
    </row>
    <row r="1072" spans="2:65" s="1" customFormat="1" ht="25.5" customHeight="1">
      <c r="B1072" s="47"/>
      <c r="C1072" s="240" t="s">
        <v>2081</v>
      </c>
      <c r="D1072" s="240" t="s">
        <v>396</v>
      </c>
      <c r="E1072" s="241" t="s">
        <v>2082</v>
      </c>
      <c r="F1072" s="242" t="s">
        <v>2083</v>
      </c>
      <c r="G1072" s="243" t="s">
        <v>2049</v>
      </c>
      <c r="H1072" s="244">
        <v>1</v>
      </c>
      <c r="I1072" s="245"/>
      <c r="J1072" s="246">
        <f>ROUND(I1072*H1072,2)</f>
        <v>0</v>
      </c>
      <c r="K1072" s="242" t="s">
        <v>22</v>
      </c>
      <c r="L1072" s="73"/>
      <c r="M1072" s="247" t="s">
        <v>22</v>
      </c>
      <c r="N1072" s="248" t="s">
        <v>44</v>
      </c>
      <c r="O1072" s="48"/>
      <c r="P1072" s="249">
        <f>O1072*H1072</f>
        <v>0</v>
      </c>
      <c r="Q1072" s="249">
        <v>0.00085</v>
      </c>
      <c r="R1072" s="249">
        <f>Q1072*H1072</f>
        <v>0.00085</v>
      </c>
      <c r="S1072" s="249">
        <v>0</v>
      </c>
      <c r="T1072" s="250">
        <f>S1072*H1072</f>
        <v>0</v>
      </c>
      <c r="AR1072" s="25" t="s">
        <v>493</v>
      </c>
      <c r="AT1072" s="25" t="s">
        <v>396</v>
      </c>
      <c r="AU1072" s="25" t="s">
        <v>81</v>
      </c>
      <c r="AY1072" s="25" t="s">
        <v>394</v>
      </c>
      <c r="BE1072" s="251">
        <f>IF(N1072="základní",J1072,0)</f>
        <v>0</v>
      </c>
      <c r="BF1072" s="251">
        <f>IF(N1072="snížená",J1072,0)</f>
        <v>0</v>
      </c>
      <c r="BG1072" s="251">
        <f>IF(N1072="zákl. přenesená",J1072,0)</f>
        <v>0</v>
      </c>
      <c r="BH1072" s="251">
        <f>IF(N1072="sníž. přenesená",J1072,0)</f>
        <v>0</v>
      </c>
      <c r="BI1072" s="251">
        <f>IF(N1072="nulová",J1072,0)</f>
        <v>0</v>
      </c>
      <c r="BJ1072" s="25" t="s">
        <v>24</v>
      </c>
      <c r="BK1072" s="251">
        <f>ROUND(I1072*H1072,2)</f>
        <v>0</v>
      </c>
      <c r="BL1072" s="25" t="s">
        <v>493</v>
      </c>
      <c r="BM1072" s="25" t="s">
        <v>2084</v>
      </c>
    </row>
    <row r="1073" spans="2:65" s="1" customFormat="1" ht="25.5" customHeight="1">
      <c r="B1073" s="47"/>
      <c r="C1073" s="240" t="s">
        <v>2085</v>
      </c>
      <c r="D1073" s="240" t="s">
        <v>396</v>
      </c>
      <c r="E1073" s="241" t="s">
        <v>2086</v>
      </c>
      <c r="F1073" s="242" t="s">
        <v>2087</v>
      </c>
      <c r="G1073" s="243" t="s">
        <v>2049</v>
      </c>
      <c r="H1073" s="244">
        <v>1</v>
      </c>
      <c r="I1073" s="245"/>
      <c r="J1073" s="246">
        <f>ROUND(I1073*H1073,2)</f>
        <v>0</v>
      </c>
      <c r="K1073" s="242" t="s">
        <v>410</v>
      </c>
      <c r="L1073" s="73"/>
      <c r="M1073" s="247" t="s">
        <v>22</v>
      </c>
      <c r="N1073" s="248" t="s">
        <v>44</v>
      </c>
      <c r="O1073" s="48"/>
      <c r="P1073" s="249">
        <f>O1073*H1073</f>
        <v>0</v>
      </c>
      <c r="Q1073" s="249">
        <v>0.00085</v>
      </c>
      <c r="R1073" s="249">
        <f>Q1073*H1073</f>
        <v>0.00085</v>
      </c>
      <c r="S1073" s="249">
        <v>0</v>
      </c>
      <c r="T1073" s="250">
        <f>S1073*H1073</f>
        <v>0</v>
      </c>
      <c r="AR1073" s="25" t="s">
        <v>493</v>
      </c>
      <c r="AT1073" s="25" t="s">
        <v>396</v>
      </c>
      <c r="AU1073" s="25" t="s">
        <v>81</v>
      </c>
      <c r="AY1073" s="25" t="s">
        <v>394</v>
      </c>
      <c r="BE1073" s="251">
        <f>IF(N1073="základní",J1073,0)</f>
        <v>0</v>
      </c>
      <c r="BF1073" s="251">
        <f>IF(N1073="snížená",J1073,0)</f>
        <v>0</v>
      </c>
      <c r="BG1073" s="251">
        <f>IF(N1073="zákl. přenesená",J1073,0)</f>
        <v>0</v>
      </c>
      <c r="BH1073" s="251">
        <f>IF(N1073="sníž. přenesená",J1073,0)</f>
        <v>0</v>
      </c>
      <c r="BI1073" s="251">
        <f>IF(N1073="nulová",J1073,0)</f>
        <v>0</v>
      </c>
      <c r="BJ1073" s="25" t="s">
        <v>24</v>
      </c>
      <c r="BK1073" s="251">
        <f>ROUND(I1073*H1073,2)</f>
        <v>0</v>
      </c>
      <c r="BL1073" s="25" t="s">
        <v>493</v>
      </c>
      <c r="BM1073" s="25" t="s">
        <v>2088</v>
      </c>
    </row>
    <row r="1074" spans="2:47" s="1" customFormat="1" ht="13.5">
      <c r="B1074" s="47"/>
      <c r="C1074" s="75"/>
      <c r="D1074" s="252" t="s">
        <v>403</v>
      </c>
      <c r="E1074" s="75"/>
      <c r="F1074" s="253" t="s">
        <v>2089</v>
      </c>
      <c r="G1074" s="75"/>
      <c r="H1074" s="75"/>
      <c r="I1074" s="208"/>
      <c r="J1074" s="75"/>
      <c r="K1074" s="75"/>
      <c r="L1074" s="73"/>
      <c r="M1074" s="254"/>
      <c r="N1074" s="48"/>
      <c r="O1074" s="48"/>
      <c r="P1074" s="48"/>
      <c r="Q1074" s="48"/>
      <c r="R1074" s="48"/>
      <c r="S1074" s="48"/>
      <c r="T1074" s="96"/>
      <c r="AT1074" s="25" t="s">
        <v>403</v>
      </c>
      <c r="AU1074" s="25" t="s">
        <v>81</v>
      </c>
    </row>
    <row r="1075" spans="2:65" s="1" customFormat="1" ht="16.5" customHeight="1">
      <c r="B1075" s="47"/>
      <c r="C1075" s="240" t="s">
        <v>2090</v>
      </c>
      <c r="D1075" s="240" t="s">
        <v>396</v>
      </c>
      <c r="E1075" s="241" t="s">
        <v>2091</v>
      </c>
      <c r="F1075" s="242" t="s">
        <v>2092</v>
      </c>
      <c r="G1075" s="243" t="s">
        <v>409</v>
      </c>
      <c r="H1075" s="244">
        <v>1</v>
      </c>
      <c r="I1075" s="245"/>
      <c r="J1075" s="246">
        <f>ROUND(I1075*H1075,2)</f>
        <v>0</v>
      </c>
      <c r="K1075" s="242" t="s">
        <v>22</v>
      </c>
      <c r="L1075" s="73"/>
      <c r="M1075" s="247" t="s">
        <v>22</v>
      </c>
      <c r="N1075" s="248" t="s">
        <v>44</v>
      </c>
      <c r="O1075" s="48"/>
      <c r="P1075" s="249">
        <f>O1075*H1075</f>
        <v>0</v>
      </c>
      <c r="Q1075" s="249">
        <v>0.015</v>
      </c>
      <c r="R1075" s="249">
        <f>Q1075*H1075</f>
        <v>0.015</v>
      </c>
      <c r="S1075" s="249">
        <v>0</v>
      </c>
      <c r="T1075" s="250">
        <f>S1075*H1075</f>
        <v>0</v>
      </c>
      <c r="AR1075" s="25" t="s">
        <v>493</v>
      </c>
      <c r="AT1075" s="25" t="s">
        <v>396</v>
      </c>
      <c r="AU1075" s="25" t="s">
        <v>81</v>
      </c>
      <c r="AY1075" s="25" t="s">
        <v>394</v>
      </c>
      <c r="BE1075" s="251">
        <f>IF(N1075="základní",J1075,0)</f>
        <v>0</v>
      </c>
      <c r="BF1075" s="251">
        <f>IF(N1075="snížená",J1075,0)</f>
        <v>0</v>
      </c>
      <c r="BG1075" s="251">
        <f>IF(N1075="zákl. přenesená",J1075,0)</f>
        <v>0</v>
      </c>
      <c r="BH1075" s="251">
        <f>IF(N1075="sníž. přenesená",J1075,0)</f>
        <v>0</v>
      </c>
      <c r="BI1075" s="251">
        <f>IF(N1075="nulová",J1075,0)</f>
        <v>0</v>
      </c>
      <c r="BJ1075" s="25" t="s">
        <v>24</v>
      </c>
      <c r="BK1075" s="251">
        <f>ROUND(I1075*H1075,2)</f>
        <v>0</v>
      </c>
      <c r="BL1075" s="25" t="s">
        <v>493</v>
      </c>
      <c r="BM1075" s="25" t="s">
        <v>2093</v>
      </c>
    </row>
    <row r="1076" spans="2:47" s="1" customFormat="1" ht="13.5">
      <c r="B1076" s="47"/>
      <c r="C1076" s="75"/>
      <c r="D1076" s="252" t="s">
        <v>403</v>
      </c>
      <c r="E1076" s="75"/>
      <c r="F1076" s="253" t="s">
        <v>2092</v>
      </c>
      <c r="G1076" s="75"/>
      <c r="H1076" s="75"/>
      <c r="I1076" s="208"/>
      <c r="J1076" s="75"/>
      <c r="K1076" s="75"/>
      <c r="L1076" s="73"/>
      <c r="M1076" s="254"/>
      <c r="N1076" s="48"/>
      <c r="O1076" s="48"/>
      <c r="P1076" s="48"/>
      <c r="Q1076" s="48"/>
      <c r="R1076" s="48"/>
      <c r="S1076" s="48"/>
      <c r="T1076" s="96"/>
      <c r="AT1076" s="25" t="s">
        <v>403</v>
      </c>
      <c r="AU1076" s="25" t="s">
        <v>81</v>
      </c>
    </row>
    <row r="1077" spans="2:65" s="1" customFormat="1" ht="16.5" customHeight="1">
      <c r="B1077" s="47"/>
      <c r="C1077" s="240" t="s">
        <v>2094</v>
      </c>
      <c r="D1077" s="240" t="s">
        <v>396</v>
      </c>
      <c r="E1077" s="241" t="s">
        <v>2095</v>
      </c>
      <c r="F1077" s="242" t="s">
        <v>2096</v>
      </c>
      <c r="G1077" s="243" t="s">
        <v>409</v>
      </c>
      <c r="H1077" s="244">
        <v>1</v>
      </c>
      <c r="I1077" s="245"/>
      <c r="J1077" s="246">
        <f>ROUND(I1077*H1077,2)</f>
        <v>0</v>
      </c>
      <c r="K1077" s="242" t="s">
        <v>22</v>
      </c>
      <c r="L1077" s="73"/>
      <c r="M1077" s="247" t="s">
        <v>22</v>
      </c>
      <c r="N1077" s="248" t="s">
        <v>44</v>
      </c>
      <c r="O1077" s="48"/>
      <c r="P1077" s="249">
        <f>O1077*H1077</f>
        <v>0</v>
      </c>
      <c r="Q1077" s="249">
        <v>0.002</v>
      </c>
      <c r="R1077" s="249">
        <f>Q1077*H1077</f>
        <v>0.002</v>
      </c>
      <c r="S1077" s="249">
        <v>0</v>
      </c>
      <c r="T1077" s="250">
        <f>S1077*H1077</f>
        <v>0</v>
      </c>
      <c r="AR1077" s="25" t="s">
        <v>493</v>
      </c>
      <c r="AT1077" s="25" t="s">
        <v>396</v>
      </c>
      <c r="AU1077" s="25" t="s">
        <v>81</v>
      </c>
      <c r="AY1077" s="25" t="s">
        <v>394</v>
      </c>
      <c r="BE1077" s="251">
        <f>IF(N1077="základní",J1077,0)</f>
        <v>0</v>
      </c>
      <c r="BF1077" s="251">
        <f>IF(N1077="snížená",J1077,0)</f>
        <v>0</v>
      </c>
      <c r="BG1077" s="251">
        <f>IF(N1077="zákl. přenesená",J1077,0)</f>
        <v>0</v>
      </c>
      <c r="BH1077" s="251">
        <f>IF(N1077="sníž. přenesená",J1077,0)</f>
        <v>0</v>
      </c>
      <c r="BI1077" s="251">
        <f>IF(N1077="nulová",J1077,0)</f>
        <v>0</v>
      </c>
      <c r="BJ1077" s="25" t="s">
        <v>24</v>
      </c>
      <c r="BK1077" s="251">
        <f>ROUND(I1077*H1077,2)</f>
        <v>0</v>
      </c>
      <c r="BL1077" s="25" t="s">
        <v>493</v>
      </c>
      <c r="BM1077" s="25" t="s">
        <v>2097</v>
      </c>
    </row>
    <row r="1078" spans="2:47" s="1" customFormat="1" ht="13.5">
      <c r="B1078" s="47"/>
      <c r="C1078" s="75"/>
      <c r="D1078" s="252" t="s">
        <v>403</v>
      </c>
      <c r="E1078" s="75"/>
      <c r="F1078" s="253" t="s">
        <v>2096</v>
      </c>
      <c r="G1078" s="75"/>
      <c r="H1078" s="75"/>
      <c r="I1078" s="208"/>
      <c r="J1078" s="75"/>
      <c r="K1078" s="75"/>
      <c r="L1078" s="73"/>
      <c r="M1078" s="254"/>
      <c r="N1078" s="48"/>
      <c r="O1078" s="48"/>
      <c r="P1078" s="48"/>
      <c r="Q1078" s="48"/>
      <c r="R1078" s="48"/>
      <c r="S1078" s="48"/>
      <c r="T1078" s="96"/>
      <c r="AT1078" s="25" t="s">
        <v>403</v>
      </c>
      <c r="AU1078" s="25" t="s">
        <v>81</v>
      </c>
    </row>
    <row r="1079" spans="2:65" s="1" customFormat="1" ht="16.5" customHeight="1">
      <c r="B1079" s="47"/>
      <c r="C1079" s="240" t="s">
        <v>2098</v>
      </c>
      <c r="D1079" s="240" t="s">
        <v>396</v>
      </c>
      <c r="E1079" s="241" t="s">
        <v>2099</v>
      </c>
      <c r="F1079" s="242" t="s">
        <v>2100</v>
      </c>
      <c r="G1079" s="243" t="s">
        <v>552</v>
      </c>
      <c r="H1079" s="244">
        <v>0.035</v>
      </c>
      <c r="I1079" s="245"/>
      <c r="J1079" s="246">
        <f>ROUND(I1079*H1079,2)</f>
        <v>0</v>
      </c>
      <c r="K1079" s="242" t="s">
        <v>410</v>
      </c>
      <c r="L1079" s="73"/>
      <c r="M1079" s="247" t="s">
        <v>22</v>
      </c>
      <c r="N1079" s="248" t="s">
        <v>44</v>
      </c>
      <c r="O1079" s="48"/>
      <c r="P1079" s="249">
        <f>O1079*H1079</f>
        <v>0</v>
      </c>
      <c r="Q1079" s="249">
        <v>0</v>
      </c>
      <c r="R1079" s="249">
        <f>Q1079*H1079</f>
        <v>0</v>
      </c>
      <c r="S1079" s="249">
        <v>0</v>
      </c>
      <c r="T1079" s="250">
        <f>S1079*H1079</f>
        <v>0</v>
      </c>
      <c r="AR1079" s="25" t="s">
        <v>493</v>
      </c>
      <c r="AT1079" s="25" t="s">
        <v>396</v>
      </c>
      <c r="AU1079" s="25" t="s">
        <v>81</v>
      </c>
      <c r="AY1079" s="25" t="s">
        <v>394</v>
      </c>
      <c r="BE1079" s="251">
        <f>IF(N1079="základní",J1079,0)</f>
        <v>0</v>
      </c>
      <c r="BF1079" s="251">
        <f>IF(N1079="snížená",J1079,0)</f>
        <v>0</v>
      </c>
      <c r="BG1079" s="251">
        <f>IF(N1079="zákl. přenesená",J1079,0)</f>
        <v>0</v>
      </c>
      <c r="BH1079" s="251">
        <f>IF(N1079="sníž. přenesená",J1079,0)</f>
        <v>0</v>
      </c>
      <c r="BI1079" s="251">
        <f>IF(N1079="nulová",J1079,0)</f>
        <v>0</v>
      </c>
      <c r="BJ1079" s="25" t="s">
        <v>24</v>
      </c>
      <c r="BK1079" s="251">
        <f>ROUND(I1079*H1079,2)</f>
        <v>0</v>
      </c>
      <c r="BL1079" s="25" t="s">
        <v>493</v>
      </c>
      <c r="BM1079" s="25" t="s">
        <v>2101</v>
      </c>
    </row>
    <row r="1080" spans="2:47" s="1" customFormat="1" ht="13.5">
      <c r="B1080" s="47"/>
      <c r="C1080" s="75"/>
      <c r="D1080" s="252" t="s">
        <v>403</v>
      </c>
      <c r="E1080" s="75"/>
      <c r="F1080" s="253" t="s">
        <v>2102</v>
      </c>
      <c r="G1080" s="75"/>
      <c r="H1080" s="75"/>
      <c r="I1080" s="208"/>
      <c r="J1080" s="75"/>
      <c r="K1080" s="75"/>
      <c r="L1080" s="73"/>
      <c r="M1080" s="254"/>
      <c r="N1080" s="48"/>
      <c r="O1080" s="48"/>
      <c r="P1080" s="48"/>
      <c r="Q1080" s="48"/>
      <c r="R1080" s="48"/>
      <c r="S1080" s="48"/>
      <c r="T1080" s="96"/>
      <c r="AT1080" s="25" t="s">
        <v>403</v>
      </c>
      <c r="AU1080" s="25" t="s">
        <v>81</v>
      </c>
    </row>
    <row r="1081" spans="2:63" s="11" customFormat="1" ht="29.85" customHeight="1">
      <c r="B1081" s="224"/>
      <c r="C1081" s="225"/>
      <c r="D1081" s="226" t="s">
        <v>72</v>
      </c>
      <c r="E1081" s="238" t="s">
        <v>2103</v>
      </c>
      <c r="F1081" s="238" t="s">
        <v>2104</v>
      </c>
      <c r="G1081" s="225"/>
      <c r="H1081" s="225"/>
      <c r="I1081" s="228"/>
      <c r="J1081" s="239">
        <f>BK1081</f>
        <v>0</v>
      </c>
      <c r="K1081" s="225"/>
      <c r="L1081" s="230"/>
      <c r="M1081" s="231"/>
      <c r="N1081" s="232"/>
      <c r="O1081" s="232"/>
      <c r="P1081" s="233">
        <f>SUM(P1082:P1089)</f>
        <v>0</v>
      </c>
      <c r="Q1081" s="232"/>
      <c r="R1081" s="233">
        <f>SUM(R1082:R1089)</f>
        <v>0.27958659</v>
      </c>
      <c r="S1081" s="232"/>
      <c r="T1081" s="234">
        <f>SUM(T1082:T1089)</f>
        <v>0</v>
      </c>
      <c r="AR1081" s="235" t="s">
        <v>81</v>
      </c>
      <c r="AT1081" s="236" t="s">
        <v>72</v>
      </c>
      <c r="AU1081" s="236" t="s">
        <v>24</v>
      </c>
      <c r="AY1081" s="235" t="s">
        <v>394</v>
      </c>
      <c r="BK1081" s="237">
        <f>SUM(BK1082:BK1089)</f>
        <v>0</v>
      </c>
    </row>
    <row r="1082" spans="2:65" s="1" customFormat="1" ht="25.5" customHeight="1">
      <c r="B1082" s="47"/>
      <c r="C1082" s="240" t="s">
        <v>2105</v>
      </c>
      <c r="D1082" s="240" t="s">
        <v>396</v>
      </c>
      <c r="E1082" s="241" t="s">
        <v>2106</v>
      </c>
      <c r="F1082" s="242" t="s">
        <v>2107</v>
      </c>
      <c r="G1082" s="243" t="s">
        <v>399</v>
      </c>
      <c r="H1082" s="244">
        <v>16.92</v>
      </c>
      <c r="I1082" s="245"/>
      <c r="J1082" s="246">
        <f>ROUND(I1082*H1082,2)</f>
        <v>0</v>
      </c>
      <c r="K1082" s="242" t="s">
        <v>400</v>
      </c>
      <c r="L1082" s="73"/>
      <c r="M1082" s="247" t="s">
        <v>22</v>
      </c>
      <c r="N1082" s="248" t="s">
        <v>44</v>
      </c>
      <c r="O1082" s="48"/>
      <c r="P1082" s="249">
        <f>O1082*H1082</f>
        <v>0</v>
      </c>
      <c r="Q1082" s="249">
        <v>0.0161</v>
      </c>
      <c r="R1082" s="249">
        <f>Q1082*H1082</f>
        <v>0.27241200000000004</v>
      </c>
      <c r="S1082" s="249">
        <v>0</v>
      </c>
      <c r="T1082" s="250">
        <f>S1082*H1082</f>
        <v>0</v>
      </c>
      <c r="AR1082" s="25" t="s">
        <v>493</v>
      </c>
      <c r="AT1082" s="25" t="s">
        <v>396</v>
      </c>
      <c r="AU1082" s="25" t="s">
        <v>81</v>
      </c>
      <c r="AY1082" s="25" t="s">
        <v>394</v>
      </c>
      <c r="BE1082" s="251">
        <f>IF(N1082="základní",J1082,0)</f>
        <v>0</v>
      </c>
      <c r="BF1082" s="251">
        <f>IF(N1082="snížená",J1082,0)</f>
        <v>0</v>
      </c>
      <c r="BG1082" s="251">
        <f>IF(N1082="zákl. přenesená",J1082,0)</f>
        <v>0</v>
      </c>
      <c r="BH1082" s="251">
        <f>IF(N1082="sníž. přenesená",J1082,0)</f>
        <v>0</v>
      </c>
      <c r="BI1082" s="251">
        <f>IF(N1082="nulová",J1082,0)</f>
        <v>0</v>
      </c>
      <c r="BJ1082" s="25" t="s">
        <v>24</v>
      </c>
      <c r="BK1082" s="251">
        <f>ROUND(I1082*H1082,2)</f>
        <v>0</v>
      </c>
      <c r="BL1082" s="25" t="s">
        <v>493</v>
      </c>
      <c r="BM1082" s="25" t="s">
        <v>2108</v>
      </c>
    </row>
    <row r="1083" spans="2:47" s="1" customFormat="1" ht="13.5">
      <c r="B1083" s="47"/>
      <c r="C1083" s="75"/>
      <c r="D1083" s="252" t="s">
        <v>403</v>
      </c>
      <c r="E1083" s="75"/>
      <c r="F1083" s="253" t="s">
        <v>2109</v>
      </c>
      <c r="G1083" s="75"/>
      <c r="H1083" s="75"/>
      <c r="I1083" s="208"/>
      <c r="J1083" s="75"/>
      <c r="K1083" s="75"/>
      <c r="L1083" s="73"/>
      <c r="M1083" s="254"/>
      <c r="N1083" s="48"/>
      <c r="O1083" s="48"/>
      <c r="P1083" s="48"/>
      <c r="Q1083" s="48"/>
      <c r="R1083" s="48"/>
      <c r="S1083" s="48"/>
      <c r="T1083" s="96"/>
      <c r="AT1083" s="25" t="s">
        <v>403</v>
      </c>
      <c r="AU1083" s="25" t="s">
        <v>81</v>
      </c>
    </row>
    <row r="1084" spans="2:51" s="12" customFormat="1" ht="13.5">
      <c r="B1084" s="255"/>
      <c r="C1084" s="256"/>
      <c r="D1084" s="252" t="s">
        <v>405</v>
      </c>
      <c r="E1084" s="257" t="s">
        <v>2110</v>
      </c>
      <c r="F1084" s="258" t="s">
        <v>2111</v>
      </c>
      <c r="G1084" s="256"/>
      <c r="H1084" s="259">
        <v>16.92</v>
      </c>
      <c r="I1084" s="260"/>
      <c r="J1084" s="256"/>
      <c r="K1084" s="256"/>
      <c r="L1084" s="261"/>
      <c r="M1084" s="262"/>
      <c r="N1084" s="263"/>
      <c r="O1084" s="263"/>
      <c r="P1084" s="263"/>
      <c r="Q1084" s="263"/>
      <c r="R1084" s="263"/>
      <c r="S1084" s="263"/>
      <c r="T1084" s="264"/>
      <c r="AT1084" s="265" t="s">
        <v>405</v>
      </c>
      <c r="AU1084" s="265" t="s">
        <v>81</v>
      </c>
      <c r="AV1084" s="12" t="s">
        <v>81</v>
      </c>
      <c r="AW1084" s="12" t="s">
        <v>36</v>
      </c>
      <c r="AX1084" s="12" t="s">
        <v>24</v>
      </c>
      <c r="AY1084" s="265" t="s">
        <v>394</v>
      </c>
    </row>
    <row r="1085" spans="2:65" s="1" customFormat="1" ht="16.5" customHeight="1">
      <c r="B1085" s="47"/>
      <c r="C1085" s="240" t="s">
        <v>2112</v>
      </c>
      <c r="D1085" s="240" t="s">
        <v>396</v>
      </c>
      <c r="E1085" s="241" t="s">
        <v>2113</v>
      </c>
      <c r="F1085" s="242" t="s">
        <v>2114</v>
      </c>
      <c r="G1085" s="243" t="s">
        <v>425</v>
      </c>
      <c r="H1085" s="244">
        <v>0.307</v>
      </c>
      <c r="I1085" s="245"/>
      <c r="J1085" s="246">
        <f>ROUND(I1085*H1085,2)</f>
        <v>0</v>
      </c>
      <c r="K1085" s="242" t="s">
        <v>400</v>
      </c>
      <c r="L1085" s="73"/>
      <c r="M1085" s="247" t="s">
        <v>22</v>
      </c>
      <c r="N1085" s="248" t="s">
        <v>44</v>
      </c>
      <c r="O1085" s="48"/>
      <c r="P1085" s="249">
        <f>O1085*H1085</f>
        <v>0</v>
      </c>
      <c r="Q1085" s="249">
        <v>0.02337</v>
      </c>
      <c r="R1085" s="249">
        <f>Q1085*H1085</f>
        <v>0.00717459</v>
      </c>
      <c r="S1085" s="249">
        <v>0</v>
      </c>
      <c r="T1085" s="250">
        <f>S1085*H1085</f>
        <v>0</v>
      </c>
      <c r="AR1085" s="25" t="s">
        <v>493</v>
      </c>
      <c r="AT1085" s="25" t="s">
        <v>396</v>
      </c>
      <c r="AU1085" s="25" t="s">
        <v>81</v>
      </c>
      <c r="AY1085" s="25" t="s">
        <v>394</v>
      </c>
      <c r="BE1085" s="251">
        <f>IF(N1085="základní",J1085,0)</f>
        <v>0</v>
      </c>
      <c r="BF1085" s="251">
        <f>IF(N1085="snížená",J1085,0)</f>
        <v>0</v>
      </c>
      <c r="BG1085" s="251">
        <f>IF(N1085="zákl. přenesená",J1085,0)</f>
        <v>0</v>
      </c>
      <c r="BH1085" s="251">
        <f>IF(N1085="sníž. přenesená",J1085,0)</f>
        <v>0</v>
      </c>
      <c r="BI1085" s="251">
        <f>IF(N1085="nulová",J1085,0)</f>
        <v>0</v>
      </c>
      <c r="BJ1085" s="25" t="s">
        <v>24</v>
      </c>
      <c r="BK1085" s="251">
        <f>ROUND(I1085*H1085,2)</f>
        <v>0</v>
      </c>
      <c r="BL1085" s="25" t="s">
        <v>493</v>
      </c>
      <c r="BM1085" s="25" t="s">
        <v>2115</v>
      </c>
    </row>
    <row r="1086" spans="2:47" s="1" customFormat="1" ht="13.5">
      <c r="B1086" s="47"/>
      <c r="C1086" s="75"/>
      <c r="D1086" s="252" t="s">
        <v>403</v>
      </c>
      <c r="E1086" s="75"/>
      <c r="F1086" s="253" t="s">
        <v>2116</v>
      </c>
      <c r="G1086" s="75"/>
      <c r="H1086" s="75"/>
      <c r="I1086" s="208"/>
      <c r="J1086" s="75"/>
      <c r="K1086" s="75"/>
      <c r="L1086" s="73"/>
      <c r="M1086" s="254"/>
      <c r="N1086" s="48"/>
      <c r="O1086" s="48"/>
      <c r="P1086" s="48"/>
      <c r="Q1086" s="48"/>
      <c r="R1086" s="48"/>
      <c r="S1086" s="48"/>
      <c r="T1086" s="96"/>
      <c r="AT1086" s="25" t="s">
        <v>403</v>
      </c>
      <c r="AU1086" s="25" t="s">
        <v>81</v>
      </c>
    </row>
    <row r="1087" spans="2:51" s="12" customFormat="1" ht="13.5">
      <c r="B1087" s="255"/>
      <c r="C1087" s="256"/>
      <c r="D1087" s="252" t="s">
        <v>405</v>
      </c>
      <c r="E1087" s="257" t="s">
        <v>22</v>
      </c>
      <c r="F1087" s="258" t="s">
        <v>2117</v>
      </c>
      <c r="G1087" s="256"/>
      <c r="H1087" s="259">
        <v>0.307</v>
      </c>
      <c r="I1087" s="260"/>
      <c r="J1087" s="256"/>
      <c r="K1087" s="256"/>
      <c r="L1087" s="261"/>
      <c r="M1087" s="262"/>
      <c r="N1087" s="263"/>
      <c r="O1087" s="263"/>
      <c r="P1087" s="263"/>
      <c r="Q1087" s="263"/>
      <c r="R1087" s="263"/>
      <c r="S1087" s="263"/>
      <c r="T1087" s="264"/>
      <c r="AT1087" s="265" t="s">
        <v>405</v>
      </c>
      <c r="AU1087" s="265" t="s">
        <v>81</v>
      </c>
      <c r="AV1087" s="12" t="s">
        <v>81</v>
      </c>
      <c r="AW1087" s="12" t="s">
        <v>36</v>
      </c>
      <c r="AX1087" s="12" t="s">
        <v>24</v>
      </c>
      <c r="AY1087" s="265" t="s">
        <v>394</v>
      </c>
    </row>
    <row r="1088" spans="2:65" s="1" customFormat="1" ht="16.5" customHeight="1">
      <c r="B1088" s="47"/>
      <c r="C1088" s="240" t="s">
        <v>2118</v>
      </c>
      <c r="D1088" s="240" t="s">
        <v>396</v>
      </c>
      <c r="E1088" s="241" t="s">
        <v>2119</v>
      </c>
      <c r="F1088" s="242" t="s">
        <v>2120</v>
      </c>
      <c r="G1088" s="243" t="s">
        <v>552</v>
      </c>
      <c r="H1088" s="244">
        <v>0.28</v>
      </c>
      <c r="I1088" s="245"/>
      <c r="J1088" s="246">
        <f>ROUND(I1088*H1088,2)</f>
        <v>0</v>
      </c>
      <c r="K1088" s="242" t="s">
        <v>400</v>
      </c>
      <c r="L1088" s="73"/>
      <c r="M1088" s="247" t="s">
        <v>22</v>
      </c>
      <c r="N1088" s="248" t="s">
        <v>44</v>
      </c>
      <c r="O1088" s="48"/>
      <c r="P1088" s="249">
        <f>O1088*H1088</f>
        <v>0</v>
      </c>
      <c r="Q1088" s="249">
        <v>0</v>
      </c>
      <c r="R1088" s="249">
        <f>Q1088*H1088</f>
        <v>0</v>
      </c>
      <c r="S1088" s="249">
        <v>0</v>
      </c>
      <c r="T1088" s="250">
        <f>S1088*H1088</f>
        <v>0</v>
      </c>
      <c r="AR1088" s="25" t="s">
        <v>493</v>
      </c>
      <c r="AT1088" s="25" t="s">
        <v>396</v>
      </c>
      <c r="AU1088" s="25" t="s">
        <v>81</v>
      </c>
      <c r="AY1088" s="25" t="s">
        <v>394</v>
      </c>
      <c r="BE1088" s="251">
        <f>IF(N1088="základní",J1088,0)</f>
        <v>0</v>
      </c>
      <c r="BF1088" s="251">
        <f>IF(N1088="snížená",J1088,0)</f>
        <v>0</v>
      </c>
      <c r="BG1088" s="251">
        <f>IF(N1088="zákl. přenesená",J1088,0)</f>
        <v>0</v>
      </c>
      <c r="BH1088" s="251">
        <f>IF(N1088="sníž. přenesená",J1088,0)</f>
        <v>0</v>
      </c>
      <c r="BI1088" s="251">
        <f>IF(N1088="nulová",J1088,0)</f>
        <v>0</v>
      </c>
      <c r="BJ1088" s="25" t="s">
        <v>24</v>
      </c>
      <c r="BK1088" s="251">
        <f>ROUND(I1088*H1088,2)</f>
        <v>0</v>
      </c>
      <c r="BL1088" s="25" t="s">
        <v>493</v>
      </c>
      <c r="BM1088" s="25" t="s">
        <v>2121</v>
      </c>
    </row>
    <row r="1089" spans="2:47" s="1" customFormat="1" ht="13.5">
      <c r="B1089" s="47"/>
      <c r="C1089" s="75"/>
      <c r="D1089" s="252" t="s">
        <v>403</v>
      </c>
      <c r="E1089" s="75"/>
      <c r="F1089" s="253" t="s">
        <v>2122</v>
      </c>
      <c r="G1089" s="75"/>
      <c r="H1089" s="75"/>
      <c r="I1089" s="208"/>
      <c r="J1089" s="75"/>
      <c r="K1089" s="75"/>
      <c r="L1089" s="73"/>
      <c r="M1089" s="254"/>
      <c r="N1089" s="48"/>
      <c r="O1089" s="48"/>
      <c r="P1089" s="48"/>
      <c r="Q1089" s="48"/>
      <c r="R1089" s="48"/>
      <c r="S1089" s="48"/>
      <c r="T1089" s="96"/>
      <c r="AT1089" s="25" t="s">
        <v>403</v>
      </c>
      <c r="AU1089" s="25" t="s">
        <v>81</v>
      </c>
    </row>
    <row r="1090" spans="2:63" s="11" customFormat="1" ht="29.85" customHeight="1">
      <c r="B1090" s="224"/>
      <c r="C1090" s="225"/>
      <c r="D1090" s="226" t="s">
        <v>72</v>
      </c>
      <c r="E1090" s="238" t="s">
        <v>2123</v>
      </c>
      <c r="F1090" s="238" t="s">
        <v>2124</v>
      </c>
      <c r="G1090" s="225"/>
      <c r="H1090" s="225"/>
      <c r="I1090" s="228"/>
      <c r="J1090" s="239">
        <f>BK1090</f>
        <v>0</v>
      </c>
      <c r="K1090" s="225"/>
      <c r="L1090" s="230"/>
      <c r="M1090" s="231"/>
      <c r="N1090" s="232"/>
      <c r="O1090" s="232"/>
      <c r="P1090" s="233">
        <f>SUM(P1091:P1134)</f>
        <v>0</v>
      </c>
      <c r="Q1090" s="232"/>
      <c r="R1090" s="233">
        <f>SUM(R1091:R1134)</f>
        <v>4.017151790000001</v>
      </c>
      <c r="S1090" s="232"/>
      <c r="T1090" s="234">
        <f>SUM(T1091:T1134)</f>
        <v>0</v>
      </c>
      <c r="AR1090" s="235" t="s">
        <v>81</v>
      </c>
      <c r="AT1090" s="236" t="s">
        <v>72</v>
      </c>
      <c r="AU1090" s="236" t="s">
        <v>24</v>
      </c>
      <c r="AY1090" s="235" t="s">
        <v>394</v>
      </c>
      <c r="BK1090" s="237">
        <f>SUM(BK1091:BK1134)</f>
        <v>0</v>
      </c>
    </row>
    <row r="1091" spans="2:65" s="1" customFormat="1" ht="25.5" customHeight="1">
      <c r="B1091" s="47"/>
      <c r="C1091" s="240" t="s">
        <v>2125</v>
      </c>
      <c r="D1091" s="240" t="s">
        <v>396</v>
      </c>
      <c r="E1091" s="241" t="s">
        <v>2126</v>
      </c>
      <c r="F1091" s="242" t="s">
        <v>2127</v>
      </c>
      <c r="G1091" s="243" t="s">
        <v>399</v>
      </c>
      <c r="H1091" s="244">
        <v>4.8</v>
      </c>
      <c r="I1091" s="245"/>
      <c r="J1091" s="246">
        <f>ROUND(I1091*H1091,2)</f>
        <v>0</v>
      </c>
      <c r="K1091" s="242" t="s">
        <v>400</v>
      </c>
      <c r="L1091" s="73"/>
      <c r="M1091" s="247" t="s">
        <v>22</v>
      </c>
      <c r="N1091" s="248" t="s">
        <v>44</v>
      </c>
      <c r="O1091" s="48"/>
      <c r="P1091" s="249">
        <f>O1091*H1091</f>
        <v>0</v>
      </c>
      <c r="Q1091" s="249">
        <v>0.01518</v>
      </c>
      <c r="R1091" s="249">
        <f>Q1091*H1091</f>
        <v>0.072864</v>
      </c>
      <c r="S1091" s="249">
        <v>0</v>
      </c>
      <c r="T1091" s="250">
        <f>S1091*H1091</f>
        <v>0</v>
      </c>
      <c r="AR1091" s="25" t="s">
        <v>493</v>
      </c>
      <c r="AT1091" s="25" t="s">
        <v>396</v>
      </c>
      <c r="AU1091" s="25" t="s">
        <v>81</v>
      </c>
      <c r="AY1091" s="25" t="s">
        <v>394</v>
      </c>
      <c r="BE1091" s="251">
        <f>IF(N1091="základní",J1091,0)</f>
        <v>0</v>
      </c>
      <c r="BF1091" s="251">
        <f>IF(N1091="snížená",J1091,0)</f>
        <v>0</v>
      </c>
      <c r="BG1091" s="251">
        <f>IF(N1091="zákl. přenesená",J1091,0)</f>
        <v>0</v>
      </c>
      <c r="BH1091" s="251">
        <f>IF(N1091="sníž. přenesená",J1091,0)</f>
        <v>0</v>
      </c>
      <c r="BI1091" s="251">
        <f>IF(N1091="nulová",J1091,0)</f>
        <v>0</v>
      </c>
      <c r="BJ1091" s="25" t="s">
        <v>24</v>
      </c>
      <c r="BK1091" s="251">
        <f>ROUND(I1091*H1091,2)</f>
        <v>0</v>
      </c>
      <c r="BL1091" s="25" t="s">
        <v>493</v>
      </c>
      <c r="BM1091" s="25" t="s">
        <v>2128</v>
      </c>
    </row>
    <row r="1092" spans="2:47" s="1" customFormat="1" ht="13.5">
      <c r="B1092" s="47"/>
      <c r="C1092" s="75"/>
      <c r="D1092" s="252" t="s">
        <v>403</v>
      </c>
      <c r="E1092" s="75"/>
      <c r="F1092" s="253" t="s">
        <v>2129</v>
      </c>
      <c r="G1092" s="75"/>
      <c r="H1092" s="75"/>
      <c r="I1092" s="208"/>
      <c r="J1092" s="75"/>
      <c r="K1092" s="75"/>
      <c r="L1092" s="73"/>
      <c r="M1092" s="254"/>
      <c r="N1092" s="48"/>
      <c r="O1092" s="48"/>
      <c r="P1092" s="48"/>
      <c r="Q1092" s="48"/>
      <c r="R1092" s="48"/>
      <c r="S1092" s="48"/>
      <c r="T1092" s="96"/>
      <c r="AT1092" s="25" t="s">
        <v>403</v>
      </c>
      <c r="AU1092" s="25" t="s">
        <v>81</v>
      </c>
    </row>
    <row r="1093" spans="2:51" s="12" customFormat="1" ht="13.5">
      <c r="B1093" s="255"/>
      <c r="C1093" s="256"/>
      <c r="D1093" s="252" t="s">
        <v>405</v>
      </c>
      <c r="E1093" s="257" t="s">
        <v>170</v>
      </c>
      <c r="F1093" s="258" t="s">
        <v>2130</v>
      </c>
      <c r="G1093" s="256"/>
      <c r="H1093" s="259">
        <v>4.8</v>
      </c>
      <c r="I1093" s="260"/>
      <c r="J1093" s="256"/>
      <c r="K1093" s="256"/>
      <c r="L1093" s="261"/>
      <c r="M1093" s="262"/>
      <c r="N1093" s="263"/>
      <c r="O1093" s="263"/>
      <c r="P1093" s="263"/>
      <c r="Q1093" s="263"/>
      <c r="R1093" s="263"/>
      <c r="S1093" s="263"/>
      <c r="T1093" s="264"/>
      <c r="AT1093" s="265" t="s">
        <v>405</v>
      </c>
      <c r="AU1093" s="265" t="s">
        <v>81</v>
      </c>
      <c r="AV1093" s="12" t="s">
        <v>81</v>
      </c>
      <c r="AW1093" s="12" t="s">
        <v>36</v>
      </c>
      <c r="AX1093" s="12" t="s">
        <v>24</v>
      </c>
      <c r="AY1093" s="265" t="s">
        <v>394</v>
      </c>
    </row>
    <row r="1094" spans="2:65" s="1" customFormat="1" ht="25.5" customHeight="1">
      <c r="B1094" s="47"/>
      <c r="C1094" s="240" t="s">
        <v>2131</v>
      </c>
      <c r="D1094" s="240" t="s">
        <v>396</v>
      </c>
      <c r="E1094" s="241" t="s">
        <v>2132</v>
      </c>
      <c r="F1094" s="242" t="s">
        <v>2133</v>
      </c>
      <c r="G1094" s="243" t="s">
        <v>399</v>
      </c>
      <c r="H1094" s="244">
        <v>16.963</v>
      </c>
      <c r="I1094" s="245"/>
      <c r="J1094" s="246">
        <f>ROUND(I1094*H1094,2)</f>
        <v>0</v>
      </c>
      <c r="K1094" s="242" t="s">
        <v>410</v>
      </c>
      <c r="L1094" s="73"/>
      <c r="M1094" s="247" t="s">
        <v>22</v>
      </c>
      <c r="N1094" s="248" t="s">
        <v>44</v>
      </c>
      <c r="O1094" s="48"/>
      <c r="P1094" s="249">
        <f>O1094*H1094</f>
        <v>0</v>
      </c>
      <c r="Q1094" s="249">
        <v>0.01573</v>
      </c>
      <c r="R1094" s="249">
        <f>Q1094*H1094</f>
        <v>0.26682799</v>
      </c>
      <c r="S1094" s="249">
        <v>0</v>
      </c>
      <c r="T1094" s="250">
        <f>S1094*H1094</f>
        <v>0</v>
      </c>
      <c r="AR1094" s="25" t="s">
        <v>493</v>
      </c>
      <c r="AT1094" s="25" t="s">
        <v>396</v>
      </c>
      <c r="AU1094" s="25" t="s">
        <v>81</v>
      </c>
      <c r="AY1094" s="25" t="s">
        <v>394</v>
      </c>
      <c r="BE1094" s="251">
        <f>IF(N1094="základní",J1094,0)</f>
        <v>0</v>
      </c>
      <c r="BF1094" s="251">
        <f>IF(N1094="snížená",J1094,0)</f>
        <v>0</v>
      </c>
      <c r="BG1094" s="251">
        <f>IF(N1094="zákl. přenesená",J1094,0)</f>
        <v>0</v>
      </c>
      <c r="BH1094" s="251">
        <f>IF(N1094="sníž. přenesená",J1094,0)</f>
        <v>0</v>
      </c>
      <c r="BI1094" s="251">
        <f>IF(N1094="nulová",J1094,0)</f>
        <v>0</v>
      </c>
      <c r="BJ1094" s="25" t="s">
        <v>24</v>
      </c>
      <c r="BK1094" s="251">
        <f>ROUND(I1094*H1094,2)</f>
        <v>0</v>
      </c>
      <c r="BL1094" s="25" t="s">
        <v>493</v>
      </c>
      <c r="BM1094" s="25" t="s">
        <v>2134</v>
      </c>
    </row>
    <row r="1095" spans="2:47" s="1" customFormat="1" ht="13.5">
      <c r="B1095" s="47"/>
      <c r="C1095" s="75"/>
      <c r="D1095" s="252" t="s">
        <v>403</v>
      </c>
      <c r="E1095" s="75"/>
      <c r="F1095" s="253" t="s">
        <v>2135</v>
      </c>
      <c r="G1095" s="75"/>
      <c r="H1095" s="75"/>
      <c r="I1095" s="208"/>
      <c r="J1095" s="75"/>
      <c r="K1095" s="75"/>
      <c r="L1095" s="73"/>
      <c r="M1095" s="254"/>
      <c r="N1095" s="48"/>
      <c r="O1095" s="48"/>
      <c r="P1095" s="48"/>
      <c r="Q1095" s="48"/>
      <c r="R1095" s="48"/>
      <c r="S1095" s="48"/>
      <c r="T1095" s="96"/>
      <c r="AT1095" s="25" t="s">
        <v>403</v>
      </c>
      <c r="AU1095" s="25" t="s">
        <v>81</v>
      </c>
    </row>
    <row r="1096" spans="2:51" s="12" customFormat="1" ht="13.5">
      <c r="B1096" s="255"/>
      <c r="C1096" s="256"/>
      <c r="D1096" s="252" t="s">
        <v>405</v>
      </c>
      <c r="E1096" s="257" t="s">
        <v>279</v>
      </c>
      <c r="F1096" s="258" t="s">
        <v>2136</v>
      </c>
      <c r="G1096" s="256"/>
      <c r="H1096" s="259">
        <v>16.963</v>
      </c>
      <c r="I1096" s="260"/>
      <c r="J1096" s="256"/>
      <c r="K1096" s="256"/>
      <c r="L1096" s="261"/>
      <c r="M1096" s="262"/>
      <c r="N1096" s="263"/>
      <c r="O1096" s="263"/>
      <c r="P1096" s="263"/>
      <c r="Q1096" s="263"/>
      <c r="R1096" s="263"/>
      <c r="S1096" s="263"/>
      <c r="T1096" s="264"/>
      <c r="AT1096" s="265" t="s">
        <v>405</v>
      </c>
      <c r="AU1096" s="265" t="s">
        <v>81</v>
      </c>
      <c r="AV1096" s="12" t="s">
        <v>81</v>
      </c>
      <c r="AW1096" s="12" t="s">
        <v>36</v>
      </c>
      <c r="AX1096" s="12" t="s">
        <v>24</v>
      </c>
      <c r="AY1096" s="265" t="s">
        <v>394</v>
      </c>
    </row>
    <row r="1097" spans="2:51" s="12" customFormat="1" ht="13.5">
      <c r="B1097" s="255"/>
      <c r="C1097" s="256"/>
      <c r="D1097" s="252" t="s">
        <v>405</v>
      </c>
      <c r="E1097" s="257" t="s">
        <v>22</v>
      </c>
      <c r="F1097" s="258" t="s">
        <v>2137</v>
      </c>
      <c r="G1097" s="256"/>
      <c r="H1097" s="259">
        <v>2.16</v>
      </c>
      <c r="I1097" s="260"/>
      <c r="J1097" s="256"/>
      <c r="K1097" s="256"/>
      <c r="L1097" s="261"/>
      <c r="M1097" s="262"/>
      <c r="N1097" s="263"/>
      <c r="O1097" s="263"/>
      <c r="P1097" s="263"/>
      <c r="Q1097" s="263"/>
      <c r="R1097" s="263"/>
      <c r="S1097" s="263"/>
      <c r="T1097" s="264"/>
      <c r="AT1097" s="265" t="s">
        <v>405</v>
      </c>
      <c r="AU1097" s="265" t="s">
        <v>81</v>
      </c>
      <c r="AV1097" s="12" t="s">
        <v>81</v>
      </c>
      <c r="AW1097" s="12" t="s">
        <v>36</v>
      </c>
      <c r="AX1097" s="12" t="s">
        <v>73</v>
      </c>
      <c r="AY1097" s="265" t="s">
        <v>394</v>
      </c>
    </row>
    <row r="1098" spans="2:51" s="12" customFormat="1" ht="13.5">
      <c r="B1098" s="255"/>
      <c r="C1098" s="256"/>
      <c r="D1098" s="252" t="s">
        <v>405</v>
      </c>
      <c r="E1098" s="257" t="s">
        <v>22</v>
      </c>
      <c r="F1098" s="258" t="s">
        <v>2138</v>
      </c>
      <c r="G1098" s="256"/>
      <c r="H1098" s="259">
        <v>9.6</v>
      </c>
      <c r="I1098" s="260"/>
      <c r="J1098" s="256"/>
      <c r="K1098" s="256"/>
      <c r="L1098" s="261"/>
      <c r="M1098" s="262"/>
      <c r="N1098" s="263"/>
      <c r="O1098" s="263"/>
      <c r="P1098" s="263"/>
      <c r="Q1098" s="263"/>
      <c r="R1098" s="263"/>
      <c r="S1098" s="263"/>
      <c r="T1098" s="264"/>
      <c r="AT1098" s="265" t="s">
        <v>405</v>
      </c>
      <c r="AU1098" s="265" t="s">
        <v>81</v>
      </c>
      <c r="AV1098" s="12" t="s">
        <v>81</v>
      </c>
      <c r="AW1098" s="12" t="s">
        <v>36</v>
      </c>
      <c r="AX1098" s="12" t="s">
        <v>73</v>
      </c>
      <c r="AY1098" s="265" t="s">
        <v>394</v>
      </c>
    </row>
    <row r="1099" spans="2:51" s="12" customFormat="1" ht="13.5">
      <c r="B1099" s="255"/>
      <c r="C1099" s="256"/>
      <c r="D1099" s="252" t="s">
        <v>405</v>
      </c>
      <c r="E1099" s="257" t="s">
        <v>22</v>
      </c>
      <c r="F1099" s="258" t="s">
        <v>2139</v>
      </c>
      <c r="G1099" s="256"/>
      <c r="H1099" s="259">
        <v>5.203</v>
      </c>
      <c r="I1099" s="260"/>
      <c r="J1099" s="256"/>
      <c r="K1099" s="256"/>
      <c r="L1099" s="261"/>
      <c r="M1099" s="262"/>
      <c r="N1099" s="263"/>
      <c r="O1099" s="263"/>
      <c r="P1099" s="263"/>
      <c r="Q1099" s="263"/>
      <c r="R1099" s="263"/>
      <c r="S1099" s="263"/>
      <c r="T1099" s="264"/>
      <c r="AT1099" s="265" t="s">
        <v>405</v>
      </c>
      <c r="AU1099" s="265" t="s">
        <v>81</v>
      </c>
      <c r="AV1099" s="12" t="s">
        <v>81</v>
      </c>
      <c r="AW1099" s="12" t="s">
        <v>36</v>
      </c>
      <c r="AX1099" s="12" t="s">
        <v>73</v>
      </c>
      <c r="AY1099" s="265" t="s">
        <v>394</v>
      </c>
    </row>
    <row r="1100" spans="2:65" s="1" customFormat="1" ht="16.5" customHeight="1">
      <c r="B1100" s="47"/>
      <c r="C1100" s="240" t="s">
        <v>2140</v>
      </c>
      <c r="D1100" s="240" t="s">
        <v>396</v>
      </c>
      <c r="E1100" s="241" t="s">
        <v>2141</v>
      </c>
      <c r="F1100" s="242" t="s">
        <v>2142</v>
      </c>
      <c r="G1100" s="243" t="s">
        <v>399</v>
      </c>
      <c r="H1100" s="244">
        <v>232.8</v>
      </c>
      <c r="I1100" s="245"/>
      <c r="J1100" s="246">
        <f>ROUND(I1100*H1100,2)</f>
        <v>0</v>
      </c>
      <c r="K1100" s="242" t="s">
        <v>410</v>
      </c>
      <c r="L1100" s="73"/>
      <c r="M1100" s="247" t="s">
        <v>22</v>
      </c>
      <c r="N1100" s="248" t="s">
        <v>44</v>
      </c>
      <c r="O1100" s="48"/>
      <c r="P1100" s="249">
        <f>O1100*H1100</f>
        <v>0</v>
      </c>
      <c r="Q1100" s="249">
        <v>0.01223</v>
      </c>
      <c r="R1100" s="249">
        <f>Q1100*H1100</f>
        <v>2.847144</v>
      </c>
      <c r="S1100" s="249">
        <v>0</v>
      </c>
      <c r="T1100" s="250">
        <f>S1100*H1100</f>
        <v>0</v>
      </c>
      <c r="AR1100" s="25" t="s">
        <v>493</v>
      </c>
      <c r="AT1100" s="25" t="s">
        <v>396</v>
      </c>
      <c r="AU1100" s="25" t="s">
        <v>81</v>
      </c>
      <c r="AY1100" s="25" t="s">
        <v>394</v>
      </c>
      <c r="BE1100" s="251">
        <f>IF(N1100="základní",J1100,0)</f>
        <v>0</v>
      </c>
      <c r="BF1100" s="251">
        <f>IF(N1100="snížená",J1100,0)</f>
        <v>0</v>
      </c>
      <c r="BG1100" s="251">
        <f>IF(N1100="zákl. přenesená",J1100,0)</f>
        <v>0</v>
      </c>
      <c r="BH1100" s="251">
        <f>IF(N1100="sníž. přenesená",J1100,0)</f>
        <v>0</v>
      </c>
      <c r="BI1100" s="251">
        <f>IF(N1100="nulová",J1100,0)</f>
        <v>0</v>
      </c>
      <c r="BJ1100" s="25" t="s">
        <v>24</v>
      </c>
      <c r="BK1100" s="251">
        <f>ROUND(I1100*H1100,2)</f>
        <v>0</v>
      </c>
      <c r="BL1100" s="25" t="s">
        <v>493</v>
      </c>
      <c r="BM1100" s="25" t="s">
        <v>2143</v>
      </c>
    </row>
    <row r="1101" spans="2:47" s="1" customFormat="1" ht="13.5">
      <c r="B1101" s="47"/>
      <c r="C1101" s="75"/>
      <c r="D1101" s="252" t="s">
        <v>403</v>
      </c>
      <c r="E1101" s="75"/>
      <c r="F1101" s="253" t="s">
        <v>2144</v>
      </c>
      <c r="G1101" s="75"/>
      <c r="H1101" s="75"/>
      <c r="I1101" s="208"/>
      <c r="J1101" s="75"/>
      <c r="K1101" s="75"/>
      <c r="L1101" s="73"/>
      <c r="M1101" s="254"/>
      <c r="N1101" s="48"/>
      <c r="O1101" s="48"/>
      <c r="P1101" s="48"/>
      <c r="Q1101" s="48"/>
      <c r="R1101" s="48"/>
      <c r="S1101" s="48"/>
      <c r="T1101" s="96"/>
      <c r="AT1101" s="25" t="s">
        <v>403</v>
      </c>
      <c r="AU1101" s="25" t="s">
        <v>81</v>
      </c>
    </row>
    <row r="1102" spans="2:51" s="12" customFormat="1" ht="13.5">
      <c r="B1102" s="255"/>
      <c r="C1102" s="256"/>
      <c r="D1102" s="252" t="s">
        <v>405</v>
      </c>
      <c r="E1102" s="257" t="s">
        <v>22</v>
      </c>
      <c r="F1102" s="258" t="s">
        <v>1402</v>
      </c>
      <c r="G1102" s="256"/>
      <c r="H1102" s="259">
        <v>53.65</v>
      </c>
      <c r="I1102" s="260"/>
      <c r="J1102" s="256"/>
      <c r="K1102" s="256"/>
      <c r="L1102" s="261"/>
      <c r="M1102" s="262"/>
      <c r="N1102" s="263"/>
      <c r="O1102" s="263"/>
      <c r="P1102" s="263"/>
      <c r="Q1102" s="263"/>
      <c r="R1102" s="263"/>
      <c r="S1102" s="263"/>
      <c r="T1102" s="264"/>
      <c r="AT1102" s="265" t="s">
        <v>405</v>
      </c>
      <c r="AU1102" s="265" t="s">
        <v>81</v>
      </c>
      <c r="AV1102" s="12" t="s">
        <v>81</v>
      </c>
      <c r="AW1102" s="12" t="s">
        <v>36</v>
      </c>
      <c r="AX1102" s="12" t="s">
        <v>73</v>
      </c>
      <c r="AY1102" s="265" t="s">
        <v>394</v>
      </c>
    </row>
    <row r="1103" spans="2:51" s="12" customFormat="1" ht="13.5">
      <c r="B1103" s="255"/>
      <c r="C1103" s="256"/>
      <c r="D1103" s="252" t="s">
        <v>405</v>
      </c>
      <c r="E1103" s="257" t="s">
        <v>22</v>
      </c>
      <c r="F1103" s="258" t="s">
        <v>1403</v>
      </c>
      <c r="G1103" s="256"/>
      <c r="H1103" s="259">
        <v>117.91</v>
      </c>
      <c r="I1103" s="260"/>
      <c r="J1103" s="256"/>
      <c r="K1103" s="256"/>
      <c r="L1103" s="261"/>
      <c r="M1103" s="262"/>
      <c r="N1103" s="263"/>
      <c r="O1103" s="263"/>
      <c r="P1103" s="263"/>
      <c r="Q1103" s="263"/>
      <c r="R1103" s="263"/>
      <c r="S1103" s="263"/>
      <c r="T1103" s="264"/>
      <c r="AT1103" s="265" t="s">
        <v>405</v>
      </c>
      <c r="AU1103" s="265" t="s">
        <v>81</v>
      </c>
      <c r="AV1103" s="12" t="s">
        <v>81</v>
      </c>
      <c r="AW1103" s="12" t="s">
        <v>36</v>
      </c>
      <c r="AX1103" s="12" t="s">
        <v>73</v>
      </c>
      <c r="AY1103" s="265" t="s">
        <v>394</v>
      </c>
    </row>
    <row r="1104" spans="2:51" s="12" customFormat="1" ht="13.5">
      <c r="B1104" s="255"/>
      <c r="C1104" s="256"/>
      <c r="D1104" s="252" t="s">
        <v>405</v>
      </c>
      <c r="E1104" s="257" t="s">
        <v>22</v>
      </c>
      <c r="F1104" s="258" t="s">
        <v>2145</v>
      </c>
      <c r="G1104" s="256"/>
      <c r="H1104" s="259">
        <v>61.24</v>
      </c>
      <c r="I1104" s="260"/>
      <c r="J1104" s="256"/>
      <c r="K1104" s="256"/>
      <c r="L1104" s="261"/>
      <c r="M1104" s="262"/>
      <c r="N1104" s="263"/>
      <c r="O1104" s="263"/>
      <c r="P1104" s="263"/>
      <c r="Q1104" s="263"/>
      <c r="R1104" s="263"/>
      <c r="S1104" s="263"/>
      <c r="T1104" s="264"/>
      <c r="AT1104" s="265" t="s">
        <v>405</v>
      </c>
      <c r="AU1104" s="265" t="s">
        <v>81</v>
      </c>
      <c r="AV1104" s="12" t="s">
        <v>81</v>
      </c>
      <c r="AW1104" s="12" t="s">
        <v>36</v>
      </c>
      <c r="AX1104" s="12" t="s">
        <v>73</v>
      </c>
      <c r="AY1104" s="265" t="s">
        <v>394</v>
      </c>
    </row>
    <row r="1105" spans="2:51" s="14" customFormat="1" ht="13.5">
      <c r="B1105" s="277"/>
      <c r="C1105" s="278"/>
      <c r="D1105" s="252" t="s">
        <v>405</v>
      </c>
      <c r="E1105" s="279" t="s">
        <v>259</v>
      </c>
      <c r="F1105" s="280" t="s">
        <v>473</v>
      </c>
      <c r="G1105" s="278"/>
      <c r="H1105" s="281">
        <v>232.8</v>
      </c>
      <c r="I1105" s="282"/>
      <c r="J1105" s="278"/>
      <c r="K1105" s="278"/>
      <c r="L1105" s="283"/>
      <c r="M1105" s="284"/>
      <c r="N1105" s="285"/>
      <c r="O1105" s="285"/>
      <c r="P1105" s="285"/>
      <c r="Q1105" s="285"/>
      <c r="R1105" s="285"/>
      <c r="S1105" s="285"/>
      <c r="T1105" s="286"/>
      <c r="AT1105" s="287" t="s">
        <v>405</v>
      </c>
      <c r="AU1105" s="287" t="s">
        <v>81</v>
      </c>
      <c r="AV1105" s="14" t="s">
        <v>401</v>
      </c>
      <c r="AW1105" s="14" t="s">
        <v>36</v>
      </c>
      <c r="AX1105" s="14" t="s">
        <v>24</v>
      </c>
      <c r="AY1105" s="287" t="s">
        <v>394</v>
      </c>
    </row>
    <row r="1106" spans="2:65" s="1" customFormat="1" ht="16.5" customHeight="1">
      <c r="B1106" s="47"/>
      <c r="C1106" s="240" t="s">
        <v>2146</v>
      </c>
      <c r="D1106" s="240" t="s">
        <v>396</v>
      </c>
      <c r="E1106" s="241" t="s">
        <v>2147</v>
      </c>
      <c r="F1106" s="242" t="s">
        <v>2148</v>
      </c>
      <c r="G1106" s="243" t="s">
        <v>399</v>
      </c>
      <c r="H1106" s="244">
        <v>232.8</v>
      </c>
      <c r="I1106" s="245"/>
      <c r="J1106" s="246">
        <f>ROUND(I1106*H1106,2)</f>
        <v>0</v>
      </c>
      <c r="K1106" s="242" t="s">
        <v>400</v>
      </c>
      <c r="L1106" s="73"/>
      <c r="M1106" s="247" t="s">
        <v>22</v>
      </c>
      <c r="N1106" s="248" t="s">
        <v>44</v>
      </c>
      <c r="O1106" s="48"/>
      <c r="P1106" s="249">
        <f>O1106*H1106</f>
        <v>0</v>
      </c>
      <c r="Q1106" s="249">
        <v>0.0001</v>
      </c>
      <c r="R1106" s="249">
        <f>Q1106*H1106</f>
        <v>0.023280000000000002</v>
      </c>
      <c r="S1106" s="249">
        <v>0</v>
      </c>
      <c r="T1106" s="250">
        <f>S1106*H1106</f>
        <v>0</v>
      </c>
      <c r="AR1106" s="25" t="s">
        <v>493</v>
      </c>
      <c r="AT1106" s="25" t="s">
        <v>396</v>
      </c>
      <c r="AU1106" s="25" t="s">
        <v>81</v>
      </c>
      <c r="AY1106" s="25" t="s">
        <v>394</v>
      </c>
      <c r="BE1106" s="251">
        <f>IF(N1106="základní",J1106,0)</f>
        <v>0</v>
      </c>
      <c r="BF1106" s="251">
        <f>IF(N1106="snížená",J1106,0)</f>
        <v>0</v>
      </c>
      <c r="BG1106" s="251">
        <f>IF(N1106="zákl. přenesená",J1106,0)</f>
        <v>0</v>
      </c>
      <c r="BH1106" s="251">
        <f>IF(N1106="sníž. přenesená",J1106,0)</f>
        <v>0</v>
      </c>
      <c r="BI1106" s="251">
        <f>IF(N1106="nulová",J1106,0)</f>
        <v>0</v>
      </c>
      <c r="BJ1106" s="25" t="s">
        <v>24</v>
      </c>
      <c r="BK1106" s="251">
        <f>ROUND(I1106*H1106,2)</f>
        <v>0</v>
      </c>
      <c r="BL1106" s="25" t="s">
        <v>493</v>
      </c>
      <c r="BM1106" s="25" t="s">
        <v>2149</v>
      </c>
    </row>
    <row r="1107" spans="2:47" s="1" customFormat="1" ht="13.5">
      <c r="B1107" s="47"/>
      <c r="C1107" s="75"/>
      <c r="D1107" s="252" t="s">
        <v>403</v>
      </c>
      <c r="E1107" s="75"/>
      <c r="F1107" s="253" t="s">
        <v>2150</v>
      </c>
      <c r="G1107" s="75"/>
      <c r="H1107" s="75"/>
      <c r="I1107" s="208"/>
      <c r="J1107" s="75"/>
      <c r="K1107" s="75"/>
      <c r="L1107" s="73"/>
      <c r="M1107" s="254"/>
      <c r="N1107" s="48"/>
      <c r="O1107" s="48"/>
      <c r="P1107" s="48"/>
      <c r="Q1107" s="48"/>
      <c r="R1107" s="48"/>
      <c r="S1107" s="48"/>
      <c r="T1107" s="96"/>
      <c r="AT1107" s="25" t="s">
        <v>403</v>
      </c>
      <c r="AU1107" s="25" t="s">
        <v>81</v>
      </c>
    </row>
    <row r="1108" spans="2:51" s="12" customFormat="1" ht="13.5">
      <c r="B1108" s="255"/>
      <c r="C1108" s="256"/>
      <c r="D1108" s="252" t="s">
        <v>405</v>
      </c>
      <c r="E1108" s="257" t="s">
        <v>22</v>
      </c>
      <c r="F1108" s="258" t="s">
        <v>259</v>
      </c>
      <c r="G1108" s="256"/>
      <c r="H1108" s="259">
        <v>232.8</v>
      </c>
      <c r="I1108" s="260"/>
      <c r="J1108" s="256"/>
      <c r="K1108" s="256"/>
      <c r="L1108" s="261"/>
      <c r="M1108" s="262"/>
      <c r="N1108" s="263"/>
      <c r="O1108" s="263"/>
      <c r="P1108" s="263"/>
      <c r="Q1108" s="263"/>
      <c r="R1108" s="263"/>
      <c r="S1108" s="263"/>
      <c r="T1108" s="264"/>
      <c r="AT1108" s="265" t="s">
        <v>405</v>
      </c>
      <c r="AU1108" s="265" t="s">
        <v>81</v>
      </c>
      <c r="AV1108" s="12" t="s">
        <v>81</v>
      </c>
      <c r="AW1108" s="12" t="s">
        <v>36</v>
      </c>
      <c r="AX1108" s="12" t="s">
        <v>24</v>
      </c>
      <c r="AY1108" s="265" t="s">
        <v>394</v>
      </c>
    </row>
    <row r="1109" spans="2:65" s="1" customFormat="1" ht="25.5" customHeight="1">
      <c r="B1109" s="47"/>
      <c r="C1109" s="240" t="s">
        <v>2151</v>
      </c>
      <c r="D1109" s="240" t="s">
        <v>396</v>
      </c>
      <c r="E1109" s="241" t="s">
        <v>2152</v>
      </c>
      <c r="F1109" s="242" t="s">
        <v>2153</v>
      </c>
      <c r="G1109" s="243" t="s">
        <v>399</v>
      </c>
      <c r="H1109" s="244">
        <v>82.02</v>
      </c>
      <c r="I1109" s="245"/>
      <c r="J1109" s="246">
        <f>ROUND(I1109*H1109,2)</f>
        <v>0</v>
      </c>
      <c r="K1109" s="242" t="s">
        <v>410</v>
      </c>
      <c r="L1109" s="73"/>
      <c r="M1109" s="247" t="s">
        <v>22</v>
      </c>
      <c r="N1109" s="248" t="s">
        <v>44</v>
      </c>
      <c r="O1109" s="48"/>
      <c r="P1109" s="249">
        <f>O1109*H1109</f>
        <v>0</v>
      </c>
      <c r="Q1109" s="249">
        <v>0.00139</v>
      </c>
      <c r="R1109" s="249">
        <f>Q1109*H1109</f>
        <v>0.11400779999999999</v>
      </c>
      <c r="S1109" s="249">
        <v>0</v>
      </c>
      <c r="T1109" s="250">
        <f>S1109*H1109</f>
        <v>0</v>
      </c>
      <c r="AR1109" s="25" t="s">
        <v>493</v>
      </c>
      <c r="AT1109" s="25" t="s">
        <v>396</v>
      </c>
      <c r="AU1109" s="25" t="s">
        <v>81</v>
      </c>
      <c r="AY1109" s="25" t="s">
        <v>394</v>
      </c>
      <c r="BE1109" s="251">
        <f>IF(N1109="základní",J1109,0)</f>
        <v>0</v>
      </c>
      <c r="BF1109" s="251">
        <f>IF(N1109="snížená",J1109,0)</f>
        <v>0</v>
      </c>
      <c r="BG1109" s="251">
        <f>IF(N1109="zákl. přenesená",J1109,0)</f>
        <v>0</v>
      </c>
      <c r="BH1109" s="251">
        <f>IF(N1109="sníž. přenesená",J1109,0)</f>
        <v>0</v>
      </c>
      <c r="BI1109" s="251">
        <f>IF(N1109="nulová",J1109,0)</f>
        <v>0</v>
      </c>
      <c r="BJ1109" s="25" t="s">
        <v>24</v>
      </c>
      <c r="BK1109" s="251">
        <f>ROUND(I1109*H1109,2)</f>
        <v>0</v>
      </c>
      <c r="BL1109" s="25" t="s">
        <v>493</v>
      </c>
      <c r="BM1109" s="25" t="s">
        <v>2154</v>
      </c>
    </row>
    <row r="1110" spans="2:47" s="1" customFormat="1" ht="13.5">
      <c r="B1110" s="47"/>
      <c r="C1110" s="75"/>
      <c r="D1110" s="252" t="s">
        <v>403</v>
      </c>
      <c r="E1110" s="75"/>
      <c r="F1110" s="253" t="s">
        <v>2155</v>
      </c>
      <c r="G1110" s="75"/>
      <c r="H1110" s="75"/>
      <c r="I1110" s="208"/>
      <c r="J1110" s="75"/>
      <c r="K1110" s="75"/>
      <c r="L1110" s="73"/>
      <c r="M1110" s="254"/>
      <c r="N1110" s="48"/>
      <c r="O1110" s="48"/>
      <c r="P1110" s="48"/>
      <c r="Q1110" s="48"/>
      <c r="R1110" s="48"/>
      <c r="S1110" s="48"/>
      <c r="T1110" s="96"/>
      <c r="AT1110" s="25" t="s">
        <v>403</v>
      </c>
      <c r="AU1110" s="25" t="s">
        <v>81</v>
      </c>
    </row>
    <row r="1111" spans="2:51" s="12" customFormat="1" ht="13.5">
      <c r="B1111" s="255"/>
      <c r="C1111" s="256"/>
      <c r="D1111" s="252" t="s">
        <v>405</v>
      </c>
      <c r="E1111" s="257" t="s">
        <v>22</v>
      </c>
      <c r="F1111" s="258" t="s">
        <v>1407</v>
      </c>
      <c r="G1111" s="256"/>
      <c r="H1111" s="259">
        <v>13.83</v>
      </c>
      <c r="I1111" s="260"/>
      <c r="J1111" s="256"/>
      <c r="K1111" s="256"/>
      <c r="L1111" s="261"/>
      <c r="M1111" s="262"/>
      <c r="N1111" s="263"/>
      <c r="O1111" s="263"/>
      <c r="P1111" s="263"/>
      <c r="Q1111" s="263"/>
      <c r="R1111" s="263"/>
      <c r="S1111" s="263"/>
      <c r="T1111" s="264"/>
      <c r="AT1111" s="265" t="s">
        <v>405</v>
      </c>
      <c r="AU1111" s="265" t="s">
        <v>81</v>
      </c>
      <c r="AV1111" s="12" t="s">
        <v>81</v>
      </c>
      <c r="AW1111" s="12" t="s">
        <v>36</v>
      </c>
      <c r="AX1111" s="12" t="s">
        <v>73</v>
      </c>
      <c r="AY1111" s="265" t="s">
        <v>394</v>
      </c>
    </row>
    <row r="1112" spans="2:51" s="12" customFormat="1" ht="13.5">
      <c r="B1112" s="255"/>
      <c r="C1112" s="256"/>
      <c r="D1112" s="252" t="s">
        <v>405</v>
      </c>
      <c r="E1112" s="257" t="s">
        <v>22</v>
      </c>
      <c r="F1112" s="258" t="s">
        <v>1405</v>
      </c>
      <c r="G1112" s="256"/>
      <c r="H1112" s="259">
        <v>18.1</v>
      </c>
      <c r="I1112" s="260"/>
      <c r="J1112" s="256"/>
      <c r="K1112" s="256"/>
      <c r="L1112" s="261"/>
      <c r="M1112" s="262"/>
      <c r="N1112" s="263"/>
      <c r="O1112" s="263"/>
      <c r="P1112" s="263"/>
      <c r="Q1112" s="263"/>
      <c r="R1112" s="263"/>
      <c r="S1112" s="263"/>
      <c r="T1112" s="264"/>
      <c r="AT1112" s="265" t="s">
        <v>405</v>
      </c>
      <c r="AU1112" s="265" t="s">
        <v>81</v>
      </c>
      <c r="AV1112" s="12" t="s">
        <v>81</v>
      </c>
      <c r="AW1112" s="12" t="s">
        <v>36</v>
      </c>
      <c r="AX1112" s="12" t="s">
        <v>73</v>
      </c>
      <c r="AY1112" s="265" t="s">
        <v>394</v>
      </c>
    </row>
    <row r="1113" spans="2:51" s="12" customFormat="1" ht="13.5">
      <c r="B1113" s="255"/>
      <c r="C1113" s="256"/>
      <c r="D1113" s="252" t="s">
        <v>405</v>
      </c>
      <c r="E1113" s="257" t="s">
        <v>22</v>
      </c>
      <c r="F1113" s="258" t="s">
        <v>1408</v>
      </c>
      <c r="G1113" s="256"/>
      <c r="H1113" s="259">
        <v>6.54</v>
      </c>
      <c r="I1113" s="260"/>
      <c r="J1113" s="256"/>
      <c r="K1113" s="256"/>
      <c r="L1113" s="261"/>
      <c r="M1113" s="262"/>
      <c r="N1113" s="263"/>
      <c r="O1113" s="263"/>
      <c r="P1113" s="263"/>
      <c r="Q1113" s="263"/>
      <c r="R1113" s="263"/>
      <c r="S1113" s="263"/>
      <c r="T1113" s="264"/>
      <c r="AT1113" s="265" t="s">
        <v>405</v>
      </c>
      <c r="AU1113" s="265" t="s">
        <v>81</v>
      </c>
      <c r="AV1113" s="12" t="s">
        <v>81</v>
      </c>
      <c r="AW1113" s="12" t="s">
        <v>36</v>
      </c>
      <c r="AX1113" s="12" t="s">
        <v>73</v>
      </c>
      <c r="AY1113" s="265" t="s">
        <v>394</v>
      </c>
    </row>
    <row r="1114" spans="2:51" s="12" customFormat="1" ht="13.5">
      <c r="B1114" s="255"/>
      <c r="C1114" s="256"/>
      <c r="D1114" s="252" t="s">
        <v>405</v>
      </c>
      <c r="E1114" s="257" t="s">
        <v>22</v>
      </c>
      <c r="F1114" s="258" t="s">
        <v>1409</v>
      </c>
      <c r="G1114" s="256"/>
      <c r="H1114" s="259">
        <v>3.78</v>
      </c>
      <c r="I1114" s="260"/>
      <c r="J1114" s="256"/>
      <c r="K1114" s="256"/>
      <c r="L1114" s="261"/>
      <c r="M1114" s="262"/>
      <c r="N1114" s="263"/>
      <c r="O1114" s="263"/>
      <c r="P1114" s="263"/>
      <c r="Q1114" s="263"/>
      <c r="R1114" s="263"/>
      <c r="S1114" s="263"/>
      <c r="T1114" s="264"/>
      <c r="AT1114" s="265" t="s">
        <v>405</v>
      </c>
      <c r="AU1114" s="265" t="s">
        <v>81</v>
      </c>
      <c r="AV1114" s="12" t="s">
        <v>81</v>
      </c>
      <c r="AW1114" s="12" t="s">
        <v>36</v>
      </c>
      <c r="AX1114" s="12" t="s">
        <v>73</v>
      </c>
      <c r="AY1114" s="265" t="s">
        <v>394</v>
      </c>
    </row>
    <row r="1115" spans="2:51" s="12" customFormat="1" ht="13.5">
      <c r="B1115" s="255"/>
      <c r="C1115" s="256"/>
      <c r="D1115" s="252" t="s">
        <v>405</v>
      </c>
      <c r="E1115" s="257" t="s">
        <v>22</v>
      </c>
      <c r="F1115" s="258" t="s">
        <v>1410</v>
      </c>
      <c r="G1115" s="256"/>
      <c r="H1115" s="259">
        <v>5.96</v>
      </c>
      <c r="I1115" s="260"/>
      <c r="J1115" s="256"/>
      <c r="K1115" s="256"/>
      <c r="L1115" s="261"/>
      <c r="M1115" s="262"/>
      <c r="N1115" s="263"/>
      <c r="O1115" s="263"/>
      <c r="P1115" s="263"/>
      <c r="Q1115" s="263"/>
      <c r="R1115" s="263"/>
      <c r="S1115" s="263"/>
      <c r="T1115" s="264"/>
      <c r="AT1115" s="265" t="s">
        <v>405</v>
      </c>
      <c r="AU1115" s="265" t="s">
        <v>81</v>
      </c>
      <c r="AV1115" s="12" t="s">
        <v>81</v>
      </c>
      <c r="AW1115" s="12" t="s">
        <v>36</v>
      </c>
      <c r="AX1115" s="12" t="s">
        <v>73</v>
      </c>
      <c r="AY1115" s="265" t="s">
        <v>394</v>
      </c>
    </row>
    <row r="1116" spans="2:51" s="12" customFormat="1" ht="13.5">
      <c r="B1116" s="255"/>
      <c r="C1116" s="256"/>
      <c r="D1116" s="252" t="s">
        <v>405</v>
      </c>
      <c r="E1116" s="257" t="s">
        <v>22</v>
      </c>
      <c r="F1116" s="258" t="s">
        <v>1411</v>
      </c>
      <c r="G1116" s="256"/>
      <c r="H1116" s="259">
        <v>4.41</v>
      </c>
      <c r="I1116" s="260"/>
      <c r="J1116" s="256"/>
      <c r="K1116" s="256"/>
      <c r="L1116" s="261"/>
      <c r="M1116" s="262"/>
      <c r="N1116" s="263"/>
      <c r="O1116" s="263"/>
      <c r="P1116" s="263"/>
      <c r="Q1116" s="263"/>
      <c r="R1116" s="263"/>
      <c r="S1116" s="263"/>
      <c r="T1116" s="264"/>
      <c r="AT1116" s="265" t="s">
        <v>405</v>
      </c>
      <c r="AU1116" s="265" t="s">
        <v>81</v>
      </c>
      <c r="AV1116" s="12" t="s">
        <v>81</v>
      </c>
      <c r="AW1116" s="12" t="s">
        <v>36</v>
      </c>
      <c r="AX1116" s="12" t="s">
        <v>73</v>
      </c>
      <c r="AY1116" s="265" t="s">
        <v>394</v>
      </c>
    </row>
    <row r="1117" spans="2:51" s="12" customFormat="1" ht="13.5">
      <c r="B1117" s="255"/>
      <c r="C1117" s="256"/>
      <c r="D1117" s="252" t="s">
        <v>405</v>
      </c>
      <c r="E1117" s="257" t="s">
        <v>22</v>
      </c>
      <c r="F1117" s="258" t="s">
        <v>1412</v>
      </c>
      <c r="G1117" s="256"/>
      <c r="H1117" s="259">
        <v>7.76</v>
      </c>
      <c r="I1117" s="260"/>
      <c r="J1117" s="256"/>
      <c r="K1117" s="256"/>
      <c r="L1117" s="261"/>
      <c r="M1117" s="262"/>
      <c r="N1117" s="263"/>
      <c r="O1117" s="263"/>
      <c r="P1117" s="263"/>
      <c r="Q1117" s="263"/>
      <c r="R1117" s="263"/>
      <c r="S1117" s="263"/>
      <c r="T1117" s="264"/>
      <c r="AT1117" s="265" t="s">
        <v>405</v>
      </c>
      <c r="AU1117" s="265" t="s">
        <v>81</v>
      </c>
      <c r="AV1117" s="12" t="s">
        <v>81</v>
      </c>
      <c r="AW1117" s="12" t="s">
        <v>36</v>
      </c>
      <c r="AX1117" s="12" t="s">
        <v>73</v>
      </c>
      <c r="AY1117" s="265" t="s">
        <v>394</v>
      </c>
    </row>
    <row r="1118" spans="2:51" s="12" customFormat="1" ht="13.5">
      <c r="B1118" s="255"/>
      <c r="C1118" s="256"/>
      <c r="D1118" s="252" t="s">
        <v>405</v>
      </c>
      <c r="E1118" s="257" t="s">
        <v>22</v>
      </c>
      <c r="F1118" s="258" t="s">
        <v>1406</v>
      </c>
      <c r="G1118" s="256"/>
      <c r="H1118" s="259">
        <v>12.64</v>
      </c>
      <c r="I1118" s="260"/>
      <c r="J1118" s="256"/>
      <c r="K1118" s="256"/>
      <c r="L1118" s="261"/>
      <c r="M1118" s="262"/>
      <c r="N1118" s="263"/>
      <c r="O1118" s="263"/>
      <c r="P1118" s="263"/>
      <c r="Q1118" s="263"/>
      <c r="R1118" s="263"/>
      <c r="S1118" s="263"/>
      <c r="T1118" s="264"/>
      <c r="AT1118" s="265" t="s">
        <v>405</v>
      </c>
      <c r="AU1118" s="265" t="s">
        <v>81</v>
      </c>
      <c r="AV1118" s="12" t="s">
        <v>81</v>
      </c>
      <c r="AW1118" s="12" t="s">
        <v>36</v>
      </c>
      <c r="AX1118" s="12" t="s">
        <v>73</v>
      </c>
      <c r="AY1118" s="265" t="s">
        <v>394</v>
      </c>
    </row>
    <row r="1119" spans="2:51" s="12" customFormat="1" ht="13.5">
      <c r="B1119" s="255"/>
      <c r="C1119" s="256"/>
      <c r="D1119" s="252" t="s">
        <v>405</v>
      </c>
      <c r="E1119" s="257" t="s">
        <v>22</v>
      </c>
      <c r="F1119" s="258" t="s">
        <v>1413</v>
      </c>
      <c r="G1119" s="256"/>
      <c r="H1119" s="259">
        <v>7.38</v>
      </c>
      <c r="I1119" s="260"/>
      <c r="J1119" s="256"/>
      <c r="K1119" s="256"/>
      <c r="L1119" s="261"/>
      <c r="M1119" s="262"/>
      <c r="N1119" s="263"/>
      <c r="O1119" s="263"/>
      <c r="P1119" s="263"/>
      <c r="Q1119" s="263"/>
      <c r="R1119" s="263"/>
      <c r="S1119" s="263"/>
      <c r="T1119" s="264"/>
      <c r="AT1119" s="265" t="s">
        <v>405</v>
      </c>
      <c r="AU1119" s="265" t="s">
        <v>81</v>
      </c>
      <c r="AV1119" s="12" t="s">
        <v>81</v>
      </c>
      <c r="AW1119" s="12" t="s">
        <v>36</v>
      </c>
      <c r="AX1119" s="12" t="s">
        <v>73</v>
      </c>
      <c r="AY1119" s="265" t="s">
        <v>394</v>
      </c>
    </row>
    <row r="1120" spans="2:51" s="12" customFormat="1" ht="13.5">
      <c r="B1120" s="255"/>
      <c r="C1120" s="256"/>
      <c r="D1120" s="252" t="s">
        <v>405</v>
      </c>
      <c r="E1120" s="257" t="s">
        <v>22</v>
      </c>
      <c r="F1120" s="258" t="s">
        <v>1418</v>
      </c>
      <c r="G1120" s="256"/>
      <c r="H1120" s="259">
        <v>1.62</v>
      </c>
      <c r="I1120" s="260"/>
      <c r="J1120" s="256"/>
      <c r="K1120" s="256"/>
      <c r="L1120" s="261"/>
      <c r="M1120" s="262"/>
      <c r="N1120" s="263"/>
      <c r="O1120" s="263"/>
      <c r="P1120" s="263"/>
      <c r="Q1120" s="263"/>
      <c r="R1120" s="263"/>
      <c r="S1120" s="263"/>
      <c r="T1120" s="264"/>
      <c r="AT1120" s="265" t="s">
        <v>405</v>
      </c>
      <c r="AU1120" s="265" t="s">
        <v>81</v>
      </c>
      <c r="AV1120" s="12" t="s">
        <v>81</v>
      </c>
      <c r="AW1120" s="12" t="s">
        <v>36</v>
      </c>
      <c r="AX1120" s="12" t="s">
        <v>73</v>
      </c>
      <c r="AY1120" s="265" t="s">
        <v>394</v>
      </c>
    </row>
    <row r="1121" spans="2:51" s="14" customFormat="1" ht="13.5">
      <c r="B1121" s="277"/>
      <c r="C1121" s="278"/>
      <c r="D1121" s="252" t="s">
        <v>405</v>
      </c>
      <c r="E1121" s="279" t="s">
        <v>257</v>
      </c>
      <c r="F1121" s="280" t="s">
        <v>473</v>
      </c>
      <c r="G1121" s="278"/>
      <c r="H1121" s="281">
        <v>82.02</v>
      </c>
      <c r="I1121" s="282"/>
      <c r="J1121" s="278"/>
      <c r="K1121" s="278"/>
      <c r="L1121" s="283"/>
      <c r="M1121" s="284"/>
      <c r="N1121" s="285"/>
      <c r="O1121" s="285"/>
      <c r="P1121" s="285"/>
      <c r="Q1121" s="285"/>
      <c r="R1121" s="285"/>
      <c r="S1121" s="285"/>
      <c r="T1121" s="286"/>
      <c r="AT1121" s="287" t="s">
        <v>405</v>
      </c>
      <c r="AU1121" s="287" t="s">
        <v>81</v>
      </c>
      <c r="AV1121" s="14" t="s">
        <v>401</v>
      </c>
      <c r="AW1121" s="14" t="s">
        <v>36</v>
      </c>
      <c r="AX1121" s="14" t="s">
        <v>24</v>
      </c>
      <c r="AY1121" s="287" t="s">
        <v>394</v>
      </c>
    </row>
    <row r="1122" spans="2:65" s="1" customFormat="1" ht="16.5" customHeight="1">
      <c r="B1122" s="47"/>
      <c r="C1122" s="288" t="s">
        <v>2156</v>
      </c>
      <c r="D1122" s="288" t="s">
        <v>506</v>
      </c>
      <c r="E1122" s="289" t="s">
        <v>2157</v>
      </c>
      <c r="F1122" s="290" t="s">
        <v>2158</v>
      </c>
      <c r="G1122" s="291" t="s">
        <v>399</v>
      </c>
      <c r="H1122" s="292">
        <v>86.121</v>
      </c>
      <c r="I1122" s="293"/>
      <c r="J1122" s="294">
        <f>ROUND(I1122*H1122,2)</f>
        <v>0</v>
      </c>
      <c r="K1122" s="290" t="s">
        <v>22</v>
      </c>
      <c r="L1122" s="295"/>
      <c r="M1122" s="296" t="s">
        <v>22</v>
      </c>
      <c r="N1122" s="297" t="s">
        <v>44</v>
      </c>
      <c r="O1122" s="48"/>
      <c r="P1122" s="249">
        <f>O1122*H1122</f>
        <v>0</v>
      </c>
      <c r="Q1122" s="249">
        <v>0.008</v>
      </c>
      <c r="R1122" s="249">
        <f>Q1122*H1122</f>
        <v>0.688968</v>
      </c>
      <c r="S1122" s="249">
        <v>0</v>
      </c>
      <c r="T1122" s="250">
        <f>S1122*H1122</f>
        <v>0</v>
      </c>
      <c r="AR1122" s="25" t="s">
        <v>588</v>
      </c>
      <c r="AT1122" s="25" t="s">
        <v>506</v>
      </c>
      <c r="AU1122" s="25" t="s">
        <v>81</v>
      </c>
      <c r="AY1122" s="25" t="s">
        <v>394</v>
      </c>
      <c r="BE1122" s="251">
        <f>IF(N1122="základní",J1122,0)</f>
        <v>0</v>
      </c>
      <c r="BF1122" s="251">
        <f>IF(N1122="snížená",J1122,0)</f>
        <v>0</v>
      </c>
      <c r="BG1122" s="251">
        <f>IF(N1122="zákl. přenesená",J1122,0)</f>
        <v>0</v>
      </c>
      <c r="BH1122" s="251">
        <f>IF(N1122="sníž. přenesená",J1122,0)</f>
        <v>0</v>
      </c>
      <c r="BI1122" s="251">
        <f>IF(N1122="nulová",J1122,0)</f>
        <v>0</v>
      </c>
      <c r="BJ1122" s="25" t="s">
        <v>24</v>
      </c>
      <c r="BK1122" s="251">
        <f>ROUND(I1122*H1122,2)</f>
        <v>0</v>
      </c>
      <c r="BL1122" s="25" t="s">
        <v>493</v>
      </c>
      <c r="BM1122" s="25" t="s">
        <v>2159</v>
      </c>
    </row>
    <row r="1123" spans="2:47" s="1" customFormat="1" ht="13.5">
      <c r="B1123" s="47"/>
      <c r="C1123" s="75"/>
      <c r="D1123" s="252" t="s">
        <v>403</v>
      </c>
      <c r="E1123" s="75"/>
      <c r="F1123" s="253" t="s">
        <v>2160</v>
      </c>
      <c r="G1123" s="75"/>
      <c r="H1123" s="75"/>
      <c r="I1123" s="208"/>
      <c r="J1123" s="75"/>
      <c r="K1123" s="75"/>
      <c r="L1123" s="73"/>
      <c r="M1123" s="254"/>
      <c r="N1123" s="48"/>
      <c r="O1123" s="48"/>
      <c r="P1123" s="48"/>
      <c r="Q1123" s="48"/>
      <c r="R1123" s="48"/>
      <c r="S1123" s="48"/>
      <c r="T1123" s="96"/>
      <c r="AT1123" s="25" t="s">
        <v>403</v>
      </c>
      <c r="AU1123" s="25" t="s">
        <v>81</v>
      </c>
    </row>
    <row r="1124" spans="2:47" s="1" customFormat="1" ht="13.5">
      <c r="B1124" s="47"/>
      <c r="C1124" s="75"/>
      <c r="D1124" s="252" t="s">
        <v>842</v>
      </c>
      <c r="E1124" s="75"/>
      <c r="F1124" s="308" t="s">
        <v>2161</v>
      </c>
      <c r="G1124" s="75"/>
      <c r="H1124" s="75"/>
      <c r="I1124" s="208"/>
      <c r="J1124" s="75"/>
      <c r="K1124" s="75"/>
      <c r="L1124" s="73"/>
      <c r="M1124" s="254"/>
      <c r="N1124" s="48"/>
      <c r="O1124" s="48"/>
      <c r="P1124" s="48"/>
      <c r="Q1124" s="48"/>
      <c r="R1124" s="48"/>
      <c r="S1124" s="48"/>
      <c r="T1124" s="96"/>
      <c r="AT1124" s="25" t="s">
        <v>842</v>
      </c>
      <c r="AU1124" s="25" t="s">
        <v>81</v>
      </c>
    </row>
    <row r="1125" spans="2:51" s="12" customFormat="1" ht="13.5">
      <c r="B1125" s="255"/>
      <c r="C1125" s="256"/>
      <c r="D1125" s="252" t="s">
        <v>405</v>
      </c>
      <c r="E1125" s="257" t="s">
        <v>22</v>
      </c>
      <c r="F1125" s="258" t="s">
        <v>2162</v>
      </c>
      <c r="G1125" s="256"/>
      <c r="H1125" s="259">
        <v>86.121</v>
      </c>
      <c r="I1125" s="260"/>
      <c r="J1125" s="256"/>
      <c r="K1125" s="256"/>
      <c r="L1125" s="261"/>
      <c r="M1125" s="262"/>
      <c r="N1125" s="263"/>
      <c r="O1125" s="263"/>
      <c r="P1125" s="263"/>
      <c r="Q1125" s="263"/>
      <c r="R1125" s="263"/>
      <c r="S1125" s="263"/>
      <c r="T1125" s="264"/>
      <c r="AT1125" s="265" t="s">
        <v>405</v>
      </c>
      <c r="AU1125" s="265" t="s">
        <v>81</v>
      </c>
      <c r="AV1125" s="12" t="s">
        <v>81</v>
      </c>
      <c r="AW1125" s="12" t="s">
        <v>36</v>
      </c>
      <c r="AX1125" s="12" t="s">
        <v>24</v>
      </c>
      <c r="AY1125" s="265" t="s">
        <v>394</v>
      </c>
    </row>
    <row r="1126" spans="2:65" s="1" customFormat="1" ht="16.5" customHeight="1">
      <c r="B1126" s="47"/>
      <c r="C1126" s="240" t="s">
        <v>2163</v>
      </c>
      <c r="D1126" s="240" t="s">
        <v>396</v>
      </c>
      <c r="E1126" s="241" t="s">
        <v>2164</v>
      </c>
      <c r="F1126" s="242" t="s">
        <v>2165</v>
      </c>
      <c r="G1126" s="243" t="s">
        <v>409</v>
      </c>
      <c r="H1126" s="244">
        <v>7</v>
      </c>
      <c r="I1126" s="245"/>
      <c r="J1126" s="246">
        <f>ROUND(I1126*H1126,2)</f>
        <v>0</v>
      </c>
      <c r="K1126" s="242" t="s">
        <v>400</v>
      </c>
      <c r="L1126" s="73"/>
      <c r="M1126" s="247" t="s">
        <v>22</v>
      </c>
      <c r="N1126" s="248" t="s">
        <v>44</v>
      </c>
      <c r="O1126" s="48"/>
      <c r="P1126" s="249">
        <f>O1126*H1126</f>
        <v>0</v>
      </c>
      <c r="Q1126" s="249">
        <v>3E-05</v>
      </c>
      <c r="R1126" s="249">
        <f>Q1126*H1126</f>
        <v>0.00021</v>
      </c>
      <c r="S1126" s="249">
        <v>0</v>
      </c>
      <c r="T1126" s="250">
        <f>S1126*H1126</f>
        <v>0</v>
      </c>
      <c r="AR1126" s="25" t="s">
        <v>493</v>
      </c>
      <c r="AT1126" s="25" t="s">
        <v>396</v>
      </c>
      <c r="AU1126" s="25" t="s">
        <v>81</v>
      </c>
      <c r="AY1126" s="25" t="s">
        <v>394</v>
      </c>
      <c r="BE1126" s="251">
        <f>IF(N1126="základní",J1126,0)</f>
        <v>0</v>
      </c>
      <c r="BF1126" s="251">
        <f>IF(N1126="snížená",J1126,0)</f>
        <v>0</v>
      </c>
      <c r="BG1126" s="251">
        <f>IF(N1126="zákl. přenesená",J1126,0)</f>
        <v>0</v>
      </c>
      <c r="BH1126" s="251">
        <f>IF(N1126="sníž. přenesená",J1126,0)</f>
        <v>0</v>
      </c>
      <c r="BI1126" s="251">
        <f>IF(N1126="nulová",J1126,0)</f>
        <v>0</v>
      </c>
      <c r="BJ1126" s="25" t="s">
        <v>24</v>
      </c>
      <c r="BK1126" s="251">
        <f>ROUND(I1126*H1126,2)</f>
        <v>0</v>
      </c>
      <c r="BL1126" s="25" t="s">
        <v>493</v>
      </c>
      <c r="BM1126" s="25" t="s">
        <v>2166</v>
      </c>
    </row>
    <row r="1127" spans="2:47" s="1" customFormat="1" ht="13.5">
      <c r="B1127" s="47"/>
      <c r="C1127" s="75"/>
      <c r="D1127" s="252" t="s">
        <v>403</v>
      </c>
      <c r="E1127" s="75"/>
      <c r="F1127" s="253" t="s">
        <v>2167</v>
      </c>
      <c r="G1127" s="75"/>
      <c r="H1127" s="75"/>
      <c r="I1127" s="208"/>
      <c r="J1127" s="75"/>
      <c r="K1127" s="75"/>
      <c r="L1127" s="73"/>
      <c r="M1127" s="254"/>
      <c r="N1127" s="48"/>
      <c r="O1127" s="48"/>
      <c r="P1127" s="48"/>
      <c r="Q1127" s="48"/>
      <c r="R1127" s="48"/>
      <c r="S1127" s="48"/>
      <c r="T1127" s="96"/>
      <c r="AT1127" s="25" t="s">
        <v>403</v>
      </c>
      <c r="AU1127" s="25" t="s">
        <v>81</v>
      </c>
    </row>
    <row r="1128" spans="2:51" s="12" customFormat="1" ht="13.5">
      <c r="B1128" s="255"/>
      <c r="C1128" s="256"/>
      <c r="D1128" s="252" t="s">
        <v>405</v>
      </c>
      <c r="E1128" s="257" t="s">
        <v>22</v>
      </c>
      <c r="F1128" s="258" t="s">
        <v>2168</v>
      </c>
      <c r="G1128" s="256"/>
      <c r="H1128" s="259">
        <v>2</v>
      </c>
      <c r="I1128" s="260"/>
      <c r="J1128" s="256"/>
      <c r="K1128" s="256"/>
      <c r="L1128" s="261"/>
      <c r="M1128" s="262"/>
      <c r="N1128" s="263"/>
      <c r="O1128" s="263"/>
      <c r="P1128" s="263"/>
      <c r="Q1128" s="263"/>
      <c r="R1128" s="263"/>
      <c r="S1128" s="263"/>
      <c r="T1128" s="264"/>
      <c r="AT1128" s="265" t="s">
        <v>405</v>
      </c>
      <c r="AU1128" s="265" t="s">
        <v>81</v>
      </c>
      <c r="AV1128" s="12" t="s">
        <v>81</v>
      </c>
      <c r="AW1128" s="12" t="s">
        <v>36</v>
      </c>
      <c r="AX1128" s="12" t="s">
        <v>73</v>
      </c>
      <c r="AY1128" s="265" t="s">
        <v>394</v>
      </c>
    </row>
    <row r="1129" spans="2:51" s="12" customFormat="1" ht="13.5">
      <c r="B1129" s="255"/>
      <c r="C1129" s="256"/>
      <c r="D1129" s="252" t="s">
        <v>405</v>
      </c>
      <c r="E1129" s="257" t="s">
        <v>22</v>
      </c>
      <c r="F1129" s="258" t="s">
        <v>2169</v>
      </c>
      <c r="G1129" s="256"/>
      <c r="H1129" s="259">
        <v>5</v>
      </c>
      <c r="I1129" s="260"/>
      <c r="J1129" s="256"/>
      <c r="K1129" s="256"/>
      <c r="L1129" s="261"/>
      <c r="M1129" s="262"/>
      <c r="N1129" s="263"/>
      <c r="O1129" s="263"/>
      <c r="P1129" s="263"/>
      <c r="Q1129" s="263"/>
      <c r="R1129" s="263"/>
      <c r="S1129" s="263"/>
      <c r="T1129" s="264"/>
      <c r="AT1129" s="265" t="s">
        <v>405</v>
      </c>
      <c r="AU1129" s="265" t="s">
        <v>81</v>
      </c>
      <c r="AV1129" s="12" t="s">
        <v>81</v>
      </c>
      <c r="AW1129" s="12" t="s">
        <v>36</v>
      </c>
      <c r="AX1129" s="12" t="s">
        <v>73</v>
      </c>
      <c r="AY1129" s="265" t="s">
        <v>394</v>
      </c>
    </row>
    <row r="1130" spans="2:51" s="14" customFormat="1" ht="13.5">
      <c r="B1130" s="277"/>
      <c r="C1130" s="278"/>
      <c r="D1130" s="252" t="s">
        <v>405</v>
      </c>
      <c r="E1130" s="279" t="s">
        <v>22</v>
      </c>
      <c r="F1130" s="280" t="s">
        <v>473</v>
      </c>
      <c r="G1130" s="278"/>
      <c r="H1130" s="281">
        <v>7</v>
      </c>
      <c r="I1130" s="282"/>
      <c r="J1130" s="278"/>
      <c r="K1130" s="278"/>
      <c r="L1130" s="283"/>
      <c r="M1130" s="284"/>
      <c r="N1130" s="285"/>
      <c r="O1130" s="285"/>
      <c r="P1130" s="285"/>
      <c r="Q1130" s="285"/>
      <c r="R1130" s="285"/>
      <c r="S1130" s="285"/>
      <c r="T1130" s="286"/>
      <c r="AT1130" s="287" t="s">
        <v>405</v>
      </c>
      <c r="AU1130" s="287" t="s">
        <v>81</v>
      </c>
      <c r="AV1130" s="14" t="s">
        <v>401</v>
      </c>
      <c r="AW1130" s="14" t="s">
        <v>36</v>
      </c>
      <c r="AX1130" s="14" t="s">
        <v>24</v>
      </c>
      <c r="AY1130" s="287" t="s">
        <v>394</v>
      </c>
    </row>
    <row r="1131" spans="2:65" s="1" customFormat="1" ht="16.5" customHeight="1">
      <c r="B1131" s="47"/>
      <c r="C1131" s="288" t="s">
        <v>2170</v>
      </c>
      <c r="D1131" s="288" t="s">
        <v>506</v>
      </c>
      <c r="E1131" s="289" t="s">
        <v>2171</v>
      </c>
      <c r="F1131" s="290" t="s">
        <v>2172</v>
      </c>
      <c r="G1131" s="291" t="s">
        <v>409</v>
      </c>
      <c r="H1131" s="292">
        <v>7</v>
      </c>
      <c r="I1131" s="293"/>
      <c r="J1131" s="294">
        <f>ROUND(I1131*H1131,2)</f>
        <v>0</v>
      </c>
      <c r="K1131" s="290" t="s">
        <v>400</v>
      </c>
      <c r="L1131" s="295"/>
      <c r="M1131" s="296" t="s">
        <v>22</v>
      </c>
      <c r="N1131" s="297" t="s">
        <v>44</v>
      </c>
      <c r="O1131" s="48"/>
      <c r="P1131" s="249">
        <f>O1131*H1131</f>
        <v>0</v>
      </c>
      <c r="Q1131" s="249">
        <v>0.00055</v>
      </c>
      <c r="R1131" s="249">
        <f>Q1131*H1131</f>
        <v>0.00385</v>
      </c>
      <c r="S1131" s="249">
        <v>0</v>
      </c>
      <c r="T1131" s="250">
        <f>S1131*H1131</f>
        <v>0</v>
      </c>
      <c r="AR1131" s="25" t="s">
        <v>588</v>
      </c>
      <c r="AT1131" s="25" t="s">
        <v>506</v>
      </c>
      <c r="AU1131" s="25" t="s">
        <v>81</v>
      </c>
      <c r="AY1131" s="25" t="s">
        <v>394</v>
      </c>
      <c r="BE1131" s="251">
        <f>IF(N1131="základní",J1131,0)</f>
        <v>0</v>
      </c>
      <c r="BF1131" s="251">
        <f>IF(N1131="snížená",J1131,0)</f>
        <v>0</v>
      </c>
      <c r="BG1131" s="251">
        <f>IF(N1131="zákl. přenesená",J1131,0)</f>
        <v>0</v>
      </c>
      <c r="BH1131" s="251">
        <f>IF(N1131="sníž. přenesená",J1131,0)</f>
        <v>0</v>
      </c>
      <c r="BI1131" s="251">
        <f>IF(N1131="nulová",J1131,0)</f>
        <v>0</v>
      </c>
      <c r="BJ1131" s="25" t="s">
        <v>24</v>
      </c>
      <c r="BK1131" s="251">
        <f>ROUND(I1131*H1131,2)</f>
        <v>0</v>
      </c>
      <c r="BL1131" s="25" t="s">
        <v>493</v>
      </c>
      <c r="BM1131" s="25" t="s">
        <v>2173</v>
      </c>
    </row>
    <row r="1132" spans="2:47" s="1" customFormat="1" ht="13.5">
      <c r="B1132" s="47"/>
      <c r="C1132" s="75"/>
      <c r="D1132" s="252" t="s">
        <v>403</v>
      </c>
      <c r="E1132" s="75"/>
      <c r="F1132" s="253" t="s">
        <v>2174</v>
      </c>
      <c r="G1132" s="75"/>
      <c r="H1132" s="75"/>
      <c r="I1132" s="208"/>
      <c r="J1132" s="75"/>
      <c r="K1132" s="75"/>
      <c r="L1132" s="73"/>
      <c r="M1132" s="254"/>
      <c r="N1132" s="48"/>
      <c r="O1132" s="48"/>
      <c r="P1132" s="48"/>
      <c r="Q1132" s="48"/>
      <c r="R1132" s="48"/>
      <c r="S1132" s="48"/>
      <c r="T1132" s="96"/>
      <c r="AT1132" s="25" t="s">
        <v>403</v>
      </c>
      <c r="AU1132" s="25" t="s">
        <v>81</v>
      </c>
    </row>
    <row r="1133" spans="2:65" s="1" customFormat="1" ht="16.5" customHeight="1">
      <c r="B1133" s="47"/>
      <c r="C1133" s="240" t="s">
        <v>2175</v>
      </c>
      <c r="D1133" s="240" t="s">
        <v>396</v>
      </c>
      <c r="E1133" s="241" t="s">
        <v>2176</v>
      </c>
      <c r="F1133" s="242" t="s">
        <v>2177</v>
      </c>
      <c r="G1133" s="243" t="s">
        <v>552</v>
      </c>
      <c r="H1133" s="244">
        <v>4.017</v>
      </c>
      <c r="I1133" s="245"/>
      <c r="J1133" s="246">
        <f>ROUND(I1133*H1133,2)</f>
        <v>0</v>
      </c>
      <c r="K1133" s="242" t="s">
        <v>410</v>
      </c>
      <c r="L1133" s="73"/>
      <c r="M1133" s="247" t="s">
        <v>22</v>
      </c>
      <c r="N1133" s="248" t="s">
        <v>44</v>
      </c>
      <c r="O1133" s="48"/>
      <c r="P1133" s="249">
        <f>O1133*H1133</f>
        <v>0</v>
      </c>
      <c r="Q1133" s="249">
        <v>0</v>
      </c>
      <c r="R1133" s="249">
        <f>Q1133*H1133</f>
        <v>0</v>
      </c>
      <c r="S1133" s="249">
        <v>0</v>
      </c>
      <c r="T1133" s="250">
        <f>S1133*H1133</f>
        <v>0</v>
      </c>
      <c r="AR1133" s="25" t="s">
        <v>493</v>
      </c>
      <c r="AT1133" s="25" t="s">
        <v>396</v>
      </c>
      <c r="AU1133" s="25" t="s">
        <v>81</v>
      </c>
      <c r="AY1133" s="25" t="s">
        <v>394</v>
      </c>
      <c r="BE1133" s="251">
        <f>IF(N1133="základní",J1133,0)</f>
        <v>0</v>
      </c>
      <c r="BF1133" s="251">
        <f>IF(N1133="snížená",J1133,0)</f>
        <v>0</v>
      </c>
      <c r="BG1133" s="251">
        <f>IF(N1133="zákl. přenesená",J1133,0)</f>
        <v>0</v>
      </c>
      <c r="BH1133" s="251">
        <f>IF(N1133="sníž. přenesená",J1133,0)</f>
        <v>0</v>
      </c>
      <c r="BI1133" s="251">
        <f>IF(N1133="nulová",J1133,0)</f>
        <v>0</v>
      </c>
      <c r="BJ1133" s="25" t="s">
        <v>24</v>
      </c>
      <c r="BK1133" s="251">
        <f>ROUND(I1133*H1133,2)</f>
        <v>0</v>
      </c>
      <c r="BL1133" s="25" t="s">
        <v>493</v>
      </c>
      <c r="BM1133" s="25" t="s">
        <v>2178</v>
      </c>
    </row>
    <row r="1134" spans="2:47" s="1" customFormat="1" ht="13.5">
      <c r="B1134" s="47"/>
      <c r="C1134" s="75"/>
      <c r="D1134" s="252" t="s">
        <v>403</v>
      </c>
      <c r="E1134" s="75"/>
      <c r="F1134" s="253" t="s">
        <v>2179</v>
      </c>
      <c r="G1134" s="75"/>
      <c r="H1134" s="75"/>
      <c r="I1134" s="208"/>
      <c r="J1134" s="75"/>
      <c r="K1134" s="75"/>
      <c r="L1134" s="73"/>
      <c r="M1134" s="254"/>
      <c r="N1134" s="48"/>
      <c r="O1134" s="48"/>
      <c r="P1134" s="48"/>
      <c r="Q1134" s="48"/>
      <c r="R1134" s="48"/>
      <c r="S1134" s="48"/>
      <c r="T1134" s="96"/>
      <c r="AT1134" s="25" t="s">
        <v>403</v>
      </c>
      <c r="AU1134" s="25" t="s">
        <v>81</v>
      </c>
    </row>
    <row r="1135" spans="2:63" s="11" customFormat="1" ht="29.85" customHeight="1">
      <c r="B1135" s="224"/>
      <c r="C1135" s="225"/>
      <c r="D1135" s="226" t="s">
        <v>72</v>
      </c>
      <c r="E1135" s="238" t="s">
        <v>2180</v>
      </c>
      <c r="F1135" s="238" t="s">
        <v>2181</v>
      </c>
      <c r="G1135" s="225"/>
      <c r="H1135" s="225"/>
      <c r="I1135" s="228"/>
      <c r="J1135" s="239">
        <f>BK1135</f>
        <v>0</v>
      </c>
      <c r="K1135" s="225"/>
      <c r="L1135" s="230"/>
      <c r="M1135" s="231"/>
      <c r="N1135" s="232"/>
      <c r="O1135" s="232"/>
      <c r="P1135" s="233">
        <f>SUM(P1136:P1153)</f>
        <v>0</v>
      </c>
      <c r="Q1135" s="232"/>
      <c r="R1135" s="233">
        <f>SUM(R1136:R1153)</f>
        <v>0.5146893200000001</v>
      </c>
      <c r="S1135" s="232"/>
      <c r="T1135" s="234">
        <f>SUM(T1136:T1153)</f>
        <v>0</v>
      </c>
      <c r="AR1135" s="235" t="s">
        <v>81</v>
      </c>
      <c r="AT1135" s="236" t="s">
        <v>72</v>
      </c>
      <c r="AU1135" s="236" t="s">
        <v>24</v>
      </c>
      <c r="AY1135" s="235" t="s">
        <v>394</v>
      </c>
      <c r="BK1135" s="237">
        <f>SUM(BK1136:BK1153)</f>
        <v>0</v>
      </c>
    </row>
    <row r="1136" spans="2:65" s="1" customFormat="1" ht="25.5" customHeight="1">
      <c r="B1136" s="47"/>
      <c r="C1136" s="240" t="s">
        <v>2182</v>
      </c>
      <c r="D1136" s="240" t="s">
        <v>396</v>
      </c>
      <c r="E1136" s="241" t="s">
        <v>2183</v>
      </c>
      <c r="F1136" s="242" t="s">
        <v>2184</v>
      </c>
      <c r="G1136" s="243" t="s">
        <v>612</v>
      </c>
      <c r="H1136" s="244">
        <v>115.034</v>
      </c>
      <c r="I1136" s="245"/>
      <c r="J1136" s="246">
        <f>ROUND(I1136*H1136,2)</f>
        <v>0</v>
      </c>
      <c r="K1136" s="242" t="s">
        <v>400</v>
      </c>
      <c r="L1136" s="73"/>
      <c r="M1136" s="247" t="s">
        <v>22</v>
      </c>
      <c r="N1136" s="248" t="s">
        <v>44</v>
      </c>
      <c r="O1136" s="48"/>
      <c r="P1136" s="249">
        <f>O1136*H1136</f>
        <v>0</v>
      </c>
      <c r="Q1136" s="249">
        <v>0.00348</v>
      </c>
      <c r="R1136" s="249">
        <f>Q1136*H1136</f>
        <v>0.40031832</v>
      </c>
      <c r="S1136" s="249">
        <v>0</v>
      </c>
      <c r="T1136" s="250">
        <f>S1136*H1136</f>
        <v>0</v>
      </c>
      <c r="AR1136" s="25" t="s">
        <v>493</v>
      </c>
      <c r="AT1136" s="25" t="s">
        <v>396</v>
      </c>
      <c r="AU1136" s="25" t="s">
        <v>81</v>
      </c>
      <c r="AY1136" s="25" t="s">
        <v>394</v>
      </c>
      <c r="BE1136" s="251">
        <f>IF(N1136="základní",J1136,0)</f>
        <v>0</v>
      </c>
      <c r="BF1136" s="251">
        <f>IF(N1136="snížená",J1136,0)</f>
        <v>0</v>
      </c>
      <c r="BG1136" s="251">
        <f>IF(N1136="zákl. přenesená",J1136,0)</f>
        <v>0</v>
      </c>
      <c r="BH1136" s="251">
        <f>IF(N1136="sníž. přenesená",J1136,0)</f>
        <v>0</v>
      </c>
      <c r="BI1136" s="251">
        <f>IF(N1136="nulová",J1136,0)</f>
        <v>0</v>
      </c>
      <c r="BJ1136" s="25" t="s">
        <v>24</v>
      </c>
      <c r="BK1136" s="251">
        <f>ROUND(I1136*H1136,2)</f>
        <v>0</v>
      </c>
      <c r="BL1136" s="25" t="s">
        <v>493</v>
      </c>
      <c r="BM1136" s="25" t="s">
        <v>2185</v>
      </c>
    </row>
    <row r="1137" spans="2:47" s="1" customFormat="1" ht="13.5">
      <c r="B1137" s="47"/>
      <c r="C1137" s="75"/>
      <c r="D1137" s="252" t="s">
        <v>403</v>
      </c>
      <c r="E1137" s="75"/>
      <c r="F1137" s="253" t="s">
        <v>2186</v>
      </c>
      <c r="G1137" s="75"/>
      <c r="H1137" s="75"/>
      <c r="I1137" s="208"/>
      <c r="J1137" s="75"/>
      <c r="K1137" s="75"/>
      <c r="L1137" s="73"/>
      <c r="M1137" s="254"/>
      <c r="N1137" s="48"/>
      <c r="O1137" s="48"/>
      <c r="P1137" s="48"/>
      <c r="Q1137" s="48"/>
      <c r="R1137" s="48"/>
      <c r="S1137" s="48"/>
      <c r="T1137" s="96"/>
      <c r="AT1137" s="25" t="s">
        <v>403</v>
      </c>
      <c r="AU1137" s="25" t="s">
        <v>81</v>
      </c>
    </row>
    <row r="1138" spans="2:51" s="12" customFormat="1" ht="13.5">
      <c r="B1138" s="255"/>
      <c r="C1138" s="256"/>
      <c r="D1138" s="252" t="s">
        <v>405</v>
      </c>
      <c r="E1138" s="257" t="s">
        <v>22</v>
      </c>
      <c r="F1138" s="258" t="s">
        <v>310</v>
      </c>
      <c r="G1138" s="256"/>
      <c r="H1138" s="259">
        <v>115.034</v>
      </c>
      <c r="I1138" s="260"/>
      <c r="J1138" s="256"/>
      <c r="K1138" s="256"/>
      <c r="L1138" s="261"/>
      <c r="M1138" s="262"/>
      <c r="N1138" s="263"/>
      <c r="O1138" s="263"/>
      <c r="P1138" s="263"/>
      <c r="Q1138" s="263"/>
      <c r="R1138" s="263"/>
      <c r="S1138" s="263"/>
      <c r="T1138" s="264"/>
      <c r="AT1138" s="265" t="s">
        <v>405</v>
      </c>
      <c r="AU1138" s="265" t="s">
        <v>81</v>
      </c>
      <c r="AV1138" s="12" t="s">
        <v>81</v>
      </c>
      <c r="AW1138" s="12" t="s">
        <v>36</v>
      </c>
      <c r="AX1138" s="12" t="s">
        <v>24</v>
      </c>
      <c r="AY1138" s="265" t="s">
        <v>394</v>
      </c>
    </row>
    <row r="1139" spans="2:65" s="1" customFormat="1" ht="25.5" customHeight="1">
      <c r="B1139" s="47"/>
      <c r="C1139" s="240" t="s">
        <v>2187</v>
      </c>
      <c r="D1139" s="240" t="s">
        <v>396</v>
      </c>
      <c r="E1139" s="241" t="s">
        <v>2188</v>
      </c>
      <c r="F1139" s="242" t="s">
        <v>2189</v>
      </c>
      <c r="G1139" s="243" t="s">
        <v>612</v>
      </c>
      <c r="H1139" s="244">
        <v>56.4</v>
      </c>
      <c r="I1139" s="245"/>
      <c r="J1139" s="246">
        <f>ROUND(I1139*H1139,2)</f>
        <v>0</v>
      </c>
      <c r="K1139" s="242" t="s">
        <v>400</v>
      </c>
      <c r="L1139" s="73"/>
      <c r="M1139" s="247" t="s">
        <v>22</v>
      </c>
      <c r="N1139" s="248" t="s">
        <v>44</v>
      </c>
      <c r="O1139" s="48"/>
      <c r="P1139" s="249">
        <f>O1139*H1139</f>
        <v>0</v>
      </c>
      <c r="Q1139" s="249">
        <v>0.00115</v>
      </c>
      <c r="R1139" s="249">
        <f>Q1139*H1139</f>
        <v>0.06486</v>
      </c>
      <c r="S1139" s="249">
        <v>0</v>
      </c>
      <c r="T1139" s="250">
        <f>S1139*H1139</f>
        <v>0</v>
      </c>
      <c r="AR1139" s="25" t="s">
        <v>493</v>
      </c>
      <c r="AT1139" s="25" t="s">
        <v>396</v>
      </c>
      <c r="AU1139" s="25" t="s">
        <v>81</v>
      </c>
      <c r="AY1139" s="25" t="s">
        <v>394</v>
      </c>
      <c r="BE1139" s="251">
        <f>IF(N1139="základní",J1139,0)</f>
        <v>0</v>
      </c>
      <c r="BF1139" s="251">
        <f>IF(N1139="snížená",J1139,0)</f>
        <v>0</v>
      </c>
      <c r="BG1139" s="251">
        <f>IF(N1139="zákl. přenesená",J1139,0)</f>
        <v>0</v>
      </c>
      <c r="BH1139" s="251">
        <f>IF(N1139="sníž. přenesená",J1139,0)</f>
        <v>0</v>
      </c>
      <c r="BI1139" s="251">
        <f>IF(N1139="nulová",J1139,0)</f>
        <v>0</v>
      </c>
      <c r="BJ1139" s="25" t="s">
        <v>24</v>
      </c>
      <c r="BK1139" s="251">
        <f>ROUND(I1139*H1139,2)</f>
        <v>0</v>
      </c>
      <c r="BL1139" s="25" t="s">
        <v>493</v>
      </c>
      <c r="BM1139" s="25" t="s">
        <v>2190</v>
      </c>
    </row>
    <row r="1140" spans="2:47" s="1" customFormat="1" ht="13.5">
      <c r="B1140" s="47"/>
      <c r="C1140" s="75"/>
      <c r="D1140" s="252" t="s">
        <v>403</v>
      </c>
      <c r="E1140" s="75"/>
      <c r="F1140" s="253" t="s">
        <v>2191</v>
      </c>
      <c r="G1140" s="75"/>
      <c r="H1140" s="75"/>
      <c r="I1140" s="208"/>
      <c r="J1140" s="75"/>
      <c r="K1140" s="75"/>
      <c r="L1140" s="73"/>
      <c r="M1140" s="254"/>
      <c r="N1140" s="48"/>
      <c r="O1140" s="48"/>
      <c r="P1140" s="48"/>
      <c r="Q1140" s="48"/>
      <c r="R1140" s="48"/>
      <c r="S1140" s="48"/>
      <c r="T1140" s="96"/>
      <c r="AT1140" s="25" t="s">
        <v>403</v>
      </c>
      <c r="AU1140" s="25" t="s">
        <v>81</v>
      </c>
    </row>
    <row r="1141" spans="2:51" s="12" customFormat="1" ht="13.5">
      <c r="B1141" s="255"/>
      <c r="C1141" s="256"/>
      <c r="D1141" s="252" t="s">
        <v>405</v>
      </c>
      <c r="E1141" s="257" t="s">
        <v>22</v>
      </c>
      <c r="F1141" s="258" t="s">
        <v>2192</v>
      </c>
      <c r="G1141" s="256"/>
      <c r="H1141" s="259">
        <v>56.4</v>
      </c>
      <c r="I1141" s="260"/>
      <c r="J1141" s="256"/>
      <c r="K1141" s="256"/>
      <c r="L1141" s="261"/>
      <c r="M1141" s="262"/>
      <c r="N1141" s="263"/>
      <c r="O1141" s="263"/>
      <c r="P1141" s="263"/>
      <c r="Q1141" s="263"/>
      <c r="R1141" s="263"/>
      <c r="S1141" s="263"/>
      <c r="T1141" s="264"/>
      <c r="AT1141" s="265" t="s">
        <v>405</v>
      </c>
      <c r="AU1141" s="265" t="s">
        <v>81</v>
      </c>
      <c r="AV1141" s="12" t="s">
        <v>81</v>
      </c>
      <c r="AW1141" s="12" t="s">
        <v>36</v>
      </c>
      <c r="AX1141" s="12" t="s">
        <v>24</v>
      </c>
      <c r="AY1141" s="265" t="s">
        <v>394</v>
      </c>
    </row>
    <row r="1142" spans="2:65" s="1" customFormat="1" ht="25.5" customHeight="1">
      <c r="B1142" s="47"/>
      <c r="C1142" s="240" t="s">
        <v>2193</v>
      </c>
      <c r="D1142" s="240" t="s">
        <v>396</v>
      </c>
      <c r="E1142" s="241" t="s">
        <v>2194</v>
      </c>
      <c r="F1142" s="242" t="s">
        <v>2195</v>
      </c>
      <c r="G1142" s="243" t="s">
        <v>612</v>
      </c>
      <c r="H1142" s="244">
        <v>16.4</v>
      </c>
      <c r="I1142" s="245"/>
      <c r="J1142" s="246">
        <f>ROUND(I1142*H1142,2)</f>
        <v>0</v>
      </c>
      <c r="K1142" s="242" t="s">
        <v>22</v>
      </c>
      <c r="L1142" s="73"/>
      <c r="M1142" s="247" t="s">
        <v>22</v>
      </c>
      <c r="N1142" s="248" t="s">
        <v>44</v>
      </c>
      <c r="O1142" s="48"/>
      <c r="P1142" s="249">
        <f>O1142*H1142</f>
        <v>0</v>
      </c>
      <c r="Q1142" s="249">
        <v>0.00152</v>
      </c>
      <c r="R1142" s="249">
        <f>Q1142*H1142</f>
        <v>0.024928</v>
      </c>
      <c r="S1142" s="249">
        <v>0</v>
      </c>
      <c r="T1142" s="250">
        <f>S1142*H1142</f>
        <v>0</v>
      </c>
      <c r="AR1142" s="25" t="s">
        <v>493</v>
      </c>
      <c r="AT1142" s="25" t="s">
        <v>396</v>
      </c>
      <c r="AU1142" s="25" t="s">
        <v>81</v>
      </c>
      <c r="AY1142" s="25" t="s">
        <v>394</v>
      </c>
      <c r="BE1142" s="251">
        <f>IF(N1142="základní",J1142,0)</f>
        <v>0</v>
      </c>
      <c r="BF1142" s="251">
        <f>IF(N1142="snížená",J1142,0)</f>
        <v>0</v>
      </c>
      <c r="BG1142" s="251">
        <f>IF(N1142="zákl. přenesená",J1142,0)</f>
        <v>0</v>
      </c>
      <c r="BH1142" s="251">
        <f>IF(N1142="sníž. přenesená",J1142,0)</f>
        <v>0</v>
      </c>
      <c r="BI1142" s="251">
        <f>IF(N1142="nulová",J1142,0)</f>
        <v>0</v>
      </c>
      <c r="BJ1142" s="25" t="s">
        <v>24</v>
      </c>
      <c r="BK1142" s="251">
        <f>ROUND(I1142*H1142,2)</f>
        <v>0</v>
      </c>
      <c r="BL1142" s="25" t="s">
        <v>493</v>
      </c>
      <c r="BM1142" s="25" t="s">
        <v>2196</v>
      </c>
    </row>
    <row r="1143" spans="2:47" s="1" customFormat="1" ht="13.5">
      <c r="B1143" s="47"/>
      <c r="C1143" s="75"/>
      <c r="D1143" s="252" t="s">
        <v>403</v>
      </c>
      <c r="E1143" s="75"/>
      <c r="F1143" s="253" t="s">
        <v>2197</v>
      </c>
      <c r="G1143" s="75"/>
      <c r="H1143" s="75"/>
      <c r="I1143" s="208"/>
      <c r="J1143" s="75"/>
      <c r="K1143" s="75"/>
      <c r="L1143" s="73"/>
      <c r="M1143" s="254"/>
      <c r="N1143" s="48"/>
      <c r="O1143" s="48"/>
      <c r="P1143" s="48"/>
      <c r="Q1143" s="48"/>
      <c r="R1143" s="48"/>
      <c r="S1143" s="48"/>
      <c r="T1143" s="96"/>
      <c r="AT1143" s="25" t="s">
        <v>403</v>
      </c>
      <c r="AU1143" s="25" t="s">
        <v>81</v>
      </c>
    </row>
    <row r="1144" spans="2:47" s="1" customFormat="1" ht="13.5">
      <c r="B1144" s="47"/>
      <c r="C1144" s="75"/>
      <c r="D1144" s="252" t="s">
        <v>842</v>
      </c>
      <c r="E1144" s="75"/>
      <c r="F1144" s="308" t="s">
        <v>2198</v>
      </c>
      <c r="G1144" s="75"/>
      <c r="H1144" s="75"/>
      <c r="I1144" s="208"/>
      <c r="J1144" s="75"/>
      <c r="K1144" s="75"/>
      <c r="L1144" s="73"/>
      <c r="M1144" s="254"/>
      <c r="N1144" s="48"/>
      <c r="O1144" s="48"/>
      <c r="P1144" s="48"/>
      <c r="Q1144" s="48"/>
      <c r="R1144" s="48"/>
      <c r="S1144" s="48"/>
      <c r="T1144" s="96"/>
      <c r="AT1144" s="25" t="s">
        <v>842</v>
      </c>
      <c r="AU1144" s="25" t="s">
        <v>81</v>
      </c>
    </row>
    <row r="1145" spans="2:51" s="12" customFormat="1" ht="13.5">
      <c r="B1145" s="255"/>
      <c r="C1145" s="256"/>
      <c r="D1145" s="252" t="s">
        <v>405</v>
      </c>
      <c r="E1145" s="257" t="s">
        <v>22</v>
      </c>
      <c r="F1145" s="258" t="s">
        <v>2199</v>
      </c>
      <c r="G1145" s="256"/>
      <c r="H1145" s="259">
        <v>16.4</v>
      </c>
      <c r="I1145" s="260"/>
      <c r="J1145" s="256"/>
      <c r="K1145" s="256"/>
      <c r="L1145" s="261"/>
      <c r="M1145" s="262"/>
      <c r="N1145" s="263"/>
      <c r="O1145" s="263"/>
      <c r="P1145" s="263"/>
      <c r="Q1145" s="263"/>
      <c r="R1145" s="263"/>
      <c r="S1145" s="263"/>
      <c r="T1145" s="264"/>
      <c r="AT1145" s="265" t="s">
        <v>405</v>
      </c>
      <c r="AU1145" s="265" t="s">
        <v>81</v>
      </c>
      <c r="AV1145" s="12" t="s">
        <v>81</v>
      </c>
      <c r="AW1145" s="12" t="s">
        <v>36</v>
      </c>
      <c r="AX1145" s="12" t="s">
        <v>24</v>
      </c>
      <c r="AY1145" s="265" t="s">
        <v>394</v>
      </c>
    </row>
    <row r="1146" spans="2:65" s="1" customFormat="1" ht="16.5" customHeight="1">
      <c r="B1146" s="47"/>
      <c r="C1146" s="240" t="s">
        <v>2200</v>
      </c>
      <c r="D1146" s="240" t="s">
        <v>396</v>
      </c>
      <c r="E1146" s="241" t="s">
        <v>2201</v>
      </c>
      <c r="F1146" s="242" t="s">
        <v>2202</v>
      </c>
      <c r="G1146" s="243" t="s">
        <v>612</v>
      </c>
      <c r="H1146" s="244">
        <v>15.725</v>
      </c>
      <c r="I1146" s="245"/>
      <c r="J1146" s="246">
        <f>ROUND(I1146*H1146,2)</f>
        <v>0</v>
      </c>
      <c r="K1146" s="242" t="s">
        <v>400</v>
      </c>
      <c r="L1146" s="73"/>
      <c r="M1146" s="247" t="s">
        <v>22</v>
      </c>
      <c r="N1146" s="248" t="s">
        <v>44</v>
      </c>
      <c r="O1146" s="48"/>
      <c r="P1146" s="249">
        <f>O1146*H1146</f>
        <v>0</v>
      </c>
      <c r="Q1146" s="249">
        <v>0.00146</v>
      </c>
      <c r="R1146" s="249">
        <f>Q1146*H1146</f>
        <v>0.0229585</v>
      </c>
      <c r="S1146" s="249">
        <v>0</v>
      </c>
      <c r="T1146" s="250">
        <f>S1146*H1146</f>
        <v>0</v>
      </c>
      <c r="AR1146" s="25" t="s">
        <v>493</v>
      </c>
      <c r="AT1146" s="25" t="s">
        <v>396</v>
      </c>
      <c r="AU1146" s="25" t="s">
        <v>81</v>
      </c>
      <c r="AY1146" s="25" t="s">
        <v>394</v>
      </c>
      <c r="BE1146" s="251">
        <f>IF(N1146="základní",J1146,0)</f>
        <v>0</v>
      </c>
      <c r="BF1146" s="251">
        <f>IF(N1146="snížená",J1146,0)</f>
        <v>0</v>
      </c>
      <c r="BG1146" s="251">
        <f>IF(N1146="zákl. přenesená",J1146,0)</f>
        <v>0</v>
      </c>
      <c r="BH1146" s="251">
        <f>IF(N1146="sníž. přenesená",J1146,0)</f>
        <v>0</v>
      </c>
      <c r="BI1146" s="251">
        <f>IF(N1146="nulová",J1146,0)</f>
        <v>0</v>
      </c>
      <c r="BJ1146" s="25" t="s">
        <v>24</v>
      </c>
      <c r="BK1146" s="251">
        <f>ROUND(I1146*H1146,2)</f>
        <v>0</v>
      </c>
      <c r="BL1146" s="25" t="s">
        <v>493</v>
      </c>
      <c r="BM1146" s="25" t="s">
        <v>2203</v>
      </c>
    </row>
    <row r="1147" spans="2:47" s="1" customFormat="1" ht="13.5">
      <c r="B1147" s="47"/>
      <c r="C1147" s="75"/>
      <c r="D1147" s="252" t="s">
        <v>403</v>
      </c>
      <c r="E1147" s="75"/>
      <c r="F1147" s="253" t="s">
        <v>2204</v>
      </c>
      <c r="G1147" s="75"/>
      <c r="H1147" s="75"/>
      <c r="I1147" s="208"/>
      <c r="J1147" s="75"/>
      <c r="K1147" s="75"/>
      <c r="L1147" s="73"/>
      <c r="M1147" s="254"/>
      <c r="N1147" s="48"/>
      <c r="O1147" s="48"/>
      <c r="P1147" s="48"/>
      <c r="Q1147" s="48"/>
      <c r="R1147" s="48"/>
      <c r="S1147" s="48"/>
      <c r="T1147" s="96"/>
      <c r="AT1147" s="25" t="s">
        <v>403</v>
      </c>
      <c r="AU1147" s="25" t="s">
        <v>81</v>
      </c>
    </row>
    <row r="1148" spans="2:51" s="12" customFormat="1" ht="13.5">
      <c r="B1148" s="255"/>
      <c r="C1148" s="256"/>
      <c r="D1148" s="252" t="s">
        <v>405</v>
      </c>
      <c r="E1148" s="257" t="s">
        <v>22</v>
      </c>
      <c r="F1148" s="258" t="s">
        <v>2205</v>
      </c>
      <c r="G1148" s="256"/>
      <c r="H1148" s="259">
        <v>15.725</v>
      </c>
      <c r="I1148" s="260"/>
      <c r="J1148" s="256"/>
      <c r="K1148" s="256"/>
      <c r="L1148" s="261"/>
      <c r="M1148" s="262"/>
      <c r="N1148" s="263"/>
      <c r="O1148" s="263"/>
      <c r="P1148" s="263"/>
      <c r="Q1148" s="263"/>
      <c r="R1148" s="263"/>
      <c r="S1148" s="263"/>
      <c r="T1148" s="264"/>
      <c r="AT1148" s="265" t="s">
        <v>405</v>
      </c>
      <c r="AU1148" s="265" t="s">
        <v>81</v>
      </c>
      <c r="AV1148" s="12" t="s">
        <v>81</v>
      </c>
      <c r="AW1148" s="12" t="s">
        <v>36</v>
      </c>
      <c r="AX1148" s="12" t="s">
        <v>24</v>
      </c>
      <c r="AY1148" s="265" t="s">
        <v>394</v>
      </c>
    </row>
    <row r="1149" spans="2:65" s="1" customFormat="1" ht="16.5" customHeight="1">
      <c r="B1149" s="47"/>
      <c r="C1149" s="240" t="s">
        <v>2206</v>
      </c>
      <c r="D1149" s="240" t="s">
        <v>396</v>
      </c>
      <c r="E1149" s="241" t="s">
        <v>2207</v>
      </c>
      <c r="F1149" s="242" t="s">
        <v>2208</v>
      </c>
      <c r="G1149" s="243" t="s">
        <v>612</v>
      </c>
      <c r="H1149" s="244">
        <v>0.95</v>
      </c>
      <c r="I1149" s="245"/>
      <c r="J1149" s="246">
        <f>ROUND(I1149*H1149,2)</f>
        <v>0</v>
      </c>
      <c r="K1149" s="242" t="s">
        <v>400</v>
      </c>
      <c r="L1149" s="73"/>
      <c r="M1149" s="247" t="s">
        <v>22</v>
      </c>
      <c r="N1149" s="248" t="s">
        <v>44</v>
      </c>
      <c r="O1149" s="48"/>
      <c r="P1149" s="249">
        <f>O1149*H1149</f>
        <v>0</v>
      </c>
      <c r="Q1149" s="249">
        <v>0.00171</v>
      </c>
      <c r="R1149" s="249">
        <f>Q1149*H1149</f>
        <v>0.0016244999999999999</v>
      </c>
      <c r="S1149" s="249">
        <v>0</v>
      </c>
      <c r="T1149" s="250">
        <f>S1149*H1149</f>
        <v>0</v>
      </c>
      <c r="AR1149" s="25" t="s">
        <v>493</v>
      </c>
      <c r="AT1149" s="25" t="s">
        <v>396</v>
      </c>
      <c r="AU1149" s="25" t="s">
        <v>81</v>
      </c>
      <c r="AY1149" s="25" t="s">
        <v>394</v>
      </c>
      <c r="BE1149" s="251">
        <f>IF(N1149="základní",J1149,0)</f>
        <v>0</v>
      </c>
      <c r="BF1149" s="251">
        <f>IF(N1149="snížená",J1149,0)</f>
        <v>0</v>
      </c>
      <c r="BG1149" s="251">
        <f>IF(N1149="zákl. přenesená",J1149,0)</f>
        <v>0</v>
      </c>
      <c r="BH1149" s="251">
        <f>IF(N1149="sníž. přenesená",J1149,0)</f>
        <v>0</v>
      </c>
      <c r="BI1149" s="251">
        <f>IF(N1149="nulová",J1149,0)</f>
        <v>0</v>
      </c>
      <c r="BJ1149" s="25" t="s">
        <v>24</v>
      </c>
      <c r="BK1149" s="251">
        <f>ROUND(I1149*H1149,2)</f>
        <v>0</v>
      </c>
      <c r="BL1149" s="25" t="s">
        <v>493</v>
      </c>
      <c r="BM1149" s="25" t="s">
        <v>2209</v>
      </c>
    </row>
    <row r="1150" spans="2:47" s="1" customFormat="1" ht="13.5">
      <c r="B1150" s="47"/>
      <c r="C1150" s="75"/>
      <c r="D1150" s="252" t="s">
        <v>403</v>
      </c>
      <c r="E1150" s="75"/>
      <c r="F1150" s="253" t="s">
        <v>2210</v>
      </c>
      <c r="G1150" s="75"/>
      <c r="H1150" s="75"/>
      <c r="I1150" s="208"/>
      <c r="J1150" s="75"/>
      <c r="K1150" s="75"/>
      <c r="L1150" s="73"/>
      <c r="M1150" s="254"/>
      <c r="N1150" s="48"/>
      <c r="O1150" s="48"/>
      <c r="P1150" s="48"/>
      <c r="Q1150" s="48"/>
      <c r="R1150" s="48"/>
      <c r="S1150" s="48"/>
      <c r="T1150" s="96"/>
      <c r="AT1150" s="25" t="s">
        <v>403</v>
      </c>
      <c r="AU1150" s="25" t="s">
        <v>81</v>
      </c>
    </row>
    <row r="1151" spans="2:51" s="12" customFormat="1" ht="13.5">
      <c r="B1151" s="255"/>
      <c r="C1151" s="256"/>
      <c r="D1151" s="252" t="s">
        <v>405</v>
      </c>
      <c r="E1151" s="257" t="s">
        <v>22</v>
      </c>
      <c r="F1151" s="258" t="s">
        <v>2211</v>
      </c>
      <c r="G1151" s="256"/>
      <c r="H1151" s="259">
        <v>0.95</v>
      </c>
      <c r="I1151" s="260"/>
      <c r="J1151" s="256"/>
      <c r="K1151" s="256"/>
      <c r="L1151" s="261"/>
      <c r="M1151" s="262"/>
      <c r="N1151" s="263"/>
      <c r="O1151" s="263"/>
      <c r="P1151" s="263"/>
      <c r="Q1151" s="263"/>
      <c r="R1151" s="263"/>
      <c r="S1151" s="263"/>
      <c r="T1151" s="264"/>
      <c r="AT1151" s="265" t="s">
        <v>405</v>
      </c>
      <c r="AU1151" s="265" t="s">
        <v>81</v>
      </c>
      <c r="AV1151" s="12" t="s">
        <v>81</v>
      </c>
      <c r="AW1151" s="12" t="s">
        <v>36</v>
      </c>
      <c r="AX1151" s="12" t="s">
        <v>24</v>
      </c>
      <c r="AY1151" s="265" t="s">
        <v>394</v>
      </c>
    </row>
    <row r="1152" spans="2:65" s="1" customFormat="1" ht="16.5" customHeight="1">
      <c r="B1152" s="47"/>
      <c r="C1152" s="240" t="s">
        <v>2212</v>
      </c>
      <c r="D1152" s="240" t="s">
        <v>396</v>
      </c>
      <c r="E1152" s="241" t="s">
        <v>2213</v>
      </c>
      <c r="F1152" s="242" t="s">
        <v>2214</v>
      </c>
      <c r="G1152" s="243" t="s">
        <v>552</v>
      </c>
      <c r="H1152" s="244">
        <v>0.515</v>
      </c>
      <c r="I1152" s="245"/>
      <c r="J1152" s="246">
        <f>ROUND(I1152*H1152,2)</f>
        <v>0</v>
      </c>
      <c r="K1152" s="242" t="s">
        <v>410</v>
      </c>
      <c r="L1152" s="73"/>
      <c r="M1152" s="247" t="s">
        <v>22</v>
      </c>
      <c r="N1152" s="248" t="s">
        <v>44</v>
      </c>
      <c r="O1152" s="48"/>
      <c r="P1152" s="249">
        <f>O1152*H1152</f>
        <v>0</v>
      </c>
      <c r="Q1152" s="249">
        <v>0</v>
      </c>
      <c r="R1152" s="249">
        <f>Q1152*H1152</f>
        <v>0</v>
      </c>
      <c r="S1152" s="249">
        <v>0</v>
      </c>
      <c r="T1152" s="250">
        <f>S1152*H1152</f>
        <v>0</v>
      </c>
      <c r="AR1152" s="25" t="s">
        <v>493</v>
      </c>
      <c r="AT1152" s="25" t="s">
        <v>396</v>
      </c>
      <c r="AU1152" s="25" t="s">
        <v>81</v>
      </c>
      <c r="AY1152" s="25" t="s">
        <v>394</v>
      </c>
      <c r="BE1152" s="251">
        <f>IF(N1152="základní",J1152,0)</f>
        <v>0</v>
      </c>
      <c r="BF1152" s="251">
        <f>IF(N1152="snížená",J1152,0)</f>
        <v>0</v>
      </c>
      <c r="BG1152" s="251">
        <f>IF(N1152="zákl. přenesená",J1152,0)</f>
        <v>0</v>
      </c>
      <c r="BH1152" s="251">
        <f>IF(N1152="sníž. přenesená",J1152,0)</f>
        <v>0</v>
      </c>
      <c r="BI1152" s="251">
        <f>IF(N1152="nulová",J1152,0)</f>
        <v>0</v>
      </c>
      <c r="BJ1152" s="25" t="s">
        <v>24</v>
      </c>
      <c r="BK1152" s="251">
        <f>ROUND(I1152*H1152,2)</f>
        <v>0</v>
      </c>
      <c r="BL1152" s="25" t="s">
        <v>493</v>
      </c>
      <c r="BM1152" s="25" t="s">
        <v>2215</v>
      </c>
    </row>
    <row r="1153" spans="2:47" s="1" customFormat="1" ht="13.5">
      <c r="B1153" s="47"/>
      <c r="C1153" s="75"/>
      <c r="D1153" s="252" t="s">
        <v>403</v>
      </c>
      <c r="E1153" s="75"/>
      <c r="F1153" s="253" t="s">
        <v>2216</v>
      </c>
      <c r="G1153" s="75"/>
      <c r="H1153" s="75"/>
      <c r="I1153" s="208"/>
      <c r="J1153" s="75"/>
      <c r="K1153" s="75"/>
      <c r="L1153" s="73"/>
      <c r="M1153" s="254"/>
      <c r="N1153" s="48"/>
      <c r="O1153" s="48"/>
      <c r="P1153" s="48"/>
      <c r="Q1153" s="48"/>
      <c r="R1153" s="48"/>
      <c r="S1153" s="48"/>
      <c r="T1153" s="96"/>
      <c r="AT1153" s="25" t="s">
        <v>403</v>
      </c>
      <c r="AU1153" s="25" t="s">
        <v>81</v>
      </c>
    </row>
    <row r="1154" spans="2:63" s="11" customFormat="1" ht="29.85" customHeight="1">
      <c r="B1154" s="224"/>
      <c r="C1154" s="225"/>
      <c r="D1154" s="226" t="s">
        <v>72</v>
      </c>
      <c r="E1154" s="238" t="s">
        <v>2217</v>
      </c>
      <c r="F1154" s="238" t="s">
        <v>2218</v>
      </c>
      <c r="G1154" s="225"/>
      <c r="H1154" s="225"/>
      <c r="I1154" s="228"/>
      <c r="J1154" s="239">
        <f>BK1154</f>
        <v>0</v>
      </c>
      <c r="K1154" s="225"/>
      <c r="L1154" s="230"/>
      <c r="M1154" s="231"/>
      <c r="N1154" s="232"/>
      <c r="O1154" s="232"/>
      <c r="P1154" s="233">
        <f>SUM(P1155:P1223)</f>
        <v>0</v>
      </c>
      <c r="Q1154" s="232"/>
      <c r="R1154" s="233">
        <f>SUM(R1155:R1223)</f>
        <v>0.8214480000000002</v>
      </c>
      <c r="S1154" s="232"/>
      <c r="T1154" s="234">
        <f>SUM(T1155:T1223)</f>
        <v>0.0024</v>
      </c>
      <c r="AR1154" s="235" t="s">
        <v>81</v>
      </c>
      <c r="AT1154" s="236" t="s">
        <v>72</v>
      </c>
      <c r="AU1154" s="236" t="s">
        <v>24</v>
      </c>
      <c r="AY1154" s="235" t="s">
        <v>394</v>
      </c>
      <c r="BK1154" s="237">
        <f>SUM(BK1155:BK1223)</f>
        <v>0</v>
      </c>
    </row>
    <row r="1155" spans="2:65" s="1" customFormat="1" ht="16.5" customHeight="1">
      <c r="B1155" s="47"/>
      <c r="C1155" s="240" t="s">
        <v>2219</v>
      </c>
      <c r="D1155" s="240" t="s">
        <v>396</v>
      </c>
      <c r="E1155" s="241" t="s">
        <v>2220</v>
      </c>
      <c r="F1155" s="242" t="s">
        <v>2221</v>
      </c>
      <c r="G1155" s="243" t="s">
        <v>399</v>
      </c>
      <c r="H1155" s="244">
        <v>23.784</v>
      </c>
      <c r="I1155" s="245"/>
      <c r="J1155" s="246">
        <f>ROUND(I1155*H1155,2)</f>
        <v>0</v>
      </c>
      <c r="K1155" s="242" t="s">
        <v>410</v>
      </c>
      <c r="L1155" s="73"/>
      <c r="M1155" s="247" t="s">
        <v>22</v>
      </c>
      <c r="N1155" s="248" t="s">
        <v>44</v>
      </c>
      <c r="O1155" s="48"/>
      <c r="P1155" s="249">
        <f>O1155*H1155</f>
        <v>0</v>
      </c>
      <c r="Q1155" s="249">
        <v>0</v>
      </c>
      <c r="R1155" s="249">
        <f>Q1155*H1155</f>
        <v>0</v>
      </c>
      <c r="S1155" s="249">
        <v>0</v>
      </c>
      <c r="T1155" s="250">
        <f>S1155*H1155</f>
        <v>0</v>
      </c>
      <c r="AR1155" s="25" t="s">
        <v>493</v>
      </c>
      <c r="AT1155" s="25" t="s">
        <v>396</v>
      </c>
      <c r="AU1155" s="25" t="s">
        <v>81</v>
      </c>
      <c r="AY1155" s="25" t="s">
        <v>394</v>
      </c>
      <c r="BE1155" s="251">
        <f>IF(N1155="základní",J1155,0)</f>
        <v>0</v>
      </c>
      <c r="BF1155" s="251">
        <f>IF(N1155="snížená",J1155,0)</f>
        <v>0</v>
      </c>
      <c r="BG1155" s="251">
        <f>IF(N1155="zákl. přenesená",J1155,0)</f>
        <v>0</v>
      </c>
      <c r="BH1155" s="251">
        <f>IF(N1155="sníž. přenesená",J1155,0)</f>
        <v>0</v>
      </c>
      <c r="BI1155" s="251">
        <f>IF(N1155="nulová",J1155,0)</f>
        <v>0</v>
      </c>
      <c r="BJ1155" s="25" t="s">
        <v>24</v>
      </c>
      <c r="BK1155" s="251">
        <f>ROUND(I1155*H1155,2)</f>
        <v>0</v>
      </c>
      <c r="BL1155" s="25" t="s">
        <v>493</v>
      </c>
      <c r="BM1155" s="25" t="s">
        <v>2222</v>
      </c>
    </row>
    <row r="1156" spans="2:47" s="1" customFormat="1" ht="13.5">
      <c r="B1156" s="47"/>
      <c r="C1156" s="75"/>
      <c r="D1156" s="252" t="s">
        <v>403</v>
      </c>
      <c r="E1156" s="75"/>
      <c r="F1156" s="253" t="s">
        <v>2223</v>
      </c>
      <c r="G1156" s="75"/>
      <c r="H1156" s="75"/>
      <c r="I1156" s="208"/>
      <c r="J1156" s="75"/>
      <c r="K1156" s="75"/>
      <c r="L1156" s="73"/>
      <c r="M1156" s="254"/>
      <c r="N1156" s="48"/>
      <c r="O1156" s="48"/>
      <c r="P1156" s="48"/>
      <c r="Q1156" s="48"/>
      <c r="R1156" s="48"/>
      <c r="S1156" s="48"/>
      <c r="T1156" s="96"/>
      <c r="AT1156" s="25" t="s">
        <v>403</v>
      </c>
      <c r="AU1156" s="25" t="s">
        <v>81</v>
      </c>
    </row>
    <row r="1157" spans="2:51" s="12" customFormat="1" ht="13.5">
      <c r="B1157" s="255"/>
      <c r="C1157" s="256"/>
      <c r="D1157" s="252" t="s">
        <v>405</v>
      </c>
      <c r="E1157" s="257" t="s">
        <v>368</v>
      </c>
      <c r="F1157" s="258" t="s">
        <v>2224</v>
      </c>
      <c r="G1157" s="256"/>
      <c r="H1157" s="259">
        <v>23.784</v>
      </c>
      <c r="I1157" s="260"/>
      <c r="J1157" s="256"/>
      <c r="K1157" s="256"/>
      <c r="L1157" s="261"/>
      <c r="M1157" s="262"/>
      <c r="N1157" s="263"/>
      <c r="O1157" s="263"/>
      <c r="P1157" s="263"/>
      <c r="Q1157" s="263"/>
      <c r="R1157" s="263"/>
      <c r="S1157" s="263"/>
      <c r="T1157" s="264"/>
      <c r="AT1157" s="265" t="s">
        <v>405</v>
      </c>
      <c r="AU1157" s="265" t="s">
        <v>81</v>
      </c>
      <c r="AV1157" s="12" t="s">
        <v>81</v>
      </c>
      <c r="AW1157" s="12" t="s">
        <v>36</v>
      </c>
      <c r="AX1157" s="12" t="s">
        <v>24</v>
      </c>
      <c r="AY1157" s="265" t="s">
        <v>394</v>
      </c>
    </row>
    <row r="1158" spans="2:65" s="1" customFormat="1" ht="16.5" customHeight="1">
      <c r="B1158" s="47"/>
      <c r="C1158" s="288" t="s">
        <v>2225</v>
      </c>
      <c r="D1158" s="288" t="s">
        <v>506</v>
      </c>
      <c r="E1158" s="289" t="s">
        <v>2226</v>
      </c>
      <c r="F1158" s="290" t="s">
        <v>2227</v>
      </c>
      <c r="G1158" s="291" t="s">
        <v>399</v>
      </c>
      <c r="H1158" s="292">
        <v>24.735</v>
      </c>
      <c r="I1158" s="293"/>
      <c r="J1158" s="294">
        <f>ROUND(I1158*H1158,2)</f>
        <v>0</v>
      </c>
      <c r="K1158" s="290" t="s">
        <v>22</v>
      </c>
      <c r="L1158" s="295"/>
      <c r="M1158" s="296" t="s">
        <v>22</v>
      </c>
      <c r="N1158" s="297" t="s">
        <v>44</v>
      </c>
      <c r="O1158" s="48"/>
      <c r="P1158" s="249">
        <f>O1158*H1158</f>
        <v>0</v>
      </c>
      <c r="Q1158" s="249">
        <v>0.0208</v>
      </c>
      <c r="R1158" s="249">
        <f>Q1158*H1158</f>
        <v>0.514488</v>
      </c>
      <c r="S1158" s="249">
        <v>0</v>
      </c>
      <c r="T1158" s="250">
        <f>S1158*H1158</f>
        <v>0</v>
      </c>
      <c r="AR1158" s="25" t="s">
        <v>588</v>
      </c>
      <c r="AT1158" s="25" t="s">
        <v>506</v>
      </c>
      <c r="AU1158" s="25" t="s">
        <v>81</v>
      </c>
      <c r="AY1158" s="25" t="s">
        <v>394</v>
      </c>
      <c r="BE1158" s="251">
        <f>IF(N1158="základní",J1158,0)</f>
        <v>0</v>
      </c>
      <c r="BF1158" s="251">
        <f>IF(N1158="snížená",J1158,0)</f>
        <v>0</v>
      </c>
      <c r="BG1158" s="251">
        <f>IF(N1158="zákl. přenesená",J1158,0)</f>
        <v>0</v>
      </c>
      <c r="BH1158" s="251">
        <f>IF(N1158="sníž. přenesená",J1158,0)</f>
        <v>0</v>
      </c>
      <c r="BI1158" s="251">
        <f>IF(N1158="nulová",J1158,0)</f>
        <v>0</v>
      </c>
      <c r="BJ1158" s="25" t="s">
        <v>24</v>
      </c>
      <c r="BK1158" s="251">
        <f>ROUND(I1158*H1158,2)</f>
        <v>0</v>
      </c>
      <c r="BL1158" s="25" t="s">
        <v>493</v>
      </c>
      <c r="BM1158" s="25" t="s">
        <v>2228</v>
      </c>
    </row>
    <row r="1159" spans="2:51" s="12" customFormat="1" ht="13.5">
      <c r="B1159" s="255"/>
      <c r="C1159" s="256"/>
      <c r="D1159" s="252" t="s">
        <v>405</v>
      </c>
      <c r="E1159" s="257" t="s">
        <v>22</v>
      </c>
      <c r="F1159" s="258" t="s">
        <v>2229</v>
      </c>
      <c r="G1159" s="256"/>
      <c r="H1159" s="259">
        <v>24.735</v>
      </c>
      <c r="I1159" s="260"/>
      <c r="J1159" s="256"/>
      <c r="K1159" s="256"/>
      <c r="L1159" s="261"/>
      <c r="M1159" s="262"/>
      <c r="N1159" s="263"/>
      <c r="O1159" s="263"/>
      <c r="P1159" s="263"/>
      <c r="Q1159" s="263"/>
      <c r="R1159" s="263"/>
      <c r="S1159" s="263"/>
      <c r="T1159" s="264"/>
      <c r="AT1159" s="265" t="s">
        <v>405</v>
      </c>
      <c r="AU1159" s="265" t="s">
        <v>81</v>
      </c>
      <c r="AV1159" s="12" t="s">
        <v>81</v>
      </c>
      <c r="AW1159" s="12" t="s">
        <v>36</v>
      </c>
      <c r="AX1159" s="12" t="s">
        <v>24</v>
      </c>
      <c r="AY1159" s="265" t="s">
        <v>394</v>
      </c>
    </row>
    <row r="1160" spans="2:65" s="1" customFormat="1" ht="25.5" customHeight="1">
      <c r="B1160" s="47"/>
      <c r="C1160" s="240" t="s">
        <v>2230</v>
      </c>
      <c r="D1160" s="240" t="s">
        <v>396</v>
      </c>
      <c r="E1160" s="241" t="s">
        <v>2231</v>
      </c>
      <c r="F1160" s="242" t="s">
        <v>2232</v>
      </c>
      <c r="G1160" s="243" t="s">
        <v>409</v>
      </c>
      <c r="H1160" s="244">
        <v>6</v>
      </c>
      <c r="I1160" s="245"/>
      <c r="J1160" s="246">
        <f>ROUND(I1160*H1160,2)</f>
        <v>0</v>
      </c>
      <c r="K1160" s="242" t="s">
        <v>410</v>
      </c>
      <c r="L1160" s="73"/>
      <c r="M1160" s="247" t="s">
        <v>22</v>
      </c>
      <c r="N1160" s="248" t="s">
        <v>44</v>
      </c>
      <c r="O1160" s="48"/>
      <c r="P1160" s="249">
        <f>O1160*H1160</f>
        <v>0</v>
      </c>
      <c r="Q1160" s="249">
        <v>0</v>
      </c>
      <c r="R1160" s="249">
        <f>Q1160*H1160</f>
        <v>0</v>
      </c>
      <c r="S1160" s="249">
        <v>0</v>
      </c>
      <c r="T1160" s="250">
        <f>S1160*H1160</f>
        <v>0</v>
      </c>
      <c r="AR1160" s="25" t="s">
        <v>493</v>
      </c>
      <c r="AT1160" s="25" t="s">
        <v>396</v>
      </c>
      <c r="AU1160" s="25" t="s">
        <v>81</v>
      </c>
      <c r="AY1160" s="25" t="s">
        <v>394</v>
      </c>
      <c r="BE1160" s="251">
        <f>IF(N1160="základní",J1160,0)</f>
        <v>0</v>
      </c>
      <c r="BF1160" s="251">
        <f>IF(N1160="snížená",J1160,0)</f>
        <v>0</v>
      </c>
      <c r="BG1160" s="251">
        <f>IF(N1160="zákl. přenesená",J1160,0)</f>
        <v>0</v>
      </c>
      <c r="BH1160" s="251">
        <f>IF(N1160="sníž. přenesená",J1160,0)</f>
        <v>0</v>
      </c>
      <c r="BI1160" s="251">
        <f>IF(N1160="nulová",J1160,0)</f>
        <v>0</v>
      </c>
      <c r="BJ1160" s="25" t="s">
        <v>24</v>
      </c>
      <c r="BK1160" s="251">
        <f>ROUND(I1160*H1160,2)</f>
        <v>0</v>
      </c>
      <c r="BL1160" s="25" t="s">
        <v>493</v>
      </c>
      <c r="BM1160" s="25" t="s">
        <v>2233</v>
      </c>
    </row>
    <row r="1161" spans="2:47" s="1" customFormat="1" ht="13.5">
      <c r="B1161" s="47"/>
      <c r="C1161" s="75"/>
      <c r="D1161" s="252" t="s">
        <v>403</v>
      </c>
      <c r="E1161" s="75"/>
      <c r="F1161" s="253" t="s">
        <v>2234</v>
      </c>
      <c r="G1161" s="75"/>
      <c r="H1161" s="75"/>
      <c r="I1161" s="208"/>
      <c r="J1161" s="75"/>
      <c r="K1161" s="75"/>
      <c r="L1161" s="73"/>
      <c r="M1161" s="254"/>
      <c r="N1161" s="48"/>
      <c r="O1161" s="48"/>
      <c r="P1161" s="48"/>
      <c r="Q1161" s="48"/>
      <c r="R1161" s="48"/>
      <c r="S1161" s="48"/>
      <c r="T1161" s="96"/>
      <c r="AT1161" s="25" t="s">
        <v>403</v>
      </c>
      <c r="AU1161" s="25" t="s">
        <v>81</v>
      </c>
    </row>
    <row r="1162" spans="2:51" s="12" customFormat="1" ht="13.5">
      <c r="B1162" s="255"/>
      <c r="C1162" s="256"/>
      <c r="D1162" s="252" t="s">
        <v>405</v>
      </c>
      <c r="E1162" s="257" t="s">
        <v>22</v>
      </c>
      <c r="F1162" s="258" t="s">
        <v>1472</v>
      </c>
      <c r="G1162" s="256"/>
      <c r="H1162" s="259">
        <v>2</v>
      </c>
      <c r="I1162" s="260"/>
      <c r="J1162" s="256"/>
      <c r="K1162" s="256"/>
      <c r="L1162" s="261"/>
      <c r="M1162" s="262"/>
      <c r="N1162" s="263"/>
      <c r="O1162" s="263"/>
      <c r="P1162" s="263"/>
      <c r="Q1162" s="263"/>
      <c r="R1162" s="263"/>
      <c r="S1162" s="263"/>
      <c r="T1162" s="264"/>
      <c r="AT1162" s="265" t="s">
        <v>405</v>
      </c>
      <c r="AU1162" s="265" t="s">
        <v>81</v>
      </c>
      <c r="AV1162" s="12" t="s">
        <v>81</v>
      </c>
      <c r="AW1162" s="12" t="s">
        <v>36</v>
      </c>
      <c r="AX1162" s="12" t="s">
        <v>73</v>
      </c>
      <c r="AY1162" s="265" t="s">
        <v>394</v>
      </c>
    </row>
    <row r="1163" spans="2:51" s="12" customFormat="1" ht="13.5">
      <c r="B1163" s="255"/>
      <c r="C1163" s="256"/>
      <c r="D1163" s="252" t="s">
        <v>405</v>
      </c>
      <c r="E1163" s="257" t="s">
        <v>22</v>
      </c>
      <c r="F1163" s="258" t="s">
        <v>1474</v>
      </c>
      <c r="G1163" s="256"/>
      <c r="H1163" s="259">
        <v>3</v>
      </c>
      <c r="I1163" s="260"/>
      <c r="J1163" s="256"/>
      <c r="K1163" s="256"/>
      <c r="L1163" s="261"/>
      <c r="M1163" s="262"/>
      <c r="N1163" s="263"/>
      <c r="O1163" s="263"/>
      <c r="P1163" s="263"/>
      <c r="Q1163" s="263"/>
      <c r="R1163" s="263"/>
      <c r="S1163" s="263"/>
      <c r="T1163" s="264"/>
      <c r="AT1163" s="265" t="s">
        <v>405</v>
      </c>
      <c r="AU1163" s="265" t="s">
        <v>81</v>
      </c>
      <c r="AV1163" s="12" t="s">
        <v>81</v>
      </c>
      <c r="AW1163" s="12" t="s">
        <v>36</v>
      </c>
      <c r="AX1163" s="12" t="s">
        <v>73</v>
      </c>
      <c r="AY1163" s="265" t="s">
        <v>394</v>
      </c>
    </row>
    <row r="1164" spans="2:51" s="12" customFormat="1" ht="13.5">
      <c r="B1164" s="255"/>
      <c r="C1164" s="256"/>
      <c r="D1164" s="252" t="s">
        <v>405</v>
      </c>
      <c r="E1164" s="257" t="s">
        <v>22</v>
      </c>
      <c r="F1164" s="258" t="s">
        <v>1475</v>
      </c>
      <c r="G1164" s="256"/>
      <c r="H1164" s="259">
        <v>1</v>
      </c>
      <c r="I1164" s="260"/>
      <c r="J1164" s="256"/>
      <c r="K1164" s="256"/>
      <c r="L1164" s="261"/>
      <c r="M1164" s="262"/>
      <c r="N1164" s="263"/>
      <c r="O1164" s="263"/>
      <c r="P1164" s="263"/>
      <c r="Q1164" s="263"/>
      <c r="R1164" s="263"/>
      <c r="S1164" s="263"/>
      <c r="T1164" s="264"/>
      <c r="AT1164" s="265" t="s">
        <v>405</v>
      </c>
      <c r="AU1164" s="265" t="s">
        <v>81</v>
      </c>
      <c r="AV1164" s="12" t="s">
        <v>81</v>
      </c>
      <c r="AW1164" s="12" t="s">
        <v>36</v>
      </c>
      <c r="AX1164" s="12" t="s">
        <v>73</v>
      </c>
      <c r="AY1164" s="265" t="s">
        <v>394</v>
      </c>
    </row>
    <row r="1165" spans="2:51" s="14" customFormat="1" ht="13.5">
      <c r="B1165" s="277"/>
      <c r="C1165" s="278"/>
      <c r="D1165" s="252" t="s">
        <v>405</v>
      </c>
      <c r="E1165" s="279" t="s">
        <v>22</v>
      </c>
      <c r="F1165" s="280" t="s">
        <v>473</v>
      </c>
      <c r="G1165" s="278"/>
      <c r="H1165" s="281">
        <v>6</v>
      </c>
      <c r="I1165" s="282"/>
      <c r="J1165" s="278"/>
      <c r="K1165" s="278"/>
      <c r="L1165" s="283"/>
      <c r="M1165" s="284"/>
      <c r="N1165" s="285"/>
      <c r="O1165" s="285"/>
      <c r="P1165" s="285"/>
      <c r="Q1165" s="285"/>
      <c r="R1165" s="285"/>
      <c r="S1165" s="285"/>
      <c r="T1165" s="286"/>
      <c r="AT1165" s="287" t="s">
        <v>405</v>
      </c>
      <c r="AU1165" s="287" t="s">
        <v>81</v>
      </c>
      <c r="AV1165" s="14" t="s">
        <v>401</v>
      </c>
      <c r="AW1165" s="14" t="s">
        <v>36</v>
      </c>
      <c r="AX1165" s="14" t="s">
        <v>24</v>
      </c>
      <c r="AY1165" s="287" t="s">
        <v>394</v>
      </c>
    </row>
    <row r="1166" spans="2:65" s="1" customFormat="1" ht="38.25" customHeight="1">
      <c r="B1166" s="47"/>
      <c r="C1166" s="288" t="s">
        <v>2235</v>
      </c>
      <c r="D1166" s="288" t="s">
        <v>506</v>
      </c>
      <c r="E1166" s="289" t="s">
        <v>2236</v>
      </c>
      <c r="F1166" s="290" t="s">
        <v>2237</v>
      </c>
      <c r="G1166" s="291" t="s">
        <v>409</v>
      </c>
      <c r="H1166" s="292">
        <v>3</v>
      </c>
      <c r="I1166" s="293"/>
      <c r="J1166" s="294">
        <f>ROUND(I1166*H1166,2)</f>
        <v>0</v>
      </c>
      <c r="K1166" s="290" t="s">
        <v>22</v>
      </c>
      <c r="L1166" s="295"/>
      <c r="M1166" s="296" t="s">
        <v>22</v>
      </c>
      <c r="N1166" s="297" t="s">
        <v>44</v>
      </c>
      <c r="O1166" s="48"/>
      <c r="P1166" s="249">
        <f>O1166*H1166</f>
        <v>0</v>
      </c>
      <c r="Q1166" s="249">
        <v>0.014</v>
      </c>
      <c r="R1166" s="249">
        <f>Q1166*H1166</f>
        <v>0.042</v>
      </c>
      <c r="S1166" s="249">
        <v>0</v>
      </c>
      <c r="T1166" s="250">
        <f>S1166*H1166</f>
        <v>0</v>
      </c>
      <c r="AR1166" s="25" t="s">
        <v>588</v>
      </c>
      <c r="AT1166" s="25" t="s">
        <v>506</v>
      </c>
      <c r="AU1166" s="25" t="s">
        <v>81</v>
      </c>
      <c r="AY1166" s="25" t="s">
        <v>394</v>
      </c>
      <c r="BE1166" s="251">
        <f>IF(N1166="základní",J1166,0)</f>
        <v>0</v>
      </c>
      <c r="BF1166" s="251">
        <f>IF(N1166="snížená",J1166,0)</f>
        <v>0</v>
      </c>
      <c r="BG1166" s="251">
        <f>IF(N1166="zákl. přenesená",J1166,0)</f>
        <v>0</v>
      </c>
      <c r="BH1166" s="251">
        <f>IF(N1166="sníž. přenesená",J1166,0)</f>
        <v>0</v>
      </c>
      <c r="BI1166" s="251">
        <f>IF(N1166="nulová",J1166,0)</f>
        <v>0</v>
      </c>
      <c r="BJ1166" s="25" t="s">
        <v>24</v>
      </c>
      <c r="BK1166" s="251">
        <f>ROUND(I1166*H1166,2)</f>
        <v>0</v>
      </c>
      <c r="BL1166" s="25" t="s">
        <v>493</v>
      </c>
      <c r="BM1166" s="25" t="s">
        <v>2238</v>
      </c>
    </row>
    <row r="1167" spans="2:51" s="12" customFormat="1" ht="13.5">
      <c r="B1167" s="255"/>
      <c r="C1167" s="256"/>
      <c r="D1167" s="252" t="s">
        <v>405</v>
      </c>
      <c r="E1167" s="257" t="s">
        <v>22</v>
      </c>
      <c r="F1167" s="258" t="s">
        <v>413</v>
      </c>
      <c r="G1167" s="256"/>
      <c r="H1167" s="259">
        <v>3</v>
      </c>
      <c r="I1167" s="260"/>
      <c r="J1167" s="256"/>
      <c r="K1167" s="256"/>
      <c r="L1167" s="261"/>
      <c r="M1167" s="262"/>
      <c r="N1167" s="263"/>
      <c r="O1167" s="263"/>
      <c r="P1167" s="263"/>
      <c r="Q1167" s="263"/>
      <c r="R1167" s="263"/>
      <c r="S1167" s="263"/>
      <c r="T1167" s="264"/>
      <c r="AT1167" s="265" t="s">
        <v>405</v>
      </c>
      <c r="AU1167" s="265" t="s">
        <v>81</v>
      </c>
      <c r="AV1167" s="12" t="s">
        <v>81</v>
      </c>
      <c r="AW1167" s="12" t="s">
        <v>36</v>
      </c>
      <c r="AX1167" s="12" t="s">
        <v>24</v>
      </c>
      <c r="AY1167" s="265" t="s">
        <v>394</v>
      </c>
    </row>
    <row r="1168" spans="2:65" s="1" customFormat="1" ht="25.5" customHeight="1">
      <c r="B1168" s="47"/>
      <c r="C1168" s="288" t="s">
        <v>2239</v>
      </c>
      <c r="D1168" s="288" t="s">
        <v>506</v>
      </c>
      <c r="E1168" s="289" t="s">
        <v>2240</v>
      </c>
      <c r="F1168" s="290" t="s">
        <v>2241</v>
      </c>
      <c r="G1168" s="291" t="s">
        <v>409</v>
      </c>
      <c r="H1168" s="292">
        <v>2</v>
      </c>
      <c r="I1168" s="293"/>
      <c r="J1168" s="294">
        <f>ROUND(I1168*H1168,2)</f>
        <v>0</v>
      </c>
      <c r="K1168" s="290" t="s">
        <v>22</v>
      </c>
      <c r="L1168" s="295"/>
      <c r="M1168" s="296" t="s">
        <v>22</v>
      </c>
      <c r="N1168" s="297" t="s">
        <v>44</v>
      </c>
      <c r="O1168" s="48"/>
      <c r="P1168" s="249">
        <f>O1168*H1168</f>
        <v>0</v>
      </c>
      <c r="Q1168" s="249">
        <v>0.014</v>
      </c>
      <c r="R1168" s="249">
        <f>Q1168*H1168</f>
        <v>0.028</v>
      </c>
      <c r="S1168" s="249">
        <v>0</v>
      </c>
      <c r="T1168" s="250">
        <f>S1168*H1168</f>
        <v>0</v>
      </c>
      <c r="AR1168" s="25" t="s">
        <v>588</v>
      </c>
      <c r="AT1168" s="25" t="s">
        <v>506</v>
      </c>
      <c r="AU1168" s="25" t="s">
        <v>81</v>
      </c>
      <c r="AY1168" s="25" t="s">
        <v>394</v>
      </c>
      <c r="BE1168" s="251">
        <f>IF(N1168="základní",J1168,0)</f>
        <v>0</v>
      </c>
      <c r="BF1168" s="251">
        <f>IF(N1168="snížená",J1168,0)</f>
        <v>0</v>
      </c>
      <c r="BG1168" s="251">
        <f>IF(N1168="zákl. přenesená",J1168,0)</f>
        <v>0</v>
      </c>
      <c r="BH1168" s="251">
        <f>IF(N1168="sníž. přenesená",J1168,0)</f>
        <v>0</v>
      </c>
      <c r="BI1168" s="251">
        <f>IF(N1168="nulová",J1168,0)</f>
        <v>0</v>
      </c>
      <c r="BJ1168" s="25" t="s">
        <v>24</v>
      </c>
      <c r="BK1168" s="251">
        <f>ROUND(I1168*H1168,2)</f>
        <v>0</v>
      </c>
      <c r="BL1168" s="25" t="s">
        <v>493</v>
      </c>
      <c r="BM1168" s="25" t="s">
        <v>2242</v>
      </c>
    </row>
    <row r="1169" spans="2:51" s="12" customFormat="1" ht="13.5">
      <c r="B1169" s="255"/>
      <c r="C1169" s="256"/>
      <c r="D1169" s="252" t="s">
        <v>405</v>
      </c>
      <c r="E1169" s="257" t="s">
        <v>22</v>
      </c>
      <c r="F1169" s="258" t="s">
        <v>81</v>
      </c>
      <c r="G1169" s="256"/>
      <c r="H1169" s="259">
        <v>2</v>
      </c>
      <c r="I1169" s="260"/>
      <c r="J1169" s="256"/>
      <c r="K1169" s="256"/>
      <c r="L1169" s="261"/>
      <c r="M1169" s="262"/>
      <c r="N1169" s="263"/>
      <c r="O1169" s="263"/>
      <c r="P1169" s="263"/>
      <c r="Q1169" s="263"/>
      <c r="R1169" s="263"/>
      <c r="S1169" s="263"/>
      <c r="T1169" s="264"/>
      <c r="AT1169" s="265" t="s">
        <v>405</v>
      </c>
      <c r="AU1169" s="265" t="s">
        <v>81</v>
      </c>
      <c r="AV1169" s="12" t="s">
        <v>81</v>
      </c>
      <c r="AW1169" s="12" t="s">
        <v>36</v>
      </c>
      <c r="AX1169" s="12" t="s">
        <v>24</v>
      </c>
      <c r="AY1169" s="265" t="s">
        <v>394</v>
      </c>
    </row>
    <row r="1170" spans="2:65" s="1" customFormat="1" ht="25.5" customHeight="1">
      <c r="B1170" s="47"/>
      <c r="C1170" s="288" t="s">
        <v>2243</v>
      </c>
      <c r="D1170" s="288" t="s">
        <v>506</v>
      </c>
      <c r="E1170" s="289" t="s">
        <v>2244</v>
      </c>
      <c r="F1170" s="290" t="s">
        <v>2245</v>
      </c>
      <c r="G1170" s="291" t="s">
        <v>409</v>
      </c>
      <c r="H1170" s="292">
        <v>1</v>
      </c>
      <c r="I1170" s="293"/>
      <c r="J1170" s="294">
        <f>ROUND(I1170*H1170,2)</f>
        <v>0</v>
      </c>
      <c r="K1170" s="290" t="s">
        <v>22</v>
      </c>
      <c r="L1170" s="295"/>
      <c r="M1170" s="296" t="s">
        <v>22</v>
      </c>
      <c r="N1170" s="297" t="s">
        <v>44</v>
      </c>
      <c r="O1170" s="48"/>
      <c r="P1170" s="249">
        <f>O1170*H1170</f>
        <v>0</v>
      </c>
      <c r="Q1170" s="249">
        <v>0.014</v>
      </c>
      <c r="R1170" s="249">
        <f>Q1170*H1170</f>
        <v>0.014</v>
      </c>
      <c r="S1170" s="249">
        <v>0</v>
      </c>
      <c r="T1170" s="250">
        <f>S1170*H1170</f>
        <v>0</v>
      </c>
      <c r="AR1170" s="25" t="s">
        <v>588</v>
      </c>
      <c r="AT1170" s="25" t="s">
        <v>506</v>
      </c>
      <c r="AU1170" s="25" t="s">
        <v>81</v>
      </c>
      <c r="AY1170" s="25" t="s">
        <v>394</v>
      </c>
      <c r="BE1170" s="251">
        <f>IF(N1170="základní",J1170,0)</f>
        <v>0</v>
      </c>
      <c r="BF1170" s="251">
        <f>IF(N1170="snížená",J1170,0)</f>
        <v>0</v>
      </c>
      <c r="BG1170" s="251">
        <f>IF(N1170="zákl. přenesená",J1170,0)</f>
        <v>0</v>
      </c>
      <c r="BH1170" s="251">
        <f>IF(N1170="sníž. přenesená",J1170,0)</f>
        <v>0</v>
      </c>
      <c r="BI1170" s="251">
        <f>IF(N1170="nulová",J1170,0)</f>
        <v>0</v>
      </c>
      <c r="BJ1170" s="25" t="s">
        <v>24</v>
      </c>
      <c r="BK1170" s="251">
        <f>ROUND(I1170*H1170,2)</f>
        <v>0</v>
      </c>
      <c r="BL1170" s="25" t="s">
        <v>493</v>
      </c>
      <c r="BM1170" s="25" t="s">
        <v>2246</v>
      </c>
    </row>
    <row r="1171" spans="2:51" s="12" customFormat="1" ht="13.5">
      <c r="B1171" s="255"/>
      <c r="C1171" s="256"/>
      <c r="D1171" s="252" t="s">
        <v>405</v>
      </c>
      <c r="E1171" s="257" t="s">
        <v>22</v>
      </c>
      <c r="F1171" s="258" t="s">
        <v>24</v>
      </c>
      <c r="G1171" s="256"/>
      <c r="H1171" s="259">
        <v>1</v>
      </c>
      <c r="I1171" s="260"/>
      <c r="J1171" s="256"/>
      <c r="K1171" s="256"/>
      <c r="L1171" s="261"/>
      <c r="M1171" s="262"/>
      <c r="N1171" s="263"/>
      <c r="O1171" s="263"/>
      <c r="P1171" s="263"/>
      <c r="Q1171" s="263"/>
      <c r="R1171" s="263"/>
      <c r="S1171" s="263"/>
      <c r="T1171" s="264"/>
      <c r="AT1171" s="265" t="s">
        <v>405</v>
      </c>
      <c r="AU1171" s="265" t="s">
        <v>81</v>
      </c>
      <c r="AV1171" s="12" t="s">
        <v>81</v>
      </c>
      <c r="AW1171" s="12" t="s">
        <v>36</v>
      </c>
      <c r="AX1171" s="12" t="s">
        <v>24</v>
      </c>
      <c r="AY1171" s="265" t="s">
        <v>394</v>
      </c>
    </row>
    <row r="1172" spans="2:65" s="1" customFormat="1" ht="25.5" customHeight="1">
      <c r="B1172" s="47"/>
      <c r="C1172" s="240" t="s">
        <v>2247</v>
      </c>
      <c r="D1172" s="240" t="s">
        <v>396</v>
      </c>
      <c r="E1172" s="241" t="s">
        <v>2248</v>
      </c>
      <c r="F1172" s="242" t="s">
        <v>2249</v>
      </c>
      <c r="G1172" s="243" t="s">
        <v>409</v>
      </c>
      <c r="H1172" s="244">
        <v>2</v>
      </c>
      <c r="I1172" s="245"/>
      <c r="J1172" s="246">
        <f>ROUND(I1172*H1172,2)</f>
        <v>0</v>
      </c>
      <c r="K1172" s="242" t="s">
        <v>410</v>
      </c>
      <c r="L1172" s="73"/>
      <c r="M1172" s="247" t="s">
        <v>22</v>
      </c>
      <c r="N1172" s="248" t="s">
        <v>44</v>
      </c>
      <c r="O1172" s="48"/>
      <c r="P1172" s="249">
        <f>O1172*H1172</f>
        <v>0</v>
      </c>
      <c r="Q1172" s="249">
        <v>0</v>
      </c>
      <c r="R1172" s="249">
        <f>Q1172*H1172</f>
        <v>0</v>
      </c>
      <c r="S1172" s="249">
        <v>0</v>
      </c>
      <c r="T1172" s="250">
        <f>S1172*H1172</f>
        <v>0</v>
      </c>
      <c r="AR1172" s="25" t="s">
        <v>493</v>
      </c>
      <c r="AT1172" s="25" t="s">
        <v>396</v>
      </c>
      <c r="AU1172" s="25" t="s">
        <v>81</v>
      </c>
      <c r="AY1172" s="25" t="s">
        <v>394</v>
      </c>
      <c r="BE1172" s="251">
        <f>IF(N1172="základní",J1172,0)</f>
        <v>0</v>
      </c>
      <c r="BF1172" s="251">
        <f>IF(N1172="snížená",J1172,0)</f>
        <v>0</v>
      </c>
      <c r="BG1172" s="251">
        <f>IF(N1172="zákl. přenesená",J1172,0)</f>
        <v>0</v>
      </c>
      <c r="BH1172" s="251">
        <f>IF(N1172="sníž. přenesená",J1172,0)</f>
        <v>0</v>
      </c>
      <c r="BI1172" s="251">
        <f>IF(N1172="nulová",J1172,0)</f>
        <v>0</v>
      </c>
      <c r="BJ1172" s="25" t="s">
        <v>24</v>
      </c>
      <c r="BK1172" s="251">
        <f>ROUND(I1172*H1172,2)</f>
        <v>0</v>
      </c>
      <c r="BL1172" s="25" t="s">
        <v>493</v>
      </c>
      <c r="BM1172" s="25" t="s">
        <v>2250</v>
      </c>
    </row>
    <row r="1173" spans="2:47" s="1" customFormat="1" ht="13.5">
      <c r="B1173" s="47"/>
      <c r="C1173" s="75"/>
      <c r="D1173" s="252" t="s">
        <v>403</v>
      </c>
      <c r="E1173" s="75"/>
      <c r="F1173" s="253" t="s">
        <v>2251</v>
      </c>
      <c r="G1173" s="75"/>
      <c r="H1173" s="75"/>
      <c r="I1173" s="208"/>
      <c r="J1173" s="75"/>
      <c r="K1173" s="75"/>
      <c r="L1173" s="73"/>
      <c r="M1173" s="254"/>
      <c r="N1173" s="48"/>
      <c r="O1173" s="48"/>
      <c r="P1173" s="48"/>
      <c r="Q1173" s="48"/>
      <c r="R1173" s="48"/>
      <c r="S1173" s="48"/>
      <c r="T1173" s="96"/>
      <c r="AT1173" s="25" t="s">
        <v>403</v>
      </c>
      <c r="AU1173" s="25" t="s">
        <v>81</v>
      </c>
    </row>
    <row r="1174" spans="2:51" s="12" customFormat="1" ht="13.5">
      <c r="B1174" s="255"/>
      <c r="C1174" s="256"/>
      <c r="D1174" s="252" t="s">
        <v>405</v>
      </c>
      <c r="E1174" s="257" t="s">
        <v>22</v>
      </c>
      <c r="F1174" s="258" t="s">
        <v>1471</v>
      </c>
      <c r="G1174" s="256"/>
      <c r="H1174" s="259">
        <v>2</v>
      </c>
      <c r="I1174" s="260"/>
      <c r="J1174" s="256"/>
      <c r="K1174" s="256"/>
      <c r="L1174" s="261"/>
      <c r="M1174" s="262"/>
      <c r="N1174" s="263"/>
      <c r="O1174" s="263"/>
      <c r="P1174" s="263"/>
      <c r="Q1174" s="263"/>
      <c r="R1174" s="263"/>
      <c r="S1174" s="263"/>
      <c r="T1174" s="264"/>
      <c r="AT1174" s="265" t="s">
        <v>405</v>
      </c>
      <c r="AU1174" s="265" t="s">
        <v>81</v>
      </c>
      <c r="AV1174" s="12" t="s">
        <v>81</v>
      </c>
      <c r="AW1174" s="12" t="s">
        <v>36</v>
      </c>
      <c r="AX1174" s="12" t="s">
        <v>24</v>
      </c>
      <c r="AY1174" s="265" t="s">
        <v>394</v>
      </c>
    </row>
    <row r="1175" spans="2:65" s="1" customFormat="1" ht="25.5" customHeight="1">
      <c r="B1175" s="47"/>
      <c r="C1175" s="288" t="s">
        <v>2252</v>
      </c>
      <c r="D1175" s="288" t="s">
        <v>506</v>
      </c>
      <c r="E1175" s="289" t="s">
        <v>2253</v>
      </c>
      <c r="F1175" s="290" t="s">
        <v>2254</v>
      </c>
      <c r="G1175" s="291" t="s">
        <v>409</v>
      </c>
      <c r="H1175" s="292">
        <v>1</v>
      </c>
      <c r="I1175" s="293"/>
      <c r="J1175" s="294">
        <f>ROUND(I1175*H1175,2)</f>
        <v>0</v>
      </c>
      <c r="K1175" s="290" t="s">
        <v>22</v>
      </c>
      <c r="L1175" s="295"/>
      <c r="M1175" s="296" t="s">
        <v>22</v>
      </c>
      <c r="N1175" s="297" t="s">
        <v>44</v>
      </c>
      <c r="O1175" s="48"/>
      <c r="P1175" s="249">
        <f>O1175*H1175</f>
        <v>0</v>
      </c>
      <c r="Q1175" s="249">
        <v>0.019</v>
      </c>
      <c r="R1175" s="249">
        <f>Q1175*H1175</f>
        <v>0.019</v>
      </c>
      <c r="S1175" s="249">
        <v>0</v>
      </c>
      <c r="T1175" s="250">
        <f>S1175*H1175</f>
        <v>0</v>
      </c>
      <c r="AR1175" s="25" t="s">
        <v>588</v>
      </c>
      <c r="AT1175" s="25" t="s">
        <v>506</v>
      </c>
      <c r="AU1175" s="25" t="s">
        <v>81</v>
      </c>
      <c r="AY1175" s="25" t="s">
        <v>394</v>
      </c>
      <c r="BE1175" s="251">
        <f>IF(N1175="základní",J1175,0)</f>
        <v>0</v>
      </c>
      <c r="BF1175" s="251">
        <f>IF(N1175="snížená",J1175,0)</f>
        <v>0</v>
      </c>
      <c r="BG1175" s="251">
        <f>IF(N1175="zákl. přenesená",J1175,0)</f>
        <v>0</v>
      </c>
      <c r="BH1175" s="251">
        <f>IF(N1175="sníž. přenesená",J1175,0)</f>
        <v>0</v>
      </c>
      <c r="BI1175" s="251">
        <f>IF(N1175="nulová",J1175,0)</f>
        <v>0</v>
      </c>
      <c r="BJ1175" s="25" t="s">
        <v>24</v>
      </c>
      <c r="BK1175" s="251">
        <f>ROUND(I1175*H1175,2)</f>
        <v>0</v>
      </c>
      <c r="BL1175" s="25" t="s">
        <v>493</v>
      </c>
      <c r="BM1175" s="25" t="s">
        <v>2255</v>
      </c>
    </row>
    <row r="1176" spans="2:51" s="12" customFormat="1" ht="13.5">
      <c r="B1176" s="255"/>
      <c r="C1176" s="256"/>
      <c r="D1176" s="252" t="s">
        <v>405</v>
      </c>
      <c r="E1176" s="257" t="s">
        <v>22</v>
      </c>
      <c r="F1176" s="258" t="s">
        <v>24</v>
      </c>
      <c r="G1176" s="256"/>
      <c r="H1176" s="259">
        <v>1</v>
      </c>
      <c r="I1176" s="260"/>
      <c r="J1176" s="256"/>
      <c r="K1176" s="256"/>
      <c r="L1176" s="261"/>
      <c r="M1176" s="262"/>
      <c r="N1176" s="263"/>
      <c r="O1176" s="263"/>
      <c r="P1176" s="263"/>
      <c r="Q1176" s="263"/>
      <c r="R1176" s="263"/>
      <c r="S1176" s="263"/>
      <c r="T1176" s="264"/>
      <c r="AT1176" s="265" t="s">
        <v>405</v>
      </c>
      <c r="AU1176" s="265" t="s">
        <v>81</v>
      </c>
      <c r="AV1176" s="12" t="s">
        <v>81</v>
      </c>
      <c r="AW1176" s="12" t="s">
        <v>36</v>
      </c>
      <c r="AX1176" s="12" t="s">
        <v>24</v>
      </c>
      <c r="AY1176" s="265" t="s">
        <v>394</v>
      </c>
    </row>
    <row r="1177" spans="2:65" s="1" customFormat="1" ht="38.25" customHeight="1">
      <c r="B1177" s="47"/>
      <c r="C1177" s="288" t="s">
        <v>2256</v>
      </c>
      <c r="D1177" s="288" t="s">
        <v>506</v>
      </c>
      <c r="E1177" s="289" t="s">
        <v>2257</v>
      </c>
      <c r="F1177" s="290" t="s">
        <v>2258</v>
      </c>
      <c r="G1177" s="291" t="s">
        <v>409</v>
      </c>
      <c r="H1177" s="292">
        <v>1</v>
      </c>
      <c r="I1177" s="293"/>
      <c r="J1177" s="294">
        <f>ROUND(I1177*H1177,2)</f>
        <v>0</v>
      </c>
      <c r="K1177" s="290" t="s">
        <v>22</v>
      </c>
      <c r="L1177" s="295"/>
      <c r="M1177" s="296" t="s">
        <v>22</v>
      </c>
      <c r="N1177" s="297" t="s">
        <v>44</v>
      </c>
      <c r="O1177" s="48"/>
      <c r="P1177" s="249">
        <f>O1177*H1177</f>
        <v>0</v>
      </c>
      <c r="Q1177" s="249">
        <v>0.019</v>
      </c>
      <c r="R1177" s="249">
        <f>Q1177*H1177</f>
        <v>0.019</v>
      </c>
      <c r="S1177" s="249">
        <v>0</v>
      </c>
      <c r="T1177" s="250">
        <f>S1177*H1177</f>
        <v>0</v>
      </c>
      <c r="AR1177" s="25" t="s">
        <v>588</v>
      </c>
      <c r="AT1177" s="25" t="s">
        <v>506</v>
      </c>
      <c r="AU1177" s="25" t="s">
        <v>81</v>
      </c>
      <c r="AY1177" s="25" t="s">
        <v>394</v>
      </c>
      <c r="BE1177" s="251">
        <f>IF(N1177="základní",J1177,0)</f>
        <v>0</v>
      </c>
      <c r="BF1177" s="251">
        <f>IF(N1177="snížená",J1177,0)</f>
        <v>0</v>
      </c>
      <c r="BG1177" s="251">
        <f>IF(N1177="zákl. přenesená",J1177,0)</f>
        <v>0</v>
      </c>
      <c r="BH1177" s="251">
        <f>IF(N1177="sníž. přenesená",J1177,0)</f>
        <v>0</v>
      </c>
      <c r="BI1177" s="251">
        <f>IF(N1177="nulová",J1177,0)</f>
        <v>0</v>
      </c>
      <c r="BJ1177" s="25" t="s">
        <v>24</v>
      </c>
      <c r="BK1177" s="251">
        <f>ROUND(I1177*H1177,2)</f>
        <v>0</v>
      </c>
      <c r="BL1177" s="25" t="s">
        <v>493</v>
      </c>
      <c r="BM1177" s="25" t="s">
        <v>2259</v>
      </c>
    </row>
    <row r="1178" spans="2:47" s="1" customFormat="1" ht="13.5">
      <c r="B1178" s="47"/>
      <c r="C1178" s="75"/>
      <c r="D1178" s="252" t="s">
        <v>403</v>
      </c>
      <c r="E1178" s="75"/>
      <c r="F1178" s="253" t="s">
        <v>2260</v>
      </c>
      <c r="G1178" s="75"/>
      <c r="H1178" s="75"/>
      <c r="I1178" s="208"/>
      <c r="J1178" s="75"/>
      <c r="K1178" s="75"/>
      <c r="L1178" s="73"/>
      <c r="M1178" s="254"/>
      <c r="N1178" s="48"/>
      <c r="O1178" s="48"/>
      <c r="P1178" s="48"/>
      <c r="Q1178" s="48"/>
      <c r="R1178" s="48"/>
      <c r="S1178" s="48"/>
      <c r="T1178" s="96"/>
      <c r="AT1178" s="25" t="s">
        <v>403</v>
      </c>
      <c r="AU1178" s="25" t="s">
        <v>81</v>
      </c>
    </row>
    <row r="1179" spans="2:51" s="12" customFormat="1" ht="13.5">
      <c r="B1179" s="255"/>
      <c r="C1179" s="256"/>
      <c r="D1179" s="252" t="s">
        <v>405</v>
      </c>
      <c r="E1179" s="257" t="s">
        <v>22</v>
      </c>
      <c r="F1179" s="258" t="s">
        <v>24</v>
      </c>
      <c r="G1179" s="256"/>
      <c r="H1179" s="259">
        <v>1</v>
      </c>
      <c r="I1179" s="260"/>
      <c r="J1179" s="256"/>
      <c r="K1179" s="256"/>
      <c r="L1179" s="261"/>
      <c r="M1179" s="262"/>
      <c r="N1179" s="263"/>
      <c r="O1179" s="263"/>
      <c r="P1179" s="263"/>
      <c r="Q1179" s="263"/>
      <c r="R1179" s="263"/>
      <c r="S1179" s="263"/>
      <c r="T1179" s="264"/>
      <c r="AT1179" s="265" t="s">
        <v>405</v>
      </c>
      <c r="AU1179" s="265" t="s">
        <v>81</v>
      </c>
      <c r="AV1179" s="12" t="s">
        <v>81</v>
      </c>
      <c r="AW1179" s="12" t="s">
        <v>36</v>
      </c>
      <c r="AX1179" s="12" t="s">
        <v>24</v>
      </c>
      <c r="AY1179" s="265" t="s">
        <v>394</v>
      </c>
    </row>
    <row r="1180" spans="2:65" s="1" customFormat="1" ht="25.5" customHeight="1">
      <c r="B1180" s="47"/>
      <c r="C1180" s="240" t="s">
        <v>2261</v>
      </c>
      <c r="D1180" s="240" t="s">
        <v>396</v>
      </c>
      <c r="E1180" s="241" t="s">
        <v>2262</v>
      </c>
      <c r="F1180" s="242" t="s">
        <v>2263</v>
      </c>
      <c r="G1180" s="243" t="s">
        <v>409</v>
      </c>
      <c r="H1180" s="244">
        <v>4</v>
      </c>
      <c r="I1180" s="245"/>
      <c r="J1180" s="246">
        <f>ROUND(I1180*H1180,2)</f>
        <v>0</v>
      </c>
      <c r="K1180" s="242" t="s">
        <v>410</v>
      </c>
      <c r="L1180" s="73"/>
      <c r="M1180" s="247" t="s">
        <v>22</v>
      </c>
      <c r="N1180" s="248" t="s">
        <v>44</v>
      </c>
      <c r="O1180" s="48"/>
      <c r="P1180" s="249">
        <f>O1180*H1180</f>
        <v>0</v>
      </c>
      <c r="Q1180" s="249">
        <v>0</v>
      </c>
      <c r="R1180" s="249">
        <f>Q1180*H1180</f>
        <v>0</v>
      </c>
      <c r="S1180" s="249">
        <v>0</v>
      </c>
      <c r="T1180" s="250">
        <f>S1180*H1180</f>
        <v>0</v>
      </c>
      <c r="AR1180" s="25" t="s">
        <v>493</v>
      </c>
      <c r="AT1180" s="25" t="s">
        <v>396</v>
      </c>
      <c r="AU1180" s="25" t="s">
        <v>81</v>
      </c>
      <c r="AY1180" s="25" t="s">
        <v>394</v>
      </c>
      <c r="BE1180" s="251">
        <f>IF(N1180="základní",J1180,0)</f>
        <v>0</v>
      </c>
      <c r="BF1180" s="251">
        <f>IF(N1180="snížená",J1180,0)</f>
        <v>0</v>
      </c>
      <c r="BG1180" s="251">
        <f>IF(N1180="zákl. přenesená",J1180,0)</f>
        <v>0</v>
      </c>
      <c r="BH1180" s="251">
        <f>IF(N1180="sníž. přenesená",J1180,0)</f>
        <v>0</v>
      </c>
      <c r="BI1180" s="251">
        <f>IF(N1180="nulová",J1180,0)</f>
        <v>0</v>
      </c>
      <c r="BJ1180" s="25" t="s">
        <v>24</v>
      </c>
      <c r="BK1180" s="251">
        <f>ROUND(I1180*H1180,2)</f>
        <v>0</v>
      </c>
      <c r="BL1180" s="25" t="s">
        <v>493</v>
      </c>
      <c r="BM1180" s="25" t="s">
        <v>2264</v>
      </c>
    </row>
    <row r="1181" spans="2:47" s="1" customFormat="1" ht="13.5">
      <c r="B1181" s="47"/>
      <c r="C1181" s="75"/>
      <c r="D1181" s="252" t="s">
        <v>403</v>
      </c>
      <c r="E1181" s="75"/>
      <c r="F1181" s="253" t="s">
        <v>2265</v>
      </c>
      <c r="G1181" s="75"/>
      <c r="H1181" s="75"/>
      <c r="I1181" s="208"/>
      <c r="J1181" s="75"/>
      <c r="K1181" s="75"/>
      <c r="L1181" s="73"/>
      <c r="M1181" s="254"/>
      <c r="N1181" s="48"/>
      <c r="O1181" s="48"/>
      <c r="P1181" s="48"/>
      <c r="Q1181" s="48"/>
      <c r="R1181" s="48"/>
      <c r="S1181" s="48"/>
      <c r="T1181" s="96"/>
      <c r="AT1181" s="25" t="s">
        <v>403</v>
      </c>
      <c r="AU1181" s="25" t="s">
        <v>81</v>
      </c>
    </row>
    <row r="1182" spans="2:51" s="12" customFormat="1" ht="13.5">
      <c r="B1182" s="255"/>
      <c r="C1182" s="256"/>
      <c r="D1182" s="252" t="s">
        <v>405</v>
      </c>
      <c r="E1182" s="257" t="s">
        <v>22</v>
      </c>
      <c r="F1182" s="258" t="s">
        <v>1470</v>
      </c>
      <c r="G1182" s="256"/>
      <c r="H1182" s="259">
        <v>3</v>
      </c>
      <c r="I1182" s="260"/>
      <c r="J1182" s="256"/>
      <c r="K1182" s="256"/>
      <c r="L1182" s="261"/>
      <c r="M1182" s="262"/>
      <c r="N1182" s="263"/>
      <c r="O1182" s="263"/>
      <c r="P1182" s="263"/>
      <c r="Q1182" s="263"/>
      <c r="R1182" s="263"/>
      <c r="S1182" s="263"/>
      <c r="T1182" s="264"/>
      <c r="AT1182" s="265" t="s">
        <v>405</v>
      </c>
      <c r="AU1182" s="265" t="s">
        <v>81</v>
      </c>
      <c r="AV1182" s="12" t="s">
        <v>81</v>
      </c>
      <c r="AW1182" s="12" t="s">
        <v>36</v>
      </c>
      <c r="AX1182" s="12" t="s">
        <v>73</v>
      </c>
      <c r="AY1182" s="265" t="s">
        <v>394</v>
      </c>
    </row>
    <row r="1183" spans="2:51" s="12" customFormat="1" ht="13.5">
      <c r="B1183" s="255"/>
      <c r="C1183" s="256"/>
      <c r="D1183" s="252" t="s">
        <v>405</v>
      </c>
      <c r="E1183" s="257" t="s">
        <v>22</v>
      </c>
      <c r="F1183" s="258" t="s">
        <v>1473</v>
      </c>
      <c r="G1183" s="256"/>
      <c r="H1183" s="259">
        <v>1</v>
      </c>
      <c r="I1183" s="260"/>
      <c r="J1183" s="256"/>
      <c r="K1183" s="256"/>
      <c r="L1183" s="261"/>
      <c r="M1183" s="262"/>
      <c r="N1183" s="263"/>
      <c r="O1183" s="263"/>
      <c r="P1183" s="263"/>
      <c r="Q1183" s="263"/>
      <c r="R1183" s="263"/>
      <c r="S1183" s="263"/>
      <c r="T1183" s="264"/>
      <c r="AT1183" s="265" t="s">
        <v>405</v>
      </c>
      <c r="AU1183" s="265" t="s">
        <v>81</v>
      </c>
      <c r="AV1183" s="12" t="s">
        <v>81</v>
      </c>
      <c r="AW1183" s="12" t="s">
        <v>36</v>
      </c>
      <c r="AX1183" s="12" t="s">
        <v>73</v>
      </c>
      <c r="AY1183" s="265" t="s">
        <v>394</v>
      </c>
    </row>
    <row r="1184" spans="2:51" s="14" customFormat="1" ht="13.5">
      <c r="B1184" s="277"/>
      <c r="C1184" s="278"/>
      <c r="D1184" s="252" t="s">
        <v>405</v>
      </c>
      <c r="E1184" s="279" t="s">
        <v>22</v>
      </c>
      <c r="F1184" s="280" t="s">
        <v>473</v>
      </c>
      <c r="G1184" s="278"/>
      <c r="H1184" s="281">
        <v>4</v>
      </c>
      <c r="I1184" s="282"/>
      <c r="J1184" s="278"/>
      <c r="K1184" s="278"/>
      <c r="L1184" s="283"/>
      <c r="M1184" s="284"/>
      <c r="N1184" s="285"/>
      <c r="O1184" s="285"/>
      <c r="P1184" s="285"/>
      <c r="Q1184" s="285"/>
      <c r="R1184" s="285"/>
      <c r="S1184" s="285"/>
      <c r="T1184" s="286"/>
      <c r="AT1184" s="287" t="s">
        <v>405</v>
      </c>
      <c r="AU1184" s="287" t="s">
        <v>81</v>
      </c>
      <c r="AV1184" s="14" t="s">
        <v>401</v>
      </c>
      <c r="AW1184" s="14" t="s">
        <v>36</v>
      </c>
      <c r="AX1184" s="14" t="s">
        <v>24</v>
      </c>
      <c r="AY1184" s="287" t="s">
        <v>394</v>
      </c>
    </row>
    <row r="1185" spans="2:65" s="1" customFormat="1" ht="38.25" customHeight="1">
      <c r="B1185" s="47"/>
      <c r="C1185" s="288" t="s">
        <v>2266</v>
      </c>
      <c r="D1185" s="288" t="s">
        <v>506</v>
      </c>
      <c r="E1185" s="289" t="s">
        <v>2267</v>
      </c>
      <c r="F1185" s="290" t="s">
        <v>2268</v>
      </c>
      <c r="G1185" s="291" t="s">
        <v>409</v>
      </c>
      <c r="H1185" s="292">
        <v>3</v>
      </c>
      <c r="I1185" s="293"/>
      <c r="J1185" s="294">
        <f>ROUND(I1185*H1185,2)</f>
        <v>0</v>
      </c>
      <c r="K1185" s="290" t="s">
        <v>22</v>
      </c>
      <c r="L1185" s="295"/>
      <c r="M1185" s="296" t="s">
        <v>22</v>
      </c>
      <c r="N1185" s="297" t="s">
        <v>44</v>
      </c>
      <c r="O1185" s="48"/>
      <c r="P1185" s="249">
        <f>O1185*H1185</f>
        <v>0</v>
      </c>
      <c r="Q1185" s="249">
        <v>0.025</v>
      </c>
      <c r="R1185" s="249">
        <f>Q1185*H1185</f>
        <v>0.07500000000000001</v>
      </c>
      <c r="S1185" s="249">
        <v>0</v>
      </c>
      <c r="T1185" s="250">
        <f>S1185*H1185</f>
        <v>0</v>
      </c>
      <c r="AR1185" s="25" t="s">
        <v>588</v>
      </c>
      <c r="AT1185" s="25" t="s">
        <v>506</v>
      </c>
      <c r="AU1185" s="25" t="s">
        <v>81</v>
      </c>
      <c r="AY1185" s="25" t="s">
        <v>394</v>
      </c>
      <c r="BE1185" s="251">
        <f>IF(N1185="základní",J1185,0)</f>
        <v>0</v>
      </c>
      <c r="BF1185" s="251">
        <f>IF(N1185="snížená",J1185,0)</f>
        <v>0</v>
      </c>
      <c r="BG1185" s="251">
        <f>IF(N1185="zákl. přenesená",J1185,0)</f>
        <v>0</v>
      </c>
      <c r="BH1185" s="251">
        <f>IF(N1185="sníž. přenesená",J1185,0)</f>
        <v>0</v>
      </c>
      <c r="BI1185" s="251">
        <f>IF(N1185="nulová",J1185,0)</f>
        <v>0</v>
      </c>
      <c r="BJ1185" s="25" t="s">
        <v>24</v>
      </c>
      <c r="BK1185" s="251">
        <f>ROUND(I1185*H1185,2)</f>
        <v>0</v>
      </c>
      <c r="BL1185" s="25" t="s">
        <v>493</v>
      </c>
      <c r="BM1185" s="25" t="s">
        <v>2269</v>
      </c>
    </row>
    <row r="1186" spans="2:65" s="1" customFormat="1" ht="38.25" customHeight="1">
      <c r="B1186" s="47"/>
      <c r="C1186" s="288" t="s">
        <v>2270</v>
      </c>
      <c r="D1186" s="288" t="s">
        <v>506</v>
      </c>
      <c r="E1186" s="289" t="s">
        <v>2271</v>
      </c>
      <c r="F1186" s="290" t="s">
        <v>2272</v>
      </c>
      <c r="G1186" s="291" t="s">
        <v>409</v>
      </c>
      <c r="H1186" s="292">
        <v>1</v>
      </c>
      <c r="I1186" s="293"/>
      <c r="J1186" s="294">
        <f>ROUND(I1186*H1186,2)</f>
        <v>0</v>
      </c>
      <c r="K1186" s="290" t="s">
        <v>22</v>
      </c>
      <c r="L1186" s="295"/>
      <c r="M1186" s="296" t="s">
        <v>22</v>
      </c>
      <c r="N1186" s="297" t="s">
        <v>44</v>
      </c>
      <c r="O1186" s="48"/>
      <c r="P1186" s="249">
        <f>O1186*H1186</f>
        <v>0</v>
      </c>
      <c r="Q1186" s="249">
        <v>0.025</v>
      </c>
      <c r="R1186" s="249">
        <f>Q1186*H1186</f>
        <v>0.025</v>
      </c>
      <c r="S1186" s="249">
        <v>0</v>
      </c>
      <c r="T1186" s="250">
        <f>S1186*H1186</f>
        <v>0</v>
      </c>
      <c r="AR1186" s="25" t="s">
        <v>588</v>
      </c>
      <c r="AT1186" s="25" t="s">
        <v>506</v>
      </c>
      <c r="AU1186" s="25" t="s">
        <v>81</v>
      </c>
      <c r="AY1186" s="25" t="s">
        <v>394</v>
      </c>
      <c r="BE1186" s="251">
        <f>IF(N1186="základní",J1186,0)</f>
        <v>0</v>
      </c>
      <c r="BF1186" s="251">
        <f>IF(N1186="snížená",J1186,0)</f>
        <v>0</v>
      </c>
      <c r="BG1186" s="251">
        <f>IF(N1186="zákl. přenesená",J1186,0)</f>
        <v>0</v>
      </c>
      <c r="BH1186" s="251">
        <f>IF(N1186="sníž. přenesená",J1186,0)</f>
        <v>0</v>
      </c>
      <c r="BI1186" s="251">
        <f>IF(N1186="nulová",J1186,0)</f>
        <v>0</v>
      </c>
      <c r="BJ1186" s="25" t="s">
        <v>24</v>
      </c>
      <c r="BK1186" s="251">
        <f>ROUND(I1186*H1186,2)</f>
        <v>0</v>
      </c>
      <c r="BL1186" s="25" t="s">
        <v>493</v>
      </c>
      <c r="BM1186" s="25" t="s">
        <v>2273</v>
      </c>
    </row>
    <row r="1187" spans="2:65" s="1" customFormat="1" ht="25.5" customHeight="1">
      <c r="B1187" s="47"/>
      <c r="C1187" s="240" t="s">
        <v>2274</v>
      </c>
      <c r="D1187" s="240" t="s">
        <v>396</v>
      </c>
      <c r="E1187" s="241" t="s">
        <v>2275</v>
      </c>
      <c r="F1187" s="242" t="s">
        <v>2276</v>
      </c>
      <c r="G1187" s="243" t="s">
        <v>409</v>
      </c>
      <c r="H1187" s="244">
        <v>3</v>
      </c>
      <c r="I1187" s="245"/>
      <c r="J1187" s="246">
        <f>ROUND(I1187*H1187,2)</f>
        <v>0</v>
      </c>
      <c r="K1187" s="242" t="s">
        <v>410</v>
      </c>
      <c r="L1187" s="73"/>
      <c r="M1187" s="247" t="s">
        <v>22</v>
      </c>
      <c r="N1187" s="248" t="s">
        <v>44</v>
      </c>
      <c r="O1187" s="48"/>
      <c r="P1187" s="249">
        <f>O1187*H1187</f>
        <v>0</v>
      </c>
      <c r="Q1187" s="249">
        <v>0</v>
      </c>
      <c r="R1187" s="249">
        <f>Q1187*H1187</f>
        <v>0</v>
      </c>
      <c r="S1187" s="249">
        <v>0</v>
      </c>
      <c r="T1187" s="250">
        <f>S1187*H1187</f>
        <v>0</v>
      </c>
      <c r="AR1187" s="25" t="s">
        <v>493</v>
      </c>
      <c r="AT1187" s="25" t="s">
        <v>396</v>
      </c>
      <c r="AU1187" s="25" t="s">
        <v>81</v>
      </c>
      <c r="AY1187" s="25" t="s">
        <v>394</v>
      </c>
      <c r="BE1187" s="251">
        <f>IF(N1187="základní",J1187,0)</f>
        <v>0</v>
      </c>
      <c r="BF1187" s="251">
        <f>IF(N1187="snížená",J1187,0)</f>
        <v>0</v>
      </c>
      <c r="BG1187" s="251">
        <f>IF(N1187="zákl. přenesená",J1187,0)</f>
        <v>0</v>
      </c>
      <c r="BH1187" s="251">
        <f>IF(N1187="sníž. přenesená",J1187,0)</f>
        <v>0</v>
      </c>
      <c r="BI1187" s="251">
        <f>IF(N1187="nulová",J1187,0)</f>
        <v>0</v>
      </c>
      <c r="BJ1187" s="25" t="s">
        <v>24</v>
      </c>
      <c r="BK1187" s="251">
        <f>ROUND(I1187*H1187,2)</f>
        <v>0</v>
      </c>
      <c r="BL1187" s="25" t="s">
        <v>493</v>
      </c>
      <c r="BM1187" s="25" t="s">
        <v>2277</v>
      </c>
    </row>
    <row r="1188" spans="2:47" s="1" customFormat="1" ht="13.5">
      <c r="B1188" s="47"/>
      <c r="C1188" s="75"/>
      <c r="D1188" s="252" t="s">
        <v>403</v>
      </c>
      <c r="E1188" s="75"/>
      <c r="F1188" s="253" t="s">
        <v>2278</v>
      </c>
      <c r="G1188" s="75"/>
      <c r="H1188" s="75"/>
      <c r="I1188" s="208"/>
      <c r="J1188" s="75"/>
      <c r="K1188" s="75"/>
      <c r="L1188" s="73"/>
      <c r="M1188" s="254"/>
      <c r="N1188" s="48"/>
      <c r="O1188" s="48"/>
      <c r="P1188" s="48"/>
      <c r="Q1188" s="48"/>
      <c r="R1188" s="48"/>
      <c r="S1188" s="48"/>
      <c r="T1188" s="96"/>
      <c r="AT1188" s="25" t="s">
        <v>403</v>
      </c>
      <c r="AU1188" s="25" t="s">
        <v>81</v>
      </c>
    </row>
    <row r="1189" spans="2:51" s="12" customFormat="1" ht="13.5">
      <c r="B1189" s="255"/>
      <c r="C1189" s="256"/>
      <c r="D1189" s="252" t="s">
        <v>405</v>
      </c>
      <c r="E1189" s="257" t="s">
        <v>22</v>
      </c>
      <c r="F1189" s="258" t="s">
        <v>1467</v>
      </c>
      <c r="G1189" s="256"/>
      <c r="H1189" s="259">
        <v>2</v>
      </c>
      <c r="I1189" s="260"/>
      <c r="J1189" s="256"/>
      <c r="K1189" s="256"/>
      <c r="L1189" s="261"/>
      <c r="M1189" s="262"/>
      <c r="N1189" s="263"/>
      <c r="O1189" s="263"/>
      <c r="P1189" s="263"/>
      <c r="Q1189" s="263"/>
      <c r="R1189" s="263"/>
      <c r="S1189" s="263"/>
      <c r="T1189" s="264"/>
      <c r="AT1189" s="265" t="s">
        <v>405</v>
      </c>
      <c r="AU1189" s="265" t="s">
        <v>81</v>
      </c>
      <c r="AV1189" s="12" t="s">
        <v>81</v>
      </c>
      <c r="AW1189" s="12" t="s">
        <v>36</v>
      </c>
      <c r="AX1189" s="12" t="s">
        <v>73</v>
      </c>
      <c r="AY1189" s="265" t="s">
        <v>394</v>
      </c>
    </row>
    <row r="1190" spans="2:51" s="12" customFormat="1" ht="13.5">
      <c r="B1190" s="255"/>
      <c r="C1190" s="256"/>
      <c r="D1190" s="252" t="s">
        <v>405</v>
      </c>
      <c r="E1190" s="257" t="s">
        <v>22</v>
      </c>
      <c r="F1190" s="258" t="s">
        <v>1469</v>
      </c>
      <c r="G1190" s="256"/>
      <c r="H1190" s="259">
        <v>1</v>
      </c>
      <c r="I1190" s="260"/>
      <c r="J1190" s="256"/>
      <c r="K1190" s="256"/>
      <c r="L1190" s="261"/>
      <c r="M1190" s="262"/>
      <c r="N1190" s="263"/>
      <c r="O1190" s="263"/>
      <c r="P1190" s="263"/>
      <c r="Q1190" s="263"/>
      <c r="R1190" s="263"/>
      <c r="S1190" s="263"/>
      <c r="T1190" s="264"/>
      <c r="AT1190" s="265" t="s">
        <v>405</v>
      </c>
      <c r="AU1190" s="265" t="s">
        <v>81</v>
      </c>
      <c r="AV1190" s="12" t="s">
        <v>81</v>
      </c>
      <c r="AW1190" s="12" t="s">
        <v>36</v>
      </c>
      <c r="AX1190" s="12" t="s">
        <v>73</v>
      </c>
      <c r="AY1190" s="265" t="s">
        <v>394</v>
      </c>
    </row>
    <row r="1191" spans="2:51" s="14" customFormat="1" ht="13.5">
      <c r="B1191" s="277"/>
      <c r="C1191" s="278"/>
      <c r="D1191" s="252" t="s">
        <v>405</v>
      </c>
      <c r="E1191" s="279" t="s">
        <v>22</v>
      </c>
      <c r="F1191" s="280" t="s">
        <v>473</v>
      </c>
      <c r="G1191" s="278"/>
      <c r="H1191" s="281">
        <v>3</v>
      </c>
      <c r="I1191" s="282"/>
      <c r="J1191" s="278"/>
      <c r="K1191" s="278"/>
      <c r="L1191" s="283"/>
      <c r="M1191" s="284"/>
      <c r="N1191" s="285"/>
      <c r="O1191" s="285"/>
      <c r="P1191" s="285"/>
      <c r="Q1191" s="285"/>
      <c r="R1191" s="285"/>
      <c r="S1191" s="285"/>
      <c r="T1191" s="286"/>
      <c r="AT1191" s="287" t="s">
        <v>405</v>
      </c>
      <c r="AU1191" s="287" t="s">
        <v>81</v>
      </c>
      <c r="AV1191" s="14" t="s">
        <v>401</v>
      </c>
      <c r="AW1191" s="14" t="s">
        <v>36</v>
      </c>
      <c r="AX1191" s="14" t="s">
        <v>24</v>
      </c>
      <c r="AY1191" s="287" t="s">
        <v>394</v>
      </c>
    </row>
    <row r="1192" spans="2:65" s="1" customFormat="1" ht="38.25" customHeight="1">
      <c r="B1192" s="47"/>
      <c r="C1192" s="288" t="s">
        <v>2279</v>
      </c>
      <c r="D1192" s="288" t="s">
        <v>506</v>
      </c>
      <c r="E1192" s="289" t="s">
        <v>2280</v>
      </c>
      <c r="F1192" s="290" t="s">
        <v>2281</v>
      </c>
      <c r="G1192" s="291" t="s">
        <v>409</v>
      </c>
      <c r="H1192" s="292">
        <v>3</v>
      </c>
      <c r="I1192" s="293"/>
      <c r="J1192" s="294">
        <f>ROUND(I1192*H1192,2)</f>
        <v>0</v>
      </c>
      <c r="K1192" s="290" t="s">
        <v>22</v>
      </c>
      <c r="L1192" s="295"/>
      <c r="M1192" s="296" t="s">
        <v>22</v>
      </c>
      <c r="N1192" s="297" t="s">
        <v>44</v>
      </c>
      <c r="O1192" s="48"/>
      <c r="P1192" s="249">
        <f>O1192*H1192</f>
        <v>0</v>
      </c>
      <c r="Q1192" s="249">
        <v>0.027</v>
      </c>
      <c r="R1192" s="249">
        <f>Q1192*H1192</f>
        <v>0.081</v>
      </c>
      <c r="S1192" s="249">
        <v>0</v>
      </c>
      <c r="T1192" s="250">
        <f>S1192*H1192</f>
        <v>0</v>
      </c>
      <c r="AR1192" s="25" t="s">
        <v>588</v>
      </c>
      <c r="AT1192" s="25" t="s">
        <v>506</v>
      </c>
      <c r="AU1192" s="25" t="s">
        <v>81</v>
      </c>
      <c r="AY1192" s="25" t="s">
        <v>394</v>
      </c>
      <c r="BE1192" s="251">
        <f>IF(N1192="základní",J1192,0)</f>
        <v>0</v>
      </c>
      <c r="BF1192" s="251">
        <f>IF(N1192="snížená",J1192,0)</f>
        <v>0</v>
      </c>
      <c r="BG1192" s="251">
        <f>IF(N1192="zákl. přenesená",J1192,0)</f>
        <v>0</v>
      </c>
      <c r="BH1192" s="251">
        <f>IF(N1192="sníž. přenesená",J1192,0)</f>
        <v>0</v>
      </c>
      <c r="BI1192" s="251">
        <f>IF(N1192="nulová",J1192,0)</f>
        <v>0</v>
      </c>
      <c r="BJ1192" s="25" t="s">
        <v>24</v>
      </c>
      <c r="BK1192" s="251">
        <f>ROUND(I1192*H1192,2)</f>
        <v>0</v>
      </c>
      <c r="BL1192" s="25" t="s">
        <v>493</v>
      </c>
      <c r="BM1192" s="25" t="s">
        <v>2282</v>
      </c>
    </row>
    <row r="1193" spans="2:65" s="1" customFormat="1" ht="16.5" customHeight="1">
      <c r="B1193" s="47"/>
      <c r="C1193" s="240" t="s">
        <v>2283</v>
      </c>
      <c r="D1193" s="240" t="s">
        <v>396</v>
      </c>
      <c r="E1193" s="241" t="s">
        <v>2284</v>
      </c>
      <c r="F1193" s="242" t="s">
        <v>2285</v>
      </c>
      <c r="G1193" s="243" t="s">
        <v>409</v>
      </c>
      <c r="H1193" s="244">
        <v>7</v>
      </c>
      <c r="I1193" s="245"/>
      <c r="J1193" s="246">
        <f>ROUND(I1193*H1193,2)</f>
        <v>0</v>
      </c>
      <c r="K1193" s="242" t="s">
        <v>410</v>
      </c>
      <c r="L1193" s="73"/>
      <c r="M1193" s="247" t="s">
        <v>22</v>
      </c>
      <c r="N1193" s="248" t="s">
        <v>44</v>
      </c>
      <c r="O1193" s="48"/>
      <c r="P1193" s="249">
        <f>O1193*H1193</f>
        <v>0</v>
      </c>
      <c r="Q1193" s="249">
        <v>0</v>
      </c>
      <c r="R1193" s="249">
        <f>Q1193*H1193</f>
        <v>0</v>
      </c>
      <c r="S1193" s="249">
        <v>0</v>
      </c>
      <c r="T1193" s="250">
        <f>S1193*H1193</f>
        <v>0</v>
      </c>
      <c r="AR1193" s="25" t="s">
        <v>493</v>
      </c>
      <c r="AT1193" s="25" t="s">
        <v>396</v>
      </c>
      <c r="AU1193" s="25" t="s">
        <v>81</v>
      </c>
      <c r="AY1193" s="25" t="s">
        <v>394</v>
      </c>
      <c r="BE1193" s="251">
        <f>IF(N1193="základní",J1193,0)</f>
        <v>0</v>
      </c>
      <c r="BF1193" s="251">
        <f>IF(N1193="snížená",J1193,0)</f>
        <v>0</v>
      </c>
      <c r="BG1193" s="251">
        <f>IF(N1193="zákl. přenesená",J1193,0)</f>
        <v>0</v>
      </c>
      <c r="BH1193" s="251">
        <f>IF(N1193="sníž. přenesená",J1193,0)</f>
        <v>0</v>
      </c>
      <c r="BI1193" s="251">
        <f>IF(N1193="nulová",J1193,0)</f>
        <v>0</v>
      </c>
      <c r="BJ1193" s="25" t="s">
        <v>24</v>
      </c>
      <c r="BK1193" s="251">
        <f>ROUND(I1193*H1193,2)</f>
        <v>0</v>
      </c>
      <c r="BL1193" s="25" t="s">
        <v>493</v>
      </c>
      <c r="BM1193" s="25" t="s">
        <v>2286</v>
      </c>
    </row>
    <row r="1194" spans="2:47" s="1" customFormat="1" ht="13.5">
      <c r="B1194" s="47"/>
      <c r="C1194" s="75"/>
      <c r="D1194" s="252" t="s">
        <v>403</v>
      </c>
      <c r="E1194" s="75"/>
      <c r="F1194" s="253" t="s">
        <v>2287</v>
      </c>
      <c r="G1194" s="75"/>
      <c r="H1194" s="75"/>
      <c r="I1194" s="208"/>
      <c r="J1194" s="75"/>
      <c r="K1194" s="75"/>
      <c r="L1194" s="73"/>
      <c r="M1194" s="254"/>
      <c r="N1194" s="48"/>
      <c r="O1194" s="48"/>
      <c r="P1194" s="48"/>
      <c r="Q1194" s="48"/>
      <c r="R1194" s="48"/>
      <c r="S1194" s="48"/>
      <c r="T1194" s="96"/>
      <c r="AT1194" s="25" t="s">
        <v>403</v>
      </c>
      <c r="AU1194" s="25" t="s">
        <v>81</v>
      </c>
    </row>
    <row r="1195" spans="2:51" s="12" customFormat="1" ht="13.5">
      <c r="B1195" s="255"/>
      <c r="C1195" s="256"/>
      <c r="D1195" s="252" t="s">
        <v>405</v>
      </c>
      <c r="E1195" s="257" t="s">
        <v>22</v>
      </c>
      <c r="F1195" s="258" t="s">
        <v>1467</v>
      </c>
      <c r="G1195" s="256"/>
      <c r="H1195" s="259">
        <v>2</v>
      </c>
      <c r="I1195" s="260"/>
      <c r="J1195" s="256"/>
      <c r="K1195" s="256"/>
      <c r="L1195" s="261"/>
      <c r="M1195" s="262"/>
      <c r="N1195" s="263"/>
      <c r="O1195" s="263"/>
      <c r="P1195" s="263"/>
      <c r="Q1195" s="263"/>
      <c r="R1195" s="263"/>
      <c r="S1195" s="263"/>
      <c r="T1195" s="264"/>
      <c r="AT1195" s="265" t="s">
        <v>405</v>
      </c>
      <c r="AU1195" s="265" t="s">
        <v>81</v>
      </c>
      <c r="AV1195" s="12" t="s">
        <v>81</v>
      </c>
      <c r="AW1195" s="12" t="s">
        <v>36</v>
      </c>
      <c r="AX1195" s="12" t="s">
        <v>73</v>
      </c>
      <c r="AY1195" s="265" t="s">
        <v>394</v>
      </c>
    </row>
    <row r="1196" spans="2:51" s="12" customFormat="1" ht="13.5">
      <c r="B1196" s="255"/>
      <c r="C1196" s="256"/>
      <c r="D1196" s="252" t="s">
        <v>405</v>
      </c>
      <c r="E1196" s="257" t="s">
        <v>22</v>
      </c>
      <c r="F1196" s="258" t="s">
        <v>1469</v>
      </c>
      <c r="G1196" s="256"/>
      <c r="H1196" s="259">
        <v>1</v>
      </c>
      <c r="I1196" s="260"/>
      <c r="J1196" s="256"/>
      <c r="K1196" s="256"/>
      <c r="L1196" s="261"/>
      <c r="M1196" s="262"/>
      <c r="N1196" s="263"/>
      <c r="O1196" s="263"/>
      <c r="P1196" s="263"/>
      <c r="Q1196" s="263"/>
      <c r="R1196" s="263"/>
      <c r="S1196" s="263"/>
      <c r="T1196" s="264"/>
      <c r="AT1196" s="265" t="s">
        <v>405</v>
      </c>
      <c r="AU1196" s="265" t="s">
        <v>81</v>
      </c>
      <c r="AV1196" s="12" t="s">
        <v>81</v>
      </c>
      <c r="AW1196" s="12" t="s">
        <v>36</v>
      </c>
      <c r="AX1196" s="12" t="s">
        <v>73</v>
      </c>
      <c r="AY1196" s="265" t="s">
        <v>394</v>
      </c>
    </row>
    <row r="1197" spans="2:51" s="12" customFormat="1" ht="13.5">
      <c r="B1197" s="255"/>
      <c r="C1197" s="256"/>
      <c r="D1197" s="252" t="s">
        <v>405</v>
      </c>
      <c r="E1197" s="257" t="s">
        <v>22</v>
      </c>
      <c r="F1197" s="258" t="s">
        <v>1470</v>
      </c>
      <c r="G1197" s="256"/>
      <c r="H1197" s="259">
        <v>3</v>
      </c>
      <c r="I1197" s="260"/>
      <c r="J1197" s="256"/>
      <c r="K1197" s="256"/>
      <c r="L1197" s="261"/>
      <c r="M1197" s="262"/>
      <c r="N1197" s="263"/>
      <c r="O1197" s="263"/>
      <c r="P1197" s="263"/>
      <c r="Q1197" s="263"/>
      <c r="R1197" s="263"/>
      <c r="S1197" s="263"/>
      <c r="T1197" s="264"/>
      <c r="AT1197" s="265" t="s">
        <v>405</v>
      </c>
      <c r="AU1197" s="265" t="s">
        <v>81</v>
      </c>
      <c r="AV1197" s="12" t="s">
        <v>81</v>
      </c>
      <c r="AW1197" s="12" t="s">
        <v>36</v>
      </c>
      <c r="AX1197" s="12" t="s">
        <v>73</v>
      </c>
      <c r="AY1197" s="265" t="s">
        <v>394</v>
      </c>
    </row>
    <row r="1198" spans="2:51" s="12" customFormat="1" ht="13.5">
      <c r="B1198" s="255"/>
      <c r="C1198" s="256"/>
      <c r="D1198" s="252" t="s">
        <v>405</v>
      </c>
      <c r="E1198" s="257" t="s">
        <v>22</v>
      </c>
      <c r="F1198" s="258" t="s">
        <v>1473</v>
      </c>
      <c r="G1198" s="256"/>
      <c r="H1198" s="259">
        <v>1</v>
      </c>
      <c r="I1198" s="260"/>
      <c r="J1198" s="256"/>
      <c r="K1198" s="256"/>
      <c r="L1198" s="261"/>
      <c r="M1198" s="262"/>
      <c r="N1198" s="263"/>
      <c r="O1198" s="263"/>
      <c r="P1198" s="263"/>
      <c r="Q1198" s="263"/>
      <c r="R1198" s="263"/>
      <c r="S1198" s="263"/>
      <c r="T1198" s="264"/>
      <c r="AT1198" s="265" t="s">
        <v>405</v>
      </c>
      <c r="AU1198" s="265" t="s">
        <v>81</v>
      </c>
      <c r="AV1198" s="12" t="s">
        <v>81</v>
      </c>
      <c r="AW1198" s="12" t="s">
        <v>36</v>
      </c>
      <c r="AX1198" s="12" t="s">
        <v>73</v>
      </c>
      <c r="AY1198" s="265" t="s">
        <v>394</v>
      </c>
    </row>
    <row r="1199" spans="2:51" s="14" customFormat="1" ht="13.5">
      <c r="B1199" s="277"/>
      <c r="C1199" s="278"/>
      <c r="D1199" s="252" t="s">
        <v>405</v>
      </c>
      <c r="E1199" s="279" t="s">
        <v>22</v>
      </c>
      <c r="F1199" s="280" t="s">
        <v>473</v>
      </c>
      <c r="G1199" s="278"/>
      <c r="H1199" s="281">
        <v>7</v>
      </c>
      <c r="I1199" s="282"/>
      <c r="J1199" s="278"/>
      <c r="K1199" s="278"/>
      <c r="L1199" s="283"/>
      <c r="M1199" s="284"/>
      <c r="N1199" s="285"/>
      <c r="O1199" s="285"/>
      <c r="P1199" s="285"/>
      <c r="Q1199" s="285"/>
      <c r="R1199" s="285"/>
      <c r="S1199" s="285"/>
      <c r="T1199" s="286"/>
      <c r="AT1199" s="287" t="s">
        <v>405</v>
      </c>
      <c r="AU1199" s="287" t="s">
        <v>81</v>
      </c>
      <c r="AV1199" s="14" t="s">
        <v>401</v>
      </c>
      <c r="AW1199" s="14" t="s">
        <v>36</v>
      </c>
      <c r="AX1199" s="14" t="s">
        <v>24</v>
      </c>
      <c r="AY1199" s="287" t="s">
        <v>394</v>
      </c>
    </row>
    <row r="1200" spans="2:65" s="1" customFormat="1" ht="16.5" customHeight="1">
      <c r="B1200" s="47"/>
      <c r="C1200" s="240" t="s">
        <v>2288</v>
      </c>
      <c r="D1200" s="240" t="s">
        <v>396</v>
      </c>
      <c r="E1200" s="241" t="s">
        <v>2289</v>
      </c>
      <c r="F1200" s="242" t="s">
        <v>2290</v>
      </c>
      <c r="G1200" s="243" t="s">
        <v>409</v>
      </c>
      <c r="H1200" s="244">
        <v>1</v>
      </c>
      <c r="I1200" s="245"/>
      <c r="J1200" s="246">
        <f>ROUND(I1200*H1200,2)</f>
        <v>0</v>
      </c>
      <c r="K1200" s="242" t="s">
        <v>22</v>
      </c>
      <c r="L1200" s="73"/>
      <c r="M1200" s="247" t="s">
        <v>22</v>
      </c>
      <c r="N1200" s="248" t="s">
        <v>44</v>
      </c>
      <c r="O1200" s="48"/>
      <c r="P1200" s="249">
        <f>O1200*H1200</f>
        <v>0</v>
      </c>
      <c r="Q1200" s="249">
        <v>0</v>
      </c>
      <c r="R1200" s="249">
        <f>Q1200*H1200</f>
        <v>0</v>
      </c>
      <c r="S1200" s="249">
        <v>0</v>
      </c>
      <c r="T1200" s="250">
        <f>S1200*H1200</f>
        <v>0</v>
      </c>
      <c r="AR1200" s="25" t="s">
        <v>493</v>
      </c>
      <c r="AT1200" s="25" t="s">
        <v>396</v>
      </c>
      <c r="AU1200" s="25" t="s">
        <v>81</v>
      </c>
      <c r="AY1200" s="25" t="s">
        <v>394</v>
      </c>
      <c r="BE1200" s="251">
        <f>IF(N1200="základní",J1200,0)</f>
        <v>0</v>
      </c>
      <c r="BF1200" s="251">
        <f>IF(N1200="snížená",J1200,0)</f>
        <v>0</v>
      </c>
      <c r="BG1200" s="251">
        <f>IF(N1200="zákl. přenesená",J1200,0)</f>
        <v>0</v>
      </c>
      <c r="BH1200" s="251">
        <f>IF(N1200="sníž. přenesená",J1200,0)</f>
        <v>0</v>
      </c>
      <c r="BI1200" s="251">
        <f>IF(N1200="nulová",J1200,0)</f>
        <v>0</v>
      </c>
      <c r="BJ1200" s="25" t="s">
        <v>24</v>
      </c>
      <c r="BK1200" s="251">
        <f>ROUND(I1200*H1200,2)</f>
        <v>0</v>
      </c>
      <c r="BL1200" s="25" t="s">
        <v>493</v>
      </c>
      <c r="BM1200" s="25" t="s">
        <v>2291</v>
      </c>
    </row>
    <row r="1201" spans="2:47" s="1" customFormat="1" ht="13.5">
      <c r="B1201" s="47"/>
      <c r="C1201" s="75"/>
      <c r="D1201" s="252" t="s">
        <v>403</v>
      </c>
      <c r="E1201" s="75"/>
      <c r="F1201" s="253" t="s">
        <v>2290</v>
      </c>
      <c r="G1201" s="75"/>
      <c r="H1201" s="75"/>
      <c r="I1201" s="208"/>
      <c r="J1201" s="75"/>
      <c r="K1201" s="75"/>
      <c r="L1201" s="73"/>
      <c r="M1201" s="254"/>
      <c r="N1201" s="48"/>
      <c r="O1201" s="48"/>
      <c r="P1201" s="48"/>
      <c r="Q1201" s="48"/>
      <c r="R1201" s="48"/>
      <c r="S1201" s="48"/>
      <c r="T1201" s="96"/>
      <c r="AT1201" s="25" t="s">
        <v>403</v>
      </c>
      <c r="AU1201" s="25" t="s">
        <v>81</v>
      </c>
    </row>
    <row r="1202" spans="2:65" s="1" customFormat="1" ht="16.5" customHeight="1">
      <c r="B1202" s="47"/>
      <c r="C1202" s="240" t="s">
        <v>2292</v>
      </c>
      <c r="D1202" s="240" t="s">
        <v>396</v>
      </c>
      <c r="E1202" s="241" t="s">
        <v>2293</v>
      </c>
      <c r="F1202" s="242" t="s">
        <v>2294</v>
      </c>
      <c r="G1202" s="243" t="s">
        <v>409</v>
      </c>
      <c r="H1202" s="244">
        <v>2</v>
      </c>
      <c r="I1202" s="245"/>
      <c r="J1202" s="246">
        <f>ROUND(I1202*H1202,2)</f>
        <v>0</v>
      </c>
      <c r="K1202" s="242" t="s">
        <v>400</v>
      </c>
      <c r="L1202" s="73"/>
      <c r="M1202" s="247" t="s">
        <v>22</v>
      </c>
      <c r="N1202" s="248" t="s">
        <v>44</v>
      </c>
      <c r="O1202" s="48"/>
      <c r="P1202" s="249">
        <f>O1202*H1202</f>
        <v>0</v>
      </c>
      <c r="Q1202" s="249">
        <v>0</v>
      </c>
      <c r="R1202" s="249">
        <f>Q1202*H1202</f>
        <v>0</v>
      </c>
      <c r="S1202" s="249">
        <v>0.0012</v>
      </c>
      <c r="T1202" s="250">
        <f>S1202*H1202</f>
        <v>0.0024</v>
      </c>
      <c r="AR1202" s="25" t="s">
        <v>493</v>
      </c>
      <c r="AT1202" s="25" t="s">
        <v>396</v>
      </c>
      <c r="AU1202" s="25" t="s">
        <v>81</v>
      </c>
      <c r="AY1202" s="25" t="s">
        <v>394</v>
      </c>
      <c r="BE1202" s="251">
        <f>IF(N1202="základní",J1202,0)</f>
        <v>0</v>
      </c>
      <c r="BF1202" s="251">
        <f>IF(N1202="snížená",J1202,0)</f>
        <v>0</v>
      </c>
      <c r="BG1202" s="251">
        <f>IF(N1202="zákl. přenesená",J1202,0)</f>
        <v>0</v>
      </c>
      <c r="BH1202" s="251">
        <f>IF(N1202="sníž. přenesená",J1202,0)</f>
        <v>0</v>
      </c>
      <c r="BI1202" s="251">
        <f>IF(N1202="nulová",J1202,0)</f>
        <v>0</v>
      </c>
      <c r="BJ1202" s="25" t="s">
        <v>24</v>
      </c>
      <c r="BK1202" s="251">
        <f>ROUND(I1202*H1202,2)</f>
        <v>0</v>
      </c>
      <c r="BL1202" s="25" t="s">
        <v>493</v>
      </c>
      <c r="BM1202" s="25" t="s">
        <v>2295</v>
      </c>
    </row>
    <row r="1203" spans="2:47" s="1" customFormat="1" ht="13.5">
      <c r="B1203" s="47"/>
      <c r="C1203" s="75"/>
      <c r="D1203" s="252" t="s">
        <v>403</v>
      </c>
      <c r="E1203" s="75"/>
      <c r="F1203" s="253" t="s">
        <v>2296</v>
      </c>
      <c r="G1203" s="75"/>
      <c r="H1203" s="75"/>
      <c r="I1203" s="208"/>
      <c r="J1203" s="75"/>
      <c r="K1203" s="75"/>
      <c r="L1203" s="73"/>
      <c r="M1203" s="254"/>
      <c r="N1203" s="48"/>
      <c r="O1203" s="48"/>
      <c r="P1203" s="48"/>
      <c r="Q1203" s="48"/>
      <c r="R1203" s="48"/>
      <c r="S1203" s="48"/>
      <c r="T1203" s="96"/>
      <c r="AT1203" s="25" t="s">
        <v>403</v>
      </c>
      <c r="AU1203" s="25" t="s">
        <v>81</v>
      </c>
    </row>
    <row r="1204" spans="2:51" s="12" customFormat="1" ht="13.5">
      <c r="B1204" s="255"/>
      <c r="C1204" s="256"/>
      <c r="D1204" s="252" t="s">
        <v>405</v>
      </c>
      <c r="E1204" s="257" t="s">
        <v>22</v>
      </c>
      <c r="F1204" s="258" t="s">
        <v>2297</v>
      </c>
      <c r="G1204" s="256"/>
      <c r="H1204" s="259">
        <v>2</v>
      </c>
      <c r="I1204" s="260"/>
      <c r="J1204" s="256"/>
      <c r="K1204" s="256"/>
      <c r="L1204" s="261"/>
      <c r="M1204" s="262"/>
      <c r="N1204" s="263"/>
      <c r="O1204" s="263"/>
      <c r="P1204" s="263"/>
      <c r="Q1204" s="263"/>
      <c r="R1204" s="263"/>
      <c r="S1204" s="263"/>
      <c r="T1204" s="264"/>
      <c r="AT1204" s="265" t="s">
        <v>405</v>
      </c>
      <c r="AU1204" s="265" t="s">
        <v>81</v>
      </c>
      <c r="AV1204" s="12" t="s">
        <v>81</v>
      </c>
      <c r="AW1204" s="12" t="s">
        <v>36</v>
      </c>
      <c r="AX1204" s="12" t="s">
        <v>24</v>
      </c>
      <c r="AY1204" s="265" t="s">
        <v>394</v>
      </c>
    </row>
    <row r="1205" spans="2:65" s="1" customFormat="1" ht="16.5" customHeight="1">
      <c r="B1205" s="47"/>
      <c r="C1205" s="288" t="s">
        <v>2298</v>
      </c>
      <c r="D1205" s="288" t="s">
        <v>506</v>
      </c>
      <c r="E1205" s="289" t="s">
        <v>2299</v>
      </c>
      <c r="F1205" s="290" t="s">
        <v>2300</v>
      </c>
      <c r="G1205" s="291" t="s">
        <v>409</v>
      </c>
      <c r="H1205" s="292">
        <v>2</v>
      </c>
      <c r="I1205" s="293"/>
      <c r="J1205" s="294">
        <f>ROUND(I1205*H1205,2)</f>
        <v>0</v>
      </c>
      <c r="K1205" s="290" t="s">
        <v>22</v>
      </c>
      <c r="L1205" s="295"/>
      <c r="M1205" s="296" t="s">
        <v>22</v>
      </c>
      <c r="N1205" s="297" t="s">
        <v>44</v>
      </c>
      <c r="O1205" s="48"/>
      <c r="P1205" s="249">
        <f>O1205*H1205</f>
        <v>0</v>
      </c>
      <c r="Q1205" s="249">
        <v>0.00018</v>
      </c>
      <c r="R1205" s="249">
        <f>Q1205*H1205</f>
        <v>0.00036</v>
      </c>
      <c r="S1205" s="249">
        <v>0</v>
      </c>
      <c r="T1205" s="250">
        <f>S1205*H1205</f>
        <v>0</v>
      </c>
      <c r="AR1205" s="25" t="s">
        <v>588</v>
      </c>
      <c r="AT1205" s="25" t="s">
        <v>506</v>
      </c>
      <c r="AU1205" s="25" t="s">
        <v>81</v>
      </c>
      <c r="AY1205" s="25" t="s">
        <v>394</v>
      </c>
      <c r="BE1205" s="251">
        <f>IF(N1205="základní",J1205,0)</f>
        <v>0</v>
      </c>
      <c r="BF1205" s="251">
        <f>IF(N1205="snížená",J1205,0)</f>
        <v>0</v>
      </c>
      <c r="BG1205" s="251">
        <f>IF(N1205="zákl. přenesená",J1205,0)</f>
        <v>0</v>
      </c>
      <c r="BH1205" s="251">
        <f>IF(N1205="sníž. přenesená",J1205,0)</f>
        <v>0</v>
      </c>
      <c r="BI1205" s="251">
        <f>IF(N1205="nulová",J1205,0)</f>
        <v>0</v>
      </c>
      <c r="BJ1205" s="25" t="s">
        <v>24</v>
      </c>
      <c r="BK1205" s="251">
        <f>ROUND(I1205*H1205,2)</f>
        <v>0</v>
      </c>
      <c r="BL1205" s="25" t="s">
        <v>493</v>
      </c>
      <c r="BM1205" s="25" t="s">
        <v>2301</v>
      </c>
    </row>
    <row r="1206" spans="2:47" s="1" customFormat="1" ht="13.5">
      <c r="B1206" s="47"/>
      <c r="C1206" s="75"/>
      <c r="D1206" s="252" t="s">
        <v>403</v>
      </c>
      <c r="E1206" s="75"/>
      <c r="F1206" s="253" t="s">
        <v>2300</v>
      </c>
      <c r="G1206" s="75"/>
      <c r="H1206" s="75"/>
      <c r="I1206" s="208"/>
      <c r="J1206" s="75"/>
      <c r="K1206" s="75"/>
      <c r="L1206" s="73"/>
      <c r="M1206" s="254"/>
      <c r="N1206" s="48"/>
      <c r="O1206" s="48"/>
      <c r="P1206" s="48"/>
      <c r="Q1206" s="48"/>
      <c r="R1206" s="48"/>
      <c r="S1206" s="48"/>
      <c r="T1206" s="96"/>
      <c r="AT1206" s="25" t="s">
        <v>403</v>
      </c>
      <c r="AU1206" s="25" t="s">
        <v>81</v>
      </c>
    </row>
    <row r="1207" spans="2:65" s="1" customFormat="1" ht="25.5" customHeight="1">
      <c r="B1207" s="47"/>
      <c r="C1207" s="240" t="s">
        <v>2302</v>
      </c>
      <c r="D1207" s="240" t="s">
        <v>396</v>
      </c>
      <c r="E1207" s="241" t="s">
        <v>2303</v>
      </c>
      <c r="F1207" s="242" t="s">
        <v>2304</v>
      </c>
      <c r="G1207" s="243" t="s">
        <v>409</v>
      </c>
      <c r="H1207" s="244">
        <v>1</v>
      </c>
      <c r="I1207" s="245"/>
      <c r="J1207" s="246">
        <f>ROUND(I1207*H1207,2)</f>
        <v>0</v>
      </c>
      <c r="K1207" s="242" t="s">
        <v>400</v>
      </c>
      <c r="L1207" s="73"/>
      <c r="M1207" s="247" t="s">
        <v>22</v>
      </c>
      <c r="N1207" s="248" t="s">
        <v>44</v>
      </c>
      <c r="O1207" s="48"/>
      <c r="P1207" s="249">
        <f>O1207*H1207</f>
        <v>0</v>
      </c>
      <c r="Q1207" s="249">
        <v>0</v>
      </c>
      <c r="R1207" s="249">
        <f>Q1207*H1207</f>
        <v>0</v>
      </c>
      <c r="S1207" s="249">
        <v>0</v>
      </c>
      <c r="T1207" s="250">
        <f>S1207*H1207</f>
        <v>0</v>
      </c>
      <c r="AR1207" s="25" t="s">
        <v>493</v>
      </c>
      <c r="AT1207" s="25" t="s">
        <v>396</v>
      </c>
      <c r="AU1207" s="25" t="s">
        <v>81</v>
      </c>
      <c r="AY1207" s="25" t="s">
        <v>394</v>
      </c>
      <c r="BE1207" s="251">
        <f>IF(N1207="základní",J1207,0)</f>
        <v>0</v>
      </c>
      <c r="BF1207" s="251">
        <f>IF(N1207="snížená",J1207,0)</f>
        <v>0</v>
      </c>
      <c r="BG1207" s="251">
        <f>IF(N1207="zákl. přenesená",J1207,0)</f>
        <v>0</v>
      </c>
      <c r="BH1207" s="251">
        <f>IF(N1207="sníž. přenesená",J1207,0)</f>
        <v>0</v>
      </c>
      <c r="BI1207" s="251">
        <f>IF(N1207="nulová",J1207,0)</f>
        <v>0</v>
      </c>
      <c r="BJ1207" s="25" t="s">
        <v>24</v>
      </c>
      <c r="BK1207" s="251">
        <f>ROUND(I1207*H1207,2)</f>
        <v>0</v>
      </c>
      <c r="BL1207" s="25" t="s">
        <v>493</v>
      </c>
      <c r="BM1207" s="25" t="s">
        <v>2305</v>
      </c>
    </row>
    <row r="1208" spans="2:47" s="1" customFormat="1" ht="13.5">
      <c r="B1208" s="47"/>
      <c r="C1208" s="75"/>
      <c r="D1208" s="252" t="s">
        <v>403</v>
      </c>
      <c r="E1208" s="75"/>
      <c r="F1208" s="253" t="s">
        <v>2306</v>
      </c>
      <c r="G1208" s="75"/>
      <c r="H1208" s="75"/>
      <c r="I1208" s="208"/>
      <c r="J1208" s="75"/>
      <c r="K1208" s="75"/>
      <c r="L1208" s="73"/>
      <c r="M1208" s="254"/>
      <c r="N1208" s="48"/>
      <c r="O1208" s="48"/>
      <c r="P1208" s="48"/>
      <c r="Q1208" s="48"/>
      <c r="R1208" s="48"/>
      <c r="S1208" s="48"/>
      <c r="T1208" s="96"/>
      <c r="AT1208" s="25" t="s">
        <v>403</v>
      </c>
      <c r="AU1208" s="25" t="s">
        <v>81</v>
      </c>
    </row>
    <row r="1209" spans="2:65" s="1" customFormat="1" ht="16.5" customHeight="1">
      <c r="B1209" s="47"/>
      <c r="C1209" s="288" t="s">
        <v>2307</v>
      </c>
      <c r="D1209" s="288" t="s">
        <v>506</v>
      </c>
      <c r="E1209" s="289" t="s">
        <v>2308</v>
      </c>
      <c r="F1209" s="290" t="s">
        <v>2309</v>
      </c>
      <c r="G1209" s="291" t="s">
        <v>612</v>
      </c>
      <c r="H1209" s="292">
        <v>0.9</v>
      </c>
      <c r="I1209" s="293"/>
      <c r="J1209" s="294">
        <f>ROUND(I1209*H1209,2)</f>
        <v>0</v>
      </c>
      <c r="K1209" s="290" t="s">
        <v>22</v>
      </c>
      <c r="L1209" s="295"/>
      <c r="M1209" s="296" t="s">
        <v>22</v>
      </c>
      <c r="N1209" s="297" t="s">
        <v>44</v>
      </c>
      <c r="O1209" s="48"/>
      <c r="P1209" s="249">
        <f>O1209*H1209</f>
        <v>0</v>
      </c>
      <c r="Q1209" s="249">
        <v>0.004</v>
      </c>
      <c r="R1209" s="249">
        <f>Q1209*H1209</f>
        <v>0.0036000000000000003</v>
      </c>
      <c r="S1209" s="249">
        <v>0</v>
      </c>
      <c r="T1209" s="250">
        <f>S1209*H1209</f>
        <v>0</v>
      </c>
      <c r="AR1209" s="25" t="s">
        <v>588</v>
      </c>
      <c r="AT1209" s="25" t="s">
        <v>506</v>
      </c>
      <c r="AU1209" s="25" t="s">
        <v>81</v>
      </c>
      <c r="AY1209" s="25" t="s">
        <v>394</v>
      </c>
      <c r="BE1209" s="251">
        <f>IF(N1209="základní",J1209,0)</f>
        <v>0</v>
      </c>
      <c r="BF1209" s="251">
        <f>IF(N1209="snížená",J1209,0)</f>
        <v>0</v>
      </c>
      <c r="BG1209" s="251">
        <f>IF(N1209="zákl. přenesená",J1209,0)</f>
        <v>0</v>
      </c>
      <c r="BH1209" s="251">
        <f>IF(N1209="sníž. přenesená",J1209,0)</f>
        <v>0</v>
      </c>
      <c r="BI1209" s="251">
        <f>IF(N1209="nulová",J1209,0)</f>
        <v>0</v>
      </c>
      <c r="BJ1209" s="25" t="s">
        <v>24</v>
      </c>
      <c r="BK1209" s="251">
        <f>ROUND(I1209*H1209,2)</f>
        <v>0</v>
      </c>
      <c r="BL1209" s="25" t="s">
        <v>493</v>
      </c>
      <c r="BM1209" s="25" t="s">
        <v>2310</v>
      </c>
    </row>
    <row r="1210" spans="2:47" s="1" customFormat="1" ht="13.5">
      <c r="B1210" s="47"/>
      <c r="C1210" s="75"/>
      <c r="D1210" s="252" t="s">
        <v>403</v>
      </c>
      <c r="E1210" s="75"/>
      <c r="F1210" s="253" t="s">
        <v>2311</v>
      </c>
      <c r="G1210" s="75"/>
      <c r="H1210" s="75"/>
      <c r="I1210" s="208"/>
      <c r="J1210" s="75"/>
      <c r="K1210" s="75"/>
      <c r="L1210" s="73"/>
      <c r="M1210" s="254"/>
      <c r="N1210" s="48"/>
      <c r="O1210" s="48"/>
      <c r="P1210" s="48"/>
      <c r="Q1210" s="48"/>
      <c r="R1210" s="48"/>
      <c r="S1210" s="48"/>
      <c r="T1210" s="96"/>
      <c r="AT1210" s="25" t="s">
        <v>403</v>
      </c>
      <c r="AU1210" s="25" t="s">
        <v>81</v>
      </c>
    </row>
    <row r="1211" spans="2:51" s="12" customFormat="1" ht="13.5">
      <c r="B1211" s="255"/>
      <c r="C1211" s="256"/>
      <c r="D1211" s="252" t="s">
        <v>405</v>
      </c>
      <c r="E1211" s="257" t="s">
        <v>22</v>
      </c>
      <c r="F1211" s="258" t="s">
        <v>2312</v>
      </c>
      <c r="G1211" s="256"/>
      <c r="H1211" s="259">
        <v>0.9</v>
      </c>
      <c r="I1211" s="260"/>
      <c r="J1211" s="256"/>
      <c r="K1211" s="256"/>
      <c r="L1211" s="261"/>
      <c r="M1211" s="262"/>
      <c r="N1211" s="263"/>
      <c r="O1211" s="263"/>
      <c r="P1211" s="263"/>
      <c r="Q1211" s="263"/>
      <c r="R1211" s="263"/>
      <c r="S1211" s="263"/>
      <c r="T1211" s="264"/>
      <c r="AT1211" s="265" t="s">
        <v>405</v>
      </c>
      <c r="AU1211" s="265" t="s">
        <v>81</v>
      </c>
      <c r="AV1211" s="12" t="s">
        <v>81</v>
      </c>
      <c r="AW1211" s="12" t="s">
        <v>36</v>
      </c>
      <c r="AX1211" s="12" t="s">
        <v>24</v>
      </c>
      <c r="AY1211" s="265" t="s">
        <v>394</v>
      </c>
    </row>
    <row r="1212" spans="2:65" s="1" customFormat="1" ht="38.25" customHeight="1">
      <c r="B1212" s="47"/>
      <c r="C1212" s="240" t="s">
        <v>2313</v>
      </c>
      <c r="D1212" s="240" t="s">
        <v>396</v>
      </c>
      <c r="E1212" s="241" t="s">
        <v>2314</v>
      </c>
      <c r="F1212" s="242" t="s">
        <v>2315</v>
      </c>
      <c r="G1212" s="243" t="s">
        <v>399</v>
      </c>
      <c r="H1212" s="244">
        <v>13.44</v>
      </c>
      <c r="I1212" s="245"/>
      <c r="J1212" s="246">
        <f>ROUND(I1212*H1212,2)</f>
        <v>0</v>
      </c>
      <c r="K1212" s="242" t="s">
        <v>22</v>
      </c>
      <c r="L1212" s="73"/>
      <c r="M1212" s="247" t="s">
        <v>22</v>
      </c>
      <c r="N1212" s="248" t="s">
        <v>44</v>
      </c>
      <c r="O1212" s="48"/>
      <c r="P1212" s="249">
        <f>O1212*H1212</f>
        <v>0</v>
      </c>
      <c r="Q1212" s="249">
        <v>0</v>
      </c>
      <c r="R1212" s="249">
        <f>Q1212*H1212</f>
        <v>0</v>
      </c>
      <c r="S1212" s="249">
        <v>0</v>
      </c>
      <c r="T1212" s="250">
        <f>S1212*H1212</f>
        <v>0</v>
      </c>
      <c r="AR1212" s="25" t="s">
        <v>493</v>
      </c>
      <c r="AT1212" s="25" t="s">
        <v>396</v>
      </c>
      <c r="AU1212" s="25" t="s">
        <v>81</v>
      </c>
      <c r="AY1212" s="25" t="s">
        <v>394</v>
      </c>
      <c r="BE1212" s="251">
        <f>IF(N1212="základní",J1212,0)</f>
        <v>0</v>
      </c>
      <c r="BF1212" s="251">
        <f>IF(N1212="snížená",J1212,0)</f>
        <v>0</v>
      </c>
      <c r="BG1212" s="251">
        <f>IF(N1212="zákl. přenesená",J1212,0)</f>
        <v>0</v>
      </c>
      <c r="BH1212" s="251">
        <f>IF(N1212="sníž. přenesená",J1212,0)</f>
        <v>0</v>
      </c>
      <c r="BI1212" s="251">
        <f>IF(N1212="nulová",J1212,0)</f>
        <v>0</v>
      </c>
      <c r="BJ1212" s="25" t="s">
        <v>24</v>
      </c>
      <c r="BK1212" s="251">
        <f>ROUND(I1212*H1212,2)</f>
        <v>0</v>
      </c>
      <c r="BL1212" s="25" t="s">
        <v>493</v>
      </c>
      <c r="BM1212" s="25" t="s">
        <v>2316</v>
      </c>
    </row>
    <row r="1213" spans="2:47" s="1" customFormat="1" ht="13.5">
      <c r="B1213" s="47"/>
      <c r="C1213" s="75"/>
      <c r="D1213" s="252" t="s">
        <v>403</v>
      </c>
      <c r="E1213" s="75"/>
      <c r="F1213" s="253" t="s">
        <v>2317</v>
      </c>
      <c r="G1213" s="75"/>
      <c r="H1213" s="75"/>
      <c r="I1213" s="208"/>
      <c r="J1213" s="75"/>
      <c r="K1213" s="75"/>
      <c r="L1213" s="73"/>
      <c r="M1213" s="254"/>
      <c r="N1213" s="48"/>
      <c r="O1213" s="48"/>
      <c r="P1213" s="48"/>
      <c r="Q1213" s="48"/>
      <c r="R1213" s="48"/>
      <c r="S1213" s="48"/>
      <c r="T1213" s="96"/>
      <c r="AT1213" s="25" t="s">
        <v>403</v>
      </c>
      <c r="AU1213" s="25" t="s">
        <v>81</v>
      </c>
    </row>
    <row r="1214" spans="2:51" s="12" customFormat="1" ht="13.5">
      <c r="B1214" s="255"/>
      <c r="C1214" s="256"/>
      <c r="D1214" s="252" t="s">
        <v>405</v>
      </c>
      <c r="E1214" s="257" t="s">
        <v>22</v>
      </c>
      <c r="F1214" s="258" t="s">
        <v>2318</v>
      </c>
      <c r="G1214" s="256"/>
      <c r="H1214" s="259">
        <v>13.44</v>
      </c>
      <c r="I1214" s="260"/>
      <c r="J1214" s="256"/>
      <c r="K1214" s="256"/>
      <c r="L1214" s="261"/>
      <c r="M1214" s="262"/>
      <c r="N1214" s="263"/>
      <c r="O1214" s="263"/>
      <c r="P1214" s="263"/>
      <c r="Q1214" s="263"/>
      <c r="R1214" s="263"/>
      <c r="S1214" s="263"/>
      <c r="T1214" s="264"/>
      <c r="AT1214" s="265" t="s">
        <v>405</v>
      </c>
      <c r="AU1214" s="265" t="s">
        <v>81</v>
      </c>
      <c r="AV1214" s="12" t="s">
        <v>81</v>
      </c>
      <c r="AW1214" s="12" t="s">
        <v>36</v>
      </c>
      <c r="AX1214" s="12" t="s">
        <v>73</v>
      </c>
      <c r="AY1214" s="265" t="s">
        <v>394</v>
      </c>
    </row>
    <row r="1215" spans="2:51" s="14" customFormat="1" ht="13.5">
      <c r="B1215" s="277"/>
      <c r="C1215" s="278"/>
      <c r="D1215" s="252" t="s">
        <v>405</v>
      </c>
      <c r="E1215" s="279" t="s">
        <v>22</v>
      </c>
      <c r="F1215" s="280" t="s">
        <v>473</v>
      </c>
      <c r="G1215" s="278"/>
      <c r="H1215" s="281">
        <v>13.44</v>
      </c>
      <c r="I1215" s="282"/>
      <c r="J1215" s="278"/>
      <c r="K1215" s="278"/>
      <c r="L1215" s="283"/>
      <c r="M1215" s="284"/>
      <c r="N1215" s="285"/>
      <c r="O1215" s="285"/>
      <c r="P1215" s="285"/>
      <c r="Q1215" s="285"/>
      <c r="R1215" s="285"/>
      <c r="S1215" s="285"/>
      <c r="T1215" s="286"/>
      <c r="AT1215" s="287" t="s">
        <v>405</v>
      </c>
      <c r="AU1215" s="287" t="s">
        <v>81</v>
      </c>
      <c r="AV1215" s="14" t="s">
        <v>401</v>
      </c>
      <c r="AW1215" s="14" t="s">
        <v>36</v>
      </c>
      <c r="AX1215" s="14" t="s">
        <v>24</v>
      </c>
      <c r="AY1215" s="287" t="s">
        <v>394</v>
      </c>
    </row>
    <row r="1216" spans="2:65" s="1" customFormat="1" ht="25.5" customHeight="1">
      <c r="B1216" s="47"/>
      <c r="C1216" s="240" t="s">
        <v>2319</v>
      </c>
      <c r="D1216" s="240" t="s">
        <v>396</v>
      </c>
      <c r="E1216" s="241" t="s">
        <v>2320</v>
      </c>
      <c r="F1216" s="242" t="s">
        <v>2321</v>
      </c>
      <c r="G1216" s="243" t="s">
        <v>409</v>
      </c>
      <c r="H1216" s="244">
        <v>1</v>
      </c>
      <c r="I1216" s="245"/>
      <c r="J1216" s="246">
        <f>ROUND(I1216*H1216,2)</f>
        <v>0</v>
      </c>
      <c r="K1216" s="242" t="s">
        <v>22</v>
      </c>
      <c r="L1216" s="73"/>
      <c r="M1216" s="247" t="s">
        <v>22</v>
      </c>
      <c r="N1216" s="248" t="s">
        <v>44</v>
      </c>
      <c r="O1216" s="48"/>
      <c r="P1216" s="249">
        <f>O1216*H1216</f>
        <v>0</v>
      </c>
      <c r="Q1216" s="249">
        <v>0</v>
      </c>
      <c r="R1216" s="249">
        <f>Q1216*H1216</f>
        <v>0</v>
      </c>
      <c r="S1216" s="249">
        <v>0</v>
      </c>
      <c r="T1216" s="250">
        <f>S1216*H1216</f>
        <v>0</v>
      </c>
      <c r="AR1216" s="25" t="s">
        <v>493</v>
      </c>
      <c r="AT1216" s="25" t="s">
        <v>396</v>
      </c>
      <c r="AU1216" s="25" t="s">
        <v>81</v>
      </c>
      <c r="AY1216" s="25" t="s">
        <v>394</v>
      </c>
      <c r="BE1216" s="251">
        <f>IF(N1216="základní",J1216,0)</f>
        <v>0</v>
      </c>
      <c r="BF1216" s="251">
        <f>IF(N1216="snížená",J1216,0)</f>
        <v>0</v>
      </c>
      <c r="BG1216" s="251">
        <f>IF(N1216="zákl. přenesená",J1216,0)</f>
        <v>0</v>
      </c>
      <c r="BH1216" s="251">
        <f>IF(N1216="sníž. přenesená",J1216,0)</f>
        <v>0</v>
      </c>
      <c r="BI1216" s="251">
        <f>IF(N1216="nulová",J1216,0)</f>
        <v>0</v>
      </c>
      <c r="BJ1216" s="25" t="s">
        <v>24</v>
      </c>
      <c r="BK1216" s="251">
        <f>ROUND(I1216*H1216,2)</f>
        <v>0</v>
      </c>
      <c r="BL1216" s="25" t="s">
        <v>493</v>
      </c>
      <c r="BM1216" s="25" t="s">
        <v>2322</v>
      </c>
    </row>
    <row r="1217" spans="2:47" s="1" customFormat="1" ht="13.5">
      <c r="B1217" s="47"/>
      <c r="C1217" s="75"/>
      <c r="D1217" s="252" t="s">
        <v>842</v>
      </c>
      <c r="E1217" s="75"/>
      <c r="F1217" s="308" t="s">
        <v>2323</v>
      </c>
      <c r="G1217" s="75"/>
      <c r="H1217" s="75"/>
      <c r="I1217" s="208"/>
      <c r="J1217" s="75"/>
      <c r="K1217" s="75"/>
      <c r="L1217" s="73"/>
      <c r="M1217" s="254"/>
      <c r="N1217" s="48"/>
      <c r="O1217" s="48"/>
      <c r="P1217" s="48"/>
      <c r="Q1217" s="48"/>
      <c r="R1217" s="48"/>
      <c r="S1217" s="48"/>
      <c r="T1217" s="96"/>
      <c r="AT1217" s="25" t="s">
        <v>842</v>
      </c>
      <c r="AU1217" s="25" t="s">
        <v>81</v>
      </c>
    </row>
    <row r="1218" spans="2:65" s="1" customFormat="1" ht="25.5" customHeight="1">
      <c r="B1218" s="47"/>
      <c r="C1218" s="240" t="s">
        <v>2324</v>
      </c>
      <c r="D1218" s="240" t="s">
        <v>396</v>
      </c>
      <c r="E1218" s="241" t="s">
        <v>2325</v>
      </c>
      <c r="F1218" s="242" t="s">
        <v>2326</v>
      </c>
      <c r="G1218" s="243" t="s">
        <v>409</v>
      </c>
      <c r="H1218" s="244">
        <v>1</v>
      </c>
      <c r="I1218" s="245"/>
      <c r="J1218" s="246">
        <f>ROUND(I1218*H1218,2)</f>
        <v>0</v>
      </c>
      <c r="K1218" s="242" t="s">
        <v>22</v>
      </c>
      <c r="L1218" s="73"/>
      <c r="M1218" s="247" t="s">
        <v>22</v>
      </c>
      <c r="N1218" s="248" t="s">
        <v>44</v>
      </c>
      <c r="O1218" s="48"/>
      <c r="P1218" s="249">
        <f>O1218*H1218</f>
        <v>0</v>
      </c>
      <c r="Q1218" s="249">
        <v>0</v>
      </c>
      <c r="R1218" s="249">
        <f>Q1218*H1218</f>
        <v>0</v>
      </c>
      <c r="S1218" s="249">
        <v>0</v>
      </c>
      <c r="T1218" s="250">
        <f>S1218*H1218</f>
        <v>0</v>
      </c>
      <c r="AR1218" s="25" t="s">
        <v>493</v>
      </c>
      <c r="AT1218" s="25" t="s">
        <v>396</v>
      </c>
      <c r="AU1218" s="25" t="s">
        <v>81</v>
      </c>
      <c r="AY1218" s="25" t="s">
        <v>394</v>
      </c>
      <c r="BE1218" s="251">
        <f>IF(N1218="základní",J1218,0)</f>
        <v>0</v>
      </c>
      <c r="BF1218" s="251">
        <f>IF(N1218="snížená",J1218,0)</f>
        <v>0</v>
      </c>
      <c r="BG1218" s="251">
        <f>IF(N1218="zákl. přenesená",J1218,0)</f>
        <v>0</v>
      </c>
      <c r="BH1218" s="251">
        <f>IF(N1218="sníž. přenesená",J1218,0)</f>
        <v>0</v>
      </c>
      <c r="BI1218" s="251">
        <f>IF(N1218="nulová",J1218,0)</f>
        <v>0</v>
      </c>
      <c r="BJ1218" s="25" t="s">
        <v>24</v>
      </c>
      <c r="BK1218" s="251">
        <f>ROUND(I1218*H1218,2)</f>
        <v>0</v>
      </c>
      <c r="BL1218" s="25" t="s">
        <v>493</v>
      </c>
      <c r="BM1218" s="25" t="s">
        <v>2327</v>
      </c>
    </row>
    <row r="1219" spans="2:47" s="1" customFormat="1" ht="13.5">
      <c r="B1219" s="47"/>
      <c r="C1219" s="75"/>
      <c r="D1219" s="252" t="s">
        <v>403</v>
      </c>
      <c r="E1219" s="75"/>
      <c r="F1219" s="253" t="s">
        <v>2326</v>
      </c>
      <c r="G1219" s="75"/>
      <c r="H1219" s="75"/>
      <c r="I1219" s="208"/>
      <c r="J1219" s="75"/>
      <c r="K1219" s="75"/>
      <c r="L1219" s="73"/>
      <c r="M1219" s="254"/>
      <c r="N1219" s="48"/>
      <c r="O1219" s="48"/>
      <c r="P1219" s="48"/>
      <c r="Q1219" s="48"/>
      <c r="R1219" s="48"/>
      <c r="S1219" s="48"/>
      <c r="T1219" s="96"/>
      <c r="AT1219" s="25" t="s">
        <v>403</v>
      </c>
      <c r="AU1219" s="25" t="s">
        <v>81</v>
      </c>
    </row>
    <row r="1220" spans="2:65" s="1" customFormat="1" ht="16.5" customHeight="1">
      <c r="B1220" s="47"/>
      <c r="C1220" s="240" t="s">
        <v>2328</v>
      </c>
      <c r="D1220" s="240" t="s">
        <v>396</v>
      </c>
      <c r="E1220" s="241" t="s">
        <v>2329</v>
      </c>
      <c r="F1220" s="242" t="s">
        <v>2330</v>
      </c>
      <c r="G1220" s="243" t="s">
        <v>409</v>
      </c>
      <c r="H1220" s="244">
        <v>1</v>
      </c>
      <c r="I1220" s="245"/>
      <c r="J1220" s="246">
        <f>ROUND(I1220*H1220,2)</f>
        <v>0</v>
      </c>
      <c r="K1220" s="242" t="s">
        <v>22</v>
      </c>
      <c r="L1220" s="73"/>
      <c r="M1220" s="247" t="s">
        <v>22</v>
      </c>
      <c r="N1220" s="248" t="s">
        <v>44</v>
      </c>
      <c r="O1220" s="48"/>
      <c r="P1220" s="249">
        <f>O1220*H1220</f>
        <v>0</v>
      </c>
      <c r="Q1220" s="249">
        <v>0</v>
      </c>
      <c r="R1220" s="249">
        <f>Q1220*H1220</f>
        <v>0</v>
      </c>
      <c r="S1220" s="249">
        <v>0</v>
      </c>
      <c r="T1220" s="250">
        <f>S1220*H1220</f>
        <v>0</v>
      </c>
      <c r="AR1220" s="25" t="s">
        <v>493</v>
      </c>
      <c r="AT1220" s="25" t="s">
        <v>396</v>
      </c>
      <c r="AU1220" s="25" t="s">
        <v>81</v>
      </c>
      <c r="AY1220" s="25" t="s">
        <v>394</v>
      </c>
      <c r="BE1220" s="251">
        <f>IF(N1220="základní",J1220,0)</f>
        <v>0</v>
      </c>
      <c r="BF1220" s="251">
        <f>IF(N1220="snížená",J1220,0)</f>
        <v>0</v>
      </c>
      <c r="BG1220" s="251">
        <f>IF(N1220="zákl. přenesená",J1220,0)</f>
        <v>0</v>
      </c>
      <c r="BH1220" s="251">
        <f>IF(N1220="sníž. přenesená",J1220,0)</f>
        <v>0</v>
      </c>
      <c r="BI1220" s="251">
        <f>IF(N1220="nulová",J1220,0)</f>
        <v>0</v>
      </c>
      <c r="BJ1220" s="25" t="s">
        <v>24</v>
      </c>
      <c r="BK1220" s="251">
        <f>ROUND(I1220*H1220,2)</f>
        <v>0</v>
      </c>
      <c r="BL1220" s="25" t="s">
        <v>493</v>
      </c>
      <c r="BM1220" s="25" t="s">
        <v>2331</v>
      </c>
    </row>
    <row r="1221" spans="2:47" s="1" customFormat="1" ht="13.5">
      <c r="B1221" s="47"/>
      <c r="C1221" s="75"/>
      <c r="D1221" s="252" t="s">
        <v>403</v>
      </c>
      <c r="E1221" s="75"/>
      <c r="F1221" s="253" t="s">
        <v>2330</v>
      </c>
      <c r="G1221" s="75"/>
      <c r="H1221" s="75"/>
      <c r="I1221" s="208"/>
      <c r="J1221" s="75"/>
      <c r="K1221" s="75"/>
      <c r="L1221" s="73"/>
      <c r="M1221" s="254"/>
      <c r="N1221" s="48"/>
      <c r="O1221" s="48"/>
      <c r="P1221" s="48"/>
      <c r="Q1221" s="48"/>
      <c r="R1221" s="48"/>
      <c r="S1221" s="48"/>
      <c r="T1221" s="96"/>
      <c r="AT1221" s="25" t="s">
        <v>403</v>
      </c>
      <c r="AU1221" s="25" t="s">
        <v>81</v>
      </c>
    </row>
    <row r="1222" spans="2:65" s="1" customFormat="1" ht="16.5" customHeight="1">
      <c r="B1222" s="47"/>
      <c r="C1222" s="240" t="s">
        <v>2332</v>
      </c>
      <c r="D1222" s="240" t="s">
        <v>396</v>
      </c>
      <c r="E1222" s="241" t="s">
        <v>2333</v>
      </c>
      <c r="F1222" s="242" t="s">
        <v>2334</v>
      </c>
      <c r="G1222" s="243" t="s">
        <v>552</v>
      </c>
      <c r="H1222" s="244">
        <v>0.821</v>
      </c>
      <c r="I1222" s="245"/>
      <c r="J1222" s="246">
        <f>ROUND(I1222*H1222,2)</f>
        <v>0</v>
      </c>
      <c r="K1222" s="242" t="s">
        <v>410</v>
      </c>
      <c r="L1222" s="73"/>
      <c r="M1222" s="247" t="s">
        <v>22</v>
      </c>
      <c r="N1222" s="248" t="s">
        <v>44</v>
      </c>
      <c r="O1222" s="48"/>
      <c r="P1222" s="249">
        <f>O1222*H1222</f>
        <v>0</v>
      </c>
      <c r="Q1222" s="249">
        <v>0</v>
      </c>
      <c r="R1222" s="249">
        <f>Q1222*H1222</f>
        <v>0</v>
      </c>
      <c r="S1222" s="249">
        <v>0</v>
      </c>
      <c r="T1222" s="250">
        <f>S1222*H1222</f>
        <v>0</v>
      </c>
      <c r="AR1222" s="25" t="s">
        <v>493</v>
      </c>
      <c r="AT1222" s="25" t="s">
        <v>396</v>
      </c>
      <c r="AU1222" s="25" t="s">
        <v>81</v>
      </c>
      <c r="AY1222" s="25" t="s">
        <v>394</v>
      </c>
      <c r="BE1222" s="251">
        <f>IF(N1222="základní",J1222,0)</f>
        <v>0</v>
      </c>
      <c r="BF1222" s="251">
        <f>IF(N1222="snížená",J1222,0)</f>
        <v>0</v>
      </c>
      <c r="BG1222" s="251">
        <f>IF(N1222="zákl. přenesená",J1222,0)</f>
        <v>0</v>
      </c>
      <c r="BH1222" s="251">
        <f>IF(N1222="sníž. přenesená",J1222,0)</f>
        <v>0</v>
      </c>
      <c r="BI1222" s="251">
        <f>IF(N1222="nulová",J1222,0)</f>
        <v>0</v>
      </c>
      <c r="BJ1222" s="25" t="s">
        <v>24</v>
      </c>
      <c r="BK1222" s="251">
        <f>ROUND(I1222*H1222,2)</f>
        <v>0</v>
      </c>
      <c r="BL1222" s="25" t="s">
        <v>493</v>
      </c>
      <c r="BM1222" s="25" t="s">
        <v>2335</v>
      </c>
    </row>
    <row r="1223" spans="2:47" s="1" customFormat="1" ht="13.5">
      <c r="B1223" s="47"/>
      <c r="C1223" s="75"/>
      <c r="D1223" s="252" t="s">
        <v>403</v>
      </c>
      <c r="E1223" s="75"/>
      <c r="F1223" s="253" t="s">
        <v>2336</v>
      </c>
      <c r="G1223" s="75"/>
      <c r="H1223" s="75"/>
      <c r="I1223" s="208"/>
      <c r="J1223" s="75"/>
      <c r="K1223" s="75"/>
      <c r="L1223" s="73"/>
      <c r="M1223" s="254"/>
      <c r="N1223" s="48"/>
      <c r="O1223" s="48"/>
      <c r="P1223" s="48"/>
      <c r="Q1223" s="48"/>
      <c r="R1223" s="48"/>
      <c r="S1223" s="48"/>
      <c r="T1223" s="96"/>
      <c r="AT1223" s="25" t="s">
        <v>403</v>
      </c>
      <c r="AU1223" s="25" t="s">
        <v>81</v>
      </c>
    </row>
    <row r="1224" spans="2:63" s="11" customFormat="1" ht="29.85" customHeight="1">
      <c r="B1224" s="224"/>
      <c r="C1224" s="225"/>
      <c r="D1224" s="226" t="s">
        <v>72</v>
      </c>
      <c r="E1224" s="238" t="s">
        <v>2337</v>
      </c>
      <c r="F1224" s="238" t="s">
        <v>2338</v>
      </c>
      <c r="G1224" s="225"/>
      <c r="H1224" s="225"/>
      <c r="I1224" s="228"/>
      <c r="J1224" s="239">
        <f>BK1224</f>
        <v>0</v>
      </c>
      <c r="K1224" s="225"/>
      <c r="L1224" s="230"/>
      <c r="M1224" s="231"/>
      <c r="N1224" s="232"/>
      <c r="O1224" s="232"/>
      <c r="P1224" s="233">
        <f>SUM(P1225:P1293)</f>
        <v>0</v>
      </c>
      <c r="Q1224" s="232"/>
      <c r="R1224" s="233">
        <f>SUM(R1225:R1293)</f>
        <v>2.722002</v>
      </c>
      <c r="S1224" s="232"/>
      <c r="T1224" s="234">
        <f>SUM(T1225:T1293)</f>
        <v>0</v>
      </c>
      <c r="AR1224" s="235" t="s">
        <v>81</v>
      </c>
      <c r="AT1224" s="236" t="s">
        <v>72</v>
      </c>
      <c r="AU1224" s="236" t="s">
        <v>24</v>
      </c>
      <c r="AY1224" s="235" t="s">
        <v>394</v>
      </c>
      <c r="BK1224" s="237">
        <f>SUM(BK1225:BK1293)</f>
        <v>0</v>
      </c>
    </row>
    <row r="1225" spans="2:65" s="1" customFormat="1" ht="16.5" customHeight="1">
      <c r="B1225" s="47"/>
      <c r="C1225" s="240" t="s">
        <v>2339</v>
      </c>
      <c r="D1225" s="240" t="s">
        <v>396</v>
      </c>
      <c r="E1225" s="241" t="s">
        <v>2340</v>
      </c>
      <c r="F1225" s="242" t="s">
        <v>2341</v>
      </c>
      <c r="G1225" s="243" t="s">
        <v>409</v>
      </c>
      <c r="H1225" s="244">
        <v>2</v>
      </c>
      <c r="I1225" s="245"/>
      <c r="J1225" s="246">
        <f>ROUND(I1225*H1225,2)</f>
        <v>0</v>
      </c>
      <c r="K1225" s="242" t="s">
        <v>410</v>
      </c>
      <c r="L1225" s="73"/>
      <c r="M1225" s="247" t="s">
        <v>22</v>
      </c>
      <c r="N1225" s="248" t="s">
        <v>44</v>
      </c>
      <c r="O1225" s="48"/>
      <c r="P1225" s="249">
        <f>O1225*H1225</f>
        <v>0</v>
      </c>
      <c r="Q1225" s="249">
        <v>0</v>
      </c>
      <c r="R1225" s="249">
        <f>Q1225*H1225</f>
        <v>0</v>
      </c>
      <c r="S1225" s="249">
        <v>0</v>
      </c>
      <c r="T1225" s="250">
        <f>S1225*H1225</f>
        <v>0</v>
      </c>
      <c r="AR1225" s="25" t="s">
        <v>493</v>
      </c>
      <c r="AT1225" s="25" t="s">
        <v>396</v>
      </c>
      <c r="AU1225" s="25" t="s">
        <v>81</v>
      </c>
      <c r="AY1225" s="25" t="s">
        <v>394</v>
      </c>
      <c r="BE1225" s="251">
        <f>IF(N1225="základní",J1225,0)</f>
        <v>0</v>
      </c>
      <c r="BF1225" s="251">
        <f>IF(N1225="snížená",J1225,0)</f>
        <v>0</v>
      </c>
      <c r="BG1225" s="251">
        <f>IF(N1225="zákl. přenesená",J1225,0)</f>
        <v>0</v>
      </c>
      <c r="BH1225" s="251">
        <f>IF(N1225="sníž. přenesená",J1225,0)</f>
        <v>0</v>
      </c>
      <c r="BI1225" s="251">
        <f>IF(N1225="nulová",J1225,0)</f>
        <v>0</v>
      </c>
      <c r="BJ1225" s="25" t="s">
        <v>24</v>
      </c>
      <c r="BK1225" s="251">
        <f>ROUND(I1225*H1225,2)</f>
        <v>0</v>
      </c>
      <c r="BL1225" s="25" t="s">
        <v>493</v>
      </c>
      <c r="BM1225" s="25" t="s">
        <v>2342</v>
      </c>
    </row>
    <row r="1226" spans="2:47" s="1" customFormat="1" ht="13.5">
      <c r="B1226" s="47"/>
      <c r="C1226" s="75"/>
      <c r="D1226" s="252" t="s">
        <v>403</v>
      </c>
      <c r="E1226" s="75"/>
      <c r="F1226" s="253" t="s">
        <v>2343</v>
      </c>
      <c r="G1226" s="75"/>
      <c r="H1226" s="75"/>
      <c r="I1226" s="208"/>
      <c r="J1226" s="75"/>
      <c r="K1226" s="75"/>
      <c r="L1226" s="73"/>
      <c r="M1226" s="254"/>
      <c r="N1226" s="48"/>
      <c r="O1226" s="48"/>
      <c r="P1226" s="48"/>
      <c r="Q1226" s="48"/>
      <c r="R1226" s="48"/>
      <c r="S1226" s="48"/>
      <c r="T1226" s="96"/>
      <c r="AT1226" s="25" t="s">
        <v>403</v>
      </c>
      <c r="AU1226" s="25" t="s">
        <v>81</v>
      </c>
    </row>
    <row r="1227" spans="2:65" s="1" customFormat="1" ht="38.25" customHeight="1">
      <c r="B1227" s="47"/>
      <c r="C1227" s="288" t="s">
        <v>2344</v>
      </c>
      <c r="D1227" s="288" t="s">
        <v>506</v>
      </c>
      <c r="E1227" s="289" t="s">
        <v>2345</v>
      </c>
      <c r="F1227" s="290" t="s">
        <v>2346</v>
      </c>
      <c r="G1227" s="291" t="s">
        <v>409</v>
      </c>
      <c r="H1227" s="292">
        <v>1</v>
      </c>
      <c r="I1227" s="293"/>
      <c r="J1227" s="294">
        <f>ROUND(I1227*H1227,2)</f>
        <v>0</v>
      </c>
      <c r="K1227" s="290" t="s">
        <v>22</v>
      </c>
      <c r="L1227" s="295"/>
      <c r="M1227" s="296" t="s">
        <v>22</v>
      </c>
      <c r="N1227" s="297" t="s">
        <v>44</v>
      </c>
      <c r="O1227" s="48"/>
      <c r="P1227" s="249">
        <f>O1227*H1227</f>
        <v>0</v>
      </c>
      <c r="Q1227" s="249">
        <v>0.013</v>
      </c>
      <c r="R1227" s="249">
        <f>Q1227*H1227</f>
        <v>0.013</v>
      </c>
      <c r="S1227" s="249">
        <v>0</v>
      </c>
      <c r="T1227" s="250">
        <f>S1227*H1227</f>
        <v>0</v>
      </c>
      <c r="AR1227" s="25" t="s">
        <v>588</v>
      </c>
      <c r="AT1227" s="25" t="s">
        <v>506</v>
      </c>
      <c r="AU1227" s="25" t="s">
        <v>81</v>
      </c>
      <c r="AY1227" s="25" t="s">
        <v>394</v>
      </c>
      <c r="BE1227" s="251">
        <f>IF(N1227="základní",J1227,0)</f>
        <v>0</v>
      </c>
      <c r="BF1227" s="251">
        <f>IF(N1227="snížená",J1227,0)</f>
        <v>0</v>
      </c>
      <c r="BG1227" s="251">
        <f>IF(N1227="zákl. přenesená",J1227,0)</f>
        <v>0</v>
      </c>
      <c r="BH1227" s="251">
        <f>IF(N1227="sníž. přenesená",J1227,0)</f>
        <v>0</v>
      </c>
      <c r="BI1227" s="251">
        <f>IF(N1227="nulová",J1227,0)</f>
        <v>0</v>
      </c>
      <c r="BJ1227" s="25" t="s">
        <v>24</v>
      </c>
      <c r="BK1227" s="251">
        <f>ROUND(I1227*H1227,2)</f>
        <v>0</v>
      </c>
      <c r="BL1227" s="25" t="s">
        <v>493</v>
      </c>
      <c r="BM1227" s="25" t="s">
        <v>2347</v>
      </c>
    </row>
    <row r="1228" spans="2:65" s="1" customFormat="1" ht="38.25" customHeight="1">
      <c r="B1228" s="47"/>
      <c r="C1228" s="288" t="s">
        <v>2348</v>
      </c>
      <c r="D1228" s="288" t="s">
        <v>506</v>
      </c>
      <c r="E1228" s="289" t="s">
        <v>2349</v>
      </c>
      <c r="F1228" s="290" t="s">
        <v>2350</v>
      </c>
      <c r="G1228" s="291" t="s">
        <v>409</v>
      </c>
      <c r="H1228" s="292">
        <v>1</v>
      </c>
      <c r="I1228" s="293"/>
      <c r="J1228" s="294">
        <f>ROUND(I1228*H1228,2)</f>
        <v>0</v>
      </c>
      <c r="K1228" s="290" t="s">
        <v>22</v>
      </c>
      <c r="L1228" s="295"/>
      <c r="M1228" s="296" t="s">
        <v>22</v>
      </c>
      <c r="N1228" s="297" t="s">
        <v>44</v>
      </c>
      <c r="O1228" s="48"/>
      <c r="P1228" s="249">
        <f>O1228*H1228</f>
        <v>0</v>
      </c>
      <c r="Q1228" s="249">
        <v>0.013</v>
      </c>
      <c r="R1228" s="249">
        <f>Q1228*H1228</f>
        <v>0.013</v>
      </c>
      <c r="S1228" s="249">
        <v>0</v>
      </c>
      <c r="T1228" s="250">
        <f>S1228*H1228</f>
        <v>0</v>
      </c>
      <c r="AR1228" s="25" t="s">
        <v>588</v>
      </c>
      <c r="AT1228" s="25" t="s">
        <v>506</v>
      </c>
      <c r="AU1228" s="25" t="s">
        <v>81</v>
      </c>
      <c r="AY1228" s="25" t="s">
        <v>394</v>
      </c>
      <c r="BE1228" s="251">
        <f>IF(N1228="základní",J1228,0)</f>
        <v>0</v>
      </c>
      <c r="BF1228" s="251">
        <f>IF(N1228="snížená",J1228,0)</f>
        <v>0</v>
      </c>
      <c r="BG1228" s="251">
        <f>IF(N1228="zákl. přenesená",J1228,0)</f>
        <v>0</v>
      </c>
      <c r="BH1228" s="251">
        <f>IF(N1228="sníž. přenesená",J1228,0)</f>
        <v>0</v>
      </c>
      <c r="BI1228" s="251">
        <f>IF(N1228="nulová",J1228,0)</f>
        <v>0</v>
      </c>
      <c r="BJ1228" s="25" t="s">
        <v>24</v>
      </c>
      <c r="BK1228" s="251">
        <f>ROUND(I1228*H1228,2)</f>
        <v>0</v>
      </c>
      <c r="BL1228" s="25" t="s">
        <v>493</v>
      </c>
      <c r="BM1228" s="25" t="s">
        <v>2351</v>
      </c>
    </row>
    <row r="1229" spans="2:65" s="1" customFormat="1" ht="16.5" customHeight="1">
      <c r="B1229" s="47"/>
      <c r="C1229" s="240" t="s">
        <v>2352</v>
      </c>
      <c r="D1229" s="240" t="s">
        <v>396</v>
      </c>
      <c r="E1229" s="241" t="s">
        <v>2353</v>
      </c>
      <c r="F1229" s="242" t="s">
        <v>2354</v>
      </c>
      <c r="G1229" s="243" t="s">
        <v>399</v>
      </c>
      <c r="H1229" s="244">
        <v>4.68</v>
      </c>
      <c r="I1229" s="245"/>
      <c r="J1229" s="246">
        <f>ROUND(I1229*H1229,2)</f>
        <v>0</v>
      </c>
      <c r="K1229" s="242" t="s">
        <v>410</v>
      </c>
      <c r="L1229" s="73"/>
      <c r="M1229" s="247" t="s">
        <v>22</v>
      </c>
      <c r="N1229" s="248" t="s">
        <v>44</v>
      </c>
      <c r="O1229" s="48"/>
      <c r="P1229" s="249">
        <f>O1229*H1229</f>
        <v>0</v>
      </c>
      <c r="Q1229" s="249">
        <v>0</v>
      </c>
      <c r="R1229" s="249">
        <f>Q1229*H1229</f>
        <v>0</v>
      </c>
      <c r="S1229" s="249">
        <v>0</v>
      </c>
      <c r="T1229" s="250">
        <f>S1229*H1229</f>
        <v>0</v>
      </c>
      <c r="AR1229" s="25" t="s">
        <v>493</v>
      </c>
      <c r="AT1229" s="25" t="s">
        <v>396</v>
      </c>
      <c r="AU1229" s="25" t="s">
        <v>81</v>
      </c>
      <c r="AY1229" s="25" t="s">
        <v>394</v>
      </c>
      <c r="BE1229" s="251">
        <f>IF(N1229="základní",J1229,0)</f>
        <v>0</v>
      </c>
      <c r="BF1229" s="251">
        <f>IF(N1229="snížená",J1229,0)</f>
        <v>0</v>
      </c>
      <c r="BG1229" s="251">
        <f>IF(N1229="zákl. přenesená",J1229,0)</f>
        <v>0</v>
      </c>
      <c r="BH1229" s="251">
        <f>IF(N1229="sníž. přenesená",J1229,0)</f>
        <v>0</v>
      </c>
      <c r="BI1229" s="251">
        <f>IF(N1229="nulová",J1229,0)</f>
        <v>0</v>
      </c>
      <c r="BJ1229" s="25" t="s">
        <v>24</v>
      </c>
      <c r="BK1229" s="251">
        <f>ROUND(I1229*H1229,2)</f>
        <v>0</v>
      </c>
      <c r="BL1229" s="25" t="s">
        <v>493</v>
      </c>
      <c r="BM1229" s="25" t="s">
        <v>2355</v>
      </c>
    </row>
    <row r="1230" spans="2:47" s="1" customFormat="1" ht="13.5">
      <c r="B1230" s="47"/>
      <c r="C1230" s="75"/>
      <c r="D1230" s="252" t="s">
        <v>403</v>
      </c>
      <c r="E1230" s="75"/>
      <c r="F1230" s="253" t="s">
        <v>2356</v>
      </c>
      <c r="G1230" s="75"/>
      <c r="H1230" s="75"/>
      <c r="I1230" s="208"/>
      <c r="J1230" s="75"/>
      <c r="K1230" s="75"/>
      <c r="L1230" s="73"/>
      <c r="M1230" s="254"/>
      <c r="N1230" s="48"/>
      <c r="O1230" s="48"/>
      <c r="P1230" s="48"/>
      <c r="Q1230" s="48"/>
      <c r="R1230" s="48"/>
      <c r="S1230" s="48"/>
      <c r="T1230" s="96"/>
      <c r="AT1230" s="25" t="s">
        <v>403</v>
      </c>
      <c r="AU1230" s="25" t="s">
        <v>81</v>
      </c>
    </row>
    <row r="1231" spans="2:51" s="12" customFormat="1" ht="13.5">
      <c r="B1231" s="255"/>
      <c r="C1231" s="256"/>
      <c r="D1231" s="252" t="s">
        <v>405</v>
      </c>
      <c r="E1231" s="257" t="s">
        <v>265</v>
      </c>
      <c r="F1231" s="258" t="s">
        <v>2357</v>
      </c>
      <c r="G1231" s="256"/>
      <c r="H1231" s="259">
        <v>4.68</v>
      </c>
      <c r="I1231" s="260"/>
      <c r="J1231" s="256"/>
      <c r="K1231" s="256"/>
      <c r="L1231" s="261"/>
      <c r="M1231" s="262"/>
      <c r="N1231" s="263"/>
      <c r="O1231" s="263"/>
      <c r="P1231" s="263"/>
      <c r="Q1231" s="263"/>
      <c r="R1231" s="263"/>
      <c r="S1231" s="263"/>
      <c r="T1231" s="264"/>
      <c r="AT1231" s="265" t="s">
        <v>405</v>
      </c>
      <c r="AU1231" s="265" t="s">
        <v>81</v>
      </c>
      <c r="AV1231" s="12" t="s">
        <v>81</v>
      </c>
      <c r="AW1231" s="12" t="s">
        <v>36</v>
      </c>
      <c r="AX1231" s="12" t="s">
        <v>24</v>
      </c>
      <c r="AY1231" s="265" t="s">
        <v>394</v>
      </c>
    </row>
    <row r="1232" spans="2:65" s="1" customFormat="1" ht="25.5" customHeight="1">
      <c r="B1232" s="47"/>
      <c r="C1232" s="288" t="s">
        <v>2358</v>
      </c>
      <c r="D1232" s="288" t="s">
        <v>506</v>
      </c>
      <c r="E1232" s="289" t="s">
        <v>2359</v>
      </c>
      <c r="F1232" s="290" t="s">
        <v>2360</v>
      </c>
      <c r="G1232" s="291" t="s">
        <v>399</v>
      </c>
      <c r="H1232" s="292">
        <v>4.68</v>
      </c>
      <c r="I1232" s="293"/>
      <c r="J1232" s="294">
        <f>ROUND(I1232*H1232,2)</f>
        <v>0</v>
      </c>
      <c r="K1232" s="290" t="s">
        <v>410</v>
      </c>
      <c r="L1232" s="295"/>
      <c r="M1232" s="296" t="s">
        <v>22</v>
      </c>
      <c r="N1232" s="297" t="s">
        <v>44</v>
      </c>
      <c r="O1232" s="48"/>
      <c r="P1232" s="249">
        <f>O1232*H1232</f>
        <v>0</v>
      </c>
      <c r="Q1232" s="249">
        <v>0.018</v>
      </c>
      <c r="R1232" s="249">
        <f>Q1232*H1232</f>
        <v>0.08424</v>
      </c>
      <c r="S1232" s="249">
        <v>0</v>
      </c>
      <c r="T1232" s="250">
        <f>S1232*H1232</f>
        <v>0</v>
      </c>
      <c r="AR1232" s="25" t="s">
        <v>588</v>
      </c>
      <c r="AT1232" s="25" t="s">
        <v>506</v>
      </c>
      <c r="AU1232" s="25" t="s">
        <v>81</v>
      </c>
      <c r="AY1232" s="25" t="s">
        <v>394</v>
      </c>
      <c r="BE1232" s="251">
        <f>IF(N1232="základní",J1232,0)</f>
        <v>0</v>
      </c>
      <c r="BF1232" s="251">
        <f>IF(N1232="snížená",J1232,0)</f>
        <v>0</v>
      </c>
      <c r="BG1232" s="251">
        <f>IF(N1232="zákl. přenesená",J1232,0)</f>
        <v>0</v>
      </c>
      <c r="BH1232" s="251">
        <f>IF(N1232="sníž. přenesená",J1232,0)</f>
        <v>0</v>
      </c>
      <c r="BI1232" s="251">
        <f>IF(N1232="nulová",J1232,0)</f>
        <v>0</v>
      </c>
      <c r="BJ1232" s="25" t="s">
        <v>24</v>
      </c>
      <c r="BK1232" s="251">
        <f>ROUND(I1232*H1232,2)</f>
        <v>0</v>
      </c>
      <c r="BL1232" s="25" t="s">
        <v>493</v>
      </c>
      <c r="BM1232" s="25" t="s">
        <v>2361</v>
      </c>
    </row>
    <row r="1233" spans="2:47" s="1" customFormat="1" ht="13.5">
      <c r="B1233" s="47"/>
      <c r="C1233" s="75"/>
      <c r="D1233" s="252" t="s">
        <v>403</v>
      </c>
      <c r="E1233" s="75"/>
      <c r="F1233" s="253" t="s">
        <v>2362</v>
      </c>
      <c r="G1233" s="75"/>
      <c r="H1233" s="75"/>
      <c r="I1233" s="208"/>
      <c r="J1233" s="75"/>
      <c r="K1233" s="75"/>
      <c r="L1233" s="73"/>
      <c r="M1233" s="254"/>
      <c r="N1233" s="48"/>
      <c r="O1233" s="48"/>
      <c r="P1233" s="48"/>
      <c r="Q1233" s="48"/>
      <c r="R1233" s="48"/>
      <c r="S1233" s="48"/>
      <c r="T1233" s="96"/>
      <c r="AT1233" s="25" t="s">
        <v>403</v>
      </c>
      <c r="AU1233" s="25" t="s">
        <v>81</v>
      </c>
    </row>
    <row r="1234" spans="2:51" s="12" customFormat="1" ht="13.5">
      <c r="B1234" s="255"/>
      <c r="C1234" s="256"/>
      <c r="D1234" s="252" t="s">
        <v>405</v>
      </c>
      <c r="E1234" s="257" t="s">
        <v>22</v>
      </c>
      <c r="F1234" s="258" t="s">
        <v>265</v>
      </c>
      <c r="G1234" s="256"/>
      <c r="H1234" s="259">
        <v>4.68</v>
      </c>
      <c r="I1234" s="260"/>
      <c r="J1234" s="256"/>
      <c r="K1234" s="256"/>
      <c r="L1234" s="261"/>
      <c r="M1234" s="262"/>
      <c r="N1234" s="263"/>
      <c r="O1234" s="263"/>
      <c r="P1234" s="263"/>
      <c r="Q1234" s="263"/>
      <c r="R1234" s="263"/>
      <c r="S1234" s="263"/>
      <c r="T1234" s="264"/>
      <c r="AT1234" s="265" t="s">
        <v>405</v>
      </c>
      <c r="AU1234" s="265" t="s">
        <v>81</v>
      </c>
      <c r="AV1234" s="12" t="s">
        <v>81</v>
      </c>
      <c r="AW1234" s="12" t="s">
        <v>36</v>
      </c>
      <c r="AX1234" s="12" t="s">
        <v>24</v>
      </c>
      <c r="AY1234" s="265" t="s">
        <v>394</v>
      </c>
    </row>
    <row r="1235" spans="2:65" s="1" customFormat="1" ht="16.5" customHeight="1">
      <c r="B1235" s="47"/>
      <c r="C1235" s="240" t="s">
        <v>2363</v>
      </c>
      <c r="D1235" s="240" t="s">
        <v>396</v>
      </c>
      <c r="E1235" s="241" t="s">
        <v>2364</v>
      </c>
      <c r="F1235" s="242" t="s">
        <v>2365</v>
      </c>
      <c r="G1235" s="243" t="s">
        <v>399</v>
      </c>
      <c r="H1235" s="244">
        <v>1.08</v>
      </c>
      <c r="I1235" s="245"/>
      <c r="J1235" s="246">
        <f>ROUND(I1235*H1235,2)</f>
        <v>0</v>
      </c>
      <c r="K1235" s="242" t="s">
        <v>410</v>
      </c>
      <c r="L1235" s="73"/>
      <c r="M1235" s="247" t="s">
        <v>22</v>
      </c>
      <c r="N1235" s="248" t="s">
        <v>44</v>
      </c>
      <c r="O1235" s="48"/>
      <c r="P1235" s="249">
        <f>O1235*H1235</f>
        <v>0</v>
      </c>
      <c r="Q1235" s="249">
        <v>0.00025</v>
      </c>
      <c r="R1235" s="249">
        <f>Q1235*H1235</f>
        <v>0.00027</v>
      </c>
      <c r="S1235" s="249">
        <v>0</v>
      </c>
      <c r="T1235" s="250">
        <f>S1235*H1235</f>
        <v>0</v>
      </c>
      <c r="AR1235" s="25" t="s">
        <v>493</v>
      </c>
      <c r="AT1235" s="25" t="s">
        <v>396</v>
      </c>
      <c r="AU1235" s="25" t="s">
        <v>81</v>
      </c>
      <c r="AY1235" s="25" t="s">
        <v>394</v>
      </c>
      <c r="BE1235" s="251">
        <f>IF(N1235="základní",J1235,0)</f>
        <v>0</v>
      </c>
      <c r="BF1235" s="251">
        <f>IF(N1235="snížená",J1235,0)</f>
        <v>0</v>
      </c>
      <c r="BG1235" s="251">
        <f>IF(N1235="zákl. přenesená",J1235,0)</f>
        <v>0</v>
      </c>
      <c r="BH1235" s="251">
        <f>IF(N1235="sníž. přenesená",J1235,0)</f>
        <v>0</v>
      </c>
      <c r="BI1235" s="251">
        <f>IF(N1235="nulová",J1235,0)</f>
        <v>0</v>
      </c>
      <c r="BJ1235" s="25" t="s">
        <v>24</v>
      </c>
      <c r="BK1235" s="251">
        <f>ROUND(I1235*H1235,2)</f>
        <v>0</v>
      </c>
      <c r="BL1235" s="25" t="s">
        <v>493</v>
      </c>
      <c r="BM1235" s="25" t="s">
        <v>2366</v>
      </c>
    </row>
    <row r="1236" spans="2:47" s="1" customFormat="1" ht="13.5">
      <c r="B1236" s="47"/>
      <c r="C1236" s="75"/>
      <c r="D1236" s="252" t="s">
        <v>403</v>
      </c>
      <c r="E1236" s="75"/>
      <c r="F1236" s="253" t="s">
        <v>2367</v>
      </c>
      <c r="G1236" s="75"/>
      <c r="H1236" s="75"/>
      <c r="I1236" s="208"/>
      <c r="J1236" s="75"/>
      <c r="K1236" s="75"/>
      <c r="L1236" s="73"/>
      <c r="M1236" s="254"/>
      <c r="N1236" s="48"/>
      <c r="O1236" s="48"/>
      <c r="P1236" s="48"/>
      <c r="Q1236" s="48"/>
      <c r="R1236" s="48"/>
      <c r="S1236" s="48"/>
      <c r="T1236" s="96"/>
      <c r="AT1236" s="25" t="s">
        <v>403</v>
      </c>
      <c r="AU1236" s="25" t="s">
        <v>81</v>
      </c>
    </row>
    <row r="1237" spans="2:51" s="12" customFormat="1" ht="13.5">
      <c r="B1237" s="255"/>
      <c r="C1237" s="256"/>
      <c r="D1237" s="252" t="s">
        <v>405</v>
      </c>
      <c r="E1237" s="257" t="s">
        <v>22</v>
      </c>
      <c r="F1237" s="258" t="s">
        <v>2368</v>
      </c>
      <c r="G1237" s="256"/>
      <c r="H1237" s="259">
        <v>1.08</v>
      </c>
      <c r="I1237" s="260"/>
      <c r="J1237" s="256"/>
      <c r="K1237" s="256"/>
      <c r="L1237" s="261"/>
      <c r="M1237" s="262"/>
      <c r="N1237" s="263"/>
      <c r="O1237" s="263"/>
      <c r="P1237" s="263"/>
      <c r="Q1237" s="263"/>
      <c r="R1237" s="263"/>
      <c r="S1237" s="263"/>
      <c r="T1237" s="264"/>
      <c r="AT1237" s="265" t="s">
        <v>405</v>
      </c>
      <c r="AU1237" s="265" t="s">
        <v>81</v>
      </c>
      <c r="AV1237" s="12" t="s">
        <v>81</v>
      </c>
      <c r="AW1237" s="12" t="s">
        <v>36</v>
      </c>
      <c r="AX1237" s="12" t="s">
        <v>24</v>
      </c>
      <c r="AY1237" s="265" t="s">
        <v>394</v>
      </c>
    </row>
    <row r="1238" spans="2:65" s="1" customFormat="1" ht="38.25" customHeight="1">
      <c r="B1238" s="47"/>
      <c r="C1238" s="288" t="s">
        <v>2369</v>
      </c>
      <c r="D1238" s="288" t="s">
        <v>506</v>
      </c>
      <c r="E1238" s="289" t="s">
        <v>2370</v>
      </c>
      <c r="F1238" s="290" t="s">
        <v>2371</v>
      </c>
      <c r="G1238" s="291" t="s">
        <v>409</v>
      </c>
      <c r="H1238" s="292">
        <v>1</v>
      </c>
      <c r="I1238" s="293"/>
      <c r="J1238" s="294">
        <f>ROUND(I1238*H1238,2)</f>
        <v>0</v>
      </c>
      <c r="K1238" s="290" t="s">
        <v>22</v>
      </c>
      <c r="L1238" s="295"/>
      <c r="M1238" s="296" t="s">
        <v>22</v>
      </c>
      <c r="N1238" s="297" t="s">
        <v>44</v>
      </c>
      <c r="O1238" s="48"/>
      <c r="P1238" s="249">
        <f>O1238*H1238</f>
        <v>0</v>
      </c>
      <c r="Q1238" s="249">
        <v>0</v>
      </c>
      <c r="R1238" s="249">
        <f>Q1238*H1238</f>
        <v>0</v>
      </c>
      <c r="S1238" s="249">
        <v>0</v>
      </c>
      <c r="T1238" s="250">
        <f>S1238*H1238</f>
        <v>0</v>
      </c>
      <c r="AR1238" s="25" t="s">
        <v>588</v>
      </c>
      <c r="AT1238" s="25" t="s">
        <v>506</v>
      </c>
      <c r="AU1238" s="25" t="s">
        <v>81</v>
      </c>
      <c r="AY1238" s="25" t="s">
        <v>394</v>
      </c>
      <c r="BE1238" s="251">
        <f>IF(N1238="základní",J1238,0)</f>
        <v>0</v>
      </c>
      <c r="BF1238" s="251">
        <f>IF(N1238="snížená",J1238,0)</f>
        <v>0</v>
      </c>
      <c r="BG1238" s="251">
        <f>IF(N1238="zákl. přenesená",J1238,0)</f>
        <v>0</v>
      </c>
      <c r="BH1238" s="251">
        <f>IF(N1238="sníž. přenesená",J1238,0)</f>
        <v>0</v>
      </c>
      <c r="BI1238" s="251">
        <f>IF(N1238="nulová",J1238,0)</f>
        <v>0</v>
      </c>
      <c r="BJ1238" s="25" t="s">
        <v>24</v>
      </c>
      <c r="BK1238" s="251">
        <f>ROUND(I1238*H1238,2)</f>
        <v>0</v>
      </c>
      <c r="BL1238" s="25" t="s">
        <v>493</v>
      </c>
      <c r="BM1238" s="25" t="s">
        <v>2372</v>
      </c>
    </row>
    <row r="1239" spans="2:65" s="1" customFormat="1" ht="16.5" customHeight="1">
      <c r="B1239" s="47"/>
      <c r="C1239" s="240" t="s">
        <v>2373</v>
      </c>
      <c r="D1239" s="240" t="s">
        <v>396</v>
      </c>
      <c r="E1239" s="241" t="s">
        <v>2374</v>
      </c>
      <c r="F1239" s="242" t="s">
        <v>2375</v>
      </c>
      <c r="G1239" s="243" t="s">
        <v>399</v>
      </c>
      <c r="H1239" s="244">
        <v>37.688</v>
      </c>
      <c r="I1239" s="245"/>
      <c r="J1239" s="246">
        <f>ROUND(I1239*H1239,2)</f>
        <v>0</v>
      </c>
      <c r="K1239" s="242" t="s">
        <v>410</v>
      </c>
      <c r="L1239" s="73"/>
      <c r="M1239" s="247" t="s">
        <v>22</v>
      </c>
      <c r="N1239" s="248" t="s">
        <v>44</v>
      </c>
      <c r="O1239" s="48"/>
      <c r="P1239" s="249">
        <f>O1239*H1239</f>
        <v>0</v>
      </c>
      <c r="Q1239" s="249">
        <v>0.00025</v>
      </c>
      <c r="R1239" s="249">
        <f>Q1239*H1239</f>
        <v>0.009422000000000002</v>
      </c>
      <c r="S1239" s="249">
        <v>0</v>
      </c>
      <c r="T1239" s="250">
        <f>S1239*H1239</f>
        <v>0</v>
      </c>
      <c r="AR1239" s="25" t="s">
        <v>493</v>
      </c>
      <c r="AT1239" s="25" t="s">
        <v>396</v>
      </c>
      <c r="AU1239" s="25" t="s">
        <v>81</v>
      </c>
      <c r="AY1239" s="25" t="s">
        <v>394</v>
      </c>
      <c r="BE1239" s="251">
        <f>IF(N1239="základní",J1239,0)</f>
        <v>0</v>
      </c>
      <c r="BF1239" s="251">
        <f>IF(N1239="snížená",J1239,0)</f>
        <v>0</v>
      </c>
      <c r="BG1239" s="251">
        <f>IF(N1239="zákl. přenesená",J1239,0)</f>
        <v>0</v>
      </c>
      <c r="BH1239" s="251">
        <f>IF(N1239="sníž. přenesená",J1239,0)</f>
        <v>0</v>
      </c>
      <c r="BI1239" s="251">
        <f>IF(N1239="nulová",J1239,0)</f>
        <v>0</v>
      </c>
      <c r="BJ1239" s="25" t="s">
        <v>24</v>
      </c>
      <c r="BK1239" s="251">
        <f>ROUND(I1239*H1239,2)</f>
        <v>0</v>
      </c>
      <c r="BL1239" s="25" t="s">
        <v>493</v>
      </c>
      <c r="BM1239" s="25" t="s">
        <v>2376</v>
      </c>
    </row>
    <row r="1240" spans="2:47" s="1" customFormat="1" ht="13.5">
      <c r="B1240" s="47"/>
      <c r="C1240" s="75"/>
      <c r="D1240" s="252" t="s">
        <v>403</v>
      </c>
      <c r="E1240" s="75"/>
      <c r="F1240" s="253" t="s">
        <v>2377</v>
      </c>
      <c r="G1240" s="75"/>
      <c r="H1240" s="75"/>
      <c r="I1240" s="208"/>
      <c r="J1240" s="75"/>
      <c r="K1240" s="75"/>
      <c r="L1240" s="73"/>
      <c r="M1240" s="254"/>
      <c r="N1240" s="48"/>
      <c r="O1240" s="48"/>
      <c r="P1240" s="48"/>
      <c r="Q1240" s="48"/>
      <c r="R1240" s="48"/>
      <c r="S1240" s="48"/>
      <c r="T1240" s="96"/>
      <c r="AT1240" s="25" t="s">
        <v>403</v>
      </c>
      <c r="AU1240" s="25" t="s">
        <v>81</v>
      </c>
    </row>
    <row r="1241" spans="2:51" s="12" customFormat="1" ht="13.5">
      <c r="B1241" s="255"/>
      <c r="C1241" s="256"/>
      <c r="D1241" s="252" t="s">
        <v>405</v>
      </c>
      <c r="E1241" s="257" t="s">
        <v>22</v>
      </c>
      <c r="F1241" s="258" t="s">
        <v>2378</v>
      </c>
      <c r="G1241" s="256"/>
      <c r="H1241" s="259">
        <v>20.563</v>
      </c>
      <c r="I1241" s="260"/>
      <c r="J1241" s="256"/>
      <c r="K1241" s="256"/>
      <c r="L1241" s="261"/>
      <c r="M1241" s="262"/>
      <c r="N1241" s="263"/>
      <c r="O1241" s="263"/>
      <c r="P1241" s="263"/>
      <c r="Q1241" s="263"/>
      <c r="R1241" s="263"/>
      <c r="S1241" s="263"/>
      <c r="T1241" s="264"/>
      <c r="AT1241" s="265" t="s">
        <v>405</v>
      </c>
      <c r="AU1241" s="265" t="s">
        <v>81</v>
      </c>
      <c r="AV1241" s="12" t="s">
        <v>81</v>
      </c>
      <c r="AW1241" s="12" t="s">
        <v>36</v>
      </c>
      <c r="AX1241" s="12" t="s">
        <v>73</v>
      </c>
      <c r="AY1241" s="265" t="s">
        <v>394</v>
      </c>
    </row>
    <row r="1242" spans="2:51" s="12" customFormat="1" ht="13.5">
      <c r="B1242" s="255"/>
      <c r="C1242" s="256"/>
      <c r="D1242" s="252" t="s">
        <v>405</v>
      </c>
      <c r="E1242" s="257" t="s">
        <v>22</v>
      </c>
      <c r="F1242" s="258" t="s">
        <v>2379</v>
      </c>
      <c r="G1242" s="256"/>
      <c r="H1242" s="259">
        <v>5.125</v>
      </c>
      <c r="I1242" s="260"/>
      <c r="J1242" s="256"/>
      <c r="K1242" s="256"/>
      <c r="L1242" s="261"/>
      <c r="M1242" s="262"/>
      <c r="N1242" s="263"/>
      <c r="O1242" s="263"/>
      <c r="P1242" s="263"/>
      <c r="Q1242" s="263"/>
      <c r="R1242" s="263"/>
      <c r="S1242" s="263"/>
      <c r="T1242" s="264"/>
      <c r="AT1242" s="265" t="s">
        <v>405</v>
      </c>
      <c r="AU1242" s="265" t="s">
        <v>81</v>
      </c>
      <c r="AV1242" s="12" t="s">
        <v>81</v>
      </c>
      <c r="AW1242" s="12" t="s">
        <v>36</v>
      </c>
      <c r="AX1242" s="12" t="s">
        <v>73</v>
      </c>
      <c r="AY1242" s="265" t="s">
        <v>394</v>
      </c>
    </row>
    <row r="1243" spans="2:51" s="12" customFormat="1" ht="13.5">
      <c r="B1243" s="255"/>
      <c r="C1243" s="256"/>
      <c r="D1243" s="252" t="s">
        <v>405</v>
      </c>
      <c r="E1243" s="257" t="s">
        <v>22</v>
      </c>
      <c r="F1243" s="258" t="s">
        <v>2380</v>
      </c>
      <c r="G1243" s="256"/>
      <c r="H1243" s="259">
        <v>12</v>
      </c>
      <c r="I1243" s="260"/>
      <c r="J1243" s="256"/>
      <c r="K1243" s="256"/>
      <c r="L1243" s="261"/>
      <c r="M1243" s="262"/>
      <c r="N1243" s="263"/>
      <c r="O1243" s="263"/>
      <c r="P1243" s="263"/>
      <c r="Q1243" s="263"/>
      <c r="R1243" s="263"/>
      <c r="S1243" s="263"/>
      <c r="T1243" s="264"/>
      <c r="AT1243" s="265" t="s">
        <v>405</v>
      </c>
      <c r="AU1243" s="265" t="s">
        <v>81</v>
      </c>
      <c r="AV1243" s="12" t="s">
        <v>81</v>
      </c>
      <c r="AW1243" s="12" t="s">
        <v>36</v>
      </c>
      <c r="AX1243" s="12" t="s">
        <v>73</v>
      </c>
      <c r="AY1243" s="265" t="s">
        <v>394</v>
      </c>
    </row>
    <row r="1244" spans="2:51" s="14" customFormat="1" ht="13.5">
      <c r="B1244" s="277"/>
      <c r="C1244" s="278"/>
      <c r="D1244" s="252" t="s">
        <v>405</v>
      </c>
      <c r="E1244" s="279" t="s">
        <v>22</v>
      </c>
      <c r="F1244" s="280" t="s">
        <v>473</v>
      </c>
      <c r="G1244" s="278"/>
      <c r="H1244" s="281">
        <v>37.688</v>
      </c>
      <c r="I1244" s="282"/>
      <c r="J1244" s="278"/>
      <c r="K1244" s="278"/>
      <c r="L1244" s="283"/>
      <c r="M1244" s="284"/>
      <c r="N1244" s="285"/>
      <c r="O1244" s="285"/>
      <c r="P1244" s="285"/>
      <c r="Q1244" s="285"/>
      <c r="R1244" s="285"/>
      <c r="S1244" s="285"/>
      <c r="T1244" s="286"/>
      <c r="AT1244" s="287" t="s">
        <v>405</v>
      </c>
      <c r="AU1244" s="287" t="s">
        <v>81</v>
      </c>
      <c r="AV1244" s="14" t="s">
        <v>401</v>
      </c>
      <c r="AW1244" s="14" t="s">
        <v>36</v>
      </c>
      <c r="AX1244" s="14" t="s">
        <v>24</v>
      </c>
      <c r="AY1244" s="287" t="s">
        <v>394</v>
      </c>
    </row>
    <row r="1245" spans="2:65" s="1" customFormat="1" ht="51" customHeight="1">
      <c r="B1245" s="47"/>
      <c r="C1245" s="288" t="s">
        <v>2381</v>
      </c>
      <c r="D1245" s="288" t="s">
        <v>506</v>
      </c>
      <c r="E1245" s="289" t="s">
        <v>2382</v>
      </c>
      <c r="F1245" s="290" t="s">
        <v>2383</v>
      </c>
      <c r="G1245" s="291" t="s">
        <v>409</v>
      </c>
      <c r="H1245" s="292">
        <v>4</v>
      </c>
      <c r="I1245" s="293"/>
      <c r="J1245" s="294">
        <f>ROUND(I1245*H1245,2)</f>
        <v>0</v>
      </c>
      <c r="K1245" s="290" t="s">
        <v>22</v>
      </c>
      <c r="L1245" s="295"/>
      <c r="M1245" s="296" t="s">
        <v>22</v>
      </c>
      <c r="N1245" s="297" t="s">
        <v>44</v>
      </c>
      <c r="O1245" s="48"/>
      <c r="P1245" s="249">
        <f>O1245*H1245</f>
        <v>0</v>
      </c>
      <c r="Q1245" s="249">
        <v>0.12</v>
      </c>
      <c r="R1245" s="249">
        <f>Q1245*H1245</f>
        <v>0.48</v>
      </c>
      <c r="S1245" s="249">
        <v>0</v>
      </c>
      <c r="T1245" s="250">
        <f>S1245*H1245</f>
        <v>0</v>
      </c>
      <c r="AR1245" s="25" t="s">
        <v>588</v>
      </c>
      <c r="AT1245" s="25" t="s">
        <v>506</v>
      </c>
      <c r="AU1245" s="25" t="s">
        <v>81</v>
      </c>
      <c r="AY1245" s="25" t="s">
        <v>394</v>
      </c>
      <c r="BE1245" s="251">
        <f>IF(N1245="základní",J1245,0)</f>
        <v>0</v>
      </c>
      <c r="BF1245" s="251">
        <f>IF(N1245="snížená",J1245,0)</f>
        <v>0</v>
      </c>
      <c r="BG1245" s="251">
        <f>IF(N1245="zákl. přenesená",J1245,0)</f>
        <v>0</v>
      </c>
      <c r="BH1245" s="251">
        <f>IF(N1245="sníž. přenesená",J1245,0)</f>
        <v>0</v>
      </c>
      <c r="BI1245" s="251">
        <f>IF(N1245="nulová",J1245,0)</f>
        <v>0</v>
      </c>
      <c r="BJ1245" s="25" t="s">
        <v>24</v>
      </c>
      <c r="BK1245" s="251">
        <f>ROUND(I1245*H1245,2)</f>
        <v>0</v>
      </c>
      <c r="BL1245" s="25" t="s">
        <v>493</v>
      </c>
      <c r="BM1245" s="25" t="s">
        <v>2384</v>
      </c>
    </row>
    <row r="1246" spans="2:65" s="1" customFormat="1" ht="51" customHeight="1">
      <c r="B1246" s="47"/>
      <c r="C1246" s="288" t="s">
        <v>2385</v>
      </c>
      <c r="D1246" s="288" t="s">
        <v>506</v>
      </c>
      <c r="E1246" s="289" t="s">
        <v>2386</v>
      </c>
      <c r="F1246" s="290" t="s">
        <v>2387</v>
      </c>
      <c r="G1246" s="291" t="s">
        <v>409</v>
      </c>
      <c r="H1246" s="292">
        <v>7</v>
      </c>
      <c r="I1246" s="293"/>
      <c r="J1246" s="294">
        <f>ROUND(I1246*H1246,2)</f>
        <v>0</v>
      </c>
      <c r="K1246" s="290" t="s">
        <v>22</v>
      </c>
      <c r="L1246" s="295"/>
      <c r="M1246" s="296" t="s">
        <v>22</v>
      </c>
      <c r="N1246" s="297" t="s">
        <v>44</v>
      </c>
      <c r="O1246" s="48"/>
      <c r="P1246" s="249">
        <f>O1246*H1246</f>
        <v>0</v>
      </c>
      <c r="Q1246" s="249">
        <v>0.12</v>
      </c>
      <c r="R1246" s="249">
        <f>Q1246*H1246</f>
        <v>0.84</v>
      </c>
      <c r="S1246" s="249">
        <v>0</v>
      </c>
      <c r="T1246" s="250">
        <f>S1246*H1246</f>
        <v>0</v>
      </c>
      <c r="AR1246" s="25" t="s">
        <v>588</v>
      </c>
      <c r="AT1246" s="25" t="s">
        <v>506</v>
      </c>
      <c r="AU1246" s="25" t="s">
        <v>81</v>
      </c>
      <c r="AY1246" s="25" t="s">
        <v>394</v>
      </c>
      <c r="BE1246" s="251">
        <f>IF(N1246="základní",J1246,0)</f>
        <v>0</v>
      </c>
      <c r="BF1246" s="251">
        <f>IF(N1246="snížená",J1246,0)</f>
        <v>0</v>
      </c>
      <c r="BG1246" s="251">
        <f>IF(N1246="zákl. přenesená",J1246,0)</f>
        <v>0</v>
      </c>
      <c r="BH1246" s="251">
        <f>IF(N1246="sníž. přenesená",J1246,0)</f>
        <v>0</v>
      </c>
      <c r="BI1246" s="251">
        <f>IF(N1246="nulová",J1246,0)</f>
        <v>0</v>
      </c>
      <c r="BJ1246" s="25" t="s">
        <v>24</v>
      </c>
      <c r="BK1246" s="251">
        <f>ROUND(I1246*H1246,2)</f>
        <v>0</v>
      </c>
      <c r="BL1246" s="25" t="s">
        <v>493</v>
      </c>
      <c r="BM1246" s="25" t="s">
        <v>2388</v>
      </c>
    </row>
    <row r="1247" spans="2:65" s="1" customFormat="1" ht="51" customHeight="1">
      <c r="B1247" s="47"/>
      <c r="C1247" s="288" t="s">
        <v>2389</v>
      </c>
      <c r="D1247" s="288" t="s">
        <v>506</v>
      </c>
      <c r="E1247" s="289" t="s">
        <v>2390</v>
      </c>
      <c r="F1247" s="290" t="s">
        <v>2391</v>
      </c>
      <c r="G1247" s="291" t="s">
        <v>409</v>
      </c>
      <c r="H1247" s="292">
        <v>2</v>
      </c>
      <c r="I1247" s="293"/>
      <c r="J1247" s="294">
        <f>ROUND(I1247*H1247,2)</f>
        <v>0</v>
      </c>
      <c r="K1247" s="290" t="s">
        <v>22</v>
      </c>
      <c r="L1247" s="295"/>
      <c r="M1247" s="296" t="s">
        <v>22</v>
      </c>
      <c r="N1247" s="297" t="s">
        <v>44</v>
      </c>
      <c r="O1247" s="48"/>
      <c r="P1247" s="249">
        <f>O1247*H1247</f>
        <v>0</v>
      </c>
      <c r="Q1247" s="249">
        <v>0.12</v>
      </c>
      <c r="R1247" s="249">
        <f>Q1247*H1247</f>
        <v>0.24</v>
      </c>
      <c r="S1247" s="249">
        <v>0</v>
      </c>
      <c r="T1247" s="250">
        <f>S1247*H1247</f>
        <v>0</v>
      </c>
      <c r="AR1247" s="25" t="s">
        <v>588</v>
      </c>
      <c r="AT1247" s="25" t="s">
        <v>506</v>
      </c>
      <c r="AU1247" s="25" t="s">
        <v>81</v>
      </c>
      <c r="AY1247" s="25" t="s">
        <v>394</v>
      </c>
      <c r="BE1247" s="251">
        <f>IF(N1247="základní",J1247,0)</f>
        <v>0</v>
      </c>
      <c r="BF1247" s="251">
        <f>IF(N1247="snížená",J1247,0)</f>
        <v>0</v>
      </c>
      <c r="BG1247" s="251">
        <f>IF(N1247="zákl. přenesená",J1247,0)</f>
        <v>0</v>
      </c>
      <c r="BH1247" s="251">
        <f>IF(N1247="sníž. přenesená",J1247,0)</f>
        <v>0</v>
      </c>
      <c r="BI1247" s="251">
        <f>IF(N1247="nulová",J1247,0)</f>
        <v>0</v>
      </c>
      <c r="BJ1247" s="25" t="s">
        <v>24</v>
      </c>
      <c r="BK1247" s="251">
        <f>ROUND(I1247*H1247,2)</f>
        <v>0</v>
      </c>
      <c r="BL1247" s="25" t="s">
        <v>493</v>
      </c>
      <c r="BM1247" s="25" t="s">
        <v>2392</v>
      </c>
    </row>
    <row r="1248" spans="2:65" s="1" customFormat="1" ht="16.5" customHeight="1">
      <c r="B1248" s="47"/>
      <c r="C1248" s="240" t="s">
        <v>2393</v>
      </c>
      <c r="D1248" s="240" t="s">
        <v>396</v>
      </c>
      <c r="E1248" s="241" t="s">
        <v>2394</v>
      </c>
      <c r="F1248" s="242" t="s">
        <v>2395</v>
      </c>
      <c r="G1248" s="243" t="s">
        <v>409</v>
      </c>
      <c r="H1248" s="244">
        <v>2</v>
      </c>
      <c r="I1248" s="245"/>
      <c r="J1248" s="246">
        <f>ROUND(I1248*H1248,2)</f>
        <v>0</v>
      </c>
      <c r="K1248" s="242" t="s">
        <v>410</v>
      </c>
      <c r="L1248" s="73"/>
      <c r="M1248" s="247" t="s">
        <v>22</v>
      </c>
      <c r="N1248" s="248" t="s">
        <v>44</v>
      </c>
      <c r="O1248" s="48"/>
      <c r="P1248" s="249">
        <f>O1248*H1248</f>
        <v>0</v>
      </c>
      <c r="Q1248" s="249">
        <v>0</v>
      </c>
      <c r="R1248" s="249">
        <f>Q1248*H1248</f>
        <v>0</v>
      </c>
      <c r="S1248" s="249">
        <v>0</v>
      </c>
      <c r="T1248" s="250">
        <f>S1248*H1248</f>
        <v>0</v>
      </c>
      <c r="AR1248" s="25" t="s">
        <v>493</v>
      </c>
      <c r="AT1248" s="25" t="s">
        <v>396</v>
      </c>
      <c r="AU1248" s="25" t="s">
        <v>81</v>
      </c>
      <c r="AY1248" s="25" t="s">
        <v>394</v>
      </c>
      <c r="BE1248" s="251">
        <f>IF(N1248="základní",J1248,0)</f>
        <v>0</v>
      </c>
      <c r="BF1248" s="251">
        <f>IF(N1248="snížená",J1248,0)</f>
        <v>0</v>
      </c>
      <c r="BG1248" s="251">
        <f>IF(N1248="zákl. přenesená",J1248,0)</f>
        <v>0</v>
      </c>
      <c r="BH1248" s="251">
        <f>IF(N1248="sníž. přenesená",J1248,0)</f>
        <v>0</v>
      </c>
      <c r="BI1248" s="251">
        <f>IF(N1248="nulová",J1248,0)</f>
        <v>0</v>
      </c>
      <c r="BJ1248" s="25" t="s">
        <v>24</v>
      </c>
      <c r="BK1248" s="251">
        <f>ROUND(I1248*H1248,2)</f>
        <v>0</v>
      </c>
      <c r="BL1248" s="25" t="s">
        <v>493</v>
      </c>
      <c r="BM1248" s="25" t="s">
        <v>2396</v>
      </c>
    </row>
    <row r="1249" spans="2:47" s="1" customFormat="1" ht="13.5">
      <c r="B1249" s="47"/>
      <c r="C1249" s="75"/>
      <c r="D1249" s="252" t="s">
        <v>403</v>
      </c>
      <c r="E1249" s="75"/>
      <c r="F1249" s="253" t="s">
        <v>2397</v>
      </c>
      <c r="G1249" s="75"/>
      <c r="H1249" s="75"/>
      <c r="I1249" s="208"/>
      <c r="J1249" s="75"/>
      <c r="K1249" s="75"/>
      <c r="L1249" s="73"/>
      <c r="M1249" s="254"/>
      <c r="N1249" s="48"/>
      <c r="O1249" s="48"/>
      <c r="P1249" s="48"/>
      <c r="Q1249" s="48"/>
      <c r="R1249" s="48"/>
      <c r="S1249" s="48"/>
      <c r="T1249" s="96"/>
      <c r="AT1249" s="25" t="s">
        <v>403</v>
      </c>
      <c r="AU1249" s="25" t="s">
        <v>81</v>
      </c>
    </row>
    <row r="1250" spans="2:65" s="1" customFormat="1" ht="51" customHeight="1">
      <c r="B1250" s="47"/>
      <c r="C1250" s="288" t="s">
        <v>2398</v>
      </c>
      <c r="D1250" s="288" t="s">
        <v>506</v>
      </c>
      <c r="E1250" s="289" t="s">
        <v>2399</v>
      </c>
      <c r="F1250" s="290" t="s">
        <v>2400</v>
      </c>
      <c r="G1250" s="291" t="s">
        <v>409</v>
      </c>
      <c r="H1250" s="292">
        <v>1</v>
      </c>
      <c r="I1250" s="293"/>
      <c r="J1250" s="294">
        <f>ROUND(I1250*H1250,2)</f>
        <v>0</v>
      </c>
      <c r="K1250" s="290" t="s">
        <v>22</v>
      </c>
      <c r="L1250" s="295"/>
      <c r="M1250" s="296" t="s">
        <v>22</v>
      </c>
      <c r="N1250" s="297" t="s">
        <v>44</v>
      </c>
      <c r="O1250" s="48"/>
      <c r="P1250" s="249">
        <f>O1250*H1250</f>
        <v>0</v>
      </c>
      <c r="Q1250" s="249">
        <v>0</v>
      </c>
      <c r="R1250" s="249">
        <f>Q1250*H1250</f>
        <v>0</v>
      </c>
      <c r="S1250" s="249">
        <v>0</v>
      </c>
      <c r="T1250" s="250">
        <f>S1250*H1250</f>
        <v>0</v>
      </c>
      <c r="AR1250" s="25" t="s">
        <v>588</v>
      </c>
      <c r="AT1250" s="25" t="s">
        <v>506</v>
      </c>
      <c r="AU1250" s="25" t="s">
        <v>81</v>
      </c>
      <c r="AY1250" s="25" t="s">
        <v>394</v>
      </c>
      <c r="BE1250" s="251">
        <f>IF(N1250="základní",J1250,0)</f>
        <v>0</v>
      </c>
      <c r="BF1250" s="251">
        <f>IF(N1250="snížená",J1250,0)</f>
        <v>0</v>
      </c>
      <c r="BG1250" s="251">
        <f>IF(N1250="zákl. přenesená",J1250,0)</f>
        <v>0</v>
      </c>
      <c r="BH1250" s="251">
        <f>IF(N1250="sníž. přenesená",J1250,0)</f>
        <v>0</v>
      </c>
      <c r="BI1250" s="251">
        <f>IF(N1250="nulová",J1250,0)</f>
        <v>0</v>
      </c>
      <c r="BJ1250" s="25" t="s">
        <v>24</v>
      </c>
      <c r="BK1250" s="251">
        <f>ROUND(I1250*H1250,2)</f>
        <v>0</v>
      </c>
      <c r="BL1250" s="25" t="s">
        <v>493</v>
      </c>
      <c r="BM1250" s="25" t="s">
        <v>2401</v>
      </c>
    </row>
    <row r="1251" spans="2:65" s="1" customFormat="1" ht="51" customHeight="1">
      <c r="B1251" s="47"/>
      <c r="C1251" s="288" t="s">
        <v>2402</v>
      </c>
      <c r="D1251" s="288" t="s">
        <v>506</v>
      </c>
      <c r="E1251" s="289" t="s">
        <v>2403</v>
      </c>
      <c r="F1251" s="290" t="s">
        <v>2404</v>
      </c>
      <c r="G1251" s="291" t="s">
        <v>409</v>
      </c>
      <c r="H1251" s="292">
        <v>1</v>
      </c>
      <c r="I1251" s="293"/>
      <c r="J1251" s="294">
        <f>ROUND(I1251*H1251,2)</f>
        <v>0</v>
      </c>
      <c r="K1251" s="290" t="s">
        <v>22</v>
      </c>
      <c r="L1251" s="295"/>
      <c r="M1251" s="296" t="s">
        <v>22</v>
      </c>
      <c r="N1251" s="297" t="s">
        <v>44</v>
      </c>
      <c r="O1251" s="48"/>
      <c r="P1251" s="249">
        <f>O1251*H1251</f>
        <v>0</v>
      </c>
      <c r="Q1251" s="249">
        <v>0.18</v>
      </c>
      <c r="R1251" s="249">
        <f>Q1251*H1251</f>
        <v>0.18</v>
      </c>
      <c r="S1251" s="249">
        <v>0</v>
      </c>
      <c r="T1251" s="250">
        <f>S1251*H1251</f>
        <v>0</v>
      </c>
      <c r="AR1251" s="25" t="s">
        <v>588</v>
      </c>
      <c r="AT1251" s="25" t="s">
        <v>506</v>
      </c>
      <c r="AU1251" s="25" t="s">
        <v>81</v>
      </c>
      <c r="AY1251" s="25" t="s">
        <v>394</v>
      </c>
      <c r="BE1251" s="251">
        <f>IF(N1251="základní",J1251,0)</f>
        <v>0</v>
      </c>
      <c r="BF1251" s="251">
        <f>IF(N1251="snížená",J1251,0)</f>
        <v>0</v>
      </c>
      <c r="BG1251" s="251">
        <f>IF(N1251="zákl. přenesená",J1251,0)</f>
        <v>0</v>
      </c>
      <c r="BH1251" s="251">
        <f>IF(N1251="sníž. přenesená",J1251,0)</f>
        <v>0</v>
      </c>
      <c r="BI1251" s="251">
        <f>IF(N1251="nulová",J1251,0)</f>
        <v>0</v>
      </c>
      <c r="BJ1251" s="25" t="s">
        <v>24</v>
      </c>
      <c r="BK1251" s="251">
        <f>ROUND(I1251*H1251,2)</f>
        <v>0</v>
      </c>
      <c r="BL1251" s="25" t="s">
        <v>493</v>
      </c>
      <c r="BM1251" s="25" t="s">
        <v>2405</v>
      </c>
    </row>
    <row r="1252" spans="2:65" s="1" customFormat="1" ht="16.5" customHeight="1">
      <c r="B1252" s="47"/>
      <c r="C1252" s="240" t="s">
        <v>2406</v>
      </c>
      <c r="D1252" s="240" t="s">
        <v>396</v>
      </c>
      <c r="E1252" s="241" t="s">
        <v>2407</v>
      </c>
      <c r="F1252" s="242" t="s">
        <v>2408</v>
      </c>
      <c r="G1252" s="243" t="s">
        <v>409</v>
      </c>
      <c r="H1252" s="244">
        <v>1</v>
      </c>
      <c r="I1252" s="245"/>
      <c r="J1252" s="246">
        <f>ROUND(I1252*H1252,2)</f>
        <v>0</v>
      </c>
      <c r="K1252" s="242" t="s">
        <v>400</v>
      </c>
      <c r="L1252" s="73"/>
      <c r="M1252" s="247" t="s">
        <v>22</v>
      </c>
      <c r="N1252" s="248" t="s">
        <v>44</v>
      </c>
      <c r="O1252" s="48"/>
      <c r="P1252" s="249">
        <f>O1252*H1252</f>
        <v>0</v>
      </c>
      <c r="Q1252" s="249">
        <v>0</v>
      </c>
      <c r="R1252" s="249">
        <f>Q1252*H1252</f>
        <v>0</v>
      </c>
      <c r="S1252" s="249">
        <v>0</v>
      </c>
      <c r="T1252" s="250">
        <f>S1252*H1252</f>
        <v>0</v>
      </c>
      <c r="AR1252" s="25" t="s">
        <v>493</v>
      </c>
      <c r="AT1252" s="25" t="s">
        <v>396</v>
      </c>
      <c r="AU1252" s="25" t="s">
        <v>81</v>
      </c>
      <c r="AY1252" s="25" t="s">
        <v>394</v>
      </c>
      <c r="BE1252" s="251">
        <f>IF(N1252="základní",J1252,0)</f>
        <v>0</v>
      </c>
      <c r="BF1252" s="251">
        <f>IF(N1252="snížená",J1252,0)</f>
        <v>0</v>
      </c>
      <c r="BG1252" s="251">
        <f>IF(N1252="zákl. přenesená",J1252,0)</f>
        <v>0</v>
      </c>
      <c r="BH1252" s="251">
        <f>IF(N1252="sníž. přenesená",J1252,0)</f>
        <v>0</v>
      </c>
      <c r="BI1252" s="251">
        <f>IF(N1252="nulová",J1252,0)</f>
        <v>0</v>
      </c>
      <c r="BJ1252" s="25" t="s">
        <v>24</v>
      </c>
      <c r="BK1252" s="251">
        <f>ROUND(I1252*H1252,2)</f>
        <v>0</v>
      </c>
      <c r="BL1252" s="25" t="s">
        <v>493</v>
      </c>
      <c r="BM1252" s="25" t="s">
        <v>2409</v>
      </c>
    </row>
    <row r="1253" spans="2:47" s="1" customFormat="1" ht="13.5">
      <c r="B1253" s="47"/>
      <c r="C1253" s="75"/>
      <c r="D1253" s="252" t="s">
        <v>403</v>
      </c>
      <c r="E1253" s="75"/>
      <c r="F1253" s="253" t="s">
        <v>2410</v>
      </c>
      <c r="G1253" s="75"/>
      <c r="H1253" s="75"/>
      <c r="I1253" s="208"/>
      <c r="J1253" s="75"/>
      <c r="K1253" s="75"/>
      <c r="L1253" s="73"/>
      <c r="M1253" s="254"/>
      <c r="N1253" s="48"/>
      <c r="O1253" s="48"/>
      <c r="P1253" s="48"/>
      <c r="Q1253" s="48"/>
      <c r="R1253" s="48"/>
      <c r="S1253" s="48"/>
      <c r="T1253" s="96"/>
      <c r="AT1253" s="25" t="s">
        <v>403</v>
      </c>
      <c r="AU1253" s="25" t="s">
        <v>81</v>
      </c>
    </row>
    <row r="1254" spans="2:51" s="12" customFormat="1" ht="13.5">
      <c r="B1254" s="255"/>
      <c r="C1254" s="256"/>
      <c r="D1254" s="252" t="s">
        <v>405</v>
      </c>
      <c r="E1254" s="257" t="s">
        <v>22</v>
      </c>
      <c r="F1254" s="258" t="s">
        <v>2411</v>
      </c>
      <c r="G1254" s="256"/>
      <c r="H1254" s="259">
        <v>1</v>
      </c>
      <c r="I1254" s="260"/>
      <c r="J1254" s="256"/>
      <c r="K1254" s="256"/>
      <c r="L1254" s="261"/>
      <c r="M1254" s="262"/>
      <c r="N1254" s="263"/>
      <c r="O1254" s="263"/>
      <c r="P1254" s="263"/>
      <c r="Q1254" s="263"/>
      <c r="R1254" s="263"/>
      <c r="S1254" s="263"/>
      <c r="T1254" s="264"/>
      <c r="AT1254" s="265" t="s">
        <v>405</v>
      </c>
      <c r="AU1254" s="265" t="s">
        <v>81</v>
      </c>
      <c r="AV1254" s="12" t="s">
        <v>81</v>
      </c>
      <c r="AW1254" s="12" t="s">
        <v>36</v>
      </c>
      <c r="AX1254" s="12" t="s">
        <v>24</v>
      </c>
      <c r="AY1254" s="265" t="s">
        <v>394</v>
      </c>
    </row>
    <row r="1255" spans="2:65" s="1" customFormat="1" ht="51" customHeight="1">
      <c r="B1255" s="47"/>
      <c r="C1255" s="288" t="s">
        <v>2412</v>
      </c>
      <c r="D1255" s="288" t="s">
        <v>506</v>
      </c>
      <c r="E1255" s="289" t="s">
        <v>2413</v>
      </c>
      <c r="F1255" s="290" t="s">
        <v>2414</v>
      </c>
      <c r="G1255" s="291" t="s">
        <v>409</v>
      </c>
      <c r="H1255" s="292">
        <v>1</v>
      </c>
      <c r="I1255" s="293"/>
      <c r="J1255" s="294">
        <f>ROUND(I1255*H1255,2)</f>
        <v>0</v>
      </c>
      <c r="K1255" s="290" t="s">
        <v>22</v>
      </c>
      <c r="L1255" s="295"/>
      <c r="M1255" s="296" t="s">
        <v>22</v>
      </c>
      <c r="N1255" s="297" t="s">
        <v>44</v>
      </c>
      <c r="O1255" s="48"/>
      <c r="P1255" s="249">
        <f>O1255*H1255</f>
        <v>0</v>
      </c>
      <c r="Q1255" s="249">
        <v>0.25</v>
      </c>
      <c r="R1255" s="249">
        <f>Q1255*H1255</f>
        <v>0.25</v>
      </c>
      <c r="S1255" s="249">
        <v>0</v>
      </c>
      <c r="T1255" s="250">
        <f>S1255*H1255</f>
        <v>0</v>
      </c>
      <c r="AR1255" s="25" t="s">
        <v>588</v>
      </c>
      <c r="AT1255" s="25" t="s">
        <v>506</v>
      </c>
      <c r="AU1255" s="25" t="s">
        <v>81</v>
      </c>
      <c r="AY1255" s="25" t="s">
        <v>394</v>
      </c>
      <c r="BE1255" s="251">
        <f>IF(N1255="základní",J1255,0)</f>
        <v>0</v>
      </c>
      <c r="BF1255" s="251">
        <f>IF(N1255="snížená",J1255,0)</f>
        <v>0</v>
      </c>
      <c r="BG1255" s="251">
        <f>IF(N1255="zákl. přenesená",J1255,0)</f>
        <v>0</v>
      </c>
      <c r="BH1255" s="251">
        <f>IF(N1255="sníž. přenesená",J1255,0)</f>
        <v>0</v>
      </c>
      <c r="BI1255" s="251">
        <f>IF(N1255="nulová",J1255,0)</f>
        <v>0</v>
      </c>
      <c r="BJ1255" s="25" t="s">
        <v>24</v>
      </c>
      <c r="BK1255" s="251">
        <f>ROUND(I1255*H1255,2)</f>
        <v>0</v>
      </c>
      <c r="BL1255" s="25" t="s">
        <v>493</v>
      </c>
      <c r="BM1255" s="25" t="s">
        <v>2415</v>
      </c>
    </row>
    <row r="1256" spans="2:47" s="1" customFormat="1" ht="13.5">
      <c r="B1256" s="47"/>
      <c r="C1256" s="75"/>
      <c r="D1256" s="252" t="s">
        <v>842</v>
      </c>
      <c r="E1256" s="75"/>
      <c r="F1256" s="308" t="s">
        <v>2416</v>
      </c>
      <c r="G1256" s="75"/>
      <c r="H1256" s="75"/>
      <c r="I1256" s="208"/>
      <c r="J1256" s="75"/>
      <c r="K1256" s="75"/>
      <c r="L1256" s="73"/>
      <c r="M1256" s="254"/>
      <c r="N1256" s="48"/>
      <c r="O1256" s="48"/>
      <c r="P1256" s="48"/>
      <c r="Q1256" s="48"/>
      <c r="R1256" s="48"/>
      <c r="S1256" s="48"/>
      <c r="T1256" s="96"/>
      <c r="AT1256" s="25" t="s">
        <v>842</v>
      </c>
      <c r="AU1256" s="25" t="s">
        <v>81</v>
      </c>
    </row>
    <row r="1257" spans="2:65" s="1" customFormat="1" ht="16.5" customHeight="1">
      <c r="B1257" s="47"/>
      <c r="C1257" s="240" t="s">
        <v>2417</v>
      </c>
      <c r="D1257" s="240" t="s">
        <v>396</v>
      </c>
      <c r="E1257" s="241" t="s">
        <v>2418</v>
      </c>
      <c r="F1257" s="242" t="s">
        <v>2419</v>
      </c>
      <c r="G1257" s="243" t="s">
        <v>409</v>
      </c>
      <c r="H1257" s="244">
        <v>1</v>
      </c>
      <c r="I1257" s="245"/>
      <c r="J1257" s="246">
        <f>ROUND(I1257*H1257,2)</f>
        <v>0</v>
      </c>
      <c r="K1257" s="242" t="s">
        <v>400</v>
      </c>
      <c r="L1257" s="73"/>
      <c r="M1257" s="247" t="s">
        <v>22</v>
      </c>
      <c r="N1257" s="248" t="s">
        <v>44</v>
      </c>
      <c r="O1257" s="48"/>
      <c r="P1257" s="249">
        <f>O1257*H1257</f>
        <v>0</v>
      </c>
      <c r="Q1257" s="249">
        <v>0</v>
      </c>
      <c r="R1257" s="249">
        <f>Q1257*H1257</f>
        <v>0</v>
      </c>
      <c r="S1257" s="249">
        <v>0</v>
      </c>
      <c r="T1257" s="250">
        <f>S1257*H1257</f>
        <v>0</v>
      </c>
      <c r="AR1257" s="25" t="s">
        <v>493</v>
      </c>
      <c r="AT1257" s="25" t="s">
        <v>396</v>
      </c>
      <c r="AU1257" s="25" t="s">
        <v>81</v>
      </c>
      <c r="AY1257" s="25" t="s">
        <v>394</v>
      </c>
      <c r="BE1257" s="251">
        <f>IF(N1257="základní",J1257,0)</f>
        <v>0</v>
      </c>
      <c r="BF1257" s="251">
        <f>IF(N1257="snížená",J1257,0)</f>
        <v>0</v>
      </c>
      <c r="BG1257" s="251">
        <f>IF(N1257="zákl. přenesená",J1257,0)</f>
        <v>0</v>
      </c>
      <c r="BH1257" s="251">
        <f>IF(N1257="sníž. přenesená",J1257,0)</f>
        <v>0</v>
      </c>
      <c r="BI1257" s="251">
        <f>IF(N1257="nulová",J1257,0)</f>
        <v>0</v>
      </c>
      <c r="BJ1257" s="25" t="s">
        <v>24</v>
      </c>
      <c r="BK1257" s="251">
        <f>ROUND(I1257*H1257,2)</f>
        <v>0</v>
      </c>
      <c r="BL1257" s="25" t="s">
        <v>493</v>
      </c>
      <c r="BM1257" s="25" t="s">
        <v>2420</v>
      </c>
    </row>
    <row r="1258" spans="2:47" s="1" customFormat="1" ht="13.5">
      <c r="B1258" s="47"/>
      <c r="C1258" s="75"/>
      <c r="D1258" s="252" t="s">
        <v>403</v>
      </c>
      <c r="E1258" s="75"/>
      <c r="F1258" s="253" t="s">
        <v>2419</v>
      </c>
      <c r="G1258" s="75"/>
      <c r="H1258" s="75"/>
      <c r="I1258" s="208"/>
      <c r="J1258" s="75"/>
      <c r="K1258" s="75"/>
      <c r="L1258" s="73"/>
      <c r="M1258" s="254"/>
      <c r="N1258" s="48"/>
      <c r="O1258" s="48"/>
      <c r="P1258" s="48"/>
      <c r="Q1258" s="48"/>
      <c r="R1258" s="48"/>
      <c r="S1258" s="48"/>
      <c r="T1258" s="96"/>
      <c r="AT1258" s="25" t="s">
        <v>403</v>
      </c>
      <c r="AU1258" s="25" t="s">
        <v>81</v>
      </c>
    </row>
    <row r="1259" spans="2:51" s="12" customFormat="1" ht="13.5">
      <c r="B1259" s="255"/>
      <c r="C1259" s="256"/>
      <c r="D1259" s="252" t="s">
        <v>405</v>
      </c>
      <c r="E1259" s="257" t="s">
        <v>22</v>
      </c>
      <c r="F1259" s="258" t="s">
        <v>1512</v>
      </c>
      <c r="G1259" s="256"/>
      <c r="H1259" s="259">
        <v>1</v>
      </c>
      <c r="I1259" s="260"/>
      <c r="J1259" s="256"/>
      <c r="K1259" s="256"/>
      <c r="L1259" s="261"/>
      <c r="M1259" s="262"/>
      <c r="N1259" s="263"/>
      <c r="O1259" s="263"/>
      <c r="P1259" s="263"/>
      <c r="Q1259" s="263"/>
      <c r="R1259" s="263"/>
      <c r="S1259" s="263"/>
      <c r="T1259" s="264"/>
      <c r="AT1259" s="265" t="s">
        <v>405</v>
      </c>
      <c r="AU1259" s="265" t="s">
        <v>81</v>
      </c>
      <c r="AV1259" s="12" t="s">
        <v>81</v>
      </c>
      <c r="AW1259" s="12" t="s">
        <v>36</v>
      </c>
      <c r="AX1259" s="12" t="s">
        <v>24</v>
      </c>
      <c r="AY1259" s="265" t="s">
        <v>394</v>
      </c>
    </row>
    <row r="1260" spans="2:65" s="1" customFormat="1" ht="25.5" customHeight="1">
      <c r="B1260" s="47"/>
      <c r="C1260" s="288" t="s">
        <v>2421</v>
      </c>
      <c r="D1260" s="288" t="s">
        <v>506</v>
      </c>
      <c r="E1260" s="289" t="s">
        <v>2422</v>
      </c>
      <c r="F1260" s="290" t="s">
        <v>2423</v>
      </c>
      <c r="G1260" s="291" t="s">
        <v>409</v>
      </c>
      <c r="H1260" s="292">
        <v>1</v>
      </c>
      <c r="I1260" s="293"/>
      <c r="J1260" s="294">
        <f>ROUND(I1260*H1260,2)</f>
        <v>0</v>
      </c>
      <c r="K1260" s="290" t="s">
        <v>22</v>
      </c>
      <c r="L1260" s="295"/>
      <c r="M1260" s="296" t="s">
        <v>22</v>
      </c>
      <c r="N1260" s="297" t="s">
        <v>44</v>
      </c>
      <c r="O1260" s="48"/>
      <c r="P1260" s="249">
        <f>O1260*H1260</f>
        <v>0</v>
      </c>
      <c r="Q1260" s="249">
        <v>0.08</v>
      </c>
      <c r="R1260" s="249">
        <f>Q1260*H1260</f>
        <v>0.08</v>
      </c>
      <c r="S1260" s="249">
        <v>0</v>
      </c>
      <c r="T1260" s="250">
        <f>S1260*H1260</f>
        <v>0</v>
      </c>
      <c r="AR1260" s="25" t="s">
        <v>588</v>
      </c>
      <c r="AT1260" s="25" t="s">
        <v>506</v>
      </c>
      <c r="AU1260" s="25" t="s">
        <v>81</v>
      </c>
      <c r="AY1260" s="25" t="s">
        <v>394</v>
      </c>
      <c r="BE1260" s="251">
        <f>IF(N1260="základní",J1260,0)</f>
        <v>0</v>
      </c>
      <c r="BF1260" s="251">
        <f>IF(N1260="snížená",J1260,0)</f>
        <v>0</v>
      </c>
      <c r="BG1260" s="251">
        <f>IF(N1260="zákl. přenesená",J1260,0)</f>
        <v>0</v>
      </c>
      <c r="BH1260" s="251">
        <f>IF(N1260="sníž. přenesená",J1260,0)</f>
        <v>0</v>
      </c>
      <c r="BI1260" s="251">
        <f>IF(N1260="nulová",J1260,0)</f>
        <v>0</v>
      </c>
      <c r="BJ1260" s="25" t="s">
        <v>24</v>
      </c>
      <c r="BK1260" s="251">
        <f>ROUND(I1260*H1260,2)</f>
        <v>0</v>
      </c>
      <c r="BL1260" s="25" t="s">
        <v>493</v>
      </c>
      <c r="BM1260" s="25" t="s">
        <v>2424</v>
      </c>
    </row>
    <row r="1261" spans="2:47" s="1" customFormat="1" ht="13.5">
      <c r="B1261" s="47"/>
      <c r="C1261" s="75"/>
      <c r="D1261" s="252" t="s">
        <v>403</v>
      </c>
      <c r="E1261" s="75"/>
      <c r="F1261" s="253" t="s">
        <v>2425</v>
      </c>
      <c r="G1261" s="75"/>
      <c r="H1261" s="75"/>
      <c r="I1261" s="208"/>
      <c r="J1261" s="75"/>
      <c r="K1261" s="75"/>
      <c r="L1261" s="73"/>
      <c r="M1261" s="254"/>
      <c r="N1261" s="48"/>
      <c r="O1261" s="48"/>
      <c r="P1261" s="48"/>
      <c r="Q1261" s="48"/>
      <c r="R1261" s="48"/>
      <c r="S1261" s="48"/>
      <c r="T1261" s="96"/>
      <c r="AT1261" s="25" t="s">
        <v>403</v>
      </c>
      <c r="AU1261" s="25" t="s">
        <v>81</v>
      </c>
    </row>
    <row r="1262" spans="2:47" s="1" customFormat="1" ht="13.5">
      <c r="B1262" s="47"/>
      <c r="C1262" s="75"/>
      <c r="D1262" s="252" t="s">
        <v>842</v>
      </c>
      <c r="E1262" s="75"/>
      <c r="F1262" s="308" t="s">
        <v>2426</v>
      </c>
      <c r="G1262" s="75"/>
      <c r="H1262" s="75"/>
      <c r="I1262" s="208"/>
      <c r="J1262" s="75"/>
      <c r="K1262" s="75"/>
      <c r="L1262" s="73"/>
      <c r="M1262" s="254"/>
      <c r="N1262" s="48"/>
      <c r="O1262" s="48"/>
      <c r="P1262" s="48"/>
      <c r="Q1262" s="48"/>
      <c r="R1262" s="48"/>
      <c r="S1262" s="48"/>
      <c r="T1262" s="96"/>
      <c r="AT1262" s="25" t="s">
        <v>842</v>
      </c>
      <c r="AU1262" s="25" t="s">
        <v>81</v>
      </c>
    </row>
    <row r="1263" spans="2:65" s="1" customFormat="1" ht="16.5" customHeight="1">
      <c r="B1263" s="47"/>
      <c r="C1263" s="240" t="s">
        <v>2427</v>
      </c>
      <c r="D1263" s="240" t="s">
        <v>396</v>
      </c>
      <c r="E1263" s="241" t="s">
        <v>2428</v>
      </c>
      <c r="F1263" s="242" t="s">
        <v>2429</v>
      </c>
      <c r="G1263" s="243" t="s">
        <v>409</v>
      </c>
      <c r="H1263" s="244">
        <v>1</v>
      </c>
      <c r="I1263" s="245"/>
      <c r="J1263" s="246">
        <f>ROUND(I1263*H1263,2)</f>
        <v>0</v>
      </c>
      <c r="K1263" s="242" t="s">
        <v>400</v>
      </c>
      <c r="L1263" s="73"/>
      <c r="M1263" s="247" t="s">
        <v>22</v>
      </c>
      <c r="N1263" s="248" t="s">
        <v>44</v>
      </c>
      <c r="O1263" s="48"/>
      <c r="P1263" s="249">
        <f>O1263*H1263</f>
        <v>0</v>
      </c>
      <c r="Q1263" s="249">
        <v>0.00033</v>
      </c>
      <c r="R1263" s="249">
        <f>Q1263*H1263</f>
        <v>0.00033</v>
      </c>
      <c r="S1263" s="249">
        <v>0</v>
      </c>
      <c r="T1263" s="250">
        <f>S1263*H1263</f>
        <v>0</v>
      </c>
      <c r="AR1263" s="25" t="s">
        <v>493</v>
      </c>
      <c r="AT1263" s="25" t="s">
        <v>396</v>
      </c>
      <c r="AU1263" s="25" t="s">
        <v>81</v>
      </c>
      <c r="AY1263" s="25" t="s">
        <v>394</v>
      </c>
      <c r="BE1263" s="251">
        <f>IF(N1263="základní",J1263,0)</f>
        <v>0</v>
      </c>
      <c r="BF1263" s="251">
        <f>IF(N1263="snížená",J1263,0)</f>
        <v>0</v>
      </c>
      <c r="BG1263" s="251">
        <f>IF(N1263="zákl. přenesená",J1263,0)</f>
        <v>0</v>
      </c>
      <c r="BH1263" s="251">
        <f>IF(N1263="sníž. přenesená",J1263,0)</f>
        <v>0</v>
      </c>
      <c r="BI1263" s="251">
        <f>IF(N1263="nulová",J1263,0)</f>
        <v>0</v>
      </c>
      <c r="BJ1263" s="25" t="s">
        <v>24</v>
      </c>
      <c r="BK1263" s="251">
        <f>ROUND(I1263*H1263,2)</f>
        <v>0</v>
      </c>
      <c r="BL1263" s="25" t="s">
        <v>493</v>
      </c>
      <c r="BM1263" s="25" t="s">
        <v>2430</v>
      </c>
    </row>
    <row r="1264" spans="2:47" s="1" customFormat="1" ht="13.5">
      <c r="B1264" s="47"/>
      <c r="C1264" s="75"/>
      <c r="D1264" s="252" t="s">
        <v>403</v>
      </c>
      <c r="E1264" s="75"/>
      <c r="F1264" s="253" t="s">
        <v>2431</v>
      </c>
      <c r="G1264" s="75"/>
      <c r="H1264" s="75"/>
      <c r="I1264" s="208"/>
      <c r="J1264" s="75"/>
      <c r="K1264" s="75"/>
      <c r="L1264" s="73"/>
      <c r="M1264" s="254"/>
      <c r="N1264" s="48"/>
      <c r="O1264" s="48"/>
      <c r="P1264" s="48"/>
      <c r="Q1264" s="48"/>
      <c r="R1264" s="48"/>
      <c r="S1264" s="48"/>
      <c r="T1264" s="96"/>
      <c r="AT1264" s="25" t="s">
        <v>403</v>
      </c>
      <c r="AU1264" s="25" t="s">
        <v>81</v>
      </c>
    </row>
    <row r="1265" spans="2:51" s="12" customFormat="1" ht="13.5">
      <c r="B1265" s="255"/>
      <c r="C1265" s="256"/>
      <c r="D1265" s="252" t="s">
        <v>405</v>
      </c>
      <c r="E1265" s="257" t="s">
        <v>22</v>
      </c>
      <c r="F1265" s="258" t="s">
        <v>1468</v>
      </c>
      <c r="G1265" s="256"/>
      <c r="H1265" s="259">
        <v>1</v>
      </c>
      <c r="I1265" s="260"/>
      <c r="J1265" s="256"/>
      <c r="K1265" s="256"/>
      <c r="L1265" s="261"/>
      <c r="M1265" s="262"/>
      <c r="N1265" s="263"/>
      <c r="O1265" s="263"/>
      <c r="P1265" s="263"/>
      <c r="Q1265" s="263"/>
      <c r="R1265" s="263"/>
      <c r="S1265" s="263"/>
      <c r="T1265" s="264"/>
      <c r="AT1265" s="265" t="s">
        <v>405</v>
      </c>
      <c r="AU1265" s="265" t="s">
        <v>81</v>
      </c>
      <c r="AV1265" s="12" t="s">
        <v>81</v>
      </c>
      <c r="AW1265" s="12" t="s">
        <v>36</v>
      </c>
      <c r="AX1265" s="12" t="s">
        <v>24</v>
      </c>
      <c r="AY1265" s="265" t="s">
        <v>394</v>
      </c>
    </row>
    <row r="1266" spans="2:65" s="1" customFormat="1" ht="25.5" customHeight="1">
      <c r="B1266" s="47"/>
      <c r="C1266" s="288" t="s">
        <v>2432</v>
      </c>
      <c r="D1266" s="288" t="s">
        <v>506</v>
      </c>
      <c r="E1266" s="289" t="s">
        <v>2433</v>
      </c>
      <c r="F1266" s="290" t="s">
        <v>2434</v>
      </c>
      <c r="G1266" s="291" t="s">
        <v>409</v>
      </c>
      <c r="H1266" s="292">
        <v>1</v>
      </c>
      <c r="I1266" s="293"/>
      <c r="J1266" s="294">
        <f>ROUND(I1266*H1266,2)</f>
        <v>0</v>
      </c>
      <c r="K1266" s="290" t="s">
        <v>22</v>
      </c>
      <c r="L1266" s="295"/>
      <c r="M1266" s="296" t="s">
        <v>22</v>
      </c>
      <c r="N1266" s="297" t="s">
        <v>44</v>
      </c>
      <c r="O1266" s="48"/>
      <c r="P1266" s="249">
        <f>O1266*H1266</f>
        <v>0</v>
      </c>
      <c r="Q1266" s="249">
        <v>0.06</v>
      </c>
      <c r="R1266" s="249">
        <f>Q1266*H1266</f>
        <v>0.06</v>
      </c>
      <c r="S1266" s="249">
        <v>0</v>
      </c>
      <c r="T1266" s="250">
        <f>S1266*H1266</f>
        <v>0</v>
      </c>
      <c r="AR1266" s="25" t="s">
        <v>588</v>
      </c>
      <c r="AT1266" s="25" t="s">
        <v>506</v>
      </c>
      <c r="AU1266" s="25" t="s">
        <v>81</v>
      </c>
      <c r="AY1266" s="25" t="s">
        <v>394</v>
      </c>
      <c r="BE1266" s="251">
        <f>IF(N1266="základní",J1266,0)</f>
        <v>0</v>
      </c>
      <c r="BF1266" s="251">
        <f>IF(N1266="snížená",J1266,0)</f>
        <v>0</v>
      </c>
      <c r="BG1266" s="251">
        <f>IF(N1266="zákl. přenesená",J1266,0)</f>
        <v>0</v>
      </c>
      <c r="BH1266" s="251">
        <f>IF(N1266="sníž. přenesená",J1266,0)</f>
        <v>0</v>
      </c>
      <c r="BI1266" s="251">
        <f>IF(N1266="nulová",J1266,0)</f>
        <v>0</v>
      </c>
      <c r="BJ1266" s="25" t="s">
        <v>24</v>
      </c>
      <c r="BK1266" s="251">
        <f>ROUND(I1266*H1266,2)</f>
        <v>0</v>
      </c>
      <c r="BL1266" s="25" t="s">
        <v>493</v>
      </c>
      <c r="BM1266" s="25" t="s">
        <v>2435</v>
      </c>
    </row>
    <row r="1267" spans="2:47" s="1" customFormat="1" ht="13.5">
      <c r="B1267" s="47"/>
      <c r="C1267" s="75"/>
      <c r="D1267" s="252" t="s">
        <v>403</v>
      </c>
      <c r="E1267" s="75"/>
      <c r="F1267" s="253" t="s">
        <v>2434</v>
      </c>
      <c r="G1267" s="75"/>
      <c r="H1267" s="75"/>
      <c r="I1267" s="208"/>
      <c r="J1267" s="75"/>
      <c r="K1267" s="75"/>
      <c r="L1267" s="73"/>
      <c r="M1267" s="254"/>
      <c r="N1267" s="48"/>
      <c r="O1267" s="48"/>
      <c r="P1267" s="48"/>
      <c r="Q1267" s="48"/>
      <c r="R1267" s="48"/>
      <c r="S1267" s="48"/>
      <c r="T1267" s="96"/>
      <c r="AT1267" s="25" t="s">
        <v>403</v>
      </c>
      <c r="AU1267" s="25" t="s">
        <v>81</v>
      </c>
    </row>
    <row r="1268" spans="2:65" s="1" customFormat="1" ht="16.5" customHeight="1">
      <c r="B1268" s="47"/>
      <c r="C1268" s="240" t="s">
        <v>2436</v>
      </c>
      <c r="D1268" s="240" t="s">
        <v>396</v>
      </c>
      <c r="E1268" s="241" t="s">
        <v>2437</v>
      </c>
      <c r="F1268" s="242" t="s">
        <v>2438</v>
      </c>
      <c r="G1268" s="243" t="s">
        <v>409</v>
      </c>
      <c r="H1268" s="244">
        <v>4</v>
      </c>
      <c r="I1268" s="245"/>
      <c r="J1268" s="246">
        <f>ROUND(I1268*H1268,2)</f>
        <v>0</v>
      </c>
      <c r="K1268" s="242" t="s">
        <v>400</v>
      </c>
      <c r="L1268" s="73"/>
      <c r="M1268" s="247" t="s">
        <v>22</v>
      </c>
      <c r="N1268" s="248" t="s">
        <v>44</v>
      </c>
      <c r="O1268" s="48"/>
      <c r="P1268" s="249">
        <f>O1268*H1268</f>
        <v>0</v>
      </c>
      <c r="Q1268" s="249">
        <v>0.00056</v>
      </c>
      <c r="R1268" s="249">
        <f>Q1268*H1268</f>
        <v>0.00224</v>
      </c>
      <c r="S1268" s="249">
        <v>0</v>
      </c>
      <c r="T1268" s="250">
        <f>S1268*H1268</f>
        <v>0</v>
      </c>
      <c r="AR1268" s="25" t="s">
        <v>493</v>
      </c>
      <c r="AT1268" s="25" t="s">
        <v>396</v>
      </c>
      <c r="AU1268" s="25" t="s">
        <v>81</v>
      </c>
      <c r="AY1268" s="25" t="s">
        <v>394</v>
      </c>
      <c r="BE1268" s="251">
        <f>IF(N1268="základní",J1268,0)</f>
        <v>0</v>
      </c>
      <c r="BF1268" s="251">
        <f>IF(N1268="snížená",J1268,0)</f>
        <v>0</v>
      </c>
      <c r="BG1268" s="251">
        <f>IF(N1268="zákl. přenesená",J1268,0)</f>
        <v>0</v>
      </c>
      <c r="BH1268" s="251">
        <f>IF(N1268="sníž. přenesená",J1268,0)</f>
        <v>0</v>
      </c>
      <c r="BI1268" s="251">
        <f>IF(N1268="nulová",J1268,0)</f>
        <v>0</v>
      </c>
      <c r="BJ1268" s="25" t="s">
        <v>24</v>
      </c>
      <c r="BK1268" s="251">
        <f>ROUND(I1268*H1268,2)</f>
        <v>0</v>
      </c>
      <c r="BL1268" s="25" t="s">
        <v>493</v>
      </c>
      <c r="BM1268" s="25" t="s">
        <v>2439</v>
      </c>
    </row>
    <row r="1269" spans="2:47" s="1" customFormat="1" ht="13.5">
      <c r="B1269" s="47"/>
      <c r="C1269" s="75"/>
      <c r="D1269" s="252" t="s">
        <v>403</v>
      </c>
      <c r="E1269" s="75"/>
      <c r="F1269" s="253" t="s">
        <v>2440</v>
      </c>
      <c r="G1269" s="75"/>
      <c r="H1269" s="75"/>
      <c r="I1269" s="208"/>
      <c r="J1269" s="75"/>
      <c r="K1269" s="75"/>
      <c r="L1269" s="73"/>
      <c r="M1269" s="254"/>
      <c r="N1269" s="48"/>
      <c r="O1269" s="48"/>
      <c r="P1269" s="48"/>
      <c r="Q1269" s="48"/>
      <c r="R1269" s="48"/>
      <c r="S1269" s="48"/>
      <c r="T1269" s="96"/>
      <c r="AT1269" s="25" t="s">
        <v>403</v>
      </c>
      <c r="AU1269" s="25" t="s">
        <v>81</v>
      </c>
    </row>
    <row r="1270" spans="2:51" s="12" customFormat="1" ht="13.5">
      <c r="B1270" s="255"/>
      <c r="C1270" s="256"/>
      <c r="D1270" s="252" t="s">
        <v>405</v>
      </c>
      <c r="E1270" s="257" t="s">
        <v>22</v>
      </c>
      <c r="F1270" s="258" t="s">
        <v>1511</v>
      </c>
      <c r="G1270" s="256"/>
      <c r="H1270" s="259">
        <v>4</v>
      </c>
      <c r="I1270" s="260"/>
      <c r="J1270" s="256"/>
      <c r="K1270" s="256"/>
      <c r="L1270" s="261"/>
      <c r="M1270" s="262"/>
      <c r="N1270" s="263"/>
      <c r="O1270" s="263"/>
      <c r="P1270" s="263"/>
      <c r="Q1270" s="263"/>
      <c r="R1270" s="263"/>
      <c r="S1270" s="263"/>
      <c r="T1270" s="264"/>
      <c r="AT1270" s="265" t="s">
        <v>405</v>
      </c>
      <c r="AU1270" s="265" t="s">
        <v>81</v>
      </c>
      <c r="AV1270" s="12" t="s">
        <v>81</v>
      </c>
      <c r="AW1270" s="12" t="s">
        <v>36</v>
      </c>
      <c r="AX1270" s="12" t="s">
        <v>24</v>
      </c>
      <c r="AY1270" s="265" t="s">
        <v>394</v>
      </c>
    </row>
    <row r="1271" spans="2:65" s="1" customFormat="1" ht="38.25" customHeight="1">
      <c r="B1271" s="47"/>
      <c r="C1271" s="288" t="s">
        <v>2441</v>
      </c>
      <c r="D1271" s="288" t="s">
        <v>506</v>
      </c>
      <c r="E1271" s="289" t="s">
        <v>2442</v>
      </c>
      <c r="F1271" s="290" t="s">
        <v>2443</v>
      </c>
      <c r="G1271" s="291" t="s">
        <v>409</v>
      </c>
      <c r="H1271" s="292">
        <v>4</v>
      </c>
      <c r="I1271" s="293"/>
      <c r="J1271" s="294">
        <f>ROUND(I1271*H1271,2)</f>
        <v>0</v>
      </c>
      <c r="K1271" s="290" t="s">
        <v>22</v>
      </c>
      <c r="L1271" s="295"/>
      <c r="M1271" s="296" t="s">
        <v>22</v>
      </c>
      <c r="N1271" s="297" t="s">
        <v>44</v>
      </c>
      <c r="O1271" s="48"/>
      <c r="P1271" s="249">
        <f>O1271*H1271</f>
        <v>0</v>
      </c>
      <c r="Q1271" s="249">
        <v>0.09</v>
      </c>
      <c r="R1271" s="249">
        <f>Q1271*H1271</f>
        <v>0.36</v>
      </c>
      <c r="S1271" s="249">
        <v>0</v>
      </c>
      <c r="T1271" s="250">
        <f>S1271*H1271</f>
        <v>0</v>
      </c>
      <c r="AR1271" s="25" t="s">
        <v>588</v>
      </c>
      <c r="AT1271" s="25" t="s">
        <v>506</v>
      </c>
      <c r="AU1271" s="25" t="s">
        <v>81</v>
      </c>
      <c r="AY1271" s="25" t="s">
        <v>394</v>
      </c>
      <c r="BE1271" s="251">
        <f>IF(N1271="základní",J1271,0)</f>
        <v>0</v>
      </c>
      <c r="BF1271" s="251">
        <f>IF(N1271="snížená",J1271,0)</f>
        <v>0</v>
      </c>
      <c r="BG1271" s="251">
        <f>IF(N1271="zákl. přenesená",J1271,0)</f>
        <v>0</v>
      </c>
      <c r="BH1271" s="251">
        <f>IF(N1271="sníž. přenesená",J1271,0)</f>
        <v>0</v>
      </c>
      <c r="BI1271" s="251">
        <f>IF(N1271="nulová",J1271,0)</f>
        <v>0</v>
      </c>
      <c r="BJ1271" s="25" t="s">
        <v>24</v>
      </c>
      <c r="BK1271" s="251">
        <f>ROUND(I1271*H1271,2)</f>
        <v>0</v>
      </c>
      <c r="BL1271" s="25" t="s">
        <v>493</v>
      </c>
      <c r="BM1271" s="25" t="s">
        <v>2444</v>
      </c>
    </row>
    <row r="1272" spans="2:47" s="1" customFormat="1" ht="13.5">
      <c r="B1272" s="47"/>
      <c r="C1272" s="75"/>
      <c r="D1272" s="252" t="s">
        <v>403</v>
      </c>
      <c r="E1272" s="75"/>
      <c r="F1272" s="253" t="s">
        <v>2445</v>
      </c>
      <c r="G1272" s="75"/>
      <c r="H1272" s="75"/>
      <c r="I1272" s="208"/>
      <c r="J1272" s="75"/>
      <c r="K1272" s="75"/>
      <c r="L1272" s="73"/>
      <c r="M1272" s="254"/>
      <c r="N1272" s="48"/>
      <c r="O1272" s="48"/>
      <c r="P1272" s="48"/>
      <c r="Q1272" s="48"/>
      <c r="R1272" s="48"/>
      <c r="S1272" s="48"/>
      <c r="T1272" s="96"/>
      <c r="AT1272" s="25" t="s">
        <v>403</v>
      </c>
      <c r="AU1272" s="25" t="s">
        <v>81</v>
      </c>
    </row>
    <row r="1273" spans="2:47" s="1" customFormat="1" ht="13.5">
      <c r="B1273" s="47"/>
      <c r="C1273" s="75"/>
      <c r="D1273" s="252" t="s">
        <v>842</v>
      </c>
      <c r="E1273" s="75"/>
      <c r="F1273" s="308" t="s">
        <v>2426</v>
      </c>
      <c r="G1273" s="75"/>
      <c r="H1273" s="75"/>
      <c r="I1273" s="208"/>
      <c r="J1273" s="75"/>
      <c r="K1273" s="75"/>
      <c r="L1273" s="73"/>
      <c r="M1273" s="254"/>
      <c r="N1273" s="48"/>
      <c r="O1273" s="48"/>
      <c r="P1273" s="48"/>
      <c r="Q1273" s="48"/>
      <c r="R1273" s="48"/>
      <c r="S1273" s="48"/>
      <c r="T1273" s="96"/>
      <c r="AT1273" s="25" t="s">
        <v>842</v>
      </c>
      <c r="AU1273" s="25" t="s">
        <v>81</v>
      </c>
    </row>
    <row r="1274" spans="2:65" s="1" customFormat="1" ht="16.5" customHeight="1">
      <c r="B1274" s="47"/>
      <c r="C1274" s="240" t="s">
        <v>2446</v>
      </c>
      <c r="D1274" s="240" t="s">
        <v>396</v>
      </c>
      <c r="E1274" s="241" t="s">
        <v>2447</v>
      </c>
      <c r="F1274" s="242" t="s">
        <v>2448</v>
      </c>
      <c r="G1274" s="243" t="s">
        <v>409</v>
      </c>
      <c r="H1274" s="244">
        <v>13</v>
      </c>
      <c r="I1274" s="245"/>
      <c r="J1274" s="246">
        <f>ROUND(I1274*H1274,2)</f>
        <v>0</v>
      </c>
      <c r="K1274" s="242" t="s">
        <v>400</v>
      </c>
      <c r="L1274" s="73"/>
      <c r="M1274" s="247" t="s">
        <v>22</v>
      </c>
      <c r="N1274" s="248" t="s">
        <v>44</v>
      </c>
      <c r="O1274" s="48"/>
      <c r="P1274" s="249">
        <f>O1274*H1274</f>
        <v>0</v>
      </c>
      <c r="Q1274" s="249">
        <v>0</v>
      </c>
      <c r="R1274" s="249">
        <f>Q1274*H1274</f>
        <v>0</v>
      </c>
      <c r="S1274" s="249">
        <v>0</v>
      </c>
      <c r="T1274" s="250">
        <f>S1274*H1274</f>
        <v>0</v>
      </c>
      <c r="AR1274" s="25" t="s">
        <v>493</v>
      </c>
      <c r="AT1274" s="25" t="s">
        <v>396</v>
      </c>
      <c r="AU1274" s="25" t="s">
        <v>81</v>
      </c>
      <c r="AY1274" s="25" t="s">
        <v>394</v>
      </c>
      <c r="BE1274" s="251">
        <f>IF(N1274="základní",J1274,0)</f>
        <v>0</v>
      </c>
      <c r="BF1274" s="251">
        <f>IF(N1274="snížená",J1274,0)</f>
        <v>0</v>
      </c>
      <c r="BG1274" s="251">
        <f>IF(N1274="zákl. přenesená",J1274,0)</f>
        <v>0</v>
      </c>
      <c r="BH1274" s="251">
        <f>IF(N1274="sníž. přenesená",J1274,0)</f>
        <v>0</v>
      </c>
      <c r="BI1274" s="251">
        <f>IF(N1274="nulová",J1274,0)</f>
        <v>0</v>
      </c>
      <c r="BJ1274" s="25" t="s">
        <v>24</v>
      </c>
      <c r="BK1274" s="251">
        <f>ROUND(I1274*H1274,2)</f>
        <v>0</v>
      </c>
      <c r="BL1274" s="25" t="s">
        <v>493</v>
      </c>
      <c r="BM1274" s="25" t="s">
        <v>2449</v>
      </c>
    </row>
    <row r="1275" spans="2:47" s="1" customFormat="1" ht="13.5">
      <c r="B1275" s="47"/>
      <c r="C1275" s="75"/>
      <c r="D1275" s="252" t="s">
        <v>403</v>
      </c>
      <c r="E1275" s="75"/>
      <c r="F1275" s="253" t="s">
        <v>2450</v>
      </c>
      <c r="G1275" s="75"/>
      <c r="H1275" s="75"/>
      <c r="I1275" s="208"/>
      <c r="J1275" s="75"/>
      <c r="K1275" s="75"/>
      <c r="L1275" s="73"/>
      <c r="M1275" s="254"/>
      <c r="N1275" s="48"/>
      <c r="O1275" s="48"/>
      <c r="P1275" s="48"/>
      <c r="Q1275" s="48"/>
      <c r="R1275" s="48"/>
      <c r="S1275" s="48"/>
      <c r="T1275" s="96"/>
      <c r="AT1275" s="25" t="s">
        <v>403</v>
      </c>
      <c r="AU1275" s="25" t="s">
        <v>81</v>
      </c>
    </row>
    <row r="1276" spans="2:51" s="12" customFormat="1" ht="13.5">
      <c r="B1276" s="255"/>
      <c r="C1276" s="256"/>
      <c r="D1276" s="252" t="s">
        <v>405</v>
      </c>
      <c r="E1276" s="257" t="s">
        <v>22</v>
      </c>
      <c r="F1276" s="258" t="s">
        <v>2451</v>
      </c>
      <c r="G1276" s="256"/>
      <c r="H1276" s="259">
        <v>8</v>
      </c>
      <c r="I1276" s="260"/>
      <c r="J1276" s="256"/>
      <c r="K1276" s="256"/>
      <c r="L1276" s="261"/>
      <c r="M1276" s="262"/>
      <c r="N1276" s="263"/>
      <c r="O1276" s="263"/>
      <c r="P1276" s="263"/>
      <c r="Q1276" s="263"/>
      <c r="R1276" s="263"/>
      <c r="S1276" s="263"/>
      <c r="T1276" s="264"/>
      <c r="AT1276" s="265" t="s">
        <v>405</v>
      </c>
      <c r="AU1276" s="265" t="s">
        <v>81</v>
      </c>
      <c r="AV1276" s="12" t="s">
        <v>81</v>
      </c>
      <c r="AW1276" s="12" t="s">
        <v>36</v>
      </c>
      <c r="AX1276" s="12" t="s">
        <v>73</v>
      </c>
      <c r="AY1276" s="265" t="s">
        <v>394</v>
      </c>
    </row>
    <row r="1277" spans="2:51" s="12" customFormat="1" ht="13.5">
      <c r="B1277" s="255"/>
      <c r="C1277" s="256"/>
      <c r="D1277" s="252" t="s">
        <v>405</v>
      </c>
      <c r="E1277" s="257" t="s">
        <v>22</v>
      </c>
      <c r="F1277" s="258" t="s">
        <v>1468</v>
      </c>
      <c r="G1277" s="256"/>
      <c r="H1277" s="259">
        <v>1</v>
      </c>
      <c r="I1277" s="260"/>
      <c r="J1277" s="256"/>
      <c r="K1277" s="256"/>
      <c r="L1277" s="261"/>
      <c r="M1277" s="262"/>
      <c r="N1277" s="263"/>
      <c r="O1277" s="263"/>
      <c r="P1277" s="263"/>
      <c r="Q1277" s="263"/>
      <c r="R1277" s="263"/>
      <c r="S1277" s="263"/>
      <c r="T1277" s="264"/>
      <c r="AT1277" s="265" t="s">
        <v>405</v>
      </c>
      <c r="AU1277" s="265" t="s">
        <v>81</v>
      </c>
      <c r="AV1277" s="12" t="s">
        <v>81</v>
      </c>
      <c r="AW1277" s="12" t="s">
        <v>36</v>
      </c>
      <c r="AX1277" s="12" t="s">
        <v>73</v>
      </c>
      <c r="AY1277" s="265" t="s">
        <v>394</v>
      </c>
    </row>
    <row r="1278" spans="2:51" s="12" customFormat="1" ht="13.5">
      <c r="B1278" s="255"/>
      <c r="C1278" s="256"/>
      <c r="D1278" s="252" t="s">
        <v>405</v>
      </c>
      <c r="E1278" s="257" t="s">
        <v>22</v>
      </c>
      <c r="F1278" s="258" t="s">
        <v>2452</v>
      </c>
      <c r="G1278" s="256"/>
      <c r="H1278" s="259">
        <v>4</v>
      </c>
      <c r="I1278" s="260"/>
      <c r="J1278" s="256"/>
      <c r="K1278" s="256"/>
      <c r="L1278" s="261"/>
      <c r="M1278" s="262"/>
      <c r="N1278" s="263"/>
      <c r="O1278" s="263"/>
      <c r="P1278" s="263"/>
      <c r="Q1278" s="263"/>
      <c r="R1278" s="263"/>
      <c r="S1278" s="263"/>
      <c r="T1278" s="264"/>
      <c r="AT1278" s="265" t="s">
        <v>405</v>
      </c>
      <c r="AU1278" s="265" t="s">
        <v>81</v>
      </c>
      <c r="AV1278" s="12" t="s">
        <v>81</v>
      </c>
      <c r="AW1278" s="12" t="s">
        <v>36</v>
      </c>
      <c r="AX1278" s="12" t="s">
        <v>73</v>
      </c>
      <c r="AY1278" s="265" t="s">
        <v>394</v>
      </c>
    </row>
    <row r="1279" spans="2:51" s="14" customFormat="1" ht="13.5">
      <c r="B1279" s="277"/>
      <c r="C1279" s="278"/>
      <c r="D1279" s="252" t="s">
        <v>405</v>
      </c>
      <c r="E1279" s="279" t="s">
        <v>22</v>
      </c>
      <c r="F1279" s="280" t="s">
        <v>473</v>
      </c>
      <c r="G1279" s="278"/>
      <c r="H1279" s="281">
        <v>13</v>
      </c>
      <c r="I1279" s="282"/>
      <c r="J1279" s="278"/>
      <c r="K1279" s="278"/>
      <c r="L1279" s="283"/>
      <c r="M1279" s="284"/>
      <c r="N1279" s="285"/>
      <c r="O1279" s="285"/>
      <c r="P1279" s="285"/>
      <c r="Q1279" s="285"/>
      <c r="R1279" s="285"/>
      <c r="S1279" s="285"/>
      <c r="T1279" s="286"/>
      <c r="AT1279" s="287" t="s">
        <v>405</v>
      </c>
      <c r="AU1279" s="287" t="s">
        <v>81</v>
      </c>
      <c r="AV1279" s="14" t="s">
        <v>401</v>
      </c>
      <c r="AW1279" s="14" t="s">
        <v>36</v>
      </c>
      <c r="AX1279" s="14" t="s">
        <v>24</v>
      </c>
      <c r="AY1279" s="287" t="s">
        <v>394</v>
      </c>
    </row>
    <row r="1280" spans="2:65" s="1" customFormat="1" ht="16.5" customHeight="1">
      <c r="B1280" s="47"/>
      <c r="C1280" s="288" t="s">
        <v>2453</v>
      </c>
      <c r="D1280" s="288" t="s">
        <v>506</v>
      </c>
      <c r="E1280" s="289" t="s">
        <v>2454</v>
      </c>
      <c r="F1280" s="290" t="s">
        <v>2455</v>
      </c>
      <c r="G1280" s="291" t="s">
        <v>409</v>
      </c>
      <c r="H1280" s="292">
        <v>16</v>
      </c>
      <c r="I1280" s="293"/>
      <c r="J1280" s="294">
        <f>ROUND(I1280*H1280,2)</f>
        <v>0</v>
      </c>
      <c r="K1280" s="290" t="s">
        <v>22</v>
      </c>
      <c r="L1280" s="295"/>
      <c r="M1280" s="296" t="s">
        <v>22</v>
      </c>
      <c r="N1280" s="297" t="s">
        <v>44</v>
      </c>
      <c r="O1280" s="48"/>
      <c r="P1280" s="249">
        <f>O1280*H1280</f>
        <v>0</v>
      </c>
      <c r="Q1280" s="249">
        <v>0.0038</v>
      </c>
      <c r="R1280" s="249">
        <f>Q1280*H1280</f>
        <v>0.0608</v>
      </c>
      <c r="S1280" s="249">
        <v>0</v>
      </c>
      <c r="T1280" s="250">
        <f>S1280*H1280</f>
        <v>0</v>
      </c>
      <c r="AR1280" s="25" t="s">
        <v>588</v>
      </c>
      <c r="AT1280" s="25" t="s">
        <v>506</v>
      </c>
      <c r="AU1280" s="25" t="s">
        <v>81</v>
      </c>
      <c r="AY1280" s="25" t="s">
        <v>394</v>
      </c>
      <c r="BE1280" s="251">
        <f>IF(N1280="základní",J1280,0)</f>
        <v>0</v>
      </c>
      <c r="BF1280" s="251">
        <f>IF(N1280="snížená",J1280,0)</f>
        <v>0</v>
      </c>
      <c r="BG1280" s="251">
        <f>IF(N1280="zákl. přenesená",J1280,0)</f>
        <v>0</v>
      </c>
      <c r="BH1280" s="251">
        <f>IF(N1280="sníž. přenesená",J1280,0)</f>
        <v>0</v>
      </c>
      <c r="BI1280" s="251">
        <f>IF(N1280="nulová",J1280,0)</f>
        <v>0</v>
      </c>
      <c r="BJ1280" s="25" t="s">
        <v>24</v>
      </c>
      <c r="BK1280" s="251">
        <f>ROUND(I1280*H1280,2)</f>
        <v>0</v>
      </c>
      <c r="BL1280" s="25" t="s">
        <v>493</v>
      </c>
      <c r="BM1280" s="25" t="s">
        <v>2456</v>
      </c>
    </row>
    <row r="1281" spans="2:47" s="1" customFormat="1" ht="13.5">
      <c r="B1281" s="47"/>
      <c r="C1281" s="75"/>
      <c r="D1281" s="252" t="s">
        <v>403</v>
      </c>
      <c r="E1281" s="75"/>
      <c r="F1281" s="253" t="s">
        <v>2455</v>
      </c>
      <c r="G1281" s="75"/>
      <c r="H1281" s="75"/>
      <c r="I1281" s="208"/>
      <c r="J1281" s="75"/>
      <c r="K1281" s="75"/>
      <c r="L1281" s="73"/>
      <c r="M1281" s="254"/>
      <c r="N1281" s="48"/>
      <c r="O1281" s="48"/>
      <c r="P1281" s="48"/>
      <c r="Q1281" s="48"/>
      <c r="R1281" s="48"/>
      <c r="S1281" s="48"/>
      <c r="T1281" s="96"/>
      <c r="AT1281" s="25" t="s">
        <v>403</v>
      </c>
      <c r="AU1281" s="25" t="s">
        <v>81</v>
      </c>
    </row>
    <row r="1282" spans="2:51" s="12" customFormat="1" ht="13.5">
      <c r="B1282" s="255"/>
      <c r="C1282" s="256"/>
      <c r="D1282" s="252" t="s">
        <v>405</v>
      </c>
      <c r="E1282" s="257" t="s">
        <v>22</v>
      </c>
      <c r="F1282" s="258" t="s">
        <v>2457</v>
      </c>
      <c r="G1282" s="256"/>
      <c r="H1282" s="259">
        <v>16</v>
      </c>
      <c r="I1282" s="260"/>
      <c r="J1282" s="256"/>
      <c r="K1282" s="256"/>
      <c r="L1282" s="261"/>
      <c r="M1282" s="262"/>
      <c r="N1282" s="263"/>
      <c r="O1282" s="263"/>
      <c r="P1282" s="263"/>
      <c r="Q1282" s="263"/>
      <c r="R1282" s="263"/>
      <c r="S1282" s="263"/>
      <c r="T1282" s="264"/>
      <c r="AT1282" s="265" t="s">
        <v>405</v>
      </c>
      <c r="AU1282" s="265" t="s">
        <v>81</v>
      </c>
      <c r="AV1282" s="12" t="s">
        <v>81</v>
      </c>
      <c r="AW1282" s="12" t="s">
        <v>36</v>
      </c>
      <c r="AX1282" s="12" t="s">
        <v>24</v>
      </c>
      <c r="AY1282" s="265" t="s">
        <v>394</v>
      </c>
    </row>
    <row r="1283" spans="2:65" s="1" customFormat="1" ht="16.5" customHeight="1">
      <c r="B1283" s="47"/>
      <c r="C1283" s="288" t="s">
        <v>2458</v>
      </c>
      <c r="D1283" s="288" t="s">
        <v>506</v>
      </c>
      <c r="E1283" s="289" t="s">
        <v>2459</v>
      </c>
      <c r="F1283" s="290" t="s">
        <v>2460</v>
      </c>
      <c r="G1283" s="291" t="s">
        <v>409</v>
      </c>
      <c r="H1283" s="292">
        <v>4</v>
      </c>
      <c r="I1283" s="293"/>
      <c r="J1283" s="294">
        <f>ROUND(I1283*H1283,2)</f>
        <v>0</v>
      </c>
      <c r="K1283" s="290" t="s">
        <v>22</v>
      </c>
      <c r="L1283" s="295"/>
      <c r="M1283" s="296" t="s">
        <v>22</v>
      </c>
      <c r="N1283" s="297" t="s">
        <v>44</v>
      </c>
      <c r="O1283" s="48"/>
      <c r="P1283" s="249">
        <f>O1283*H1283</f>
        <v>0</v>
      </c>
      <c r="Q1283" s="249">
        <v>0.0038</v>
      </c>
      <c r="R1283" s="249">
        <f>Q1283*H1283</f>
        <v>0.0152</v>
      </c>
      <c r="S1283" s="249">
        <v>0</v>
      </c>
      <c r="T1283" s="250">
        <f>S1283*H1283</f>
        <v>0</v>
      </c>
      <c r="AR1283" s="25" t="s">
        <v>588</v>
      </c>
      <c r="AT1283" s="25" t="s">
        <v>506</v>
      </c>
      <c r="AU1283" s="25" t="s">
        <v>81</v>
      </c>
      <c r="AY1283" s="25" t="s">
        <v>394</v>
      </c>
      <c r="BE1283" s="251">
        <f>IF(N1283="základní",J1283,0)</f>
        <v>0</v>
      </c>
      <c r="BF1283" s="251">
        <f>IF(N1283="snížená",J1283,0)</f>
        <v>0</v>
      </c>
      <c r="BG1283" s="251">
        <f>IF(N1283="zákl. přenesená",J1283,0)</f>
        <v>0</v>
      </c>
      <c r="BH1283" s="251">
        <f>IF(N1283="sníž. přenesená",J1283,0)</f>
        <v>0</v>
      </c>
      <c r="BI1283" s="251">
        <f>IF(N1283="nulová",J1283,0)</f>
        <v>0</v>
      </c>
      <c r="BJ1283" s="25" t="s">
        <v>24</v>
      </c>
      <c r="BK1283" s="251">
        <f>ROUND(I1283*H1283,2)</f>
        <v>0</v>
      </c>
      <c r="BL1283" s="25" t="s">
        <v>493</v>
      </c>
      <c r="BM1283" s="25" t="s">
        <v>2461</v>
      </c>
    </row>
    <row r="1284" spans="2:51" s="12" customFormat="1" ht="13.5">
      <c r="B1284" s="255"/>
      <c r="C1284" s="256"/>
      <c r="D1284" s="252" t="s">
        <v>405</v>
      </c>
      <c r="E1284" s="257" t="s">
        <v>22</v>
      </c>
      <c r="F1284" s="258" t="s">
        <v>401</v>
      </c>
      <c r="G1284" s="256"/>
      <c r="H1284" s="259">
        <v>4</v>
      </c>
      <c r="I1284" s="260"/>
      <c r="J1284" s="256"/>
      <c r="K1284" s="256"/>
      <c r="L1284" s="261"/>
      <c r="M1284" s="262"/>
      <c r="N1284" s="263"/>
      <c r="O1284" s="263"/>
      <c r="P1284" s="263"/>
      <c r="Q1284" s="263"/>
      <c r="R1284" s="263"/>
      <c r="S1284" s="263"/>
      <c r="T1284" s="264"/>
      <c r="AT1284" s="265" t="s">
        <v>405</v>
      </c>
      <c r="AU1284" s="265" t="s">
        <v>81</v>
      </c>
      <c r="AV1284" s="12" t="s">
        <v>81</v>
      </c>
      <c r="AW1284" s="12" t="s">
        <v>36</v>
      </c>
      <c r="AX1284" s="12" t="s">
        <v>24</v>
      </c>
      <c r="AY1284" s="265" t="s">
        <v>394</v>
      </c>
    </row>
    <row r="1285" spans="2:65" s="1" customFormat="1" ht="16.5" customHeight="1">
      <c r="B1285" s="47"/>
      <c r="C1285" s="240" t="s">
        <v>2462</v>
      </c>
      <c r="D1285" s="240" t="s">
        <v>396</v>
      </c>
      <c r="E1285" s="241" t="s">
        <v>2463</v>
      </c>
      <c r="F1285" s="242" t="s">
        <v>2464</v>
      </c>
      <c r="G1285" s="243" t="s">
        <v>574</v>
      </c>
      <c r="H1285" s="244">
        <v>670</v>
      </c>
      <c r="I1285" s="245"/>
      <c r="J1285" s="246">
        <f>ROUND(I1285*H1285,2)</f>
        <v>0</v>
      </c>
      <c r="K1285" s="242" t="s">
        <v>410</v>
      </c>
      <c r="L1285" s="73"/>
      <c r="M1285" s="247" t="s">
        <v>22</v>
      </c>
      <c r="N1285" s="248" t="s">
        <v>44</v>
      </c>
      <c r="O1285" s="48"/>
      <c r="P1285" s="249">
        <f>O1285*H1285</f>
        <v>0</v>
      </c>
      <c r="Q1285" s="249">
        <v>5E-05</v>
      </c>
      <c r="R1285" s="249">
        <f>Q1285*H1285</f>
        <v>0.0335</v>
      </c>
      <c r="S1285" s="249">
        <v>0</v>
      </c>
      <c r="T1285" s="250">
        <f>S1285*H1285</f>
        <v>0</v>
      </c>
      <c r="AR1285" s="25" t="s">
        <v>493</v>
      </c>
      <c r="AT1285" s="25" t="s">
        <v>396</v>
      </c>
      <c r="AU1285" s="25" t="s">
        <v>81</v>
      </c>
      <c r="AY1285" s="25" t="s">
        <v>394</v>
      </c>
      <c r="BE1285" s="251">
        <f>IF(N1285="základní",J1285,0)</f>
        <v>0</v>
      </c>
      <c r="BF1285" s="251">
        <f>IF(N1285="snížená",J1285,0)</f>
        <v>0</v>
      </c>
      <c r="BG1285" s="251">
        <f>IF(N1285="zákl. přenesená",J1285,0)</f>
        <v>0</v>
      </c>
      <c r="BH1285" s="251">
        <f>IF(N1285="sníž. přenesená",J1285,0)</f>
        <v>0</v>
      </c>
      <c r="BI1285" s="251">
        <f>IF(N1285="nulová",J1285,0)</f>
        <v>0</v>
      </c>
      <c r="BJ1285" s="25" t="s">
        <v>24</v>
      </c>
      <c r="BK1285" s="251">
        <f>ROUND(I1285*H1285,2)</f>
        <v>0</v>
      </c>
      <c r="BL1285" s="25" t="s">
        <v>493</v>
      </c>
      <c r="BM1285" s="25" t="s">
        <v>2465</v>
      </c>
    </row>
    <row r="1286" spans="2:47" s="1" customFormat="1" ht="13.5">
      <c r="B1286" s="47"/>
      <c r="C1286" s="75"/>
      <c r="D1286" s="252" t="s">
        <v>403</v>
      </c>
      <c r="E1286" s="75"/>
      <c r="F1286" s="253" t="s">
        <v>2466</v>
      </c>
      <c r="G1286" s="75"/>
      <c r="H1286" s="75"/>
      <c r="I1286" s="208"/>
      <c r="J1286" s="75"/>
      <c r="K1286" s="75"/>
      <c r="L1286" s="73"/>
      <c r="M1286" s="254"/>
      <c r="N1286" s="48"/>
      <c r="O1286" s="48"/>
      <c r="P1286" s="48"/>
      <c r="Q1286" s="48"/>
      <c r="R1286" s="48"/>
      <c r="S1286" s="48"/>
      <c r="T1286" s="96"/>
      <c r="AT1286" s="25" t="s">
        <v>403</v>
      </c>
      <c r="AU1286" s="25" t="s">
        <v>81</v>
      </c>
    </row>
    <row r="1287" spans="2:51" s="12" customFormat="1" ht="13.5">
      <c r="B1287" s="255"/>
      <c r="C1287" s="256"/>
      <c r="D1287" s="252" t="s">
        <v>405</v>
      </c>
      <c r="E1287" s="257" t="s">
        <v>236</v>
      </c>
      <c r="F1287" s="258" t="s">
        <v>2467</v>
      </c>
      <c r="G1287" s="256"/>
      <c r="H1287" s="259">
        <v>670</v>
      </c>
      <c r="I1287" s="260"/>
      <c r="J1287" s="256"/>
      <c r="K1287" s="256"/>
      <c r="L1287" s="261"/>
      <c r="M1287" s="262"/>
      <c r="N1287" s="263"/>
      <c r="O1287" s="263"/>
      <c r="P1287" s="263"/>
      <c r="Q1287" s="263"/>
      <c r="R1287" s="263"/>
      <c r="S1287" s="263"/>
      <c r="T1287" s="264"/>
      <c r="AT1287" s="265" t="s">
        <v>405</v>
      </c>
      <c r="AU1287" s="265" t="s">
        <v>81</v>
      </c>
      <c r="AV1287" s="12" t="s">
        <v>81</v>
      </c>
      <c r="AW1287" s="12" t="s">
        <v>36</v>
      </c>
      <c r="AX1287" s="12" t="s">
        <v>24</v>
      </c>
      <c r="AY1287" s="265" t="s">
        <v>394</v>
      </c>
    </row>
    <row r="1288" spans="2:65" s="1" customFormat="1" ht="16.5" customHeight="1">
      <c r="B1288" s="47"/>
      <c r="C1288" s="288" t="s">
        <v>2468</v>
      </c>
      <c r="D1288" s="288" t="s">
        <v>506</v>
      </c>
      <c r="E1288" s="289" t="s">
        <v>2469</v>
      </c>
      <c r="F1288" s="290" t="s">
        <v>2470</v>
      </c>
      <c r="G1288" s="291" t="s">
        <v>574</v>
      </c>
      <c r="H1288" s="292">
        <v>670</v>
      </c>
      <c r="I1288" s="293"/>
      <c r="J1288" s="294">
        <f>ROUND(I1288*H1288,2)</f>
        <v>0</v>
      </c>
      <c r="K1288" s="290" t="s">
        <v>22</v>
      </c>
      <c r="L1288" s="295"/>
      <c r="M1288" s="296" t="s">
        <v>22</v>
      </c>
      <c r="N1288" s="297" t="s">
        <v>44</v>
      </c>
      <c r="O1288" s="48"/>
      <c r="P1288" s="249">
        <f>O1288*H1288</f>
        <v>0</v>
      </c>
      <c r="Q1288" s="249">
        <v>0</v>
      </c>
      <c r="R1288" s="249">
        <f>Q1288*H1288</f>
        <v>0</v>
      </c>
      <c r="S1288" s="249">
        <v>0</v>
      </c>
      <c r="T1288" s="250">
        <f>S1288*H1288</f>
        <v>0</v>
      </c>
      <c r="AR1288" s="25" t="s">
        <v>588</v>
      </c>
      <c r="AT1288" s="25" t="s">
        <v>506</v>
      </c>
      <c r="AU1288" s="25" t="s">
        <v>81</v>
      </c>
      <c r="AY1288" s="25" t="s">
        <v>394</v>
      </c>
      <c r="BE1288" s="251">
        <f>IF(N1288="základní",J1288,0)</f>
        <v>0</v>
      </c>
      <c r="BF1288" s="251">
        <f>IF(N1288="snížená",J1288,0)</f>
        <v>0</v>
      </c>
      <c r="BG1288" s="251">
        <f>IF(N1288="zákl. přenesená",J1288,0)</f>
        <v>0</v>
      </c>
      <c r="BH1288" s="251">
        <f>IF(N1288="sníž. přenesená",J1288,0)</f>
        <v>0</v>
      </c>
      <c r="BI1288" s="251">
        <f>IF(N1288="nulová",J1288,0)</f>
        <v>0</v>
      </c>
      <c r="BJ1288" s="25" t="s">
        <v>24</v>
      </c>
      <c r="BK1288" s="251">
        <f>ROUND(I1288*H1288,2)</f>
        <v>0</v>
      </c>
      <c r="BL1288" s="25" t="s">
        <v>493</v>
      </c>
      <c r="BM1288" s="25" t="s">
        <v>2471</v>
      </c>
    </row>
    <row r="1289" spans="2:51" s="12" customFormat="1" ht="13.5">
      <c r="B1289" s="255"/>
      <c r="C1289" s="256"/>
      <c r="D1289" s="252" t="s">
        <v>405</v>
      </c>
      <c r="E1289" s="257" t="s">
        <v>22</v>
      </c>
      <c r="F1289" s="258" t="s">
        <v>236</v>
      </c>
      <c r="G1289" s="256"/>
      <c r="H1289" s="259">
        <v>670</v>
      </c>
      <c r="I1289" s="260"/>
      <c r="J1289" s="256"/>
      <c r="K1289" s="256"/>
      <c r="L1289" s="261"/>
      <c r="M1289" s="262"/>
      <c r="N1289" s="263"/>
      <c r="O1289" s="263"/>
      <c r="P1289" s="263"/>
      <c r="Q1289" s="263"/>
      <c r="R1289" s="263"/>
      <c r="S1289" s="263"/>
      <c r="T1289" s="264"/>
      <c r="AT1289" s="265" t="s">
        <v>405</v>
      </c>
      <c r="AU1289" s="265" t="s">
        <v>81</v>
      </c>
      <c r="AV1289" s="12" t="s">
        <v>81</v>
      </c>
      <c r="AW1289" s="12" t="s">
        <v>36</v>
      </c>
      <c r="AX1289" s="12" t="s">
        <v>24</v>
      </c>
      <c r="AY1289" s="265" t="s">
        <v>394</v>
      </c>
    </row>
    <row r="1290" spans="2:65" s="1" customFormat="1" ht="25.5" customHeight="1">
      <c r="B1290" s="47"/>
      <c r="C1290" s="240" t="s">
        <v>2472</v>
      </c>
      <c r="D1290" s="240" t="s">
        <v>396</v>
      </c>
      <c r="E1290" s="241" t="s">
        <v>2473</v>
      </c>
      <c r="F1290" s="242" t="s">
        <v>2474</v>
      </c>
      <c r="G1290" s="243" t="s">
        <v>409</v>
      </c>
      <c r="H1290" s="244">
        <v>1</v>
      </c>
      <c r="I1290" s="245"/>
      <c r="J1290" s="246">
        <f>ROUND(I1290*H1290,2)</f>
        <v>0</v>
      </c>
      <c r="K1290" s="242" t="s">
        <v>22</v>
      </c>
      <c r="L1290" s="73"/>
      <c r="M1290" s="247" t="s">
        <v>22</v>
      </c>
      <c r="N1290" s="248" t="s">
        <v>44</v>
      </c>
      <c r="O1290" s="48"/>
      <c r="P1290" s="249">
        <f>O1290*H1290</f>
        <v>0</v>
      </c>
      <c r="Q1290" s="249">
        <v>0</v>
      </c>
      <c r="R1290" s="249">
        <f>Q1290*H1290</f>
        <v>0</v>
      </c>
      <c r="S1290" s="249">
        <v>0</v>
      </c>
      <c r="T1290" s="250">
        <f>S1290*H1290</f>
        <v>0</v>
      </c>
      <c r="AR1290" s="25" t="s">
        <v>493</v>
      </c>
      <c r="AT1290" s="25" t="s">
        <v>396</v>
      </c>
      <c r="AU1290" s="25" t="s">
        <v>81</v>
      </c>
      <c r="AY1290" s="25" t="s">
        <v>394</v>
      </c>
      <c r="BE1290" s="251">
        <f>IF(N1290="základní",J1290,0)</f>
        <v>0</v>
      </c>
      <c r="BF1290" s="251">
        <f>IF(N1290="snížená",J1290,0)</f>
        <v>0</v>
      </c>
      <c r="BG1290" s="251">
        <f>IF(N1290="zákl. přenesená",J1290,0)</f>
        <v>0</v>
      </c>
      <c r="BH1290" s="251">
        <f>IF(N1290="sníž. přenesená",J1290,0)</f>
        <v>0</v>
      </c>
      <c r="BI1290" s="251">
        <f>IF(N1290="nulová",J1290,0)</f>
        <v>0</v>
      </c>
      <c r="BJ1290" s="25" t="s">
        <v>24</v>
      </c>
      <c r="BK1290" s="251">
        <f>ROUND(I1290*H1290,2)</f>
        <v>0</v>
      </c>
      <c r="BL1290" s="25" t="s">
        <v>493</v>
      </c>
      <c r="BM1290" s="25" t="s">
        <v>2475</v>
      </c>
    </row>
    <row r="1291" spans="2:47" s="1" customFormat="1" ht="13.5">
      <c r="B1291" s="47"/>
      <c r="C1291" s="75"/>
      <c r="D1291" s="252" t="s">
        <v>403</v>
      </c>
      <c r="E1291" s="75"/>
      <c r="F1291" s="253" t="s">
        <v>2474</v>
      </c>
      <c r="G1291" s="75"/>
      <c r="H1291" s="75"/>
      <c r="I1291" s="208"/>
      <c r="J1291" s="75"/>
      <c r="K1291" s="75"/>
      <c r="L1291" s="73"/>
      <c r="M1291" s="254"/>
      <c r="N1291" s="48"/>
      <c r="O1291" s="48"/>
      <c r="P1291" s="48"/>
      <c r="Q1291" s="48"/>
      <c r="R1291" s="48"/>
      <c r="S1291" s="48"/>
      <c r="T1291" s="96"/>
      <c r="AT1291" s="25" t="s">
        <v>403</v>
      </c>
      <c r="AU1291" s="25" t="s">
        <v>81</v>
      </c>
    </row>
    <row r="1292" spans="2:65" s="1" customFormat="1" ht="16.5" customHeight="1">
      <c r="B1292" s="47"/>
      <c r="C1292" s="240" t="s">
        <v>2476</v>
      </c>
      <c r="D1292" s="240" t="s">
        <v>396</v>
      </c>
      <c r="E1292" s="241" t="s">
        <v>2477</v>
      </c>
      <c r="F1292" s="242" t="s">
        <v>2478</v>
      </c>
      <c r="G1292" s="243" t="s">
        <v>552</v>
      </c>
      <c r="H1292" s="244">
        <v>2.722</v>
      </c>
      <c r="I1292" s="245"/>
      <c r="J1292" s="246">
        <f>ROUND(I1292*H1292,2)</f>
        <v>0</v>
      </c>
      <c r="K1292" s="242" t="s">
        <v>410</v>
      </c>
      <c r="L1292" s="73"/>
      <c r="M1292" s="247" t="s">
        <v>22</v>
      </c>
      <c r="N1292" s="248" t="s">
        <v>44</v>
      </c>
      <c r="O1292" s="48"/>
      <c r="P1292" s="249">
        <f>O1292*H1292</f>
        <v>0</v>
      </c>
      <c r="Q1292" s="249">
        <v>0</v>
      </c>
      <c r="R1292" s="249">
        <f>Q1292*H1292</f>
        <v>0</v>
      </c>
      <c r="S1292" s="249">
        <v>0</v>
      </c>
      <c r="T1292" s="250">
        <f>S1292*H1292</f>
        <v>0</v>
      </c>
      <c r="AR1292" s="25" t="s">
        <v>493</v>
      </c>
      <c r="AT1292" s="25" t="s">
        <v>396</v>
      </c>
      <c r="AU1292" s="25" t="s">
        <v>81</v>
      </c>
      <c r="AY1292" s="25" t="s">
        <v>394</v>
      </c>
      <c r="BE1292" s="251">
        <f>IF(N1292="základní",J1292,0)</f>
        <v>0</v>
      </c>
      <c r="BF1292" s="251">
        <f>IF(N1292="snížená",J1292,0)</f>
        <v>0</v>
      </c>
      <c r="BG1292" s="251">
        <f>IF(N1292="zákl. přenesená",J1292,0)</f>
        <v>0</v>
      </c>
      <c r="BH1292" s="251">
        <f>IF(N1292="sníž. přenesená",J1292,0)</f>
        <v>0</v>
      </c>
      <c r="BI1292" s="251">
        <f>IF(N1292="nulová",J1292,0)</f>
        <v>0</v>
      </c>
      <c r="BJ1292" s="25" t="s">
        <v>24</v>
      </c>
      <c r="BK1292" s="251">
        <f>ROUND(I1292*H1292,2)</f>
        <v>0</v>
      </c>
      <c r="BL1292" s="25" t="s">
        <v>493</v>
      </c>
      <c r="BM1292" s="25" t="s">
        <v>2479</v>
      </c>
    </row>
    <row r="1293" spans="2:47" s="1" customFormat="1" ht="13.5">
      <c r="B1293" s="47"/>
      <c r="C1293" s="75"/>
      <c r="D1293" s="252" t="s">
        <v>403</v>
      </c>
      <c r="E1293" s="75"/>
      <c r="F1293" s="253" t="s">
        <v>2480</v>
      </c>
      <c r="G1293" s="75"/>
      <c r="H1293" s="75"/>
      <c r="I1293" s="208"/>
      <c r="J1293" s="75"/>
      <c r="K1293" s="75"/>
      <c r="L1293" s="73"/>
      <c r="M1293" s="254"/>
      <c r="N1293" s="48"/>
      <c r="O1293" s="48"/>
      <c r="P1293" s="48"/>
      <c r="Q1293" s="48"/>
      <c r="R1293" s="48"/>
      <c r="S1293" s="48"/>
      <c r="T1293" s="96"/>
      <c r="AT1293" s="25" t="s">
        <v>403</v>
      </c>
      <c r="AU1293" s="25" t="s">
        <v>81</v>
      </c>
    </row>
    <row r="1294" spans="2:63" s="11" customFormat="1" ht="29.85" customHeight="1">
      <c r="B1294" s="224"/>
      <c r="C1294" s="225"/>
      <c r="D1294" s="226" t="s">
        <v>72</v>
      </c>
      <c r="E1294" s="238" t="s">
        <v>2481</v>
      </c>
      <c r="F1294" s="238" t="s">
        <v>2482</v>
      </c>
      <c r="G1294" s="225"/>
      <c r="H1294" s="225"/>
      <c r="I1294" s="228"/>
      <c r="J1294" s="239">
        <f>BK1294</f>
        <v>0</v>
      </c>
      <c r="K1294" s="225"/>
      <c r="L1294" s="230"/>
      <c r="M1294" s="231"/>
      <c r="N1294" s="232"/>
      <c r="O1294" s="232"/>
      <c r="P1294" s="233">
        <f>SUM(P1295:P1337)</f>
        <v>0</v>
      </c>
      <c r="Q1294" s="232"/>
      <c r="R1294" s="233">
        <f>SUM(R1295:R1337)</f>
        <v>6.1761345</v>
      </c>
      <c r="S1294" s="232"/>
      <c r="T1294" s="234">
        <f>SUM(T1295:T1337)</f>
        <v>0</v>
      </c>
      <c r="AR1294" s="235" t="s">
        <v>81</v>
      </c>
      <c r="AT1294" s="236" t="s">
        <v>72</v>
      </c>
      <c r="AU1294" s="236" t="s">
        <v>24</v>
      </c>
      <c r="AY1294" s="235" t="s">
        <v>394</v>
      </c>
      <c r="BK1294" s="237">
        <f>SUM(BK1295:BK1337)</f>
        <v>0</v>
      </c>
    </row>
    <row r="1295" spans="2:65" s="1" customFormat="1" ht="16.5" customHeight="1">
      <c r="B1295" s="47"/>
      <c r="C1295" s="240" t="s">
        <v>2483</v>
      </c>
      <c r="D1295" s="240" t="s">
        <v>396</v>
      </c>
      <c r="E1295" s="241" t="s">
        <v>2484</v>
      </c>
      <c r="F1295" s="242" t="s">
        <v>2485</v>
      </c>
      <c r="G1295" s="243" t="s">
        <v>612</v>
      </c>
      <c r="H1295" s="244">
        <v>177.06</v>
      </c>
      <c r="I1295" s="245"/>
      <c r="J1295" s="246">
        <f>ROUND(I1295*H1295,2)</f>
        <v>0</v>
      </c>
      <c r="K1295" s="242" t="s">
        <v>410</v>
      </c>
      <c r="L1295" s="73"/>
      <c r="M1295" s="247" t="s">
        <v>22</v>
      </c>
      <c r="N1295" s="248" t="s">
        <v>44</v>
      </c>
      <c r="O1295" s="48"/>
      <c r="P1295" s="249">
        <f>O1295*H1295</f>
        <v>0</v>
      </c>
      <c r="Q1295" s="249">
        <v>0.00062</v>
      </c>
      <c r="R1295" s="249">
        <f>Q1295*H1295</f>
        <v>0.1097772</v>
      </c>
      <c r="S1295" s="249">
        <v>0</v>
      </c>
      <c r="T1295" s="250">
        <f>S1295*H1295</f>
        <v>0</v>
      </c>
      <c r="AR1295" s="25" t="s">
        <v>493</v>
      </c>
      <c r="AT1295" s="25" t="s">
        <v>396</v>
      </c>
      <c r="AU1295" s="25" t="s">
        <v>81</v>
      </c>
      <c r="AY1295" s="25" t="s">
        <v>394</v>
      </c>
      <c r="BE1295" s="251">
        <f>IF(N1295="základní",J1295,0)</f>
        <v>0</v>
      </c>
      <c r="BF1295" s="251">
        <f>IF(N1295="snížená",J1295,0)</f>
        <v>0</v>
      </c>
      <c r="BG1295" s="251">
        <f>IF(N1295="zákl. přenesená",J1295,0)</f>
        <v>0</v>
      </c>
      <c r="BH1295" s="251">
        <f>IF(N1295="sníž. přenesená",J1295,0)</f>
        <v>0</v>
      </c>
      <c r="BI1295" s="251">
        <f>IF(N1295="nulová",J1295,0)</f>
        <v>0</v>
      </c>
      <c r="BJ1295" s="25" t="s">
        <v>24</v>
      </c>
      <c r="BK1295" s="251">
        <f>ROUND(I1295*H1295,2)</f>
        <v>0</v>
      </c>
      <c r="BL1295" s="25" t="s">
        <v>493</v>
      </c>
      <c r="BM1295" s="25" t="s">
        <v>2486</v>
      </c>
    </row>
    <row r="1296" spans="2:47" s="1" customFormat="1" ht="13.5">
      <c r="B1296" s="47"/>
      <c r="C1296" s="75"/>
      <c r="D1296" s="252" t="s">
        <v>403</v>
      </c>
      <c r="E1296" s="75"/>
      <c r="F1296" s="253" t="s">
        <v>2487</v>
      </c>
      <c r="G1296" s="75"/>
      <c r="H1296" s="75"/>
      <c r="I1296" s="208"/>
      <c r="J1296" s="75"/>
      <c r="K1296" s="75"/>
      <c r="L1296" s="73"/>
      <c r="M1296" s="254"/>
      <c r="N1296" s="48"/>
      <c r="O1296" s="48"/>
      <c r="P1296" s="48"/>
      <c r="Q1296" s="48"/>
      <c r="R1296" s="48"/>
      <c r="S1296" s="48"/>
      <c r="T1296" s="96"/>
      <c r="AT1296" s="25" t="s">
        <v>403</v>
      </c>
      <c r="AU1296" s="25" t="s">
        <v>81</v>
      </c>
    </row>
    <row r="1297" spans="2:51" s="12" customFormat="1" ht="13.5">
      <c r="B1297" s="255"/>
      <c r="C1297" s="256"/>
      <c r="D1297" s="252" t="s">
        <v>405</v>
      </c>
      <c r="E1297" s="257" t="s">
        <v>22</v>
      </c>
      <c r="F1297" s="258" t="s">
        <v>2488</v>
      </c>
      <c r="G1297" s="256"/>
      <c r="H1297" s="259">
        <v>83.96</v>
      </c>
      <c r="I1297" s="260"/>
      <c r="J1297" s="256"/>
      <c r="K1297" s="256"/>
      <c r="L1297" s="261"/>
      <c r="M1297" s="262"/>
      <c r="N1297" s="263"/>
      <c r="O1297" s="263"/>
      <c r="P1297" s="263"/>
      <c r="Q1297" s="263"/>
      <c r="R1297" s="263"/>
      <c r="S1297" s="263"/>
      <c r="T1297" s="264"/>
      <c r="AT1297" s="265" t="s">
        <v>405</v>
      </c>
      <c r="AU1297" s="265" t="s">
        <v>81</v>
      </c>
      <c r="AV1297" s="12" t="s">
        <v>81</v>
      </c>
      <c r="AW1297" s="12" t="s">
        <v>36</v>
      </c>
      <c r="AX1297" s="12" t="s">
        <v>73</v>
      </c>
      <c r="AY1297" s="265" t="s">
        <v>394</v>
      </c>
    </row>
    <row r="1298" spans="2:51" s="12" customFormat="1" ht="13.5">
      <c r="B1298" s="255"/>
      <c r="C1298" s="256"/>
      <c r="D1298" s="252" t="s">
        <v>405</v>
      </c>
      <c r="E1298" s="257" t="s">
        <v>22</v>
      </c>
      <c r="F1298" s="258" t="s">
        <v>2489</v>
      </c>
      <c r="G1298" s="256"/>
      <c r="H1298" s="259">
        <v>15.7</v>
      </c>
      <c r="I1298" s="260"/>
      <c r="J1298" s="256"/>
      <c r="K1298" s="256"/>
      <c r="L1298" s="261"/>
      <c r="M1298" s="262"/>
      <c r="N1298" s="263"/>
      <c r="O1298" s="263"/>
      <c r="P1298" s="263"/>
      <c r="Q1298" s="263"/>
      <c r="R1298" s="263"/>
      <c r="S1298" s="263"/>
      <c r="T1298" s="264"/>
      <c r="AT1298" s="265" t="s">
        <v>405</v>
      </c>
      <c r="AU1298" s="265" t="s">
        <v>81</v>
      </c>
      <c r="AV1298" s="12" t="s">
        <v>81</v>
      </c>
      <c r="AW1298" s="12" t="s">
        <v>36</v>
      </c>
      <c r="AX1298" s="12" t="s">
        <v>73</v>
      </c>
      <c r="AY1298" s="265" t="s">
        <v>394</v>
      </c>
    </row>
    <row r="1299" spans="2:51" s="12" customFormat="1" ht="13.5">
      <c r="B1299" s="255"/>
      <c r="C1299" s="256"/>
      <c r="D1299" s="252" t="s">
        <v>405</v>
      </c>
      <c r="E1299" s="257" t="s">
        <v>22</v>
      </c>
      <c r="F1299" s="258" t="s">
        <v>2490</v>
      </c>
      <c r="G1299" s="256"/>
      <c r="H1299" s="259">
        <v>24.8</v>
      </c>
      <c r="I1299" s="260"/>
      <c r="J1299" s="256"/>
      <c r="K1299" s="256"/>
      <c r="L1299" s="261"/>
      <c r="M1299" s="262"/>
      <c r="N1299" s="263"/>
      <c r="O1299" s="263"/>
      <c r="P1299" s="263"/>
      <c r="Q1299" s="263"/>
      <c r="R1299" s="263"/>
      <c r="S1299" s="263"/>
      <c r="T1299" s="264"/>
      <c r="AT1299" s="265" t="s">
        <v>405</v>
      </c>
      <c r="AU1299" s="265" t="s">
        <v>81</v>
      </c>
      <c r="AV1299" s="12" t="s">
        <v>81</v>
      </c>
      <c r="AW1299" s="12" t="s">
        <v>36</v>
      </c>
      <c r="AX1299" s="12" t="s">
        <v>73</v>
      </c>
      <c r="AY1299" s="265" t="s">
        <v>394</v>
      </c>
    </row>
    <row r="1300" spans="2:51" s="12" customFormat="1" ht="13.5">
      <c r="B1300" s="255"/>
      <c r="C1300" s="256"/>
      <c r="D1300" s="252" t="s">
        <v>405</v>
      </c>
      <c r="E1300" s="257" t="s">
        <v>22</v>
      </c>
      <c r="F1300" s="258" t="s">
        <v>2491</v>
      </c>
      <c r="G1300" s="256"/>
      <c r="H1300" s="259">
        <v>11.1</v>
      </c>
      <c r="I1300" s="260"/>
      <c r="J1300" s="256"/>
      <c r="K1300" s="256"/>
      <c r="L1300" s="261"/>
      <c r="M1300" s="262"/>
      <c r="N1300" s="263"/>
      <c r="O1300" s="263"/>
      <c r="P1300" s="263"/>
      <c r="Q1300" s="263"/>
      <c r="R1300" s="263"/>
      <c r="S1300" s="263"/>
      <c r="T1300" s="264"/>
      <c r="AT1300" s="265" t="s">
        <v>405</v>
      </c>
      <c r="AU1300" s="265" t="s">
        <v>81</v>
      </c>
      <c r="AV1300" s="12" t="s">
        <v>81</v>
      </c>
      <c r="AW1300" s="12" t="s">
        <v>36</v>
      </c>
      <c r="AX1300" s="12" t="s">
        <v>73</v>
      </c>
      <c r="AY1300" s="265" t="s">
        <v>394</v>
      </c>
    </row>
    <row r="1301" spans="2:51" s="12" customFormat="1" ht="13.5">
      <c r="B1301" s="255"/>
      <c r="C1301" s="256"/>
      <c r="D1301" s="252" t="s">
        <v>405</v>
      </c>
      <c r="E1301" s="257" t="s">
        <v>22</v>
      </c>
      <c r="F1301" s="258" t="s">
        <v>2492</v>
      </c>
      <c r="G1301" s="256"/>
      <c r="H1301" s="259">
        <v>12.7</v>
      </c>
      <c r="I1301" s="260"/>
      <c r="J1301" s="256"/>
      <c r="K1301" s="256"/>
      <c r="L1301" s="261"/>
      <c r="M1301" s="262"/>
      <c r="N1301" s="263"/>
      <c r="O1301" s="263"/>
      <c r="P1301" s="263"/>
      <c r="Q1301" s="263"/>
      <c r="R1301" s="263"/>
      <c r="S1301" s="263"/>
      <c r="T1301" s="264"/>
      <c r="AT1301" s="265" t="s">
        <v>405</v>
      </c>
      <c r="AU1301" s="265" t="s">
        <v>81</v>
      </c>
      <c r="AV1301" s="12" t="s">
        <v>81</v>
      </c>
      <c r="AW1301" s="12" t="s">
        <v>36</v>
      </c>
      <c r="AX1301" s="12" t="s">
        <v>73</v>
      </c>
      <c r="AY1301" s="265" t="s">
        <v>394</v>
      </c>
    </row>
    <row r="1302" spans="2:51" s="12" customFormat="1" ht="13.5">
      <c r="B1302" s="255"/>
      <c r="C1302" s="256"/>
      <c r="D1302" s="252" t="s">
        <v>405</v>
      </c>
      <c r="E1302" s="257" t="s">
        <v>22</v>
      </c>
      <c r="F1302" s="258" t="s">
        <v>2493</v>
      </c>
      <c r="G1302" s="256"/>
      <c r="H1302" s="259">
        <v>28.8</v>
      </c>
      <c r="I1302" s="260"/>
      <c r="J1302" s="256"/>
      <c r="K1302" s="256"/>
      <c r="L1302" s="261"/>
      <c r="M1302" s="262"/>
      <c r="N1302" s="263"/>
      <c r="O1302" s="263"/>
      <c r="P1302" s="263"/>
      <c r="Q1302" s="263"/>
      <c r="R1302" s="263"/>
      <c r="S1302" s="263"/>
      <c r="T1302" s="264"/>
      <c r="AT1302" s="265" t="s">
        <v>405</v>
      </c>
      <c r="AU1302" s="265" t="s">
        <v>81</v>
      </c>
      <c r="AV1302" s="12" t="s">
        <v>81</v>
      </c>
      <c r="AW1302" s="12" t="s">
        <v>36</v>
      </c>
      <c r="AX1302" s="12" t="s">
        <v>73</v>
      </c>
      <c r="AY1302" s="265" t="s">
        <v>394</v>
      </c>
    </row>
    <row r="1303" spans="2:51" s="14" customFormat="1" ht="13.5">
      <c r="B1303" s="277"/>
      <c r="C1303" s="278"/>
      <c r="D1303" s="252" t="s">
        <v>405</v>
      </c>
      <c r="E1303" s="279" t="s">
        <v>242</v>
      </c>
      <c r="F1303" s="280" t="s">
        <v>473</v>
      </c>
      <c r="G1303" s="278"/>
      <c r="H1303" s="281">
        <v>177.06</v>
      </c>
      <c r="I1303" s="282"/>
      <c r="J1303" s="278"/>
      <c r="K1303" s="278"/>
      <c r="L1303" s="283"/>
      <c r="M1303" s="284"/>
      <c r="N1303" s="285"/>
      <c r="O1303" s="285"/>
      <c r="P1303" s="285"/>
      <c r="Q1303" s="285"/>
      <c r="R1303" s="285"/>
      <c r="S1303" s="285"/>
      <c r="T1303" s="286"/>
      <c r="AT1303" s="287" t="s">
        <v>405</v>
      </c>
      <c r="AU1303" s="287" t="s">
        <v>81</v>
      </c>
      <c r="AV1303" s="14" t="s">
        <v>401</v>
      </c>
      <c r="AW1303" s="14" t="s">
        <v>36</v>
      </c>
      <c r="AX1303" s="14" t="s">
        <v>24</v>
      </c>
      <c r="AY1303" s="287" t="s">
        <v>394</v>
      </c>
    </row>
    <row r="1304" spans="2:65" s="1" customFormat="1" ht="16.5" customHeight="1">
      <c r="B1304" s="47"/>
      <c r="C1304" s="288" t="s">
        <v>2494</v>
      </c>
      <c r="D1304" s="288" t="s">
        <v>506</v>
      </c>
      <c r="E1304" s="289" t="s">
        <v>2495</v>
      </c>
      <c r="F1304" s="290" t="s">
        <v>2496</v>
      </c>
      <c r="G1304" s="291" t="s">
        <v>409</v>
      </c>
      <c r="H1304" s="292">
        <v>649.22</v>
      </c>
      <c r="I1304" s="293"/>
      <c r="J1304" s="294">
        <f>ROUND(I1304*H1304,2)</f>
        <v>0</v>
      </c>
      <c r="K1304" s="290" t="s">
        <v>22</v>
      </c>
      <c r="L1304" s="295"/>
      <c r="M1304" s="296" t="s">
        <v>22</v>
      </c>
      <c r="N1304" s="297" t="s">
        <v>44</v>
      </c>
      <c r="O1304" s="48"/>
      <c r="P1304" s="249">
        <f>O1304*H1304</f>
        <v>0</v>
      </c>
      <c r="Q1304" s="249">
        <v>0.00036</v>
      </c>
      <c r="R1304" s="249">
        <f>Q1304*H1304</f>
        <v>0.23371920000000002</v>
      </c>
      <c r="S1304" s="249">
        <v>0</v>
      </c>
      <c r="T1304" s="250">
        <f>S1304*H1304</f>
        <v>0</v>
      </c>
      <c r="AR1304" s="25" t="s">
        <v>588</v>
      </c>
      <c r="AT1304" s="25" t="s">
        <v>506</v>
      </c>
      <c r="AU1304" s="25" t="s">
        <v>81</v>
      </c>
      <c r="AY1304" s="25" t="s">
        <v>394</v>
      </c>
      <c r="BE1304" s="251">
        <f>IF(N1304="základní",J1304,0)</f>
        <v>0</v>
      </c>
      <c r="BF1304" s="251">
        <f>IF(N1304="snížená",J1304,0)</f>
        <v>0</v>
      </c>
      <c r="BG1304" s="251">
        <f>IF(N1304="zákl. přenesená",J1304,0)</f>
        <v>0</v>
      </c>
      <c r="BH1304" s="251">
        <f>IF(N1304="sníž. přenesená",J1304,0)</f>
        <v>0</v>
      </c>
      <c r="BI1304" s="251">
        <f>IF(N1304="nulová",J1304,0)</f>
        <v>0</v>
      </c>
      <c r="BJ1304" s="25" t="s">
        <v>24</v>
      </c>
      <c r="BK1304" s="251">
        <f>ROUND(I1304*H1304,2)</f>
        <v>0</v>
      </c>
      <c r="BL1304" s="25" t="s">
        <v>493</v>
      </c>
      <c r="BM1304" s="25" t="s">
        <v>2497</v>
      </c>
    </row>
    <row r="1305" spans="2:47" s="1" customFormat="1" ht="13.5">
      <c r="B1305" s="47"/>
      <c r="C1305" s="75"/>
      <c r="D1305" s="252" t="s">
        <v>403</v>
      </c>
      <c r="E1305" s="75"/>
      <c r="F1305" s="253" t="s">
        <v>2498</v>
      </c>
      <c r="G1305" s="75"/>
      <c r="H1305" s="75"/>
      <c r="I1305" s="208"/>
      <c r="J1305" s="75"/>
      <c r="K1305" s="75"/>
      <c r="L1305" s="73"/>
      <c r="M1305" s="254"/>
      <c r="N1305" s="48"/>
      <c r="O1305" s="48"/>
      <c r="P1305" s="48"/>
      <c r="Q1305" s="48"/>
      <c r="R1305" s="48"/>
      <c r="S1305" s="48"/>
      <c r="T1305" s="96"/>
      <c r="AT1305" s="25" t="s">
        <v>403</v>
      </c>
      <c r="AU1305" s="25" t="s">
        <v>81</v>
      </c>
    </row>
    <row r="1306" spans="2:51" s="12" customFormat="1" ht="13.5">
      <c r="B1306" s="255"/>
      <c r="C1306" s="256"/>
      <c r="D1306" s="252" t="s">
        <v>405</v>
      </c>
      <c r="E1306" s="257" t="s">
        <v>22</v>
      </c>
      <c r="F1306" s="258" t="s">
        <v>2499</v>
      </c>
      <c r="G1306" s="256"/>
      <c r="H1306" s="259">
        <v>649.22</v>
      </c>
      <c r="I1306" s="260"/>
      <c r="J1306" s="256"/>
      <c r="K1306" s="256"/>
      <c r="L1306" s="261"/>
      <c r="M1306" s="262"/>
      <c r="N1306" s="263"/>
      <c r="O1306" s="263"/>
      <c r="P1306" s="263"/>
      <c r="Q1306" s="263"/>
      <c r="R1306" s="263"/>
      <c r="S1306" s="263"/>
      <c r="T1306" s="264"/>
      <c r="AT1306" s="265" t="s">
        <v>405</v>
      </c>
      <c r="AU1306" s="265" t="s">
        <v>81</v>
      </c>
      <c r="AV1306" s="12" t="s">
        <v>81</v>
      </c>
      <c r="AW1306" s="12" t="s">
        <v>36</v>
      </c>
      <c r="AX1306" s="12" t="s">
        <v>24</v>
      </c>
      <c r="AY1306" s="265" t="s">
        <v>394</v>
      </c>
    </row>
    <row r="1307" spans="2:65" s="1" customFormat="1" ht="25.5" customHeight="1">
      <c r="B1307" s="47"/>
      <c r="C1307" s="240" t="s">
        <v>2500</v>
      </c>
      <c r="D1307" s="240" t="s">
        <v>396</v>
      </c>
      <c r="E1307" s="241" t="s">
        <v>2501</v>
      </c>
      <c r="F1307" s="242" t="s">
        <v>2502</v>
      </c>
      <c r="G1307" s="243" t="s">
        <v>399</v>
      </c>
      <c r="H1307" s="244">
        <v>134.76</v>
      </c>
      <c r="I1307" s="245"/>
      <c r="J1307" s="246">
        <f>ROUND(I1307*H1307,2)</f>
        <v>0</v>
      </c>
      <c r="K1307" s="242" t="s">
        <v>410</v>
      </c>
      <c r="L1307" s="73"/>
      <c r="M1307" s="247" t="s">
        <v>22</v>
      </c>
      <c r="N1307" s="248" t="s">
        <v>44</v>
      </c>
      <c r="O1307" s="48"/>
      <c r="P1307" s="249">
        <f>O1307*H1307</f>
        <v>0</v>
      </c>
      <c r="Q1307" s="249">
        <v>0.00392</v>
      </c>
      <c r="R1307" s="249">
        <f>Q1307*H1307</f>
        <v>0.5282591999999999</v>
      </c>
      <c r="S1307" s="249">
        <v>0</v>
      </c>
      <c r="T1307" s="250">
        <f>S1307*H1307</f>
        <v>0</v>
      </c>
      <c r="AR1307" s="25" t="s">
        <v>493</v>
      </c>
      <c r="AT1307" s="25" t="s">
        <v>396</v>
      </c>
      <c r="AU1307" s="25" t="s">
        <v>81</v>
      </c>
      <c r="AY1307" s="25" t="s">
        <v>394</v>
      </c>
      <c r="BE1307" s="251">
        <f>IF(N1307="základní",J1307,0)</f>
        <v>0</v>
      </c>
      <c r="BF1307" s="251">
        <f>IF(N1307="snížená",J1307,0)</f>
        <v>0</v>
      </c>
      <c r="BG1307" s="251">
        <f>IF(N1307="zákl. přenesená",J1307,0)</f>
        <v>0</v>
      </c>
      <c r="BH1307" s="251">
        <f>IF(N1307="sníž. přenesená",J1307,0)</f>
        <v>0</v>
      </c>
      <c r="BI1307" s="251">
        <f>IF(N1307="nulová",J1307,0)</f>
        <v>0</v>
      </c>
      <c r="BJ1307" s="25" t="s">
        <v>24</v>
      </c>
      <c r="BK1307" s="251">
        <f>ROUND(I1307*H1307,2)</f>
        <v>0</v>
      </c>
      <c r="BL1307" s="25" t="s">
        <v>493</v>
      </c>
      <c r="BM1307" s="25" t="s">
        <v>2503</v>
      </c>
    </row>
    <row r="1308" spans="2:47" s="1" customFormat="1" ht="13.5">
      <c r="B1308" s="47"/>
      <c r="C1308" s="75"/>
      <c r="D1308" s="252" t="s">
        <v>403</v>
      </c>
      <c r="E1308" s="75"/>
      <c r="F1308" s="253" t="s">
        <v>2504</v>
      </c>
      <c r="G1308" s="75"/>
      <c r="H1308" s="75"/>
      <c r="I1308" s="208"/>
      <c r="J1308" s="75"/>
      <c r="K1308" s="75"/>
      <c r="L1308" s="73"/>
      <c r="M1308" s="254"/>
      <c r="N1308" s="48"/>
      <c r="O1308" s="48"/>
      <c r="P1308" s="48"/>
      <c r="Q1308" s="48"/>
      <c r="R1308" s="48"/>
      <c r="S1308" s="48"/>
      <c r="T1308" s="96"/>
      <c r="AT1308" s="25" t="s">
        <v>403</v>
      </c>
      <c r="AU1308" s="25" t="s">
        <v>81</v>
      </c>
    </row>
    <row r="1309" spans="2:51" s="12" customFormat="1" ht="13.5">
      <c r="B1309" s="255"/>
      <c r="C1309" s="256"/>
      <c r="D1309" s="252" t="s">
        <v>405</v>
      </c>
      <c r="E1309" s="257" t="s">
        <v>22</v>
      </c>
      <c r="F1309" s="258" t="s">
        <v>328</v>
      </c>
      <c r="G1309" s="256"/>
      <c r="H1309" s="259">
        <v>134.76</v>
      </c>
      <c r="I1309" s="260"/>
      <c r="J1309" s="256"/>
      <c r="K1309" s="256"/>
      <c r="L1309" s="261"/>
      <c r="M1309" s="262"/>
      <c r="N1309" s="263"/>
      <c r="O1309" s="263"/>
      <c r="P1309" s="263"/>
      <c r="Q1309" s="263"/>
      <c r="R1309" s="263"/>
      <c r="S1309" s="263"/>
      <c r="T1309" s="264"/>
      <c r="AT1309" s="265" t="s">
        <v>405</v>
      </c>
      <c r="AU1309" s="265" t="s">
        <v>81</v>
      </c>
      <c r="AV1309" s="12" t="s">
        <v>81</v>
      </c>
      <c r="AW1309" s="12" t="s">
        <v>36</v>
      </c>
      <c r="AX1309" s="12" t="s">
        <v>73</v>
      </c>
      <c r="AY1309" s="265" t="s">
        <v>394</v>
      </c>
    </row>
    <row r="1310" spans="2:51" s="13" customFormat="1" ht="13.5">
      <c r="B1310" s="266"/>
      <c r="C1310" s="267"/>
      <c r="D1310" s="252" t="s">
        <v>405</v>
      </c>
      <c r="E1310" s="268" t="s">
        <v>22</v>
      </c>
      <c r="F1310" s="269" t="s">
        <v>430</v>
      </c>
      <c r="G1310" s="267"/>
      <c r="H1310" s="270">
        <v>134.76</v>
      </c>
      <c r="I1310" s="271"/>
      <c r="J1310" s="267"/>
      <c r="K1310" s="267"/>
      <c r="L1310" s="272"/>
      <c r="M1310" s="273"/>
      <c r="N1310" s="274"/>
      <c r="O1310" s="274"/>
      <c r="P1310" s="274"/>
      <c r="Q1310" s="274"/>
      <c r="R1310" s="274"/>
      <c r="S1310" s="274"/>
      <c r="T1310" s="275"/>
      <c r="AT1310" s="276" t="s">
        <v>405</v>
      </c>
      <c r="AU1310" s="276" t="s">
        <v>81</v>
      </c>
      <c r="AV1310" s="13" t="s">
        <v>413</v>
      </c>
      <c r="AW1310" s="13" t="s">
        <v>36</v>
      </c>
      <c r="AX1310" s="13" t="s">
        <v>73</v>
      </c>
      <c r="AY1310" s="276" t="s">
        <v>394</v>
      </c>
    </row>
    <row r="1311" spans="2:51" s="12" customFormat="1" ht="13.5">
      <c r="B1311" s="255"/>
      <c r="C1311" s="256"/>
      <c r="D1311" s="252" t="s">
        <v>405</v>
      </c>
      <c r="E1311" s="257" t="s">
        <v>22</v>
      </c>
      <c r="F1311" s="258" t="s">
        <v>2505</v>
      </c>
      <c r="G1311" s="256"/>
      <c r="H1311" s="259">
        <v>373.73</v>
      </c>
      <c r="I1311" s="260"/>
      <c r="J1311" s="256"/>
      <c r="K1311" s="256"/>
      <c r="L1311" s="261"/>
      <c r="M1311" s="262"/>
      <c r="N1311" s="263"/>
      <c r="O1311" s="263"/>
      <c r="P1311" s="263"/>
      <c r="Q1311" s="263"/>
      <c r="R1311" s="263"/>
      <c r="S1311" s="263"/>
      <c r="T1311" s="264"/>
      <c r="AT1311" s="265" t="s">
        <v>405</v>
      </c>
      <c r="AU1311" s="265" t="s">
        <v>81</v>
      </c>
      <c r="AV1311" s="12" t="s">
        <v>81</v>
      </c>
      <c r="AW1311" s="12" t="s">
        <v>36</v>
      </c>
      <c r="AX1311" s="12" t="s">
        <v>73</v>
      </c>
      <c r="AY1311" s="265" t="s">
        <v>394</v>
      </c>
    </row>
    <row r="1312" spans="2:51" s="13" customFormat="1" ht="13.5">
      <c r="B1312" s="266"/>
      <c r="C1312" s="267"/>
      <c r="D1312" s="252" t="s">
        <v>405</v>
      </c>
      <c r="E1312" s="268" t="s">
        <v>283</v>
      </c>
      <c r="F1312" s="269" t="s">
        <v>430</v>
      </c>
      <c r="G1312" s="267"/>
      <c r="H1312" s="270">
        <v>373.73</v>
      </c>
      <c r="I1312" s="271"/>
      <c r="J1312" s="267"/>
      <c r="K1312" s="267"/>
      <c r="L1312" s="272"/>
      <c r="M1312" s="273"/>
      <c r="N1312" s="274"/>
      <c r="O1312" s="274"/>
      <c r="P1312" s="274"/>
      <c r="Q1312" s="274"/>
      <c r="R1312" s="274"/>
      <c r="S1312" s="274"/>
      <c r="T1312" s="275"/>
      <c r="AT1312" s="276" t="s">
        <v>405</v>
      </c>
      <c r="AU1312" s="276" t="s">
        <v>81</v>
      </c>
      <c r="AV1312" s="13" t="s">
        <v>413</v>
      </c>
      <c r="AW1312" s="13" t="s">
        <v>36</v>
      </c>
      <c r="AX1312" s="13" t="s">
        <v>73</v>
      </c>
      <c r="AY1312" s="276" t="s">
        <v>394</v>
      </c>
    </row>
    <row r="1313" spans="2:51" s="12" customFormat="1" ht="13.5">
      <c r="B1313" s="255"/>
      <c r="C1313" s="256"/>
      <c r="D1313" s="252" t="s">
        <v>405</v>
      </c>
      <c r="E1313" s="257" t="s">
        <v>273</v>
      </c>
      <c r="F1313" s="258" t="s">
        <v>328</v>
      </c>
      <c r="G1313" s="256"/>
      <c r="H1313" s="259">
        <v>134.76</v>
      </c>
      <c r="I1313" s="260"/>
      <c r="J1313" s="256"/>
      <c r="K1313" s="256"/>
      <c r="L1313" s="261"/>
      <c r="M1313" s="262"/>
      <c r="N1313" s="263"/>
      <c r="O1313" s="263"/>
      <c r="P1313" s="263"/>
      <c r="Q1313" s="263"/>
      <c r="R1313" s="263"/>
      <c r="S1313" s="263"/>
      <c r="T1313" s="264"/>
      <c r="AT1313" s="265" t="s">
        <v>405</v>
      </c>
      <c r="AU1313" s="265" t="s">
        <v>81</v>
      </c>
      <c r="AV1313" s="12" t="s">
        <v>81</v>
      </c>
      <c r="AW1313" s="12" t="s">
        <v>36</v>
      </c>
      <c r="AX1313" s="12" t="s">
        <v>24</v>
      </c>
      <c r="AY1313" s="265" t="s">
        <v>394</v>
      </c>
    </row>
    <row r="1314" spans="2:65" s="1" customFormat="1" ht="25.5" customHeight="1">
      <c r="B1314" s="47"/>
      <c r="C1314" s="288" t="s">
        <v>2506</v>
      </c>
      <c r="D1314" s="288" t="s">
        <v>506</v>
      </c>
      <c r="E1314" s="289" t="s">
        <v>2507</v>
      </c>
      <c r="F1314" s="290" t="s">
        <v>2508</v>
      </c>
      <c r="G1314" s="291" t="s">
        <v>399</v>
      </c>
      <c r="H1314" s="292">
        <v>9.085</v>
      </c>
      <c r="I1314" s="293"/>
      <c r="J1314" s="294">
        <f>ROUND(I1314*H1314,2)</f>
        <v>0</v>
      </c>
      <c r="K1314" s="290" t="s">
        <v>22</v>
      </c>
      <c r="L1314" s="295"/>
      <c r="M1314" s="296" t="s">
        <v>22</v>
      </c>
      <c r="N1314" s="297" t="s">
        <v>44</v>
      </c>
      <c r="O1314" s="48"/>
      <c r="P1314" s="249">
        <f>O1314*H1314</f>
        <v>0</v>
      </c>
      <c r="Q1314" s="249">
        <v>0.0192</v>
      </c>
      <c r="R1314" s="249">
        <f>Q1314*H1314</f>
        <v>0.174432</v>
      </c>
      <c r="S1314" s="249">
        <v>0</v>
      </c>
      <c r="T1314" s="250">
        <f>S1314*H1314</f>
        <v>0</v>
      </c>
      <c r="AR1314" s="25" t="s">
        <v>588</v>
      </c>
      <c r="AT1314" s="25" t="s">
        <v>506</v>
      </c>
      <c r="AU1314" s="25" t="s">
        <v>81</v>
      </c>
      <c r="AY1314" s="25" t="s">
        <v>394</v>
      </c>
      <c r="BE1314" s="251">
        <f>IF(N1314="základní",J1314,0)</f>
        <v>0</v>
      </c>
      <c r="BF1314" s="251">
        <f>IF(N1314="snížená",J1314,0)</f>
        <v>0</v>
      </c>
      <c r="BG1314" s="251">
        <f>IF(N1314="zákl. přenesená",J1314,0)</f>
        <v>0</v>
      </c>
      <c r="BH1314" s="251">
        <f>IF(N1314="sníž. přenesená",J1314,0)</f>
        <v>0</v>
      </c>
      <c r="BI1314" s="251">
        <f>IF(N1314="nulová",J1314,0)</f>
        <v>0</v>
      </c>
      <c r="BJ1314" s="25" t="s">
        <v>24</v>
      </c>
      <c r="BK1314" s="251">
        <f>ROUND(I1314*H1314,2)</f>
        <v>0</v>
      </c>
      <c r="BL1314" s="25" t="s">
        <v>493</v>
      </c>
      <c r="BM1314" s="25" t="s">
        <v>2509</v>
      </c>
    </row>
    <row r="1315" spans="2:47" s="1" customFormat="1" ht="13.5">
      <c r="B1315" s="47"/>
      <c r="C1315" s="75"/>
      <c r="D1315" s="252" t="s">
        <v>403</v>
      </c>
      <c r="E1315" s="75"/>
      <c r="F1315" s="253" t="s">
        <v>2510</v>
      </c>
      <c r="G1315" s="75"/>
      <c r="H1315" s="75"/>
      <c r="I1315" s="208"/>
      <c r="J1315" s="75"/>
      <c r="K1315" s="75"/>
      <c r="L1315" s="73"/>
      <c r="M1315" s="254"/>
      <c r="N1315" s="48"/>
      <c r="O1315" s="48"/>
      <c r="P1315" s="48"/>
      <c r="Q1315" s="48"/>
      <c r="R1315" s="48"/>
      <c r="S1315" s="48"/>
      <c r="T1315" s="96"/>
      <c r="AT1315" s="25" t="s">
        <v>403</v>
      </c>
      <c r="AU1315" s="25" t="s">
        <v>81</v>
      </c>
    </row>
    <row r="1316" spans="2:51" s="12" customFormat="1" ht="13.5">
      <c r="B1316" s="255"/>
      <c r="C1316" s="256"/>
      <c r="D1316" s="252" t="s">
        <v>405</v>
      </c>
      <c r="E1316" s="257" t="s">
        <v>22</v>
      </c>
      <c r="F1316" s="258" t="s">
        <v>2511</v>
      </c>
      <c r="G1316" s="256"/>
      <c r="H1316" s="259">
        <v>9.085</v>
      </c>
      <c r="I1316" s="260"/>
      <c r="J1316" s="256"/>
      <c r="K1316" s="256"/>
      <c r="L1316" s="261"/>
      <c r="M1316" s="262"/>
      <c r="N1316" s="263"/>
      <c r="O1316" s="263"/>
      <c r="P1316" s="263"/>
      <c r="Q1316" s="263"/>
      <c r="R1316" s="263"/>
      <c r="S1316" s="263"/>
      <c r="T1316" s="264"/>
      <c r="AT1316" s="265" t="s">
        <v>405</v>
      </c>
      <c r="AU1316" s="265" t="s">
        <v>81</v>
      </c>
      <c r="AV1316" s="12" t="s">
        <v>81</v>
      </c>
      <c r="AW1316" s="12" t="s">
        <v>36</v>
      </c>
      <c r="AX1316" s="12" t="s">
        <v>24</v>
      </c>
      <c r="AY1316" s="265" t="s">
        <v>394</v>
      </c>
    </row>
    <row r="1317" spans="2:65" s="1" customFormat="1" ht="16.5" customHeight="1">
      <c r="B1317" s="47"/>
      <c r="C1317" s="288" t="s">
        <v>2512</v>
      </c>
      <c r="D1317" s="288" t="s">
        <v>506</v>
      </c>
      <c r="E1317" s="289" t="s">
        <v>2513</v>
      </c>
      <c r="F1317" s="290" t="s">
        <v>2514</v>
      </c>
      <c r="G1317" s="291" t="s">
        <v>399</v>
      </c>
      <c r="H1317" s="292">
        <v>145.889</v>
      </c>
      <c r="I1317" s="293"/>
      <c r="J1317" s="294">
        <f>ROUND(I1317*H1317,2)</f>
        <v>0</v>
      </c>
      <c r="K1317" s="290" t="s">
        <v>22</v>
      </c>
      <c r="L1317" s="295"/>
      <c r="M1317" s="296" t="s">
        <v>22</v>
      </c>
      <c r="N1317" s="297" t="s">
        <v>44</v>
      </c>
      <c r="O1317" s="48"/>
      <c r="P1317" s="249">
        <f>O1317*H1317</f>
        <v>0</v>
      </c>
      <c r="Q1317" s="249">
        <v>0.0192</v>
      </c>
      <c r="R1317" s="249">
        <f>Q1317*H1317</f>
        <v>2.8010688</v>
      </c>
      <c r="S1317" s="249">
        <v>0</v>
      </c>
      <c r="T1317" s="250">
        <f>S1317*H1317</f>
        <v>0</v>
      </c>
      <c r="AR1317" s="25" t="s">
        <v>588</v>
      </c>
      <c r="AT1317" s="25" t="s">
        <v>506</v>
      </c>
      <c r="AU1317" s="25" t="s">
        <v>81</v>
      </c>
      <c r="AY1317" s="25" t="s">
        <v>394</v>
      </c>
      <c r="BE1317" s="251">
        <f>IF(N1317="základní",J1317,0)</f>
        <v>0</v>
      </c>
      <c r="BF1317" s="251">
        <f>IF(N1317="snížená",J1317,0)</f>
        <v>0</v>
      </c>
      <c r="BG1317" s="251">
        <f>IF(N1317="zákl. přenesená",J1317,0)</f>
        <v>0</v>
      </c>
      <c r="BH1317" s="251">
        <f>IF(N1317="sníž. přenesená",J1317,0)</f>
        <v>0</v>
      </c>
      <c r="BI1317" s="251">
        <f>IF(N1317="nulová",J1317,0)</f>
        <v>0</v>
      </c>
      <c r="BJ1317" s="25" t="s">
        <v>24</v>
      </c>
      <c r="BK1317" s="251">
        <f>ROUND(I1317*H1317,2)</f>
        <v>0</v>
      </c>
      <c r="BL1317" s="25" t="s">
        <v>493</v>
      </c>
      <c r="BM1317" s="25" t="s">
        <v>2515</v>
      </c>
    </row>
    <row r="1318" spans="2:51" s="12" customFormat="1" ht="13.5">
      <c r="B1318" s="255"/>
      <c r="C1318" s="256"/>
      <c r="D1318" s="252" t="s">
        <v>405</v>
      </c>
      <c r="E1318" s="257" t="s">
        <v>22</v>
      </c>
      <c r="F1318" s="258" t="s">
        <v>2516</v>
      </c>
      <c r="G1318" s="256"/>
      <c r="H1318" s="259">
        <v>145.889</v>
      </c>
      <c r="I1318" s="260"/>
      <c r="J1318" s="256"/>
      <c r="K1318" s="256"/>
      <c r="L1318" s="261"/>
      <c r="M1318" s="262"/>
      <c r="N1318" s="263"/>
      <c r="O1318" s="263"/>
      <c r="P1318" s="263"/>
      <c r="Q1318" s="263"/>
      <c r="R1318" s="263"/>
      <c r="S1318" s="263"/>
      <c r="T1318" s="264"/>
      <c r="AT1318" s="265" t="s">
        <v>405</v>
      </c>
      <c r="AU1318" s="265" t="s">
        <v>81</v>
      </c>
      <c r="AV1318" s="12" t="s">
        <v>81</v>
      </c>
      <c r="AW1318" s="12" t="s">
        <v>36</v>
      </c>
      <c r="AX1318" s="12" t="s">
        <v>24</v>
      </c>
      <c r="AY1318" s="265" t="s">
        <v>394</v>
      </c>
    </row>
    <row r="1319" spans="2:65" s="1" customFormat="1" ht="16.5" customHeight="1">
      <c r="B1319" s="47"/>
      <c r="C1319" s="240" t="s">
        <v>2517</v>
      </c>
      <c r="D1319" s="240" t="s">
        <v>396</v>
      </c>
      <c r="E1319" s="241" t="s">
        <v>2518</v>
      </c>
      <c r="F1319" s="242" t="s">
        <v>2519</v>
      </c>
      <c r="G1319" s="243" t="s">
        <v>399</v>
      </c>
      <c r="H1319" s="244">
        <v>134.76</v>
      </c>
      <c r="I1319" s="245"/>
      <c r="J1319" s="246">
        <f>ROUND(I1319*H1319,2)</f>
        <v>0</v>
      </c>
      <c r="K1319" s="242" t="s">
        <v>410</v>
      </c>
      <c r="L1319" s="73"/>
      <c r="M1319" s="247" t="s">
        <v>22</v>
      </c>
      <c r="N1319" s="248" t="s">
        <v>44</v>
      </c>
      <c r="O1319" s="48"/>
      <c r="P1319" s="249">
        <f>O1319*H1319</f>
        <v>0</v>
      </c>
      <c r="Q1319" s="249">
        <v>0.0003</v>
      </c>
      <c r="R1319" s="249">
        <f>Q1319*H1319</f>
        <v>0.04042799999999999</v>
      </c>
      <c r="S1319" s="249">
        <v>0</v>
      </c>
      <c r="T1319" s="250">
        <f>S1319*H1319</f>
        <v>0</v>
      </c>
      <c r="AR1319" s="25" t="s">
        <v>493</v>
      </c>
      <c r="AT1319" s="25" t="s">
        <v>396</v>
      </c>
      <c r="AU1319" s="25" t="s">
        <v>81</v>
      </c>
      <c r="AY1319" s="25" t="s">
        <v>394</v>
      </c>
      <c r="BE1319" s="251">
        <f>IF(N1319="základní",J1319,0)</f>
        <v>0</v>
      </c>
      <c r="BF1319" s="251">
        <f>IF(N1319="snížená",J1319,0)</f>
        <v>0</v>
      </c>
      <c r="BG1319" s="251">
        <f>IF(N1319="zákl. přenesená",J1319,0)</f>
        <v>0</v>
      </c>
      <c r="BH1319" s="251">
        <f>IF(N1319="sníž. přenesená",J1319,0)</f>
        <v>0</v>
      </c>
      <c r="BI1319" s="251">
        <f>IF(N1319="nulová",J1319,0)</f>
        <v>0</v>
      </c>
      <c r="BJ1319" s="25" t="s">
        <v>24</v>
      </c>
      <c r="BK1319" s="251">
        <f>ROUND(I1319*H1319,2)</f>
        <v>0</v>
      </c>
      <c r="BL1319" s="25" t="s">
        <v>493</v>
      </c>
      <c r="BM1319" s="25" t="s">
        <v>2520</v>
      </c>
    </row>
    <row r="1320" spans="2:47" s="1" customFormat="1" ht="13.5">
      <c r="B1320" s="47"/>
      <c r="C1320" s="75"/>
      <c r="D1320" s="252" t="s">
        <v>403</v>
      </c>
      <c r="E1320" s="75"/>
      <c r="F1320" s="253" t="s">
        <v>2521</v>
      </c>
      <c r="G1320" s="75"/>
      <c r="H1320" s="75"/>
      <c r="I1320" s="208"/>
      <c r="J1320" s="75"/>
      <c r="K1320" s="75"/>
      <c r="L1320" s="73"/>
      <c r="M1320" s="254"/>
      <c r="N1320" s="48"/>
      <c r="O1320" s="48"/>
      <c r="P1320" s="48"/>
      <c r="Q1320" s="48"/>
      <c r="R1320" s="48"/>
      <c r="S1320" s="48"/>
      <c r="T1320" s="96"/>
      <c r="AT1320" s="25" t="s">
        <v>403</v>
      </c>
      <c r="AU1320" s="25" t="s">
        <v>81</v>
      </c>
    </row>
    <row r="1321" spans="2:51" s="12" customFormat="1" ht="13.5">
      <c r="B1321" s="255"/>
      <c r="C1321" s="256"/>
      <c r="D1321" s="252" t="s">
        <v>405</v>
      </c>
      <c r="E1321" s="257" t="s">
        <v>22</v>
      </c>
      <c r="F1321" s="258" t="s">
        <v>273</v>
      </c>
      <c r="G1321" s="256"/>
      <c r="H1321" s="259">
        <v>134.76</v>
      </c>
      <c r="I1321" s="260"/>
      <c r="J1321" s="256"/>
      <c r="K1321" s="256"/>
      <c r="L1321" s="261"/>
      <c r="M1321" s="262"/>
      <c r="N1321" s="263"/>
      <c r="O1321" s="263"/>
      <c r="P1321" s="263"/>
      <c r="Q1321" s="263"/>
      <c r="R1321" s="263"/>
      <c r="S1321" s="263"/>
      <c r="T1321" s="264"/>
      <c r="AT1321" s="265" t="s">
        <v>405</v>
      </c>
      <c r="AU1321" s="265" t="s">
        <v>81</v>
      </c>
      <c r="AV1321" s="12" t="s">
        <v>81</v>
      </c>
      <c r="AW1321" s="12" t="s">
        <v>36</v>
      </c>
      <c r="AX1321" s="12" t="s">
        <v>24</v>
      </c>
      <c r="AY1321" s="265" t="s">
        <v>394</v>
      </c>
    </row>
    <row r="1322" spans="2:65" s="1" customFormat="1" ht="16.5" customHeight="1">
      <c r="B1322" s="47"/>
      <c r="C1322" s="240" t="s">
        <v>2522</v>
      </c>
      <c r="D1322" s="240" t="s">
        <v>396</v>
      </c>
      <c r="E1322" s="241" t="s">
        <v>2523</v>
      </c>
      <c r="F1322" s="242" t="s">
        <v>2524</v>
      </c>
      <c r="G1322" s="243" t="s">
        <v>612</v>
      </c>
      <c r="H1322" s="244">
        <v>36.45</v>
      </c>
      <c r="I1322" s="245"/>
      <c r="J1322" s="246">
        <f>ROUND(I1322*H1322,2)</f>
        <v>0</v>
      </c>
      <c r="K1322" s="242" t="s">
        <v>400</v>
      </c>
      <c r="L1322" s="73"/>
      <c r="M1322" s="247" t="s">
        <v>22</v>
      </c>
      <c r="N1322" s="248" t="s">
        <v>44</v>
      </c>
      <c r="O1322" s="48"/>
      <c r="P1322" s="249">
        <f>O1322*H1322</f>
        <v>0</v>
      </c>
      <c r="Q1322" s="249">
        <v>0.0002</v>
      </c>
      <c r="R1322" s="249">
        <f>Q1322*H1322</f>
        <v>0.007290000000000001</v>
      </c>
      <c r="S1322" s="249">
        <v>0</v>
      </c>
      <c r="T1322" s="250">
        <f>S1322*H1322</f>
        <v>0</v>
      </c>
      <c r="AR1322" s="25" t="s">
        <v>493</v>
      </c>
      <c r="AT1322" s="25" t="s">
        <v>396</v>
      </c>
      <c r="AU1322" s="25" t="s">
        <v>81</v>
      </c>
      <c r="AY1322" s="25" t="s">
        <v>394</v>
      </c>
      <c r="BE1322" s="251">
        <f>IF(N1322="základní",J1322,0)</f>
        <v>0</v>
      </c>
      <c r="BF1322" s="251">
        <f>IF(N1322="snížená",J1322,0)</f>
        <v>0</v>
      </c>
      <c r="BG1322" s="251">
        <f>IF(N1322="zákl. přenesená",J1322,0)</f>
        <v>0</v>
      </c>
      <c r="BH1322" s="251">
        <f>IF(N1322="sníž. přenesená",J1322,0)</f>
        <v>0</v>
      </c>
      <c r="BI1322" s="251">
        <f>IF(N1322="nulová",J1322,0)</f>
        <v>0</v>
      </c>
      <c r="BJ1322" s="25" t="s">
        <v>24</v>
      </c>
      <c r="BK1322" s="251">
        <f>ROUND(I1322*H1322,2)</f>
        <v>0</v>
      </c>
      <c r="BL1322" s="25" t="s">
        <v>493</v>
      </c>
      <c r="BM1322" s="25" t="s">
        <v>2525</v>
      </c>
    </row>
    <row r="1323" spans="2:47" s="1" customFormat="1" ht="13.5">
      <c r="B1323" s="47"/>
      <c r="C1323" s="75"/>
      <c r="D1323" s="252" t="s">
        <v>403</v>
      </c>
      <c r="E1323" s="75"/>
      <c r="F1323" s="253" t="s">
        <v>2526</v>
      </c>
      <c r="G1323" s="75"/>
      <c r="H1323" s="75"/>
      <c r="I1323" s="208"/>
      <c r="J1323" s="75"/>
      <c r="K1323" s="75"/>
      <c r="L1323" s="73"/>
      <c r="M1323" s="254"/>
      <c r="N1323" s="48"/>
      <c r="O1323" s="48"/>
      <c r="P1323" s="48"/>
      <c r="Q1323" s="48"/>
      <c r="R1323" s="48"/>
      <c r="S1323" s="48"/>
      <c r="T1323" s="96"/>
      <c r="AT1323" s="25" t="s">
        <v>403</v>
      </c>
      <c r="AU1323" s="25" t="s">
        <v>81</v>
      </c>
    </row>
    <row r="1324" spans="2:51" s="12" customFormat="1" ht="13.5">
      <c r="B1324" s="255"/>
      <c r="C1324" s="256"/>
      <c r="D1324" s="252" t="s">
        <v>405</v>
      </c>
      <c r="E1324" s="257" t="s">
        <v>22</v>
      </c>
      <c r="F1324" s="258" t="s">
        <v>2527</v>
      </c>
      <c r="G1324" s="256"/>
      <c r="H1324" s="259">
        <v>35.55</v>
      </c>
      <c r="I1324" s="260"/>
      <c r="J1324" s="256"/>
      <c r="K1324" s="256"/>
      <c r="L1324" s="261"/>
      <c r="M1324" s="262"/>
      <c r="N1324" s="263"/>
      <c r="O1324" s="263"/>
      <c r="P1324" s="263"/>
      <c r="Q1324" s="263"/>
      <c r="R1324" s="263"/>
      <c r="S1324" s="263"/>
      <c r="T1324" s="264"/>
      <c r="AT1324" s="265" t="s">
        <v>405</v>
      </c>
      <c r="AU1324" s="265" t="s">
        <v>81</v>
      </c>
      <c r="AV1324" s="12" t="s">
        <v>81</v>
      </c>
      <c r="AW1324" s="12" t="s">
        <v>36</v>
      </c>
      <c r="AX1324" s="12" t="s">
        <v>73</v>
      </c>
      <c r="AY1324" s="265" t="s">
        <v>394</v>
      </c>
    </row>
    <row r="1325" spans="2:51" s="12" customFormat="1" ht="13.5">
      <c r="B1325" s="255"/>
      <c r="C1325" s="256"/>
      <c r="D1325" s="252" t="s">
        <v>405</v>
      </c>
      <c r="E1325" s="257" t="s">
        <v>22</v>
      </c>
      <c r="F1325" s="258" t="s">
        <v>2528</v>
      </c>
      <c r="G1325" s="256"/>
      <c r="H1325" s="259">
        <v>0.9</v>
      </c>
      <c r="I1325" s="260"/>
      <c r="J1325" s="256"/>
      <c r="K1325" s="256"/>
      <c r="L1325" s="261"/>
      <c r="M1325" s="262"/>
      <c r="N1325" s="263"/>
      <c r="O1325" s="263"/>
      <c r="P1325" s="263"/>
      <c r="Q1325" s="263"/>
      <c r="R1325" s="263"/>
      <c r="S1325" s="263"/>
      <c r="T1325" s="264"/>
      <c r="AT1325" s="265" t="s">
        <v>405</v>
      </c>
      <c r="AU1325" s="265" t="s">
        <v>81</v>
      </c>
      <c r="AV1325" s="12" t="s">
        <v>81</v>
      </c>
      <c r="AW1325" s="12" t="s">
        <v>36</v>
      </c>
      <c r="AX1325" s="12" t="s">
        <v>73</v>
      </c>
      <c r="AY1325" s="265" t="s">
        <v>394</v>
      </c>
    </row>
    <row r="1326" spans="2:51" s="14" customFormat="1" ht="13.5">
      <c r="B1326" s="277"/>
      <c r="C1326" s="278"/>
      <c r="D1326" s="252" t="s">
        <v>405</v>
      </c>
      <c r="E1326" s="279" t="s">
        <v>295</v>
      </c>
      <c r="F1326" s="280" t="s">
        <v>473</v>
      </c>
      <c r="G1326" s="278"/>
      <c r="H1326" s="281">
        <v>36.45</v>
      </c>
      <c r="I1326" s="282"/>
      <c r="J1326" s="278"/>
      <c r="K1326" s="278"/>
      <c r="L1326" s="283"/>
      <c r="M1326" s="284"/>
      <c r="N1326" s="285"/>
      <c r="O1326" s="285"/>
      <c r="P1326" s="285"/>
      <c r="Q1326" s="285"/>
      <c r="R1326" s="285"/>
      <c r="S1326" s="285"/>
      <c r="T1326" s="286"/>
      <c r="AT1326" s="287" t="s">
        <v>405</v>
      </c>
      <c r="AU1326" s="287" t="s">
        <v>81</v>
      </c>
      <c r="AV1326" s="14" t="s">
        <v>401</v>
      </c>
      <c r="AW1326" s="14" t="s">
        <v>36</v>
      </c>
      <c r="AX1326" s="14" t="s">
        <v>24</v>
      </c>
      <c r="AY1326" s="287" t="s">
        <v>394</v>
      </c>
    </row>
    <row r="1327" spans="2:65" s="1" customFormat="1" ht="16.5" customHeight="1">
      <c r="B1327" s="47"/>
      <c r="C1327" s="288" t="s">
        <v>2529</v>
      </c>
      <c r="D1327" s="288" t="s">
        <v>506</v>
      </c>
      <c r="E1327" s="289" t="s">
        <v>2530</v>
      </c>
      <c r="F1327" s="290" t="s">
        <v>2531</v>
      </c>
      <c r="G1327" s="291" t="s">
        <v>612</v>
      </c>
      <c r="H1327" s="292">
        <v>40.095</v>
      </c>
      <c r="I1327" s="293"/>
      <c r="J1327" s="294">
        <f>ROUND(I1327*H1327,2)</f>
        <v>0</v>
      </c>
      <c r="K1327" s="290" t="s">
        <v>22</v>
      </c>
      <c r="L1327" s="295"/>
      <c r="M1327" s="296" t="s">
        <v>22</v>
      </c>
      <c r="N1327" s="297" t="s">
        <v>44</v>
      </c>
      <c r="O1327" s="48"/>
      <c r="P1327" s="249">
        <f>O1327*H1327</f>
        <v>0</v>
      </c>
      <c r="Q1327" s="249">
        <v>6E-05</v>
      </c>
      <c r="R1327" s="249">
        <f>Q1327*H1327</f>
        <v>0.0024057</v>
      </c>
      <c r="S1327" s="249">
        <v>0</v>
      </c>
      <c r="T1327" s="250">
        <f>S1327*H1327</f>
        <v>0</v>
      </c>
      <c r="AR1327" s="25" t="s">
        <v>588</v>
      </c>
      <c r="AT1327" s="25" t="s">
        <v>506</v>
      </c>
      <c r="AU1327" s="25" t="s">
        <v>81</v>
      </c>
      <c r="AY1327" s="25" t="s">
        <v>394</v>
      </c>
      <c r="BE1327" s="251">
        <f>IF(N1327="základní",J1327,0)</f>
        <v>0</v>
      </c>
      <c r="BF1327" s="251">
        <f>IF(N1327="snížená",J1327,0)</f>
        <v>0</v>
      </c>
      <c r="BG1327" s="251">
        <f>IF(N1327="zákl. přenesená",J1327,0)</f>
        <v>0</v>
      </c>
      <c r="BH1327" s="251">
        <f>IF(N1327="sníž. přenesená",J1327,0)</f>
        <v>0</v>
      </c>
      <c r="BI1327" s="251">
        <f>IF(N1327="nulová",J1327,0)</f>
        <v>0</v>
      </c>
      <c r="BJ1327" s="25" t="s">
        <v>24</v>
      </c>
      <c r="BK1327" s="251">
        <f>ROUND(I1327*H1327,2)</f>
        <v>0</v>
      </c>
      <c r="BL1327" s="25" t="s">
        <v>493</v>
      </c>
      <c r="BM1327" s="25" t="s">
        <v>2532</v>
      </c>
    </row>
    <row r="1328" spans="2:47" s="1" customFormat="1" ht="13.5">
      <c r="B1328" s="47"/>
      <c r="C1328" s="75"/>
      <c r="D1328" s="252" t="s">
        <v>403</v>
      </c>
      <c r="E1328" s="75"/>
      <c r="F1328" s="253" t="s">
        <v>2531</v>
      </c>
      <c r="G1328" s="75"/>
      <c r="H1328" s="75"/>
      <c r="I1328" s="208"/>
      <c r="J1328" s="75"/>
      <c r="K1328" s="75"/>
      <c r="L1328" s="73"/>
      <c r="M1328" s="254"/>
      <c r="N1328" s="48"/>
      <c r="O1328" s="48"/>
      <c r="P1328" s="48"/>
      <c r="Q1328" s="48"/>
      <c r="R1328" s="48"/>
      <c r="S1328" s="48"/>
      <c r="T1328" s="96"/>
      <c r="AT1328" s="25" t="s">
        <v>403</v>
      </c>
      <c r="AU1328" s="25" t="s">
        <v>81</v>
      </c>
    </row>
    <row r="1329" spans="2:51" s="12" customFormat="1" ht="13.5">
      <c r="B1329" s="255"/>
      <c r="C1329" s="256"/>
      <c r="D1329" s="252" t="s">
        <v>405</v>
      </c>
      <c r="E1329" s="257" t="s">
        <v>22</v>
      </c>
      <c r="F1329" s="258" t="s">
        <v>2533</v>
      </c>
      <c r="G1329" s="256"/>
      <c r="H1329" s="259">
        <v>40.095</v>
      </c>
      <c r="I1329" s="260"/>
      <c r="J1329" s="256"/>
      <c r="K1329" s="256"/>
      <c r="L1329" s="261"/>
      <c r="M1329" s="262"/>
      <c r="N1329" s="263"/>
      <c r="O1329" s="263"/>
      <c r="P1329" s="263"/>
      <c r="Q1329" s="263"/>
      <c r="R1329" s="263"/>
      <c r="S1329" s="263"/>
      <c r="T1329" s="264"/>
      <c r="AT1329" s="265" t="s">
        <v>405</v>
      </c>
      <c r="AU1329" s="265" t="s">
        <v>81</v>
      </c>
      <c r="AV1329" s="12" t="s">
        <v>81</v>
      </c>
      <c r="AW1329" s="12" t="s">
        <v>36</v>
      </c>
      <c r="AX1329" s="12" t="s">
        <v>24</v>
      </c>
      <c r="AY1329" s="265" t="s">
        <v>394</v>
      </c>
    </row>
    <row r="1330" spans="2:65" s="1" customFormat="1" ht="16.5" customHeight="1">
      <c r="B1330" s="47"/>
      <c r="C1330" s="240" t="s">
        <v>2534</v>
      </c>
      <c r="D1330" s="240" t="s">
        <v>396</v>
      </c>
      <c r="E1330" s="241" t="s">
        <v>2535</v>
      </c>
      <c r="F1330" s="242" t="s">
        <v>2536</v>
      </c>
      <c r="G1330" s="243" t="s">
        <v>399</v>
      </c>
      <c r="H1330" s="244">
        <v>134.76</v>
      </c>
      <c r="I1330" s="245"/>
      <c r="J1330" s="246">
        <f>ROUND(I1330*H1330,2)</f>
        <v>0</v>
      </c>
      <c r="K1330" s="242" t="s">
        <v>410</v>
      </c>
      <c r="L1330" s="73"/>
      <c r="M1330" s="247" t="s">
        <v>22</v>
      </c>
      <c r="N1330" s="248" t="s">
        <v>44</v>
      </c>
      <c r="O1330" s="48"/>
      <c r="P1330" s="249">
        <f>O1330*H1330</f>
        <v>0</v>
      </c>
      <c r="Q1330" s="249">
        <v>0.00715</v>
      </c>
      <c r="R1330" s="249">
        <f>Q1330*H1330</f>
        <v>0.963534</v>
      </c>
      <c r="S1330" s="249">
        <v>0</v>
      </c>
      <c r="T1330" s="250">
        <f>S1330*H1330</f>
        <v>0</v>
      </c>
      <c r="AR1330" s="25" t="s">
        <v>493</v>
      </c>
      <c r="AT1330" s="25" t="s">
        <v>396</v>
      </c>
      <c r="AU1330" s="25" t="s">
        <v>81</v>
      </c>
      <c r="AY1330" s="25" t="s">
        <v>394</v>
      </c>
      <c r="BE1330" s="251">
        <f>IF(N1330="základní",J1330,0)</f>
        <v>0</v>
      </c>
      <c r="BF1330" s="251">
        <f>IF(N1330="snížená",J1330,0)</f>
        <v>0</v>
      </c>
      <c r="BG1330" s="251">
        <f>IF(N1330="zákl. přenesená",J1330,0)</f>
        <v>0</v>
      </c>
      <c r="BH1330" s="251">
        <f>IF(N1330="sníž. přenesená",J1330,0)</f>
        <v>0</v>
      </c>
      <c r="BI1330" s="251">
        <f>IF(N1330="nulová",J1330,0)</f>
        <v>0</v>
      </c>
      <c r="BJ1330" s="25" t="s">
        <v>24</v>
      </c>
      <c r="BK1330" s="251">
        <f>ROUND(I1330*H1330,2)</f>
        <v>0</v>
      </c>
      <c r="BL1330" s="25" t="s">
        <v>493</v>
      </c>
      <c r="BM1330" s="25" t="s">
        <v>2537</v>
      </c>
    </row>
    <row r="1331" spans="2:47" s="1" customFormat="1" ht="13.5">
      <c r="B1331" s="47"/>
      <c r="C1331" s="75"/>
      <c r="D1331" s="252" t="s">
        <v>403</v>
      </c>
      <c r="E1331" s="75"/>
      <c r="F1331" s="253" t="s">
        <v>2538</v>
      </c>
      <c r="G1331" s="75"/>
      <c r="H1331" s="75"/>
      <c r="I1331" s="208"/>
      <c r="J1331" s="75"/>
      <c r="K1331" s="75"/>
      <c r="L1331" s="73"/>
      <c r="M1331" s="254"/>
      <c r="N1331" s="48"/>
      <c r="O1331" s="48"/>
      <c r="P1331" s="48"/>
      <c r="Q1331" s="48"/>
      <c r="R1331" s="48"/>
      <c r="S1331" s="48"/>
      <c r="T1331" s="96"/>
      <c r="AT1331" s="25" t="s">
        <v>403</v>
      </c>
      <c r="AU1331" s="25" t="s">
        <v>81</v>
      </c>
    </row>
    <row r="1332" spans="2:51" s="12" customFormat="1" ht="13.5">
      <c r="B1332" s="255"/>
      <c r="C1332" s="256"/>
      <c r="D1332" s="252" t="s">
        <v>405</v>
      </c>
      <c r="E1332" s="257" t="s">
        <v>22</v>
      </c>
      <c r="F1332" s="258" t="s">
        <v>328</v>
      </c>
      <c r="G1332" s="256"/>
      <c r="H1332" s="259">
        <v>134.76</v>
      </c>
      <c r="I1332" s="260"/>
      <c r="J1332" s="256"/>
      <c r="K1332" s="256"/>
      <c r="L1332" s="261"/>
      <c r="M1332" s="262"/>
      <c r="N1332" s="263"/>
      <c r="O1332" s="263"/>
      <c r="P1332" s="263"/>
      <c r="Q1332" s="263"/>
      <c r="R1332" s="263"/>
      <c r="S1332" s="263"/>
      <c r="T1332" s="264"/>
      <c r="AT1332" s="265" t="s">
        <v>405</v>
      </c>
      <c r="AU1332" s="265" t="s">
        <v>81</v>
      </c>
      <c r="AV1332" s="12" t="s">
        <v>81</v>
      </c>
      <c r="AW1332" s="12" t="s">
        <v>36</v>
      </c>
      <c r="AX1332" s="12" t="s">
        <v>24</v>
      </c>
      <c r="AY1332" s="265" t="s">
        <v>394</v>
      </c>
    </row>
    <row r="1333" spans="2:65" s="1" customFormat="1" ht="25.5" customHeight="1">
      <c r="B1333" s="47"/>
      <c r="C1333" s="240" t="s">
        <v>2539</v>
      </c>
      <c r="D1333" s="240" t="s">
        <v>396</v>
      </c>
      <c r="E1333" s="241" t="s">
        <v>2540</v>
      </c>
      <c r="F1333" s="242" t="s">
        <v>2541</v>
      </c>
      <c r="G1333" s="243" t="s">
        <v>399</v>
      </c>
      <c r="H1333" s="244">
        <v>734.76</v>
      </c>
      <c r="I1333" s="245"/>
      <c r="J1333" s="246">
        <f>ROUND(I1333*H1333,2)</f>
        <v>0</v>
      </c>
      <c r="K1333" s="242" t="s">
        <v>400</v>
      </c>
      <c r="L1333" s="73"/>
      <c r="M1333" s="247" t="s">
        <v>22</v>
      </c>
      <c r="N1333" s="248" t="s">
        <v>44</v>
      </c>
      <c r="O1333" s="48"/>
      <c r="P1333" s="249">
        <f>O1333*H1333</f>
        <v>0</v>
      </c>
      <c r="Q1333" s="249">
        <v>0.00179</v>
      </c>
      <c r="R1333" s="249">
        <f>Q1333*H1333</f>
        <v>1.3152203999999998</v>
      </c>
      <c r="S1333" s="249">
        <v>0</v>
      </c>
      <c r="T1333" s="250">
        <f>S1333*H1333</f>
        <v>0</v>
      </c>
      <c r="AR1333" s="25" t="s">
        <v>493</v>
      </c>
      <c r="AT1333" s="25" t="s">
        <v>396</v>
      </c>
      <c r="AU1333" s="25" t="s">
        <v>81</v>
      </c>
      <c r="AY1333" s="25" t="s">
        <v>394</v>
      </c>
      <c r="BE1333" s="251">
        <f>IF(N1333="základní",J1333,0)</f>
        <v>0</v>
      </c>
      <c r="BF1333" s="251">
        <f>IF(N1333="snížená",J1333,0)</f>
        <v>0</v>
      </c>
      <c r="BG1333" s="251">
        <f>IF(N1333="zákl. přenesená",J1333,0)</f>
        <v>0</v>
      </c>
      <c r="BH1333" s="251">
        <f>IF(N1333="sníž. přenesená",J1333,0)</f>
        <v>0</v>
      </c>
      <c r="BI1333" s="251">
        <f>IF(N1333="nulová",J1333,0)</f>
        <v>0</v>
      </c>
      <c r="BJ1333" s="25" t="s">
        <v>24</v>
      </c>
      <c r="BK1333" s="251">
        <f>ROUND(I1333*H1333,2)</f>
        <v>0</v>
      </c>
      <c r="BL1333" s="25" t="s">
        <v>493</v>
      </c>
      <c r="BM1333" s="25" t="s">
        <v>2542</v>
      </c>
    </row>
    <row r="1334" spans="2:47" s="1" customFormat="1" ht="13.5">
      <c r="B1334" s="47"/>
      <c r="C1334" s="75"/>
      <c r="D1334" s="252" t="s">
        <v>403</v>
      </c>
      <c r="E1334" s="75"/>
      <c r="F1334" s="253" t="s">
        <v>2543</v>
      </c>
      <c r="G1334" s="75"/>
      <c r="H1334" s="75"/>
      <c r="I1334" s="208"/>
      <c r="J1334" s="75"/>
      <c r="K1334" s="75"/>
      <c r="L1334" s="73"/>
      <c r="M1334" s="254"/>
      <c r="N1334" s="48"/>
      <c r="O1334" s="48"/>
      <c r="P1334" s="48"/>
      <c r="Q1334" s="48"/>
      <c r="R1334" s="48"/>
      <c r="S1334" s="48"/>
      <c r="T1334" s="96"/>
      <c r="AT1334" s="25" t="s">
        <v>403</v>
      </c>
      <c r="AU1334" s="25" t="s">
        <v>81</v>
      </c>
    </row>
    <row r="1335" spans="2:51" s="12" customFormat="1" ht="13.5">
      <c r="B1335" s="255"/>
      <c r="C1335" s="256"/>
      <c r="D1335" s="252" t="s">
        <v>405</v>
      </c>
      <c r="E1335" s="257" t="s">
        <v>22</v>
      </c>
      <c r="F1335" s="258" t="s">
        <v>2544</v>
      </c>
      <c r="G1335" s="256"/>
      <c r="H1335" s="259">
        <v>734.76</v>
      </c>
      <c r="I1335" s="260"/>
      <c r="J1335" s="256"/>
      <c r="K1335" s="256"/>
      <c r="L1335" s="261"/>
      <c r="M1335" s="262"/>
      <c r="N1335" s="263"/>
      <c r="O1335" s="263"/>
      <c r="P1335" s="263"/>
      <c r="Q1335" s="263"/>
      <c r="R1335" s="263"/>
      <c r="S1335" s="263"/>
      <c r="T1335" s="264"/>
      <c r="AT1335" s="265" t="s">
        <v>405</v>
      </c>
      <c r="AU1335" s="265" t="s">
        <v>81</v>
      </c>
      <c r="AV1335" s="12" t="s">
        <v>81</v>
      </c>
      <c r="AW1335" s="12" t="s">
        <v>36</v>
      </c>
      <c r="AX1335" s="12" t="s">
        <v>24</v>
      </c>
      <c r="AY1335" s="265" t="s">
        <v>394</v>
      </c>
    </row>
    <row r="1336" spans="2:65" s="1" customFormat="1" ht="16.5" customHeight="1">
      <c r="B1336" s="47"/>
      <c r="C1336" s="240" t="s">
        <v>2545</v>
      </c>
      <c r="D1336" s="240" t="s">
        <v>396</v>
      </c>
      <c r="E1336" s="241" t="s">
        <v>2546</v>
      </c>
      <c r="F1336" s="242" t="s">
        <v>2547</v>
      </c>
      <c r="G1336" s="243" t="s">
        <v>552</v>
      </c>
      <c r="H1336" s="244">
        <v>6.176</v>
      </c>
      <c r="I1336" s="245"/>
      <c r="J1336" s="246">
        <f>ROUND(I1336*H1336,2)</f>
        <v>0</v>
      </c>
      <c r="K1336" s="242" t="s">
        <v>410</v>
      </c>
      <c r="L1336" s="73"/>
      <c r="M1336" s="247" t="s">
        <v>22</v>
      </c>
      <c r="N1336" s="248" t="s">
        <v>44</v>
      </c>
      <c r="O1336" s="48"/>
      <c r="P1336" s="249">
        <f>O1336*H1336</f>
        <v>0</v>
      </c>
      <c r="Q1336" s="249">
        <v>0</v>
      </c>
      <c r="R1336" s="249">
        <f>Q1336*H1336</f>
        <v>0</v>
      </c>
      <c r="S1336" s="249">
        <v>0</v>
      </c>
      <c r="T1336" s="250">
        <f>S1336*H1336</f>
        <v>0</v>
      </c>
      <c r="AR1336" s="25" t="s">
        <v>493</v>
      </c>
      <c r="AT1336" s="25" t="s">
        <v>396</v>
      </c>
      <c r="AU1336" s="25" t="s">
        <v>81</v>
      </c>
      <c r="AY1336" s="25" t="s">
        <v>394</v>
      </c>
      <c r="BE1336" s="251">
        <f>IF(N1336="základní",J1336,0)</f>
        <v>0</v>
      </c>
      <c r="BF1336" s="251">
        <f>IF(N1336="snížená",J1336,0)</f>
        <v>0</v>
      </c>
      <c r="BG1336" s="251">
        <f>IF(N1336="zákl. přenesená",J1336,0)</f>
        <v>0</v>
      </c>
      <c r="BH1336" s="251">
        <f>IF(N1336="sníž. přenesená",J1336,0)</f>
        <v>0</v>
      </c>
      <c r="BI1336" s="251">
        <f>IF(N1336="nulová",J1336,0)</f>
        <v>0</v>
      </c>
      <c r="BJ1336" s="25" t="s">
        <v>24</v>
      </c>
      <c r="BK1336" s="251">
        <f>ROUND(I1336*H1336,2)</f>
        <v>0</v>
      </c>
      <c r="BL1336" s="25" t="s">
        <v>493</v>
      </c>
      <c r="BM1336" s="25" t="s">
        <v>2548</v>
      </c>
    </row>
    <row r="1337" spans="2:47" s="1" customFormat="1" ht="13.5">
      <c r="B1337" s="47"/>
      <c r="C1337" s="75"/>
      <c r="D1337" s="252" t="s">
        <v>403</v>
      </c>
      <c r="E1337" s="75"/>
      <c r="F1337" s="253" t="s">
        <v>2549</v>
      </c>
      <c r="G1337" s="75"/>
      <c r="H1337" s="75"/>
      <c r="I1337" s="208"/>
      <c r="J1337" s="75"/>
      <c r="K1337" s="75"/>
      <c r="L1337" s="73"/>
      <c r="M1337" s="254"/>
      <c r="N1337" s="48"/>
      <c r="O1337" s="48"/>
      <c r="P1337" s="48"/>
      <c r="Q1337" s="48"/>
      <c r="R1337" s="48"/>
      <c r="S1337" s="48"/>
      <c r="T1337" s="96"/>
      <c r="AT1337" s="25" t="s">
        <v>403</v>
      </c>
      <c r="AU1337" s="25" t="s">
        <v>81</v>
      </c>
    </row>
    <row r="1338" spans="2:63" s="11" customFormat="1" ht="29.85" customHeight="1">
      <c r="B1338" s="224"/>
      <c r="C1338" s="225"/>
      <c r="D1338" s="226" t="s">
        <v>72</v>
      </c>
      <c r="E1338" s="238" t="s">
        <v>2550</v>
      </c>
      <c r="F1338" s="238" t="s">
        <v>2551</v>
      </c>
      <c r="G1338" s="225"/>
      <c r="H1338" s="225"/>
      <c r="I1338" s="228"/>
      <c r="J1338" s="239">
        <f>BK1338</f>
        <v>0</v>
      </c>
      <c r="K1338" s="225"/>
      <c r="L1338" s="230"/>
      <c r="M1338" s="231"/>
      <c r="N1338" s="232"/>
      <c r="O1338" s="232"/>
      <c r="P1338" s="233">
        <f>SUM(P1339:P1357)</f>
        <v>0</v>
      </c>
      <c r="Q1338" s="232"/>
      <c r="R1338" s="233">
        <f>SUM(R1339:R1357)</f>
        <v>0.7771744700000001</v>
      </c>
      <c r="S1338" s="232"/>
      <c r="T1338" s="234">
        <f>SUM(T1339:T1357)</f>
        <v>0</v>
      </c>
      <c r="AR1338" s="235" t="s">
        <v>81</v>
      </c>
      <c r="AT1338" s="236" t="s">
        <v>72</v>
      </c>
      <c r="AU1338" s="236" t="s">
        <v>24</v>
      </c>
      <c r="AY1338" s="235" t="s">
        <v>394</v>
      </c>
      <c r="BK1338" s="237">
        <f>SUM(BK1339:BK1357)</f>
        <v>0</v>
      </c>
    </row>
    <row r="1339" spans="2:65" s="1" customFormat="1" ht="25.5" customHeight="1">
      <c r="B1339" s="47"/>
      <c r="C1339" s="240" t="s">
        <v>2552</v>
      </c>
      <c r="D1339" s="240" t="s">
        <v>396</v>
      </c>
      <c r="E1339" s="241" t="s">
        <v>2553</v>
      </c>
      <c r="F1339" s="242" t="s">
        <v>2554</v>
      </c>
      <c r="G1339" s="243" t="s">
        <v>612</v>
      </c>
      <c r="H1339" s="244">
        <v>219.305</v>
      </c>
      <c r="I1339" s="245"/>
      <c r="J1339" s="246">
        <f>ROUND(I1339*H1339,2)</f>
        <v>0</v>
      </c>
      <c r="K1339" s="242" t="s">
        <v>400</v>
      </c>
      <c r="L1339" s="73"/>
      <c r="M1339" s="247" t="s">
        <v>22</v>
      </c>
      <c r="N1339" s="248" t="s">
        <v>44</v>
      </c>
      <c r="O1339" s="48"/>
      <c r="P1339" s="249">
        <f>O1339*H1339</f>
        <v>0</v>
      </c>
      <c r="Q1339" s="249">
        <v>5E-05</v>
      </c>
      <c r="R1339" s="249">
        <f>Q1339*H1339</f>
        <v>0.010965250000000001</v>
      </c>
      <c r="S1339" s="249">
        <v>0</v>
      </c>
      <c r="T1339" s="250">
        <f>S1339*H1339</f>
        <v>0</v>
      </c>
      <c r="AR1339" s="25" t="s">
        <v>493</v>
      </c>
      <c r="AT1339" s="25" t="s">
        <v>396</v>
      </c>
      <c r="AU1339" s="25" t="s">
        <v>81</v>
      </c>
      <c r="AY1339" s="25" t="s">
        <v>394</v>
      </c>
      <c r="BE1339" s="251">
        <f>IF(N1339="základní",J1339,0)</f>
        <v>0</v>
      </c>
      <c r="BF1339" s="251">
        <f>IF(N1339="snížená",J1339,0)</f>
        <v>0</v>
      </c>
      <c r="BG1339" s="251">
        <f>IF(N1339="zákl. přenesená",J1339,0)</f>
        <v>0</v>
      </c>
      <c r="BH1339" s="251">
        <f>IF(N1339="sníž. přenesená",J1339,0)</f>
        <v>0</v>
      </c>
      <c r="BI1339" s="251">
        <f>IF(N1339="nulová",J1339,0)</f>
        <v>0</v>
      </c>
      <c r="BJ1339" s="25" t="s">
        <v>24</v>
      </c>
      <c r="BK1339" s="251">
        <f>ROUND(I1339*H1339,2)</f>
        <v>0</v>
      </c>
      <c r="BL1339" s="25" t="s">
        <v>493</v>
      </c>
      <c r="BM1339" s="25" t="s">
        <v>2555</v>
      </c>
    </row>
    <row r="1340" spans="2:47" s="1" customFormat="1" ht="13.5">
      <c r="B1340" s="47"/>
      <c r="C1340" s="75"/>
      <c r="D1340" s="252" t="s">
        <v>403</v>
      </c>
      <c r="E1340" s="75"/>
      <c r="F1340" s="253" t="s">
        <v>2556</v>
      </c>
      <c r="G1340" s="75"/>
      <c r="H1340" s="75"/>
      <c r="I1340" s="208"/>
      <c r="J1340" s="75"/>
      <c r="K1340" s="75"/>
      <c r="L1340" s="73"/>
      <c r="M1340" s="254"/>
      <c r="N1340" s="48"/>
      <c r="O1340" s="48"/>
      <c r="P1340" s="48"/>
      <c r="Q1340" s="48"/>
      <c r="R1340" s="48"/>
      <c r="S1340" s="48"/>
      <c r="T1340" s="96"/>
      <c r="AT1340" s="25" t="s">
        <v>403</v>
      </c>
      <c r="AU1340" s="25" t="s">
        <v>81</v>
      </c>
    </row>
    <row r="1341" spans="2:51" s="12" customFormat="1" ht="13.5">
      <c r="B1341" s="255"/>
      <c r="C1341" s="256"/>
      <c r="D1341" s="252" t="s">
        <v>405</v>
      </c>
      <c r="E1341" s="257" t="s">
        <v>22</v>
      </c>
      <c r="F1341" s="258" t="s">
        <v>2557</v>
      </c>
      <c r="G1341" s="256"/>
      <c r="H1341" s="259">
        <v>28.05</v>
      </c>
      <c r="I1341" s="260"/>
      <c r="J1341" s="256"/>
      <c r="K1341" s="256"/>
      <c r="L1341" s="261"/>
      <c r="M1341" s="262"/>
      <c r="N1341" s="263"/>
      <c r="O1341" s="263"/>
      <c r="P1341" s="263"/>
      <c r="Q1341" s="263"/>
      <c r="R1341" s="263"/>
      <c r="S1341" s="263"/>
      <c r="T1341" s="264"/>
      <c r="AT1341" s="265" t="s">
        <v>405</v>
      </c>
      <c r="AU1341" s="265" t="s">
        <v>81</v>
      </c>
      <c r="AV1341" s="12" t="s">
        <v>81</v>
      </c>
      <c r="AW1341" s="12" t="s">
        <v>36</v>
      </c>
      <c r="AX1341" s="12" t="s">
        <v>73</v>
      </c>
      <c r="AY1341" s="265" t="s">
        <v>394</v>
      </c>
    </row>
    <row r="1342" spans="2:51" s="12" customFormat="1" ht="13.5">
      <c r="B1342" s="255"/>
      <c r="C1342" s="256"/>
      <c r="D1342" s="252" t="s">
        <v>405</v>
      </c>
      <c r="E1342" s="257" t="s">
        <v>22</v>
      </c>
      <c r="F1342" s="258" t="s">
        <v>2558</v>
      </c>
      <c r="G1342" s="256"/>
      <c r="H1342" s="259">
        <v>46.31</v>
      </c>
      <c r="I1342" s="260"/>
      <c r="J1342" s="256"/>
      <c r="K1342" s="256"/>
      <c r="L1342" s="261"/>
      <c r="M1342" s="262"/>
      <c r="N1342" s="263"/>
      <c r="O1342" s="263"/>
      <c r="P1342" s="263"/>
      <c r="Q1342" s="263"/>
      <c r="R1342" s="263"/>
      <c r="S1342" s="263"/>
      <c r="T1342" s="264"/>
      <c r="AT1342" s="265" t="s">
        <v>405</v>
      </c>
      <c r="AU1342" s="265" t="s">
        <v>81</v>
      </c>
      <c r="AV1342" s="12" t="s">
        <v>81</v>
      </c>
      <c r="AW1342" s="12" t="s">
        <v>36</v>
      </c>
      <c r="AX1342" s="12" t="s">
        <v>73</v>
      </c>
      <c r="AY1342" s="265" t="s">
        <v>394</v>
      </c>
    </row>
    <row r="1343" spans="2:51" s="12" customFormat="1" ht="13.5">
      <c r="B1343" s="255"/>
      <c r="C1343" s="256"/>
      <c r="D1343" s="252" t="s">
        <v>405</v>
      </c>
      <c r="E1343" s="257" t="s">
        <v>22</v>
      </c>
      <c r="F1343" s="258" t="s">
        <v>2559</v>
      </c>
      <c r="G1343" s="256"/>
      <c r="H1343" s="259">
        <v>80.195</v>
      </c>
      <c r="I1343" s="260"/>
      <c r="J1343" s="256"/>
      <c r="K1343" s="256"/>
      <c r="L1343" s="261"/>
      <c r="M1343" s="262"/>
      <c r="N1343" s="263"/>
      <c r="O1343" s="263"/>
      <c r="P1343" s="263"/>
      <c r="Q1343" s="263"/>
      <c r="R1343" s="263"/>
      <c r="S1343" s="263"/>
      <c r="T1343" s="264"/>
      <c r="AT1343" s="265" t="s">
        <v>405</v>
      </c>
      <c r="AU1343" s="265" t="s">
        <v>81</v>
      </c>
      <c r="AV1343" s="12" t="s">
        <v>81</v>
      </c>
      <c r="AW1343" s="12" t="s">
        <v>36</v>
      </c>
      <c r="AX1343" s="12" t="s">
        <v>73</v>
      </c>
      <c r="AY1343" s="265" t="s">
        <v>394</v>
      </c>
    </row>
    <row r="1344" spans="2:51" s="12" customFormat="1" ht="13.5">
      <c r="B1344" s="255"/>
      <c r="C1344" s="256"/>
      <c r="D1344" s="252" t="s">
        <v>405</v>
      </c>
      <c r="E1344" s="257" t="s">
        <v>22</v>
      </c>
      <c r="F1344" s="258" t="s">
        <v>2560</v>
      </c>
      <c r="G1344" s="256"/>
      <c r="H1344" s="259">
        <v>15.98</v>
      </c>
      <c r="I1344" s="260"/>
      <c r="J1344" s="256"/>
      <c r="K1344" s="256"/>
      <c r="L1344" s="261"/>
      <c r="M1344" s="262"/>
      <c r="N1344" s="263"/>
      <c r="O1344" s="263"/>
      <c r="P1344" s="263"/>
      <c r="Q1344" s="263"/>
      <c r="R1344" s="263"/>
      <c r="S1344" s="263"/>
      <c r="T1344" s="264"/>
      <c r="AT1344" s="265" t="s">
        <v>405</v>
      </c>
      <c r="AU1344" s="265" t="s">
        <v>81</v>
      </c>
      <c r="AV1344" s="12" t="s">
        <v>81</v>
      </c>
      <c r="AW1344" s="12" t="s">
        <v>36</v>
      </c>
      <c r="AX1344" s="12" t="s">
        <v>73</v>
      </c>
      <c r="AY1344" s="265" t="s">
        <v>394</v>
      </c>
    </row>
    <row r="1345" spans="2:51" s="12" customFormat="1" ht="13.5">
      <c r="B1345" s="255"/>
      <c r="C1345" s="256"/>
      <c r="D1345" s="252" t="s">
        <v>405</v>
      </c>
      <c r="E1345" s="257" t="s">
        <v>22</v>
      </c>
      <c r="F1345" s="258" t="s">
        <v>2561</v>
      </c>
      <c r="G1345" s="256"/>
      <c r="H1345" s="259">
        <v>48.77</v>
      </c>
      <c r="I1345" s="260"/>
      <c r="J1345" s="256"/>
      <c r="K1345" s="256"/>
      <c r="L1345" s="261"/>
      <c r="M1345" s="262"/>
      <c r="N1345" s="263"/>
      <c r="O1345" s="263"/>
      <c r="P1345" s="263"/>
      <c r="Q1345" s="263"/>
      <c r="R1345" s="263"/>
      <c r="S1345" s="263"/>
      <c r="T1345" s="264"/>
      <c r="AT1345" s="265" t="s">
        <v>405</v>
      </c>
      <c r="AU1345" s="265" t="s">
        <v>81</v>
      </c>
      <c r="AV1345" s="12" t="s">
        <v>81</v>
      </c>
      <c r="AW1345" s="12" t="s">
        <v>36</v>
      </c>
      <c r="AX1345" s="12" t="s">
        <v>73</v>
      </c>
      <c r="AY1345" s="265" t="s">
        <v>394</v>
      </c>
    </row>
    <row r="1346" spans="2:51" s="14" customFormat="1" ht="13.5">
      <c r="B1346" s="277"/>
      <c r="C1346" s="278"/>
      <c r="D1346" s="252" t="s">
        <v>405</v>
      </c>
      <c r="E1346" s="279" t="s">
        <v>313</v>
      </c>
      <c r="F1346" s="280" t="s">
        <v>473</v>
      </c>
      <c r="G1346" s="278"/>
      <c r="H1346" s="281">
        <v>219.305</v>
      </c>
      <c r="I1346" s="282"/>
      <c r="J1346" s="278"/>
      <c r="K1346" s="278"/>
      <c r="L1346" s="283"/>
      <c r="M1346" s="284"/>
      <c r="N1346" s="285"/>
      <c r="O1346" s="285"/>
      <c r="P1346" s="285"/>
      <c r="Q1346" s="285"/>
      <c r="R1346" s="285"/>
      <c r="S1346" s="285"/>
      <c r="T1346" s="286"/>
      <c r="AT1346" s="287" t="s">
        <v>405</v>
      </c>
      <c r="AU1346" s="287" t="s">
        <v>81</v>
      </c>
      <c r="AV1346" s="14" t="s">
        <v>401</v>
      </c>
      <c r="AW1346" s="14" t="s">
        <v>36</v>
      </c>
      <c r="AX1346" s="14" t="s">
        <v>24</v>
      </c>
      <c r="AY1346" s="287" t="s">
        <v>394</v>
      </c>
    </row>
    <row r="1347" spans="2:65" s="1" customFormat="1" ht="16.5" customHeight="1">
      <c r="B1347" s="47"/>
      <c r="C1347" s="288" t="s">
        <v>2562</v>
      </c>
      <c r="D1347" s="288" t="s">
        <v>506</v>
      </c>
      <c r="E1347" s="289" t="s">
        <v>2563</v>
      </c>
      <c r="F1347" s="290" t="s">
        <v>2564</v>
      </c>
      <c r="G1347" s="291" t="s">
        <v>612</v>
      </c>
      <c r="H1347" s="292">
        <v>219.305</v>
      </c>
      <c r="I1347" s="293"/>
      <c r="J1347" s="294">
        <f>ROUND(I1347*H1347,2)</f>
        <v>0</v>
      </c>
      <c r="K1347" s="290" t="s">
        <v>22</v>
      </c>
      <c r="L1347" s="295"/>
      <c r="M1347" s="296" t="s">
        <v>22</v>
      </c>
      <c r="N1347" s="297" t="s">
        <v>44</v>
      </c>
      <c r="O1347" s="48"/>
      <c r="P1347" s="249">
        <f>O1347*H1347</f>
        <v>0</v>
      </c>
      <c r="Q1347" s="249">
        <v>0.0002</v>
      </c>
      <c r="R1347" s="249">
        <f>Q1347*H1347</f>
        <v>0.043861000000000004</v>
      </c>
      <c r="S1347" s="249">
        <v>0</v>
      </c>
      <c r="T1347" s="250">
        <f>S1347*H1347</f>
        <v>0</v>
      </c>
      <c r="AR1347" s="25" t="s">
        <v>588</v>
      </c>
      <c r="AT1347" s="25" t="s">
        <v>506</v>
      </c>
      <c r="AU1347" s="25" t="s">
        <v>81</v>
      </c>
      <c r="AY1347" s="25" t="s">
        <v>394</v>
      </c>
      <c r="BE1347" s="251">
        <f>IF(N1347="základní",J1347,0)</f>
        <v>0</v>
      </c>
      <c r="BF1347" s="251">
        <f>IF(N1347="snížená",J1347,0)</f>
        <v>0</v>
      </c>
      <c r="BG1347" s="251">
        <f>IF(N1347="zákl. přenesená",J1347,0)</f>
        <v>0</v>
      </c>
      <c r="BH1347" s="251">
        <f>IF(N1347="sníž. přenesená",J1347,0)</f>
        <v>0</v>
      </c>
      <c r="BI1347" s="251">
        <f>IF(N1347="nulová",J1347,0)</f>
        <v>0</v>
      </c>
      <c r="BJ1347" s="25" t="s">
        <v>24</v>
      </c>
      <c r="BK1347" s="251">
        <f>ROUND(I1347*H1347,2)</f>
        <v>0</v>
      </c>
      <c r="BL1347" s="25" t="s">
        <v>493</v>
      </c>
      <c r="BM1347" s="25" t="s">
        <v>2565</v>
      </c>
    </row>
    <row r="1348" spans="2:47" s="1" customFormat="1" ht="13.5">
      <c r="B1348" s="47"/>
      <c r="C1348" s="75"/>
      <c r="D1348" s="252" t="s">
        <v>403</v>
      </c>
      <c r="E1348" s="75"/>
      <c r="F1348" s="253" t="s">
        <v>2564</v>
      </c>
      <c r="G1348" s="75"/>
      <c r="H1348" s="75"/>
      <c r="I1348" s="208"/>
      <c r="J1348" s="75"/>
      <c r="K1348" s="75"/>
      <c r="L1348" s="73"/>
      <c r="M1348" s="254"/>
      <c r="N1348" s="48"/>
      <c r="O1348" s="48"/>
      <c r="P1348" s="48"/>
      <c r="Q1348" s="48"/>
      <c r="R1348" s="48"/>
      <c r="S1348" s="48"/>
      <c r="T1348" s="96"/>
      <c r="AT1348" s="25" t="s">
        <v>403</v>
      </c>
      <c r="AU1348" s="25" t="s">
        <v>81</v>
      </c>
    </row>
    <row r="1349" spans="2:51" s="12" customFormat="1" ht="13.5">
      <c r="B1349" s="255"/>
      <c r="C1349" s="256"/>
      <c r="D1349" s="252" t="s">
        <v>405</v>
      </c>
      <c r="E1349" s="257" t="s">
        <v>22</v>
      </c>
      <c r="F1349" s="258" t="s">
        <v>313</v>
      </c>
      <c r="G1349" s="256"/>
      <c r="H1349" s="259">
        <v>219.305</v>
      </c>
      <c r="I1349" s="260"/>
      <c r="J1349" s="256"/>
      <c r="K1349" s="256"/>
      <c r="L1349" s="261"/>
      <c r="M1349" s="262"/>
      <c r="N1349" s="263"/>
      <c r="O1349" s="263"/>
      <c r="P1349" s="263"/>
      <c r="Q1349" s="263"/>
      <c r="R1349" s="263"/>
      <c r="S1349" s="263"/>
      <c r="T1349" s="264"/>
      <c r="AT1349" s="265" t="s">
        <v>405</v>
      </c>
      <c r="AU1349" s="265" t="s">
        <v>81</v>
      </c>
      <c r="AV1349" s="12" t="s">
        <v>81</v>
      </c>
      <c r="AW1349" s="12" t="s">
        <v>36</v>
      </c>
      <c r="AX1349" s="12" t="s">
        <v>24</v>
      </c>
      <c r="AY1349" s="265" t="s">
        <v>394</v>
      </c>
    </row>
    <row r="1350" spans="2:65" s="1" customFormat="1" ht="25.5" customHeight="1">
      <c r="B1350" s="47"/>
      <c r="C1350" s="240" t="s">
        <v>2566</v>
      </c>
      <c r="D1350" s="240" t="s">
        <v>396</v>
      </c>
      <c r="E1350" s="241" t="s">
        <v>2567</v>
      </c>
      <c r="F1350" s="242" t="s">
        <v>2568</v>
      </c>
      <c r="G1350" s="243" t="s">
        <v>399</v>
      </c>
      <c r="H1350" s="244">
        <v>37.273</v>
      </c>
      <c r="I1350" s="245"/>
      <c r="J1350" s="246">
        <f>ROUND(I1350*H1350,2)</f>
        <v>0</v>
      </c>
      <c r="K1350" s="242" t="s">
        <v>400</v>
      </c>
      <c r="L1350" s="73"/>
      <c r="M1350" s="247" t="s">
        <v>22</v>
      </c>
      <c r="N1350" s="248" t="s">
        <v>44</v>
      </c>
      <c r="O1350" s="48"/>
      <c r="P1350" s="249">
        <f>O1350*H1350</f>
        <v>0</v>
      </c>
      <c r="Q1350" s="249">
        <v>0.01014</v>
      </c>
      <c r="R1350" s="249">
        <f>Q1350*H1350</f>
        <v>0.37794822</v>
      </c>
      <c r="S1350" s="249">
        <v>0</v>
      </c>
      <c r="T1350" s="250">
        <f>S1350*H1350</f>
        <v>0</v>
      </c>
      <c r="AR1350" s="25" t="s">
        <v>493</v>
      </c>
      <c r="AT1350" s="25" t="s">
        <v>396</v>
      </c>
      <c r="AU1350" s="25" t="s">
        <v>81</v>
      </c>
      <c r="AY1350" s="25" t="s">
        <v>394</v>
      </c>
      <c r="BE1350" s="251">
        <f>IF(N1350="základní",J1350,0)</f>
        <v>0</v>
      </c>
      <c r="BF1350" s="251">
        <f>IF(N1350="snížená",J1350,0)</f>
        <v>0</v>
      </c>
      <c r="BG1350" s="251">
        <f>IF(N1350="zákl. přenesená",J1350,0)</f>
        <v>0</v>
      </c>
      <c r="BH1350" s="251">
        <f>IF(N1350="sníž. přenesená",J1350,0)</f>
        <v>0</v>
      </c>
      <c r="BI1350" s="251">
        <f>IF(N1350="nulová",J1350,0)</f>
        <v>0</v>
      </c>
      <c r="BJ1350" s="25" t="s">
        <v>24</v>
      </c>
      <c r="BK1350" s="251">
        <f>ROUND(I1350*H1350,2)</f>
        <v>0</v>
      </c>
      <c r="BL1350" s="25" t="s">
        <v>493</v>
      </c>
      <c r="BM1350" s="25" t="s">
        <v>2569</v>
      </c>
    </row>
    <row r="1351" spans="2:47" s="1" customFormat="1" ht="13.5">
      <c r="B1351" s="47"/>
      <c r="C1351" s="75"/>
      <c r="D1351" s="252" t="s">
        <v>403</v>
      </c>
      <c r="E1351" s="75"/>
      <c r="F1351" s="253" t="s">
        <v>2570</v>
      </c>
      <c r="G1351" s="75"/>
      <c r="H1351" s="75"/>
      <c r="I1351" s="208"/>
      <c r="J1351" s="75"/>
      <c r="K1351" s="75"/>
      <c r="L1351" s="73"/>
      <c r="M1351" s="254"/>
      <c r="N1351" s="48"/>
      <c r="O1351" s="48"/>
      <c r="P1351" s="48"/>
      <c r="Q1351" s="48"/>
      <c r="R1351" s="48"/>
      <c r="S1351" s="48"/>
      <c r="T1351" s="96"/>
      <c r="AT1351" s="25" t="s">
        <v>403</v>
      </c>
      <c r="AU1351" s="25" t="s">
        <v>81</v>
      </c>
    </row>
    <row r="1352" spans="2:51" s="12" customFormat="1" ht="13.5">
      <c r="B1352" s="255"/>
      <c r="C1352" s="256"/>
      <c r="D1352" s="252" t="s">
        <v>405</v>
      </c>
      <c r="E1352" s="257" t="s">
        <v>22</v>
      </c>
      <c r="F1352" s="258" t="s">
        <v>342</v>
      </c>
      <c r="G1352" s="256"/>
      <c r="H1352" s="259">
        <v>37.273</v>
      </c>
      <c r="I1352" s="260"/>
      <c r="J1352" s="256"/>
      <c r="K1352" s="256"/>
      <c r="L1352" s="261"/>
      <c r="M1352" s="262"/>
      <c r="N1352" s="263"/>
      <c r="O1352" s="263"/>
      <c r="P1352" s="263"/>
      <c r="Q1352" s="263"/>
      <c r="R1352" s="263"/>
      <c r="S1352" s="263"/>
      <c r="T1352" s="264"/>
      <c r="AT1352" s="265" t="s">
        <v>405</v>
      </c>
      <c r="AU1352" s="265" t="s">
        <v>81</v>
      </c>
      <c r="AV1352" s="12" t="s">
        <v>81</v>
      </c>
      <c r="AW1352" s="12" t="s">
        <v>36</v>
      </c>
      <c r="AX1352" s="12" t="s">
        <v>24</v>
      </c>
      <c r="AY1352" s="265" t="s">
        <v>394</v>
      </c>
    </row>
    <row r="1353" spans="2:65" s="1" customFormat="1" ht="25.5" customHeight="1">
      <c r="B1353" s="47"/>
      <c r="C1353" s="288" t="s">
        <v>2571</v>
      </c>
      <c r="D1353" s="288" t="s">
        <v>506</v>
      </c>
      <c r="E1353" s="289" t="s">
        <v>2572</v>
      </c>
      <c r="F1353" s="290" t="s">
        <v>2573</v>
      </c>
      <c r="G1353" s="291" t="s">
        <v>399</v>
      </c>
      <c r="H1353" s="292">
        <v>41</v>
      </c>
      <c r="I1353" s="293"/>
      <c r="J1353" s="294">
        <f>ROUND(I1353*H1353,2)</f>
        <v>0</v>
      </c>
      <c r="K1353" s="290" t="s">
        <v>22</v>
      </c>
      <c r="L1353" s="295"/>
      <c r="M1353" s="296" t="s">
        <v>22</v>
      </c>
      <c r="N1353" s="297" t="s">
        <v>44</v>
      </c>
      <c r="O1353" s="48"/>
      <c r="P1353" s="249">
        <f>O1353*H1353</f>
        <v>0</v>
      </c>
      <c r="Q1353" s="249">
        <v>0.0084</v>
      </c>
      <c r="R1353" s="249">
        <f>Q1353*H1353</f>
        <v>0.3444</v>
      </c>
      <c r="S1353" s="249">
        <v>0</v>
      </c>
      <c r="T1353" s="250">
        <f>S1353*H1353</f>
        <v>0</v>
      </c>
      <c r="AR1353" s="25" t="s">
        <v>588</v>
      </c>
      <c r="AT1353" s="25" t="s">
        <v>506</v>
      </c>
      <c r="AU1353" s="25" t="s">
        <v>81</v>
      </c>
      <c r="AY1353" s="25" t="s">
        <v>394</v>
      </c>
      <c r="BE1353" s="251">
        <f>IF(N1353="základní",J1353,0)</f>
        <v>0</v>
      </c>
      <c r="BF1353" s="251">
        <f>IF(N1353="snížená",J1353,0)</f>
        <v>0</v>
      </c>
      <c r="BG1353" s="251">
        <f>IF(N1353="zákl. přenesená",J1353,0)</f>
        <v>0</v>
      </c>
      <c r="BH1353" s="251">
        <f>IF(N1353="sníž. přenesená",J1353,0)</f>
        <v>0</v>
      </c>
      <c r="BI1353" s="251">
        <f>IF(N1353="nulová",J1353,0)</f>
        <v>0</v>
      </c>
      <c r="BJ1353" s="25" t="s">
        <v>24</v>
      </c>
      <c r="BK1353" s="251">
        <f>ROUND(I1353*H1353,2)</f>
        <v>0</v>
      </c>
      <c r="BL1353" s="25" t="s">
        <v>493</v>
      </c>
      <c r="BM1353" s="25" t="s">
        <v>2574</v>
      </c>
    </row>
    <row r="1354" spans="2:47" s="1" customFormat="1" ht="13.5">
      <c r="B1354" s="47"/>
      <c r="C1354" s="75"/>
      <c r="D1354" s="252" t="s">
        <v>403</v>
      </c>
      <c r="E1354" s="75"/>
      <c r="F1354" s="253" t="s">
        <v>2575</v>
      </c>
      <c r="G1354" s="75"/>
      <c r="H1354" s="75"/>
      <c r="I1354" s="208"/>
      <c r="J1354" s="75"/>
      <c r="K1354" s="75"/>
      <c r="L1354" s="73"/>
      <c r="M1354" s="254"/>
      <c r="N1354" s="48"/>
      <c r="O1354" s="48"/>
      <c r="P1354" s="48"/>
      <c r="Q1354" s="48"/>
      <c r="R1354" s="48"/>
      <c r="S1354" s="48"/>
      <c r="T1354" s="96"/>
      <c r="AT1354" s="25" t="s">
        <v>403</v>
      </c>
      <c r="AU1354" s="25" t="s">
        <v>81</v>
      </c>
    </row>
    <row r="1355" spans="2:51" s="12" customFormat="1" ht="13.5">
      <c r="B1355" s="255"/>
      <c r="C1355" s="256"/>
      <c r="D1355" s="252" t="s">
        <v>405</v>
      </c>
      <c r="E1355" s="257" t="s">
        <v>22</v>
      </c>
      <c r="F1355" s="258" t="s">
        <v>2576</v>
      </c>
      <c r="G1355" s="256"/>
      <c r="H1355" s="259">
        <v>41</v>
      </c>
      <c r="I1355" s="260"/>
      <c r="J1355" s="256"/>
      <c r="K1355" s="256"/>
      <c r="L1355" s="261"/>
      <c r="M1355" s="262"/>
      <c r="N1355" s="263"/>
      <c r="O1355" s="263"/>
      <c r="P1355" s="263"/>
      <c r="Q1355" s="263"/>
      <c r="R1355" s="263"/>
      <c r="S1355" s="263"/>
      <c r="T1355" s="264"/>
      <c r="AT1355" s="265" t="s">
        <v>405</v>
      </c>
      <c r="AU1355" s="265" t="s">
        <v>81</v>
      </c>
      <c r="AV1355" s="12" t="s">
        <v>81</v>
      </c>
      <c r="AW1355" s="12" t="s">
        <v>36</v>
      </c>
      <c r="AX1355" s="12" t="s">
        <v>24</v>
      </c>
      <c r="AY1355" s="265" t="s">
        <v>394</v>
      </c>
    </row>
    <row r="1356" spans="2:65" s="1" customFormat="1" ht="16.5" customHeight="1">
      <c r="B1356" s="47"/>
      <c r="C1356" s="240" t="s">
        <v>2577</v>
      </c>
      <c r="D1356" s="240" t="s">
        <v>396</v>
      </c>
      <c r="E1356" s="241" t="s">
        <v>2578</v>
      </c>
      <c r="F1356" s="242" t="s">
        <v>2579</v>
      </c>
      <c r="G1356" s="243" t="s">
        <v>552</v>
      </c>
      <c r="H1356" s="244">
        <v>0.777</v>
      </c>
      <c r="I1356" s="245"/>
      <c r="J1356" s="246">
        <f>ROUND(I1356*H1356,2)</f>
        <v>0</v>
      </c>
      <c r="K1356" s="242" t="s">
        <v>400</v>
      </c>
      <c r="L1356" s="73"/>
      <c r="M1356" s="247" t="s">
        <v>22</v>
      </c>
      <c r="N1356" s="248" t="s">
        <v>44</v>
      </c>
      <c r="O1356" s="48"/>
      <c r="P1356" s="249">
        <f>O1356*H1356</f>
        <v>0</v>
      </c>
      <c r="Q1356" s="249">
        <v>0</v>
      </c>
      <c r="R1356" s="249">
        <f>Q1356*H1356</f>
        <v>0</v>
      </c>
      <c r="S1356" s="249">
        <v>0</v>
      </c>
      <c r="T1356" s="250">
        <f>S1356*H1356</f>
        <v>0</v>
      </c>
      <c r="AR1356" s="25" t="s">
        <v>493</v>
      </c>
      <c r="AT1356" s="25" t="s">
        <v>396</v>
      </c>
      <c r="AU1356" s="25" t="s">
        <v>81</v>
      </c>
      <c r="AY1356" s="25" t="s">
        <v>394</v>
      </c>
      <c r="BE1356" s="251">
        <f>IF(N1356="základní",J1356,0)</f>
        <v>0</v>
      </c>
      <c r="BF1356" s="251">
        <f>IF(N1356="snížená",J1356,0)</f>
        <v>0</v>
      </c>
      <c r="BG1356" s="251">
        <f>IF(N1356="zákl. přenesená",J1356,0)</f>
        <v>0</v>
      </c>
      <c r="BH1356" s="251">
        <f>IF(N1356="sníž. přenesená",J1356,0)</f>
        <v>0</v>
      </c>
      <c r="BI1356" s="251">
        <f>IF(N1356="nulová",J1356,0)</f>
        <v>0</v>
      </c>
      <c r="BJ1356" s="25" t="s">
        <v>24</v>
      </c>
      <c r="BK1356" s="251">
        <f>ROUND(I1356*H1356,2)</f>
        <v>0</v>
      </c>
      <c r="BL1356" s="25" t="s">
        <v>493</v>
      </c>
      <c r="BM1356" s="25" t="s">
        <v>2580</v>
      </c>
    </row>
    <row r="1357" spans="2:47" s="1" customFormat="1" ht="13.5">
      <c r="B1357" s="47"/>
      <c r="C1357" s="75"/>
      <c r="D1357" s="252" t="s">
        <v>403</v>
      </c>
      <c r="E1357" s="75"/>
      <c r="F1357" s="253" t="s">
        <v>2581</v>
      </c>
      <c r="G1357" s="75"/>
      <c r="H1357" s="75"/>
      <c r="I1357" s="208"/>
      <c r="J1357" s="75"/>
      <c r="K1357" s="75"/>
      <c r="L1357" s="73"/>
      <c r="M1357" s="254"/>
      <c r="N1357" s="48"/>
      <c r="O1357" s="48"/>
      <c r="P1357" s="48"/>
      <c r="Q1357" s="48"/>
      <c r="R1357" s="48"/>
      <c r="S1357" s="48"/>
      <c r="T1357" s="96"/>
      <c r="AT1357" s="25" t="s">
        <v>403</v>
      </c>
      <c r="AU1357" s="25" t="s">
        <v>81</v>
      </c>
    </row>
    <row r="1358" spans="2:63" s="11" customFormat="1" ht="29.85" customHeight="1">
      <c r="B1358" s="224"/>
      <c r="C1358" s="225"/>
      <c r="D1358" s="226" t="s">
        <v>72</v>
      </c>
      <c r="E1358" s="238" t="s">
        <v>2582</v>
      </c>
      <c r="F1358" s="238" t="s">
        <v>2583</v>
      </c>
      <c r="G1358" s="225"/>
      <c r="H1358" s="225"/>
      <c r="I1358" s="228"/>
      <c r="J1358" s="239">
        <f>BK1358</f>
        <v>0</v>
      </c>
      <c r="K1358" s="225"/>
      <c r="L1358" s="230"/>
      <c r="M1358" s="231"/>
      <c r="N1358" s="232"/>
      <c r="O1358" s="232"/>
      <c r="P1358" s="233">
        <f>SUM(P1359:P1366)</f>
        <v>0</v>
      </c>
      <c r="Q1358" s="232"/>
      <c r="R1358" s="233">
        <f>SUM(R1359:R1366)</f>
        <v>0.015674999999999998</v>
      </c>
      <c r="S1358" s="232"/>
      <c r="T1358" s="234">
        <f>SUM(T1359:T1366)</f>
        <v>0</v>
      </c>
      <c r="AR1358" s="235" t="s">
        <v>81</v>
      </c>
      <c r="AT1358" s="236" t="s">
        <v>72</v>
      </c>
      <c r="AU1358" s="236" t="s">
        <v>24</v>
      </c>
      <c r="AY1358" s="235" t="s">
        <v>394</v>
      </c>
      <c r="BK1358" s="237">
        <f>SUM(BK1359:BK1366)</f>
        <v>0</v>
      </c>
    </row>
    <row r="1359" spans="2:65" s="1" customFormat="1" ht="16.5" customHeight="1">
      <c r="B1359" s="47"/>
      <c r="C1359" s="240" t="s">
        <v>2584</v>
      </c>
      <c r="D1359" s="240" t="s">
        <v>396</v>
      </c>
      <c r="E1359" s="241" t="s">
        <v>2585</v>
      </c>
      <c r="F1359" s="242" t="s">
        <v>2586</v>
      </c>
      <c r="G1359" s="243" t="s">
        <v>399</v>
      </c>
      <c r="H1359" s="244">
        <v>5.225</v>
      </c>
      <c r="I1359" s="245"/>
      <c r="J1359" s="246">
        <f>ROUND(I1359*H1359,2)</f>
        <v>0</v>
      </c>
      <c r="K1359" s="242" t="s">
        <v>22</v>
      </c>
      <c r="L1359" s="73"/>
      <c r="M1359" s="247" t="s">
        <v>22</v>
      </c>
      <c r="N1359" s="248" t="s">
        <v>44</v>
      </c>
      <c r="O1359" s="48"/>
      <c r="P1359" s="249">
        <f>O1359*H1359</f>
        <v>0</v>
      </c>
      <c r="Q1359" s="249">
        <v>0</v>
      </c>
      <c r="R1359" s="249">
        <f>Q1359*H1359</f>
        <v>0</v>
      </c>
      <c r="S1359" s="249">
        <v>0</v>
      </c>
      <c r="T1359" s="250">
        <f>S1359*H1359</f>
        <v>0</v>
      </c>
      <c r="AR1359" s="25" t="s">
        <v>493</v>
      </c>
      <c r="AT1359" s="25" t="s">
        <v>396</v>
      </c>
      <c r="AU1359" s="25" t="s">
        <v>81</v>
      </c>
      <c r="AY1359" s="25" t="s">
        <v>394</v>
      </c>
      <c r="BE1359" s="251">
        <f>IF(N1359="základní",J1359,0)</f>
        <v>0</v>
      </c>
      <c r="BF1359" s="251">
        <f>IF(N1359="snížená",J1359,0)</f>
        <v>0</v>
      </c>
      <c r="BG1359" s="251">
        <f>IF(N1359="zákl. přenesená",J1359,0)</f>
        <v>0</v>
      </c>
      <c r="BH1359" s="251">
        <f>IF(N1359="sníž. přenesená",J1359,0)</f>
        <v>0</v>
      </c>
      <c r="BI1359" s="251">
        <f>IF(N1359="nulová",J1359,0)</f>
        <v>0</v>
      </c>
      <c r="BJ1359" s="25" t="s">
        <v>24</v>
      </c>
      <c r="BK1359" s="251">
        <f>ROUND(I1359*H1359,2)</f>
        <v>0</v>
      </c>
      <c r="BL1359" s="25" t="s">
        <v>493</v>
      </c>
      <c r="BM1359" s="25" t="s">
        <v>2587</v>
      </c>
    </row>
    <row r="1360" spans="2:47" s="1" customFormat="1" ht="13.5">
      <c r="B1360" s="47"/>
      <c r="C1360" s="75"/>
      <c r="D1360" s="252" t="s">
        <v>403</v>
      </c>
      <c r="E1360" s="75"/>
      <c r="F1360" s="253" t="s">
        <v>2588</v>
      </c>
      <c r="G1360" s="75"/>
      <c r="H1360" s="75"/>
      <c r="I1360" s="208"/>
      <c r="J1360" s="75"/>
      <c r="K1360" s="75"/>
      <c r="L1360" s="73"/>
      <c r="M1360" s="254"/>
      <c r="N1360" s="48"/>
      <c r="O1360" s="48"/>
      <c r="P1360" s="48"/>
      <c r="Q1360" s="48"/>
      <c r="R1360" s="48"/>
      <c r="S1360" s="48"/>
      <c r="T1360" s="96"/>
      <c r="AT1360" s="25" t="s">
        <v>403</v>
      </c>
      <c r="AU1360" s="25" t="s">
        <v>81</v>
      </c>
    </row>
    <row r="1361" spans="2:51" s="12" customFormat="1" ht="13.5">
      <c r="B1361" s="255"/>
      <c r="C1361" s="256"/>
      <c r="D1361" s="252" t="s">
        <v>405</v>
      </c>
      <c r="E1361" s="257" t="s">
        <v>267</v>
      </c>
      <c r="F1361" s="258" t="s">
        <v>2589</v>
      </c>
      <c r="G1361" s="256"/>
      <c r="H1361" s="259">
        <v>5.225</v>
      </c>
      <c r="I1361" s="260"/>
      <c r="J1361" s="256"/>
      <c r="K1361" s="256"/>
      <c r="L1361" s="261"/>
      <c r="M1361" s="262"/>
      <c r="N1361" s="263"/>
      <c r="O1361" s="263"/>
      <c r="P1361" s="263"/>
      <c r="Q1361" s="263"/>
      <c r="R1361" s="263"/>
      <c r="S1361" s="263"/>
      <c r="T1361" s="264"/>
      <c r="AT1361" s="265" t="s">
        <v>405</v>
      </c>
      <c r="AU1361" s="265" t="s">
        <v>81</v>
      </c>
      <c r="AV1361" s="12" t="s">
        <v>81</v>
      </c>
      <c r="AW1361" s="12" t="s">
        <v>36</v>
      </c>
      <c r="AX1361" s="12" t="s">
        <v>24</v>
      </c>
      <c r="AY1361" s="265" t="s">
        <v>394</v>
      </c>
    </row>
    <row r="1362" spans="2:65" s="1" customFormat="1" ht="16.5" customHeight="1">
      <c r="B1362" s="47"/>
      <c r="C1362" s="288" t="s">
        <v>2590</v>
      </c>
      <c r="D1362" s="288" t="s">
        <v>506</v>
      </c>
      <c r="E1362" s="289" t="s">
        <v>2591</v>
      </c>
      <c r="F1362" s="290" t="s">
        <v>2592</v>
      </c>
      <c r="G1362" s="291" t="s">
        <v>399</v>
      </c>
      <c r="H1362" s="292">
        <v>5.225</v>
      </c>
      <c r="I1362" s="293"/>
      <c r="J1362" s="294">
        <f>ROUND(I1362*H1362,2)</f>
        <v>0</v>
      </c>
      <c r="K1362" s="290" t="s">
        <v>410</v>
      </c>
      <c r="L1362" s="295"/>
      <c r="M1362" s="296" t="s">
        <v>22</v>
      </c>
      <c r="N1362" s="297" t="s">
        <v>44</v>
      </c>
      <c r="O1362" s="48"/>
      <c r="P1362" s="249">
        <f>O1362*H1362</f>
        <v>0</v>
      </c>
      <c r="Q1362" s="249">
        <v>0.003</v>
      </c>
      <c r="R1362" s="249">
        <f>Q1362*H1362</f>
        <v>0.015674999999999998</v>
      </c>
      <c r="S1362" s="249">
        <v>0</v>
      </c>
      <c r="T1362" s="250">
        <f>S1362*H1362</f>
        <v>0</v>
      </c>
      <c r="AR1362" s="25" t="s">
        <v>588</v>
      </c>
      <c r="AT1362" s="25" t="s">
        <v>506</v>
      </c>
      <c r="AU1362" s="25" t="s">
        <v>81</v>
      </c>
      <c r="AY1362" s="25" t="s">
        <v>394</v>
      </c>
      <c r="BE1362" s="251">
        <f>IF(N1362="základní",J1362,0)</f>
        <v>0</v>
      </c>
      <c r="BF1362" s="251">
        <f>IF(N1362="snížená",J1362,0)</f>
        <v>0</v>
      </c>
      <c r="BG1362" s="251">
        <f>IF(N1362="zákl. přenesená",J1362,0)</f>
        <v>0</v>
      </c>
      <c r="BH1362" s="251">
        <f>IF(N1362="sníž. přenesená",J1362,0)</f>
        <v>0</v>
      </c>
      <c r="BI1362" s="251">
        <f>IF(N1362="nulová",J1362,0)</f>
        <v>0</v>
      </c>
      <c r="BJ1362" s="25" t="s">
        <v>24</v>
      </c>
      <c r="BK1362" s="251">
        <f>ROUND(I1362*H1362,2)</f>
        <v>0</v>
      </c>
      <c r="BL1362" s="25" t="s">
        <v>493</v>
      </c>
      <c r="BM1362" s="25" t="s">
        <v>2593</v>
      </c>
    </row>
    <row r="1363" spans="2:47" s="1" customFormat="1" ht="13.5">
      <c r="B1363" s="47"/>
      <c r="C1363" s="75"/>
      <c r="D1363" s="252" t="s">
        <v>403</v>
      </c>
      <c r="E1363" s="75"/>
      <c r="F1363" s="253" t="s">
        <v>2594</v>
      </c>
      <c r="G1363" s="75"/>
      <c r="H1363" s="75"/>
      <c r="I1363" s="208"/>
      <c r="J1363" s="75"/>
      <c r="K1363" s="75"/>
      <c r="L1363" s="73"/>
      <c r="M1363" s="254"/>
      <c r="N1363" s="48"/>
      <c r="O1363" s="48"/>
      <c r="P1363" s="48"/>
      <c r="Q1363" s="48"/>
      <c r="R1363" s="48"/>
      <c r="S1363" s="48"/>
      <c r="T1363" s="96"/>
      <c r="AT1363" s="25" t="s">
        <v>403</v>
      </c>
      <c r="AU1363" s="25" t="s">
        <v>81</v>
      </c>
    </row>
    <row r="1364" spans="2:51" s="12" customFormat="1" ht="13.5">
      <c r="B1364" s="255"/>
      <c r="C1364" s="256"/>
      <c r="D1364" s="252" t="s">
        <v>405</v>
      </c>
      <c r="E1364" s="257" t="s">
        <v>22</v>
      </c>
      <c r="F1364" s="258" t="s">
        <v>267</v>
      </c>
      <c r="G1364" s="256"/>
      <c r="H1364" s="259">
        <v>5.225</v>
      </c>
      <c r="I1364" s="260"/>
      <c r="J1364" s="256"/>
      <c r="K1364" s="256"/>
      <c r="L1364" s="261"/>
      <c r="M1364" s="262"/>
      <c r="N1364" s="263"/>
      <c r="O1364" s="263"/>
      <c r="P1364" s="263"/>
      <c r="Q1364" s="263"/>
      <c r="R1364" s="263"/>
      <c r="S1364" s="263"/>
      <c r="T1364" s="264"/>
      <c r="AT1364" s="265" t="s">
        <v>405</v>
      </c>
      <c r="AU1364" s="265" t="s">
        <v>81</v>
      </c>
      <c r="AV1364" s="12" t="s">
        <v>81</v>
      </c>
      <c r="AW1364" s="12" t="s">
        <v>36</v>
      </c>
      <c r="AX1364" s="12" t="s">
        <v>24</v>
      </c>
      <c r="AY1364" s="265" t="s">
        <v>394</v>
      </c>
    </row>
    <row r="1365" spans="2:65" s="1" customFormat="1" ht="16.5" customHeight="1">
      <c r="B1365" s="47"/>
      <c r="C1365" s="240" t="s">
        <v>2595</v>
      </c>
      <c r="D1365" s="240" t="s">
        <v>396</v>
      </c>
      <c r="E1365" s="241" t="s">
        <v>2596</v>
      </c>
      <c r="F1365" s="242" t="s">
        <v>2597</v>
      </c>
      <c r="G1365" s="243" t="s">
        <v>552</v>
      </c>
      <c r="H1365" s="244">
        <v>0.016</v>
      </c>
      <c r="I1365" s="245"/>
      <c r="J1365" s="246">
        <f>ROUND(I1365*H1365,2)</f>
        <v>0</v>
      </c>
      <c r="K1365" s="242" t="s">
        <v>410</v>
      </c>
      <c r="L1365" s="73"/>
      <c r="M1365" s="247" t="s">
        <v>22</v>
      </c>
      <c r="N1365" s="248" t="s">
        <v>44</v>
      </c>
      <c r="O1365" s="48"/>
      <c r="P1365" s="249">
        <f>O1365*H1365</f>
        <v>0</v>
      </c>
      <c r="Q1365" s="249">
        <v>0</v>
      </c>
      <c r="R1365" s="249">
        <f>Q1365*H1365</f>
        <v>0</v>
      </c>
      <c r="S1365" s="249">
        <v>0</v>
      </c>
      <c r="T1365" s="250">
        <f>S1365*H1365</f>
        <v>0</v>
      </c>
      <c r="AR1365" s="25" t="s">
        <v>493</v>
      </c>
      <c r="AT1365" s="25" t="s">
        <v>396</v>
      </c>
      <c r="AU1365" s="25" t="s">
        <v>81</v>
      </c>
      <c r="AY1365" s="25" t="s">
        <v>394</v>
      </c>
      <c r="BE1365" s="251">
        <f>IF(N1365="základní",J1365,0)</f>
        <v>0</v>
      </c>
      <c r="BF1365" s="251">
        <f>IF(N1365="snížená",J1365,0)</f>
        <v>0</v>
      </c>
      <c r="BG1365" s="251">
        <f>IF(N1365="zákl. přenesená",J1365,0)</f>
        <v>0</v>
      </c>
      <c r="BH1365" s="251">
        <f>IF(N1365="sníž. přenesená",J1365,0)</f>
        <v>0</v>
      </c>
      <c r="BI1365" s="251">
        <f>IF(N1365="nulová",J1365,0)</f>
        <v>0</v>
      </c>
      <c r="BJ1365" s="25" t="s">
        <v>24</v>
      </c>
      <c r="BK1365" s="251">
        <f>ROUND(I1365*H1365,2)</f>
        <v>0</v>
      </c>
      <c r="BL1365" s="25" t="s">
        <v>493</v>
      </c>
      <c r="BM1365" s="25" t="s">
        <v>2598</v>
      </c>
    </row>
    <row r="1366" spans="2:47" s="1" customFormat="1" ht="13.5">
      <c r="B1366" s="47"/>
      <c r="C1366" s="75"/>
      <c r="D1366" s="252" t="s">
        <v>403</v>
      </c>
      <c r="E1366" s="75"/>
      <c r="F1366" s="253" t="s">
        <v>2599</v>
      </c>
      <c r="G1366" s="75"/>
      <c r="H1366" s="75"/>
      <c r="I1366" s="208"/>
      <c r="J1366" s="75"/>
      <c r="K1366" s="75"/>
      <c r="L1366" s="73"/>
      <c r="M1366" s="254"/>
      <c r="N1366" s="48"/>
      <c r="O1366" s="48"/>
      <c r="P1366" s="48"/>
      <c r="Q1366" s="48"/>
      <c r="R1366" s="48"/>
      <c r="S1366" s="48"/>
      <c r="T1366" s="96"/>
      <c r="AT1366" s="25" t="s">
        <v>403</v>
      </c>
      <c r="AU1366" s="25" t="s">
        <v>81</v>
      </c>
    </row>
    <row r="1367" spans="2:63" s="11" customFormat="1" ht="29.85" customHeight="1">
      <c r="B1367" s="224"/>
      <c r="C1367" s="225"/>
      <c r="D1367" s="226" t="s">
        <v>72</v>
      </c>
      <c r="E1367" s="238" t="s">
        <v>2600</v>
      </c>
      <c r="F1367" s="238" t="s">
        <v>2601</v>
      </c>
      <c r="G1367" s="225"/>
      <c r="H1367" s="225"/>
      <c r="I1367" s="228"/>
      <c r="J1367" s="239">
        <f>BK1367</f>
        <v>0</v>
      </c>
      <c r="K1367" s="225"/>
      <c r="L1367" s="230"/>
      <c r="M1367" s="231"/>
      <c r="N1367" s="232"/>
      <c r="O1367" s="232"/>
      <c r="P1367" s="233">
        <f>SUM(P1368:P1384)</f>
        <v>0</v>
      </c>
      <c r="Q1367" s="232"/>
      <c r="R1367" s="233">
        <f>SUM(R1368:R1384)</f>
        <v>6.8429963</v>
      </c>
      <c r="S1367" s="232"/>
      <c r="T1367" s="234">
        <f>SUM(T1368:T1384)</f>
        <v>0</v>
      </c>
      <c r="AR1367" s="235" t="s">
        <v>81</v>
      </c>
      <c r="AT1367" s="236" t="s">
        <v>72</v>
      </c>
      <c r="AU1367" s="236" t="s">
        <v>24</v>
      </c>
      <c r="AY1367" s="235" t="s">
        <v>394</v>
      </c>
      <c r="BK1367" s="237">
        <f>SUM(BK1368:BK1384)</f>
        <v>0</v>
      </c>
    </row>
    <row r="1368" spans="2:65" s="1" customFormat="1" ht="16.5" customHeight="1">
      <c r="B1368" s="47"/>
      <c r="C1368" s="240" t="s">
        <v>2602</v>
      </c>
      <c r="D1368" s="240" t="s">
        <v>396</v>
      </c>
      <c r="E1368" s="241" t="s">
        <v>2603</v>
      </c>
      <c r="F1368" s="242" t="s">
        <v>2604</v>
      </c>
      <c r="G1368" s="243" t="s">
        <v>399</v>
      </c>
      <c r="H1368" s="244">
        <v>373.73</v>
      </c>
      <c r="I1368" s="245"/>
      <c r="J1368" s="246">
        <f>ROUND(I1368*H1368,2)</f>
        <v>0</v>
      </c>
      <c r="K1368" s="242" t="s">
        <v>400</v>
      </c>
      <c r="L1368" s="73"/>
      <c r="M1368" s="247" t="s">
        <v>22</v>
      </c>
      <c r="N1368" s="248" t="s">
        <v>44</v>
      </c>
      <c r="O1368" s="48"/>
      <c r="P1368" s="249">
        <f>O1368*H1368</f>
        <v>0</v>
      </c>
      <c r="Q1368" s="249">
        <v>0</v>
      </c>
      <c r="R1368" s="249">
        <f>Q1368*H1368</f>
        <v>0</v>
      </c>
      <c r="S1368" s="249">
        <v>0</v>
      </c>
      <c r="T1368" s="250">
        <f>S1368*H1368</f>
        <v>0</v>
      </c>
      <c r="AR1368" s="25" t="s">
        <v>493</v>
      </c>
      <c r="AT1368" s="25" t="s">
        <v>396</v>
      </c>
      <c r="AU1368" s="25" t="s">
        <v>81</v>
      </c>
      <c r="AY1368" s="25" t="s">
        <v>394</v>
      </c>
      <c r="BE1368" s="251">
        <f>IF(N1368="základní",J1368,0)</f>
        <v>0</v>
      </c>
      <c r="BF1368" s="251">
        <f>IF(N1368="snížená",J1368,0)</f>
        <v>0</v>
      </c>
      <c r="BG1368" s="251">
        <f>IF(N1368="zákl. přenesená",J1368,0)</f>
        <v>0</v>
      </c>
      <c r="BH1368" s="251">
        <f>IF(N1368="sníž. přenesená",J1368,0)</f>
        <v>0</v>
      </c>
      <c r="BI1368" s="251">
        <f>IF(N1368="nulová",J1368,0)</f>
        <v>0</v>
      </c>
      <c r="BJ1368" s="25" t="s">
        <v>24</v>
      </c>
      <c r="BK1368" s="251">
        <f>ROUND(I1368*H1368,2)</f>
        <v>0</v>
      </c>
      <c r="BL1368" s="25" t="s">
        <v>493</v>
      </c>
      <c r="BM1368" s="25" t="s">
        <v>2605</v>
      </c>
    </row>
    <row r="1369" spans="2:47" s="1" customFormat="1" ht="13.5">
      <c r="B1369" s="47"/>
      <c r="C1369" s="75"/>
      <c r="D1369" s="252" t="s">
        <v>403</v>
      </c>
      <c r="E1369" s="75"/>
      <c r="F1369" s="253" t="s">
        <v>2606</v>
      </c>
      <c r="G1369" s="75"/>
      <c r="H1369" s="75"/>
      <c r="I1369" s="208"/>
      <c r="J1369" s="75"/>
      <c r="K1369" s="75"/>
      <c r="L1369" s="73"/>
      <c r="M1369" s="254"/>
      <c r="N1369" s="48"/>
      <c r="O1369" s="48"/>
      <c r="P1369" s="48"/>
      <c r="Q1369" s="48"/>
      <c r="R1369" s="48"/>
      <c r="S1369" s="48"/>
      <c r="T1369" s="96"/>
      <c r="AT1369" s="25" t="s">
        <v>403</v>
      </c>
      <c r="AU1369" s="25" t="s">
        <v>81</v>
      </c>
    </row>
    <row r="1370" spans="2:51" s="12" customFormat="1" ht="13.5">
      <c r="B1370" s="255"/>
      <c r="C1370" s="256"/>
      <c r="D1370" s="252" t="s">
        <v>405</v>
      </c>
      <c r="E1370" s="257" t="s">
        <v>22</v>
      </c>
      <c r="F1370" s="258" t="s">
        <v>283</v>
      </c>
      <c r="G1370" s="256"/>
      <c r="H1370" s="259">
        <v>373.73</v>
      </c>
      <c r="I1370" s="260"/>
      <c r="J1370" s="256"/>
      <c r="K1370" s="256"/>
      <c r="L1370" s="261"/>
      <c r="M1370" s="262"/>
      <c r="N1370" s="263"/>
      <c r="O1370" s="263"/>
      <c r="P1370" s="263"/>
      <c r="Q1370" s="263"/>
      <c r="R1370" s="263"/>
      <c r="S1370" s="263"/>
      <c r="T1370" s="264"/>
      <c r="AT1370" s="265" t="s">
        <v>405</v>
      </c>
      <c r="AU1370" s="265" t="s">
        <v>81</v>
      </c>
      <c r="AV1370" s="12" t="s">
        <v>81</v>
      </c>
      <c r="AW1370" s="12" t="s">
        <v>36</v>
      </c>
      <c r="AX1370" s="12" t="s">
        <v>24</v>
      </c>
      <c r="AY1370" s="265" t="s">
        <v>394</v>
      </c>
    </row>
    <row r="1371" spans="2:65" s="1" customFormat="1" ht="16.5" customHeight="1">
      <c r="B1371" s="47"/>
      <c r="C1371" s="240" t="s">
        <v>2607</v>
      </c>
      <c r="D1371" s="240" t="s">
        <v>396</v>
      </c>
      <c r="E1371" s="241" t="s">
        <v>2608</v>
      </c>
      <c r="F1371" s="242" t="s">
        <v>2609</v>
      </c>
      <c r="G1371" s="243" t="s">
        <v>399</v>
      </c>
      <c r="H1371" s="244">
        <v>373.73</v>
      </c>
      <c r="I1371" s="245"/>
      <c r="J1371" s="246">
        <f>ROUND(I1371*H1371,2)</f>
        <v>0</v>
      </c>
      <c r="K1371" s="242" t="s">
        <v>400</v>
      </c>
      <c r="L1371" s="73"/>
      <c r="M1371" s="247" t="s">
        <v>22</v>
      </c>
      <c r="N1371" s="248" t="s">
        <v>44</v>
      </c>
      <c r="O1371" s="48"/>
      <c r="P1371" s="249">
        <f>O1371*H1371</f>
        <v>0</v>
      </c>
      <c r="Q1371" s="249">
        <v>4E-05</v>
      </c>
      <c r="R1371" s="249">
        <f>Q1371*H1371</f>
        <v>0.014949200000000003</v>
      </c>
      <c r="S1371" s="249">
        <v>0</v>
      </c>
      <c r="T1371" s="250">
        <f>S1371*H1371</f>
        <v>0</v>
      </c>
      <c r="AR1371" s="25" t="s">
        <v>493</v>
      </c>
      <c r="AT1371" s="25" t="s">
        <v>396</v>
      </c>
      <c r="AU1371" s="25" t="s">
        <v>81</v>
      </c>
      <c r="AY1371" s="25" t="s">
        <v>394</v>
      </c>
      <c r="BE1371" s="251">
        <f>IF(N1371="základní",J1371,0)</f>
        <v>0</v>
      </c>
      <c r="BF1371" s="251">
        <f>IF(N1371="snížená",J1371,0)</f>
        <v>0</v>
      </c>
      <c r="BG1371" s="251">
        <f>IF(N1371="zákl. přenesená",J1371,0)</f>
        <v>0</v>
      </c>
      <c r="BH1371" s="251">
        <f>IF(N1371="sníž. přenesená",J1371,0)</f>
        <v>0</v>
      </c>
      <c r="BI1371" s="251">
        <f>IF(N1371="nulová",J1371,0)</f>
        <v>0</v>
      </c>
      <c r="BJ1371" s="25" t="s">
        <v>24</v>
      </c>
      <c r="BK1371" s="251">
        <f>ROUND(I1371*H1371,2)</f>
        <v>0</v>
      </c>
      <c r="BL1371" s="25" t="s">
        <v>493</v>
      </c>
      <c r="BM1371" s="25" t="s">
        <v>2610</v>
      </c>
    </row>
    <row r="1372" spans="2:47" s="1" customFormat="1" ht="13.5">
      <c r="B1372" s="47"/>
      <c r="C1372" s="75"/>
      <c r="D1372" s="252" t="s">
        <v>403</v>
      </c>
      <c r="E1372" s="75"/>
      <c r="F1372" s="253" t="s">
        <v>2611</v>
      </c>
      <c r="G1372" s="75"/>
      <c r="H1372" s="75"/>
      <c r="I1372" s="208"/>
      <c r="J1372" s="75"/>
      <c r="K1372" s="75"/>
      <c r="L1372" s="73"/>
      <c r="M1372" s="254"/>
      <c r="N1372" s="48"/>
      <c r="O1372" s="48"/>
      <c r="P1372" s="48"/>
      <c r="Q1372" s="48"/>
      <c r="R1372" s="48"/>
      <c r="S1372" s="48"/>
      <c r="T1372" s="96"/>
      <c r="AT1372" s="25" t="s">
        <v>403</v>
      </c>
      <c r="AU1372" s="25" t="s">
        <v>81</v>
      </c>
    </row>
    <row r="1373" spans="2:51" s="12" customFormat="1" ht="13.5">
      <c r="B1373" s="255"/>
      <c r="C1373" s="256"/>
      <c r="D1373" s="252" t="s">
        <v>405</v>
      </c>
      <c r="E1373" s="257" t="s">
        <v>22</v>
      </c>
      <c r="F1373" s="258" t="s">
        <v>283</v>
      </c>
      <c r="G1373" s="256"/>
      <c r="H1373" s="259">
        <v>373.73</v>
      </c>
      <c r="I1373" s="260"/>
      <c r="J1373" s="256"/>
      <c r="K1373" s="256"/>
      <c r="L1373" s="261"/>
      <c r="M1373" s="262"/>
      <c r="N1373" s="263"/>
      <c r="O1373" s="263"/>
      <c r="P1373" s="263"/>
      <c r="Q1373" s="263"/>
      <c r="R1373" s="263"/>
      <c r="S1373" s="263"/>
      <c r="T1373" s="264"/>
      <c r="AT1373" s="265" t="s">
        <v>405</v>
      </c>
      <c r="AU1373" s="265" t="s">
        <v>81</v>
      </c>
      <c r="AV1373" s="12" t="s">
        <v>81</v>
      </c>
      <c r="AW1373" s="12" t="s">
        <v>36</v>
      </c>
      <c r="AX1373" s="12" t="s">
        <v>24</v>
      </c>
      <c r="AY1373" s="265" t="s">
        <v>394</v>
      </c>
    </row>
    <row r="1374" spans="2:65" s="1" customFormat="1" ht="16.5" customHeight="1">
      <c r="B1374" s="47"/>
      <c r="C1374" s="240" t="s">
        <v>2612</v>
      </c>
      <c r="D1374" s="240" t="s">
        <v>396</v>
      </c>
      <c r="E1374" s="241" t="s">
        <v>2613</v>
      </c>
      <c r="F1374" s="242" t="s">
        <v>2614</v>
      </c>
      <c r="G1374" s="243" t="s">
        <v>399</v>
      </c>
      <c r="H1374" s="244">
        <v>373.73</v>
      </c>
      <c r="I1374" s="245"/>
      <c r="J1374" s="246">
        <f>ROUND(I1374*H1374,2)</f>
        <v>0</v>
      </c>
      <c r="K1374" s="242" t="s">
        <v>400</v>
      </c>
      <c r="L1374" s="73"/>
      <c r="M1374" s="247" t="s">
        <v>22</v>
      </c>
      <c r="N1374" s="248" t="s">
        <v>44</v>
      </c>
      <c r="O1374" s="48"/>
      <c r="P1374" s="249">
        <f>O1374*H1374</f>
        <v>0</v>
      </c>
      <c r="Q1374" s="249">
        <v>0.0003</v>
      </c>
      <c r="R1374" s="249">
        <f>Q1374*H1374</f>
        <v>0.112119</v>
      </c>
      <c r="S1374" s="249">
        <v>0</v>
      </c>
      <c r="T1374" s="250">
        <f>S1374*H1374</f>
        <v>0</v>
      </c>
      <c r="AR1374" s="25" t="s">
        <v>493</v>
      </c>
      <c r="AT1374" s="25" t="s">
        <v>396</v>
      </c>
      <c r="AU1374" s="25" t="s">
        <v>81</v>
      </c>
      <c r="AY1374" s="25" t="s">
        <v>394</v>
      </c>
      <c r="BE1374" s="251">
        <f>IF(N1374="základní",J1374,0)</f>
        <v>0</v>
      </c>
      <c r="BF1374" s="251">
        <f>IF(N1374="snížená",J1374,0)</f>
        <v>0</v>
      </c>
      <c r="BG1374" s="251">
        <f>IF(N1374="zákl. přenesená",J1374,0)</f>
        <v>0</v>
      </c>
      <c r="BH1374" s="251">
        <f>IF(N1374="sníž. přenesená",J1374,0)</f>
        <v>0</v>
      </c>
      <c r="BI1374" s="251">
        <f>IF(N1374="nulová",J1374,0)</f>
        <v>0</v>
      </c>
      <c r="BJ1374" s="25" t="s">
        <v>24</v>
      </c>
      <c r="BK1374" s="251">
        <f>ROUND(I1374*H1374,2)</f>
        <v>0</v>
      </c>
      <c r="BL1374" s="25" t="s">
        <v>493</v>
      </c>
      <c r="BM1374" s="25" t="s">
        <v>2615</v>
      </c>
    </row>
    <row r="1375" spans="2:47" s="1" customFormat="1" ht="13.5">
      <c r="B1375" s="47"/>
      <c r="C1375" s="75"/>
      <c r="D1375" s="252" t="s">
        <v>403</v>
      </c>
      <c r="E1375" s="75"/>
      <c r="F1375" s="253" t="s">
        <v>2616</v>
      </c>
      <c r="G1375" s="75"/>
      <c r="H1375" s="75"/>
      <c r="I1375" s="208"/>
      <c r="J1375" s="75"/>
      <c r="K1375" s="75"/>
      <c r="L1375" s="73"/>
      <c r="M1375" s="254"/>
      <c r="N1375" s="48"/>
      <c r="O1375" s="48"/>
      <c r="P1375" s="48"/>
      <c r="Q1375" s="48"/>
      <c r="R1375" s="48"/>
      <c r="S1375" s="48"/>
      <c r="T1375" s="96"/>
      <c r="AT1375" s="25" t="s">
        <v>403</v>
      </c>
      <c r="AU1375" s="25" t="s">
        <v>81</v>
      </c>
    </row>
    <row r="1376" spans="2:51" s="12" customFormat="1" ht="13.5">
      <c r="B1376" s="255"/>
      <c r="C1376" s="256"/>
      <c r="D1376" s="252" t="s">
        <v>405</v>
      </c>
      <c r="E1376" s="257" t="s">
        <v>22</v>
      </c>
      <c r="F1376" s="258" t="s">
        <v>283</v>
      </c>
      <c r="G1376" s="256"/>
      <c r="H1376" s="259">
        <v>373.73</v>
      </c>
      <c r="I1376" s="260"/>
      <c r="J1376" s="256"/>
      <c r="K1376" s="256"/>
      <c r="L1376" s="261"/>
      <c r="M1376" s="262"/>
      <c r="N1376" s="263"/>
      <c r="O1376" s="263"/>
      <c r="P1376" s="263"/>
      <c r="Q1376" s="263"/>
      <c r="R1376" s="263"/>
      <c r="S1376" s="263"/>
      <c r="T1376" s="264"/>
      <c r="AT1376" s="265" t="s">
        <v>405</v>
      </c>
      <c r="AU1376" s="265" t="s">
        <v>81</v>
      </c>
      <c r="AV1376" s="12" t="s">
        <v>81</v>
      </c>
      <c r="AW1376" s="12" t="s">
        <v>36</v>
      </c>
      <c r="AX1376" s="12" t="s">
        <v>24</v>
      </c>
      <c r="AY1376" s="265" t="s">
        <v>394</v>
      </c>
    </row>
    <row r="1377" spans="2:65" s="1" customFormat="1" ht="25.5" customHeight="1">
      <c r="B1377" s="47"/>
      <c r="C1377" s="240" t="s">
        <v>2617</v>
      </c>
      <c r="D1377" s="240" t="s">
        <v>396</v>
      </c>
      <c r="E1377" s="241" t="s">
        <v>2618</v>
      </c>
      <c r="F1377" s="242" t="s">
        <v>2619</v>
      </c>
      <c r="G1377" s="243" t="s">
        <v>399</v>
      </c>
      <c r="H1377" s="244">
        <v>373.73</v>
      </c>
      <c r="I1377" s="245"/>
      <c r="J1377" s="246">
        <f>ROUND(I1377*H1377,2)</f>
        <v>0</v>
      </c>
      <c r="K1377" s="242" t="s">
        <v>400</v>
      </c>
      <c r="L1377" s="73"/>
      <c r="M1377" s="247" t="s">
        <v>22</v>
      </c>
      <c r="N1377" s="248" t="s">
        <v>44</v>
      </c>
      <c r="O1377" s="48"/>
      <c r="P1377" s="249">
        <f>O1377*H1377</f>
        <v>0</v>
      </c>
      <c r="Q1377" s="249">
        <v>0.01771</v>
      </c>
      <c r="R1377" s="249">
        <f>Q1377*H1377</f>
        <v>6.6187583000000005</v>
      </c>
      <c r="S1377" s="249">
        <v>0</v>
      </c>
      <c r="T1377" s="250">
        <f>S1377*H1377</f>
        <v>0</v>
      </c>
      <c r="AR1377" s="25" t="s">
        <v>493</v>
      </c>
      <c r="AT1377" s="25" t="s">
        <v>396</v>
      </c>
      <c r="AU1377" s="25" t="s">
        <v>81</v>
      </c>
      <c r="AY1377" s="25" t="s">
        <v>394</v>
      </c>
      <c r="BE1377" s="251">
        <f>IF(N1377="základní",J1377,0)</f>
        <v>0</v>
      </c>
      <c r="BF1377" s="251">
        <f>IF(N1377="snížená",J1377,0)</f>
        <v>0</v>
      </c>
      <c r="BG1377" s="251">
        <f>IF(N1377="zákl. přenesená",J1377,0)</f>
        <v>0</v>
      </c>
      <c r="BH1377" s="251">
        <f>IF(N1377="sníž. přenesená",J1377,0)</f>
        <v>0</v>
      </c>
      <c r="BI1377" s="251">
        <f>IF(N1377="nulová",J1377,0)</f>
        <v>0</v>
      </c>
      <c r="BJ1377" s="25" t="s">
        <v>24</v>
      </c>
      <c r="BK1377" s="251">
        <f>ROUND(I1377*H1377,2)</f>
        <v>0</v>
      </c>
      <c r="BL1377" s="25" t="s">
        <v>493</v>
      </c>
      <c r="BM1377" s="25" t="s">
        <v>2620</v>
      </c>
    </row>
    <row r="1378" spans="2:47" s="1" customFormat="1" ht="13.5">
      <c r="B1378" s="47"/>
      <c r="C1378" s="75"/>
      <c r="D1378" s="252" t="s">
        <v>403</v>
      </c>
      <c r="E1378" s="75"/>
      <c r="F1378" s="253" t="s">
        <v>2621</v>
      </c>
      <c r="G1378" s="75"/>
      <c r="H1378" s="75"/>
      <c r="I1378" s="208"/>
      <c r="J1378" s="75"/>
      <c r="K1378" s="75"/>
      <c r="L1378" s="73"/>
      <c r="M1378" s="254"/>
      <c r="N1378" s="48"/>
      <c r="O1378" s="48"/>
      <c r="P1378" s="48"/>
      <c r="Q1378" s="48"/>
      <c r="R1378" s="48"/>
      <c r="S1378" s="48"/>
      <c r="T1378" s="96"/>
      <c r="AT1378" s="25" t="s">
        <v>403</v>
      </c>
      <c r="AU1378" s="25" t="s">
        <v>81</v>
      </c>
    </row>
    <row r="1379" spans="2:51" s="12" customFormat="1" ht="13.5">
      <c r="B1379" s="255"/>
      <c r="C1379" s="256"/>
      <c r="D1379" s="252" t="s">
        <v>405</v>
      </c>
      <c r="E1379" s="257" t="s">
        <v>22</v>
      </c>
      <c r="F1379" s="258" t="s">
        <v>283</v>
      </c>
      <c r="G1379" s="256"/>
      <c r="H1379" s="259">
        <v>373.73</v>
      </c>
      <c r="I1379" s="260"/>
      <c r="J1379" s="256"/>
      <c r="K1379" s="256"/>
      <c r="L1379" s="261"/>
      <c r="M1379" s="262"/>
      <c r="N1379" s="263"/>
      <c r="O1379" s="263"/>
      <c r="P1379" s="263"/>
      <c r="Q1379" s="263"/>
      <c r="R1379" s="263"/>
      <c r="S1379" s="263"/>
      <c r="T1379" s="264"/>
      <c r="AT1379" s="265" t="s">
        <v>405</v>
      </c>
      <c r="AU1379" s="265" t="s">
        <v>81</v>
      </c>
      <c r="AV1379" s="12" t="s">
        <v>81</v>
      </c>
      <c r="AW1379" s="12" t="s">
        <v>36</v>
      </c>
      <c r="AX1379" s="12" t="s">
        <v>24</v>
      </c>
      <c r="AY1379" s="265" t="s">
        <v>394</v>
      </c>
    </row>
    <row r="1380" spans="2:65" s="1" customFormat="1" ht="16.5" customHeight="1">
      <c r="B1380" s="47"/>
      <c r="C1380" s="240" t="s">
        <v>2622</v>
      </c>
      <c r="D1380" s="240" t="s">
        <v>396</v>
      </c>
      <c r="E1380" s="241" t="s">
        <v>2623</v>
      </c>
      <c r="F1380" s="242" t="s">
        <v>2624</v>
      </c>
      <c r="G1380" s="243" t="s">
        <v>399</v>
      </c>
      <c r="H1380" s="244">
        <v>373.73</v>
      </c>
      <c r="I1380" s="245"/>
      <c r="J1380" s="246">
        <f>ROUND(I1380*H1380,2)</f>
        <v>0</v>
      </c>
      <c r="K1380" s="242" t="s">
        <v>400</v>
      </c>
      <c r="L1380" s="73"/>
      <c r="M1380" s="247" t="s">
        <v>22</v>
      </c>
      <c r="N1380" s="248" t="s">
        <v>44</v>
      </c>
      <c r="O1380" s="48"/>
      <c r="P1380" s="249">
        <f>O1380*H1380</f>
        <v>0</v>
      </c>
      <c r="Q1380" s="249">
        <v>0.00026</v>
      </c>
      <c r="R1380" s="249">
        <f>Q1380*H1380</f>
        <v>0.0971698</v>
      </c>
      <c r="S1380" s="249">
        <v>0</v>
      </c>
      <c r="T1380" s="250">
        <f>S1380*H1380</f>
        <v>0</v>
      </c>
      <c r="AR1380" s="25" t="s">
        <v>493</v>
      </c>
      <c r="AT1380" s="25" t="s">
        <v>396</v>
      </c>
      <c r="AU1380" s="25" t="s">
        <v>81</v>
      </c>
      <c r="AY1380" s="25" t="s">
        <v>394</v>
      </c>
      <c r="BE1380" s="251">
        <f>IF(N1380="základní",J1380,0)</f>
        <v>0</v>
      </c>
      <c r="BF1380" s="251">
        <f>IF(N1380="snížená",J1380,0)</f>
        <v>0</v>
      </c>
      <c r="BG1380" s="251">
        <f>IF(N1380="zákl. přenesená",J1380,0)</f>
        <v>0</v>
      </c>
      <c r="BH1380" s="251">
        <f>IF(N1380="sníž. přenesená",J1380,0)</f>
        <v>0</v>
      </c>
      <c r="BI1380" s="251">
        <f>IF(N1380="nulová",J1380,0)</f>
        <v>0</v>
      </c>
      <c r="BJ1380" s="25" t="s">
        <v>24</v>
      </c>
      <c r="BK1380" s="251">
        <f>ROUND(I1380*H1380,2)</f>
        <v>0</v>
      </c>
      <c r="BL1380" s="25" t="s">
        <v>493</v>
      </c>
      <c r="BM1380" s="25" t="s">
        <v>2625</v>
      </c>
    </row>
    <row r="1381" spans="2:47" s="1" customFormat="1" ht="13.5">
      <c r="B1381" s="47"/>
      <c r="C1381" s="75"/>
      <c r="D1381" s="252" t="s">
        <v>403</v>
      </c>
      <c r="E1381" s="75"/>
      <c r="F1381" s="253" t="s">
        <v>2626</v>
      </c>
      <c r="G1381" s="75"/>
      <c r="H1381" s="75"/>
      <c r="I1381" s="208"/>
      <c r="J1381" s="75"/>
      <c r="K1381" s="75"/>
      <c r="L1381" s="73"/>
      <c r="M1381" s="254"/>
      <c r="N1381" s="48"/>
      <c r="O1381" s="48"/>
      <c r="P1381" s="48"/>
      <c r="Q1381" s="48"/>
      <c r="R1381" s="48"/>
      <c r="S1381" s="48"/>
      <c r="T1381" s="96"/>
      <c r="AT1381" s="25" t="s">
        <v>403</v>
      </c>
      <c r="AU1381" s="25" t="s">
        <v>81</v>
      </c>
    </row>
    <row r="1382" spans="2:51" s="12" customFormat="1" ht="13.5">
      <c r="B1382" s="255"/>
      <c r="C1382" s="256"/>
      <c r="D1382" s="252" t="s">
        <v>405</v>
      </c>
      <c r="E1382" s="257" t="s">
        <v>22</v>
      </c>
      <c r="F1382" s="258" t="s">
        <v>283</v>
      </c>
      <c r="G1382" s="256"/>
      <c r="H1382" s="259">
        <v>373.73</v>
      </c>
      <c r="I1382" s="260"/>
      <c r="J1382" s="256"/>
      <c r="K1382" s="256"/>
      <c r="L1382" s="261"/>
      <c r="M1382" s="262"/>
      <c r="N1382" s="263"/>
      <c r="O1382" s="263"/>
      <c r="P1382" s="263"/>
      <c r="Q1382" s="263"/>
      <c r="R1382" s="263"/>
      <c r="S1382" s="263"/>
      <c r="T1382" s="264"/>
      <c r="AT1382" s="265" t="s">
        <v>405</v>
      </c>
      <c r="AU1382" s="265" t="s">
        <v>81</v>
      </c>
      <c r="AV1382" s="12" t="s">
        <v>81</v>
      </c>
      <c r="AW1382" s="12" t="s">
        <v>36</v>
      </c>
      <c r="AX1382" s="12" t="s">
        <v>24</v>
      </c>
      <c r="AY1382" s="265" t="s">
        <v>394</v>
      </c>
    </row>
    <row r="1383" spans="2:65" s="1" customFormat="1" ht="16.5" customHeight="1">
      <c r="B1383" s="47"/>
      <c r="C1383" s="240" t="s">
        <v>2627</v>
      </c>
      <c r="D1383" s="240" t="s">
        <v>396</v>
      </c>
      <c r="E1383" s="241" t="s">
        <v>2628</v>
      </c>
      <c r="F1383" s="242" t="s">
        <v>2629</v>
      </c>
      <c r="G1383" s="243" t="s">
        <v>552</v>
      </c>
      <c r="H1383" s="244">
        <v>6.843</v>
      </c>
      <c r="I1383" s="245"/>
      <c r="J1383" s="246">
        <f>ROUND(I1383*H1383,2)</f>
        <v>0</v>
      </c>
      <c r="K1383" s="242" t="s">
        <v>410</v>
      </c>
      <c r="L1383" s="73"/>
      <c r="M1383" s="247" t="s">
        <v>22</v>
      </c>
      <c r="N1383" s="248" t="s">
        <v>44</v>
      </c>
      <c r="O1383" s="48"/>
      <c r="P1383" s="249">
        <f>O1383*H1383</f>
        <v>0</v>
      </c>
      <c r="Q1383" s="249">
        <v>0</v>
      </c>
      <c r="R1383" s="249">
        <f>Q1383*H1383</f>
        <v>0</v>
      </c>
      <c r="S1383" s="249">
        <v>0</v>
      </c>
      <c r="T1383" s="250">
        <f>S1383*H1383</f>
        <v>0</v>
      </c>
      <c r="AR1383" s="25" t="s">
        <v>493</v>
      </c>
      <c r="AT1383" s="25" t="s">
        <v>396</v>
      </c>
      <c r="AU1383" s="25" t="s">
        <v>81</v>
      </c>
      <c r="AY1383" s="25" t="s">
        <v>394</v>
      </c>
      <c r="BE1383" s="251">
        <f>IF(N1383="základní",J1383,0)</f>
        <v>0</v>
      </c>
      <c r="BF1383" s="251">
        <f>IF(N1383="snížená",J1383,0)</f>
        <v>0</v>
      </c>
      <c r="BG1383" s="251">
        <f>IF(N1383="zákl. přenesená",J1383,0)</f>
        <v>0</v>
      </c>
      <c r="BH1383" s="251">
        <f>IF(N1383="sníž. přenesená",J1383,0)</f>
        <v>0</v>
      </c>
      <c r="BI1383" s="251">
        <f>IF(N1383="nulová",J1383,0)</f>
        <v>0</v>
      </c>
      <c r="BJ1383" s="25" t="s">
        <v>24</v>
      </c>
      <c r="BK1383" s="251">
        <f>ROUND(I1383*H1383,2)</f>
        <v>0</v>
      </c>
      <c r="BL1383" s="25" t="s">
        <v>493</v>
      </c>
      <c r="BM1383" s="25" t="s">
        <v>2630</v>
      </c>
    </row>
    <row r="1384" spans="2:47" s="1" customFormat="1" ht="13.5">
      <c r="B1384" s="47"/>
      <c r="C1384" s="75"/>
      <c r="D1384" s="252" t="s">
        <v>403</v>
      </c>
      <c r="E1384" s="75"/>
      <c r="F1384" s="253" t="s">
        <v>2631</v>
      </c>
      <c r="G1384" s="75"/>
      <c r="H1384" s="75"/>
      <c r="I1384" s="208"/>
      <c r="J1384" s="75"/>
      <c r="K1384" s="75"/>
      <c r="L1384" s="73"/>
      <c r="M1384" s="254"/>
      <c r="N1384" s="48"/>
      <c r="O1384" s="48"/>
      <c r="P1384" s="48"/>
      <c r="Q1384" s="48"/>
      <c r="R1384" s="48"/>
      <c r="S1384" s="48"/>
      <c r="T1384" s="96"/>
      <c r="AT1384" s="25" t="s">
        <v>403</v>
      </c>
      <c r="AU1384" s="25" t="s">
        <v>81</v>
      </c>
    </row>
    <row r="1385" spans="2:63" s="11" customFormat="1" ht="29.85" customHeight="1">
      <c r="B1385" s="224"/>
      <c r="C1385" s="225"/>
      <c r="D1385" s="226" t="s">
        <v>72</v>
      </c>
      <c r="E1385" s="238" t="s">
        <v>2632</v>
      </c>
      <c r="F1385" s="238" t="s">
        <v>2633</v>
      </c>
      <c r="G1385" s="225"/>
      <c r="H1385" s="225"/>
      <c r="I1385" s="228"/>
      <c r="J1385" s="239">
        <f>BK1385</f>
        <v>0</v>
      </c>
      <c r="K1385" s="225"/>
      <c r="L1385" s="230"/>
      <c r="M1385" s="231"/>
      <c r="N1385" s="232"/>
      <c r="O1385" s="232"/>
      <c r="P1385" s="233">
        <f>SUM(P1386:P1423)</f>
        <v>0</v>
      </c>
      <c r="Q1385" s="232"/>
      <c r="R1385" s="233">
        <f>SUM(R1386:R1423)</f>
        <v>2.6597040399999994</v>
      </c>
      <c r="S1385" s="232"/>
      <c r="T1385" s="234">
        <f>SUM(T1386:T1423)</f>
        <v>0</v>
      </c>
      <c r="AR1385" s="235" t="s">
        <v>81</v>
      </c>
      <c r="AT1385" s="236" t="s">
        <v>72</v>
      </c>
      <c r="AU1385" s="236" t="s">
        <v>24</v>
      </c>
      <c r="AY1385" s="235" t="s">
        <v>394</v>
      </c>
      <c r="BK1385" s="237">
        <f>SUM(BK1386:BK1423)</f>
        <v>0</v>
      </c>
    </row>
    <row r="1386" spans="2:65" s="1" customFormat="1" ht="25.5" customHeight="1">
      <c r="B1386" s="47"/>
      <c r="C1386" s="240" t="s">
        <v>2634</v>
      </c>
      <c r="D1386" s="240" t="s">
        <v>396</v>
      </c>
      <c r="E1386" s="241" t="s">
        <v>2635</v>
      </c>
      <c r="F1386" s="242" t="s">
        <v>2636</v>
      </c>
      <c r="G1386" s="243" t="s">
        <v>399</v>
      </c>
      <c r="H1386" s="244">
        <v>143.353</v>
      </c>
      <c r="I1386" s="245"/>
      <c r="J1386" s="246">
        <f>ROUND(I1386*H1386,2)</f>
        <v>0</v>
      </c>
      <c r="K1386" s="242" t="s">
        <v>410</v>
      </c>
      <c r="L1386" s="73"/>
      <c r="M1386" s="247" t="s">
        <v>22</v>
      </c>
      <c r="N1386" s="248" t="s">
        <v>44</v>
      </c>
      <c r="O1386" s="48"/>
      <c r="P1386" s="249">
        <f>O1386*H1386</f>
        <v>0</v>
      </c>
      <c r="Q1386" s="249">
        <v>0.003</v>
      </c>
      <c r="R1386" s="249">
        <f>Q1386*H1386</f>
        <v>0.430059</v>
      </c>
      <c r="S1386" s="249">
        <v>0</v>
      </c>
      <c r="T1386" s="250">
        <f>S1386*H1386</f>
        <v>0</v>
      </c>
      <c r="AR1386" s="25" t="s">
        <v>493</v>
      </c>
      <c r="AT1386" s="25" t="s">
        <v>396</v>
      </c>
      <c r="AU1386" s="25" t="s">
        <v>81</v>
      </c>
      <c r="AY1386" s="25" t="s">
        <v>394</v>
      </c>
      <c r="BE1386" s="251">
        <f>IF(N1386="základní",J1386,0)</f>
        <v>0</v>
      </c>
      <c r="BF1386" s="251">
        <f>IF(N1386="snížená",J1386,0)</f>
        <v>0</v>
      </c>
      <c r="BG1386" s="251">
        <f>IF(N1386="zákl. přenesená",J1386,0)</f>
        <v>0</v>
      </c>
      <c r="BH1386" s="251">
        <f>IF(N1386="sníž. přenesená",J1386,0)</f>
        <v>0</v>
      </c>
      <c r="BI1386" s="251">
        <f>IF(N1386="nulová",J1386,0)</f>
        <v>0</v>
      </c>
      <c r="BJ1386" s="25" t="s">
        <v>24</v>
      </c>
      <c r="BK1386" s="251">
        <f>ROUND(I1386*H1386,2)</f>
        <v>0</v>
      </c>
      <c r="BL1386" s="25" t="s">
        <v>493</v>
      </c>
      <c r="BM1386" s="25" t="s">
        <v>2637</v>
      </c>
    </row>
    <row r="1387" spans="2:47" s="1" customFormat="1" ht="13.5">
      <c r="B1387" s="47"/>
      <c r="C1387" s="75"/>
      <c r="D1387" s="252" t="s">
        <v>403</v>
      </c>
      <c r="E1387" s="75"/>
      <c r="F1387" s="253" t="s">
        <v>2638</v>
      </c>
      <c r="G1387" s="75"/>
      <c r="H1387" s="75"/>
      <c r="I1387" s="208"/>
      <c r="J1387" s="75"/>
      <c r="K1387" s="75"/>
      <c r="L1387" s="73"/>
      <c r="M1387" s="254"/>
      <c r="N1387" s="48"/>
      <c r="O1387" s="48"/>
      <c r="P1387" s="48"/>
      <c r="Q1387" s="48"/>
      <c r="R1387" s="48"/>
      <c r="S1387" s="48"/>
      <c r="T1387" s="96"/>
      <c r="AT1387" s="25" t="s">
        <v>403</v>
      </c>
      <c r="AU1387" s="25" t="s">
        <v>81</v>
      </c>
    </row>
    <row r="1388" spans="2:51" s="12" customFormat="1" ht="13.5">
      <c r="B1388" s="255"/>
      <c r="C1388" s="256"/>
      <c r="D1388" s="252" t="s">
        <v>405</v>
      </c>
      <c r="E1388" s="257" t="s">
        <v>22</v>
      </c>
      <c r="F1388" s="258" t="s">
        <v>2639</v>
      </c>
      <c r="G1388" s="256"/>
      <c r="H1388" s="259">
        <v>3.435</v>
      </c>
      <c r="I1388" s="260"/>
      <c r="J1388" s="256"/>
      <c r="K1388" s="256"/>
      <c r="L1388" s="261"/>
      <c r="M1388" s="262"/>
      <c r="N1388" s="263"/>
      <c r="O1388" s="263"/>
      <c r="P1388" s="263"/>
      <c r="Q1388" s="263"/>
      <c r="R1388" s="263"/>
      <c r="S1388" s="263"/>
      <c r="T1388" s="264"/>
      <c r="AT1388" s="265" t="s">
        <v>405</v>
      </c>
      <c r="AU1388" s="265" t="s">
        <v>81</v>
      </c>
      <c r="AV1388" s="12" t="s">
        <v>81</v>
      </c>
      <c r="AW1388" s="12" t="s">
        <v>36</v>
      </c>
      <c r="AX1388" s="12" t="s">
        <v>73</v>
      </c>
      <c r="AY1388" s="265" t="s">
        <v>394</v>
      </c>
    </row>
    <row r="1389" spans="2:51" s="12" customFormat="1" ht="13.5">
      <c r="B1389" s="255"/>
      <c r="C1389" s="256"/>
      <c r="D1389" s="252" t="s">
        <v>405</v>
      </c>
      <c r="E1389" s="257" t="s">
        <v>22</v>
      </c>
      <c r="F1389" s="258" t="s">
        <v>2640</v>
      </c>
      <c r="G1389" s="256"/>
      <c r="H1389" s="259">
        <v>37.981</v>
      </c>
      <c r="I1389" s="260"/>
      <c r="J1389" s="256"/>
      <c r="K1389" s="256"/>
      <c r="L1389" s="261"/>
      <c r="M1389" s="262"/>
      <c r="N1389" s="263"/>
      <c r="O1389" s="263"/>
      <c r="P1389" s="263"/>
      <c r="Q1389" s="263"/>
      <c r="R1389" s="263"/>
      <c r="S1389" s="263"/>
      <c r="T1389" s="264"/>
      <c r="AT1389" s="265" t="s">
        <v>405</v>
      </c>
      <c r="AU1389" s="265" t="s">
        <v>81</v>
      </c>
      <c r="AV1389" s="12" t="s">
        <v>81</v>
      </c>
      <c r="AW1389" s="12" t="s">
        <v>36</v>
      </c>
      <c r="AX1389" s="12" t="s">
        <v>73</v>
      </c>
      <c r="AY1389" s="265" t="s">
        <v>394</v>
      </c>
    </row>
    <row r="1390" spans="2:51" s="12" customFormat="1" ht="13.5">
      <c r="B1390" s="255"/>
      <c r="C1390" s="256"/>
      <c r="D1390" s="252" t="s">
        <v>405</v>
      </c>
      <c r="E1390" s="257" t="s">
        <v>22</v>
      </c>
      <c r="F1390" s="258" t="s">
        <v>2641</v>
      </c>
      <c r="G1390" s="256"/>
      <c r="H1390" s="259">
        <v>14.895</v>
      </c>
      <c r="I1390" s="260"/>
      <c r="J1390" s="256"/>
      <c r="K1390" s="256"/>
      <c r="L1390" s="261"/>
      <c r="M1390" s="262"/>
      <c r="N1390" s="263"/>
      <c r="O1390" s="263"/>
      <c r="P1390" s="263"/>
      <c r="Q1390" s="263"/>
      <c r="R1390" s="263"/>
      <c r="S1390" s="263"/>
      <c r="T1390" s="264"/>
      <c r="AT1390" s="265" t="s">
        <v>405</v>
      </c>
      <c r="AU1390" s="265" t="s">
        <v>81</v>
      </c>
      <c r="AV1390" s="12" t="s">
        <v>81</v>
      </c>
      <c r="AW1390" s="12" t="s">
        <v>36</v>
      </c>
      <c r="AX1390" s="12" t="s">
        <v>73</v>
      </c>
      <c r="AY1390" s="265" t="s">
        <v>394</v>
      </c>
    </row>
    <row r="1391" spans="2:51" s="12" customFormat="1" ht="13.5">
      <c r="B1391" s="255"/>
      <c r="C1391" s="256"/>
      <c r="D1391" s="252" t="s">
        <v>405</v>
      </c>
      <c r="E1391" s="257" t="s">
        <v>22</v>
      </c>
      <c r="F1391" s="258" t="s">
        <v>2642</v>
      </c>
      <c r="G1391" s="256"/>
      <c r="H1391" s="259">
        <v>23.317</v>
      </c>
      <c r="I1391" s="260"/>
      <c r="J1391" s="256"/>
      <c r="K1391" s="256"/>
      <c r="L1391" s="261"/>
      <c r="M1391" s="262"/>
      <c r="N1391" s="263"/>
      <c r="O1391" s="263"/>
      <c r="P1391" s="263"/>
      <c r="Q1391" s="263"/>
      <c r="R1391" s="263"/>
      <c r="S1391" s="263"/>
      <c r="T1391" s="264"/>
      <c r="AT1391" s="265" t="s">
        <v>405</v>
      </c>
      <c r="AU1391" s="265" t="s">
        <v>81</v>
      </c>
      <c r="AV1391" s="12" t="s">
        <v>81</v>
      </c>
      <c r="AW1391" s="12" t="s">
        <v>36</v>
      </c>
      <c r="AX1391" s="12" t="s">
        <v>73</v>
      </c>
      <c r="AY1391" s="265" t="s">
        <v>394</v>
      </c>
    </row>
    <row r="1392" spans="2:51" s="12" customFormat="1" ht="13.5">
      <c r="B1392" s="255"/>
      <c r="C1392" s="256"/>
      <c r="D1392" s="252" t="s">
        <v>405</v>
      </c>
      <c r="E1392" s="257" t="s">
        <v>22</v>
      </c>
      <c r="F1392" s="258" t="s">
        <v>2643</v>
      </c>
      <c r="G1392" s="256"/>
      <c r="H1392" s="259">
        <v>10.68</v>
      </c>
      <c r="I1392" s="260"/>
      <c r="J1392" s="256"/>
      <c r="K1392" s="256"/>
      <c r="L1392" s="261"/>
      <c r="M1392" s="262"/>
      <c r="N1392" s="263"/>
      <c r="O1392" s="263"/>
      <c r="P1392" s="263"/>
      <c r="Q1392" s="263"/>
      <c r="R1392" s="263"/>
      <c r="S1392" s="263"/>
      <c r="T1392" s="264"/>
      <c r="AT1392" s="265" t="s">
        <v>405</v>
      </c>
      <c r="AU1392" s="265" t="s">
        <v>81</v>
      </c>
      <c r="AV1392" s="12" t="s">
        <v>81</v>
      </c>
      <c r="AW1392" s="12" t="s">
        <v>36</v>
      </c>
      <c r="AX1392" s="12" t="s">
        <v>73</v>
      </c>
      <c r="AY1392" s="265" t="s">
        <v>394</v>
      </c>
    </row>
    <row r="1393" spans="2:51" s="12" customFormat="1" ht="13.5">
      <c r="B1393" s="255"/>
      <c r="C1393" s="256"/>
      <c r="D1393" s="252" t="s">
        <v>405</v>
      </c>
      <c r="E1393" s="257" t="s">
        <v>22</v>
      </c>
      <c r="F1393" s="258" t="s">
        <v>2644</v>
      </c>
      <c r="G1393" s="256"/>
      <c r="H1393" s="259">
        <v>13.425</v>
      </c>
      <c r="I1393" s="260"/>
      <c r="J1393" s="256"/>
      <c r="K1393" s="256"/>
      <c r="L1393" s="261"/>
      <c r="M1393" s="262"/>
      <c r="N1393" s="263"/>
      <c r="O1393" s="263"/>
      <c r="P1393" s="263"/>
      <c r="Q1393" s="263"/>
      <c r="R1393" s="263"/>
      <c r="S1393" s="263"/>
      <c r="T1393" s="264"/>
      <c r="AT1393" s="265" t="s">
        <v>405</v>
      </c>
      <c r="AU1393" s="265" t="s">
        <v>81</v>
      </c>
      <c r="AV1393" s="12" t="s">
        <v>81</v>
      </c>
      <c r="AW1393" s="12" t="s">
        <v>36</v>
      </c>
      <c r="AX1393" s="12" t="s">
        <v>73</v>
      </c>
      <c r="AY1393" s="265" t="s">
        <v>394</v>
      </c>
    </row>
    <row r="1394" spans="2:51" s="12" customFormat="1" ht="13.5">
      <c r="B1394" s="255"/>
      <c r="C1394" s="256"/>
      <c r="D1394" s="252" t="s">
        <v>405</v>
      </c>
      <c r="E1394" s="257" t="s">
        <v>22</v>
      </c>
      <c r="F1394" s="258" t="s">
        <v>2645</v>
      </c>
      <c r="G1394" s="256"/>
      <c r="H1394" s="259">
        <v>19.537</v>
      </c>
      <c r="I1394" s="260"/>
      <c r="J1394" s="256"/>
      <c r="K1394" s="256"/>
      <c r="L1394" s="261"/>
      <c r="M1394" s="262"/>
      <c r="N1394" s="263"/>
      <c r="O1394" s="263"/>
      <c r="P1394" s="263"/>
      <c r="Q1394" s="263"/>
      <c r="R1394" s="263"/>
      <c r="S1394" s="263"/>
      <c r="T1394" s="264"/>
      <c r="AT1394" s="265" t="s">
        <v>405</v>
      </c>
      <c r="AU1394" s="265" t="s">
        <v>81</v>
      </c>
      <c r="AV1394" s="12" t="s">
        <v>81</v>
      </c>
      <c r="AW1394" s="12" t="s">
        <v>36</v>
      </c>
      <c r="AX1394" s="12" t="s">
        <v>73</v>
      </c>
      <c r="AY1394" s="265" t="s">
        <v>394</v>
      </c>
    </row>
    <row r="1395" spans="2:51" s="12" customFormat="1" ht="13.5">
      <c r="B1395" s="255"/>
      <c r="C1395" s="256"/>
      <c r="D1395" s="252" t="s">
        <v>405</v>
      </c>
      <c r="E1395" s="257" t="s">
        <v>22</v>
      </c>
      <c r="F1395" s="258" t="s">
        <v>2646</v>
      </c>
      <c r="G1395" s="256"/>
      <c r="H1395" s="259">
        <v>20.083</v>
      </c>
      <c r="I1395" s="260"/>
      <c r="J1395" s="256"/>
      <c r="K1395" s="256"/>
      <c r="L1395" s="261"/>
      <c r="M1395" s="262"/>
      <c r="N1395" s="263"/>
      <c r="O1395" s="263"/>
      <c r="P1395" s="263"/>
      <c r="Q1395" s="263"/>
      <c r="R1395" s="263"/>
      <c r="S1395" s="263"/>
      <c r="T1395" s="264"/>
      <c r="AT1395" s="265" t="s">
        <v>405</v>
      </c>
      <c r="AU1395" s="265" t="s">
        <v>81</v>
      </c>
      <c r="AV1395" s="12" t="s">
        <v>81</v>
      </c>
      <c r="AW1395" s="12" t="s">
        <v>36</v>
      </c>
      <c r="AX1395" s="12" t="s">
        <v>73</v>
      </c>
      <c r="AY1395" s="265" t="s">
        <v>394</v>
      </c>
    </row>
    <row r="1396" spans="2:51" s="14" customFormat="1" ht="13.5">
      <c r="B1396" s="277"/>
      <c r="C1396" s="278"/>
      <c r="D1396" s="252" t="s">
        <v>405</v>
      </c>
      <c r="E1396" s="279" t="s">
        <v>255</v>
      </c>
      <c r="F1396" s="280" t="s">
        <v>473</v>
      </c>
      <c r="G1396" s="278"/>
      <c r="H1396" s="281">
        <v>143.353</v>
      </c>
      <c r="I1396" s="282"/>
      <c r="J1396" s="278"/>
      <c r="K1396" s="278"/>
      <c r="L1396" s="283"/>
      <c r="M1396" s="284"/>
      <c r="N1396" s="285"/>
      <c r="O1396" s="285"/>
      <c r="P1396" s="285"/>
      <c r="Q1396" s="285"/>
      <c r="R1396" s="285"/>
      <c r="S1396" s="285"/>
      <c r="T1396" s="286"/>
      <c r="AT1396" s="287" t="s">
        <v>405</v>
      </c>
      <c r="AU1396" s="287" t="s">
        <v>81</v>
      </c>
      <c r="AV1396" s="14" t="s">
        <v>401</v>
      </c>
      <c r="AW1396" s="14" t="s">
        <v>36</v>
      </c>
      <c r="AX1396" s="14" t="s">
        <v>24</v>
      </c>
      <c r="AY1396" s="287" t="s">
        <v>394</v>
      </c>
    </row>
    <row r="1397" spans="2:65" s="1" customFormat="1" ht="25.5" customHeight="1">
      <c r="B1397" s="47"/>
      <c r="C1397" s="288" t="s">
        <v>2647</v>
      </c>
      <c r="D1397" s="288" t="s">
        <v>506</v>
      </c>
      <c r="E1397" s="289" t="s">
        <v>2648</v>
      </c>
      <c r="F1397" s="290" t="s">
        <v>2649</v>
      </c>
      <c r="G1397" s="291" t="s">
        <v>399</v>
      </c>
      <c r="H1397" s="292">
        <v>164.856</v>
      </c>
      <c r="I1397" s="293"/>
      <c r="J1397" s="294">
        <f>ROUND(I1397*H1397,2)</f>
        <v>0</v>
      </c>
      <c r="K1397" s="290" t="s">
        <v>22</v>
      </c>
      <c r="L1397" s="295"/>
      <c r="M1397" s="296" t="s">
        <v>22</v>
      </c>
      <c r="N1397" s="297" t="s">
        <v>44</v>
      </c>
      <c r="O1397" s="48"/>
      <c r="P1397" s="249">
        <f>O1397*H1397</f>
        <v>0</v>
      </c>
      <c r="Q1397" s="249">
        <v>0.0129</v>
      </c>
      <c r="R1397" s="249">
        <f>Q1397*H1397</f>
        <v>2.1266423999999997</v>
      </c>
      <c r="S1397" s="249">
        <v>0</v>
      </c>
      <c r="T1397" s="250">
        <f>S1397*H1397</f>
        <v>0</v>
      </c>
      <c r="AR1397" s="25" t="s">
        <v>588</v>
      </c>
      <c r="AT1397" s="25" t="s">
        <v>506</v>
      </c>
      <c r="AU1397" s="25" t="s">
        <v>81</v>
      </c>
      <c r="AY1397" s="25" t="s">
        <v>394</v>
      </c>
      <c r="BE1397" s="251">
        <f>IF(N1397="základní",J1397,0)</f>
        <v>0</v>
      </c>
      <c r="BF1397" s="251">
        <f>IF(N1397="snížená",J1397,0)</f>
        <v>0</v>
      </c>
      <c r="BG1397" s="251">
        <f>IF(N1397="zákl. přenesená",J1397,0)</f>
        <v>0</v>
      </c>
      <c r="BH1397" s="251">
        <f>IF(N1397="sníž. přenesená",J1397,0)</f>
        <v>0</v>
      </c>
      <c r="BI1397" s="251">
        <f>IF(N1397="nulová",J1397,0)</f>
        <v>0</v>
      </c>
      <c r="BJ1397" s="25" t="s">
        <v>24</v>
      </c>
      <c r="BK1397" s="251">
        <f>ROUND(I1397*H1397,2)</f>
        <v>0</v>
      </c>
      <c r="BL1397" s="25" t="s">
        <v>493</v>
      </c>
      <c r="BM1397" s="25" t="s">
        <v>2650</v>
      </c>
    </row>
    <row r="1398" spans="2:47" s="1" customFormat="1" ht="13.5">
      <c r="B1398" s="47"/>
      <c r="C1398" s="75"/>
      <c r="D1398" s="252" t="s">
        <v>403</v>
      </c>
      <c r="E1398" s="75"/>
      <c r="F1398" s="253" t="s">
        <v>2651</v>
      </c>
      <c r="G1398" s="75"/>
      <c r="H1398" s="75"/>
      <c r="I1398" s="208"/>
      <c r="J1398" s="75"/>
      <c r="K1398" s="75"/>
      <c r="L1398" s="73"/>
      <c r="M1398" s="254"/>
      <c r="N1398" s="48"/>
      <c r="O1398" s="48"/>
      <c r="P1398" s="48"/>
      <c r="Q1398" s="48"/>
      <c r="R1398" s="48"/>
      <c r="S1398" s="48"/>
      <c r="T1398" s="96"/>
      <c r="AT1398" s="25" t="s">
        <v>403</v>
      </c>
      <c r="AU1398" s="25" t="s">
        <v>81</v>
      </c>
    </row>
    <row r="1399" spans="2:51" s="12" customFormat="1" ht="13.5">
      <c r="B1399" s="255"/>
      <c r="C1399" s="256"/>
      <c r="D1399" s="252" t="s">
        <v>405</v>
      </c>
      <c r="E1399" s="257" t="s">
        <v>22</v>
      </c>
      <c r="F1399" s="258" t="s">
        <v>2652</v>
      </c>
      <c r="G1399" s="256"/>
      <c r="H1399" s="259">
        <v>164.856</v>
      </c>
      <c r="I1399" s="260"/>
      <c r="J1399" s="256"/>
      <c r="K1399" s="256"/>
      <c r="L1399" s="261"/>
      <c r="M1399" s="262"/>
      <c r="N1399" s="263"/>
      <c r="O1399" s="263"/>
      <c r="P1399" s="263"/>
      <c r="Q1399" s="263"/>
      <c r="R1399" s="263"/>
      <c r="S1399" s="263"/>
      <c r="T1399" s="264"/>
      <c r="AT1399" s="265" t="s">
        <v>405</v>
      </c>
      <c r="AU1399" s="265" t="s">
        <v>81</v>
      </c>
      <c r="AV1399" s="12" t="s">
        <v>81</v>
      </c>
      <c r="AW1399" s="12" t="s">
        <v>36</v>
      </c>
      <c r="AX1399" s="12" t="s">
        <v>24</v>
      </c>
      <c r="AY1399" s="265" t="s">
        <v>394</v>
      </c>
    </row>
    <row r="1400" spans="2:65" s="1" customFormat="1" ht="25.5" customHeight="1">
      <c r="B1400" s="47"/>
      <c r="C1400" s="240" t="s">
        <v>2653</v>
      </c>
      <c r="D1400" s="240" t="s">
        <v>396</v>
      </c>
      <c r="E1400" s="241" t="s">
        <v>2654</v>
      </c>
      <c r="F1400" s="242" t="s">
        <v>2655</v>
      </c>
      <c r="G1400" s="243" t="s">
        <v>399</v>
      </c>
      <c r="H1400" s="244">
        <v>2.7</v>
      </c>
      <c r="I1400" s="245"/>
      <c r="J1400" s="246">
        <f>ROUND(I1400*H1400,2)</f>
        <v>0</v>
      </c>
      <c r="K1400" s="242" t="s">
        <v>410</v>
      </c>
      <c r="L1400" s="73"/>
      <c r="M1400" s="247" t="s">
        <v>22</v>
      </c>
      <c r="N1400" s="248" t="s">
        <v>44</v>
      </c>
      <c r="O1400" s="48"/>
      <c r="P1400" s="249">
        <f>O1400*H1400</f>
        <v>0</v>
      </c>
      <c r="Q1400" s="249">
        <v>0.00058</v>
      </c>
      <c r="R1400" s="249">
        <f>Q1400*H1400</f>
        <v>0.0015660000000000001</v>
      </c>
      <c r="S1400" s="249">
        <v>0</v>
      </c>
      <c r="T1400" s="250">
        <f>S1400*H1400</f>
        <v>0</v>
      </c>
      <c r="AR1400" s="25" t="s">
        <v>493</v>
      </c>
      <c r="AT1400" s="25" t="s">
        <v>396</v>
      </c>
      <c r="AU1400" s="25" t="s">
        <v>81</v>
      </c>
      <c r="AY1400" s="25" t="s">
        <v>394</v>
      </c>
      <c r="BE1400" s="251">
        <f>IF(N1400="základní",J1400,0)</f>
        <v>0</v>
      </c>
      <c r="BF1400" s="251">
        <f>IF(N1400="snížená",J1400,0)</f>
        <v>0</v>
      </c>
      <c r="BG1400" s="251">
        <f>IF(N1400="zákl. přenesená",J1400,0)</f>
        <v>0</v>
      </c>
      <c r="BH1400" s="251">
        <f>IF(N1400="sníž. přenesená",J1400,0)</f>
        <v>0</v>
      </c>
      <c r="BI1400" s="251">
        <f>IF(N1400="nulová",J1400,0)</f>
        <v>0</v>
      </c>
      <c r="BJ1400" s="25" t="s">
        <v>24</v>
      </c>
      <c r="BK1400" s="251">
        <f>ROUND(I1400*H1400,2)</f>
        <v>0</v>
      </c>
      <c r="BL1400" s="25" t="s">
        <v>493</v>
      </c>
      <c r="BM1400" s="25" t="s">
        <v>2656</v>
      </c>
    </row>
    <row r="1401" spans="2:47" s="1" customFormat="1" ht="13.5">
      <c r="B1401" s="47"/>
      <c r="C1401" s="75"/>
      <c r="D1401" s="252" t="s">
        <v>403</v>
      </c>
      <c r="E1401" s="75"/>
      <c r="F1401" s="253" t="s">
        <v>2657</v>
      </c>
      <c r="G1401" s="75"/>
      <c r="H1401" s="75"/>
      <c r="I1401" s="208"/>
      <c r="J1401" s="75"/>
      <c r="K1401" s="75"/>
      <c r="L1401" s="73"/>
      <c r="M1401" s="254"/>
      <c r="N1401" s="48"/>
      <c r="O1401" s="48"/>
      <c r="P1401" s="48"/>
      <c r="Q1401" s="48"/>
      <c r="R1401" s="48"/>
      <c r="S1401" s="48"/>
      <c r="T1401" s="96"/>
      <c r="AT1401" s="25" t="s">
        <v>403</v>
      </c>
      <c r="AU1401" s="25" t="s">
        <v>81</v>
      </c>
    </row>
    <row r="1402" spans="2:51" s="12" customFormat="1" ht="13.5">
      <c r="B1402" s="255"/>
      <c r="C1402" s="256"/>
      <c r="D1402" s="252" t="s">
        <v>405</v>
      </c>
      <c r="E1402" s="257" t="s">
        <v>2658</v>
      </c>
      <c r="F1402" s="258" t="s">
        <v>2659</v>
      </c>
      <c r="G1402" s="256"/>
      <c r="H1402" s="259">
        <v>2.7</v>
      </c>
      <c r="I1402" s="260"/>
      <c r="J1402" s="256"/>
      <c r="K1402" s="256"/>
      <c r="L1402" s="261"/>
      <c r="M1402" s="262"/>
      <c r="N1402" s="263"/>
      <c r="O1402" s="263"/>
      <c r="P1402" s="263"/>
      <c r="Q1402" s="263"/>
      <c r="R1402" s="263"/>
      <c r="S1402" s="263"/>
      <c r="T1402" s="264"/>
      <c r="AT1402" s="265" t="s">
        <v>405</v>
      </c>
      <c r="AU1402" s="265" t="s">
        <v>81</v>
      </c>
      <c r="AV1402" s="12" t="s">
        <v>81</v>
      </c>
      <c r="AW1402" s="12" t="s">
        <v>36</v>
      </c>
      <c r="AX1402" s="12" t="s">
        <v>24</v>
      </c>
      <c r="AY1402" s="265" t="s">
        <v>394</v>
      </c>
    </row>
    <row r="1403" spans="2:65" s="1" customFormat="1" ht="16.5" customHeight="1">
      <c r="B1403" s="47"/>
      <c r="C1403" s="288" t="s">
        <v>2660</v>
      </c>
      <c r="D1403" s="288" t="s">
        <v>506</v>
      </c>
      <c r="E1403" s="289" t="s">
        <v>2661</v>
      </c>
      <c r="F1403" s="290" t="s">
        <v>2662</v>
      </c>
      <c r="G1403" s="291" t="s">
        <v>409</v>
      </c>
      <c r="H1403" s="292">
        <v>1</v>
      </c>
      <c r="I1403" s="293"/>
      <c r="J1403" s="294">
        <f>ROUND(I1403*H1403,2)</f>
        <v>0</v>
      </c>
      <c r="K1403" s="290" t="s">
        <v>22</v>
      </c>
      <c r="L1403" s="295"/>
      <c r="M1403" s="296" t="s">
        <v>22</v>
      </c>
      <c r="N1403" s="297" t="s">
        <v>44</v>
      </c>
      <c r="O1403" s="48"/>
      <c r="P1403" s="249">
        <f>O1403*H1403</f>
        <v>0</v>
      </c>
      <c r="Q1403" s="249">
        <v>0.005</v>
      </c>
      <c r="R1403" s="249">
        <f>Q1403*H1403</f>
        <v>0.005</v>
      </c>
      <c r="S1403" s="249">
        <v>0</v>
      </c>
      <c r="T1403" s="250">
        <f>S1403*H1403</f>
        <v>0</v>
      </c>
      <c r="AR1403" s="25" t="s">
        <v>588</v>
      </c>
      <c r="AT1403" s="25" t="s">
        <v>506</v>
      </c>
      <c r="AU1403" s="25" t="s">
        <v>81</v>
      </c>
      <c r="AY1403" s="25" t="s">
        <v>394</v>
      </c>
      <c r="BE1403" s="251">
        <f>IF(N1403="základní",J1403,0)</f>
        <v>0</v>
      </c>
      <c r="BF1403" s="251">
        <f>IF(N1403="snížená",J1403,0)</f>
        <v>0</v>
      </c>
      <c r="BG1403" s="251">
        <f>IF(N1403="zákl. přenesená",J1403,0)</f>
        <v>0</v>
      </c>
      <c r="BH1403" s="251">
        <f>IF(N1403="sníž. přenesená",J1403,0)</f>
        <v>0</v>
      </c>
      <c r="BI1403" s="251">
        <f>IF(N1403="nulová",J1403,0)</f>
        <v>0</v>
      </c>
      <c r="BJ1403" s="25" t="s">
        <v>24</v>
      </c>
      <c r="BK1403" s="251">
        <f>ROUND(I1403*H1403,2)</f>
        <v>0</v>
      </c>
      <c r="BL1403" s="25" t="s">
        <v>493</v>
      </c>
      <c r="BM1403" s="25" t="s">
        <v>2663</v>
      </c>
    </row>
    <row r="1404" spans="2:47" s="1" customFormat="1" ht="13.5">
      <c r="B1404" s="47"/>
      <c r="C1404" s="75"/>
      <c r="D1404" s="252" t="s">
        <v>403</v>
      </c>
      <c r="E1404" s="75"/>
      <c r="F1404" s="253" t="s">
        <v>2664</v>
      </c>
      <c r="G1404" s="75"/>
      <c r="H1404" s="75"/>
      <c r="I1404" s="208"/>
      <c r="J1404" s="75"/>
      <c r="K1404" s="75"/>
      <c r="L1404" s="73"/>
      <c r="M1404" s="254"/>
      <c r="N1404" s="48"/>
      <c r="O1404" s="48"/>
      <c r="P1404" s="48"/>
      <c r="Q1404" s="48"/>
      <c r="R1404" s="48"/>
      <c r="S1404" s="48"/>
      <c r="T1404" s="96"/>
      <c r="AT1404" s="25" t="s">
        <v>403</v>
      </c>
      <c r="AU1404" s="25" t="s">
        <v>81</v>
      </c>
    </row>
    <row r="1405" spans="2:65" s="1" customFormat="1" ht="16.5" customHeight="1">
      <c r="B1405" s="47"/>
      <c r="C1405" s="288" t="s">
        <v>2665</v>
      </c>
      <c r="D1405" s="288" t="s">
        <v>506</v>
      </c>
      <c r="E1405" s="289" t="s">
        <v>2666</v>
      </c>
      <c r="F1405" s="290" t="s">
        <v>2667</v>
      </c>
      <c r="G1405" s="291" t="s">
        <v>409</v>
      </c>
      <c r="H1405" s="292">
        <v>2</v>
      </c>
      <c r="I1405" s="293"/>
      <c r="J1405" s="294">
        <f>ROUND(I1405*H1405,2)</f>
        <v>0</v>
      </c>
      <c r="K1405" s="290" t="s">
        <v>22</v>
      </c>
      <c r="L1405" s="295"/>
      <c r="M1405" s="296" t="s">
        <v>22</v>
      </c>
      <c r="N1405" s="297" t="s">
        <v>44</v>
      </c>
      <c r="O1405" s="48"/>
      <c r="P1405" s="249">
        <f>O1405*H1405</f>
        <v>0</v>
      </c>
      <c r="Q1405" s="249">
        <v>0.01</v>
      </c>
      <c r="R1405" s="249">
        <f>Q1405*H1405</f>
        <v>0.02</v>
      </c>
      <c r="S1405" s="249">
        <v>0</v>
      </c>
      <c r="T1405" s="250">
        <f>S1405*H1405</f>
        <v>0</v>
      </c>
      <c r="AR1405" s="25" t="s">
        <v>588</v>
      </c>
      <c r="AT1405" s="25" t="s">
        <v>506</v>
      </c>
      <c r="AU1405" s="25" t="s">
        <v>81</v>
      </c>
      <c r="AY1405" s="25" t="s">
        <v>394</v>
      </c>
      <c r="BE1405" s="251">
        <f>IF(N1405="základní",J1405,0)</f>
        <v>0</v>
      </c>
      <c r="BF1405" s="251">
        <f>IF(N1405="snížená",J1405,0)</f>
        <v>0</v>
      </c>
      <c r="BG1405" s="251">
        <f>IF(N1405="zákl. přenesená",J1405,0)</f>
        <v>0</v>
      </c>
      <c r="BH1405" s="251">
        <f>IF(N1405="sníž. přenesená",J1405,0)</f>
        <v>0</v>
      </c>
      <c r="BI1405" s="251">
        <f>IF(N1405="nulová",J1405,0)</f>
        <v>0</v>
      </c>
      <c r="BJ1405" s="25" t="s">
        <v>24</v>
      </c>
      <c r="BK1405" s="251">
        <f>ROUND(I1405*H1405,2)</f>
        <v>0</v>
      </c>
      <c r="BL1405" s="25" t="s">
        <v>493</v>
      </c>
      <c r="BM1405" s="25" t="s">
        <v>2668</v>
      </c>
    </row>
    <row r="1406" spans="2:47" s="1" customFormat="1" ht="13.5">
      <c r="B1406" s="47"/>
      <c r="C1406" s="75"/>
      <c r="D1406" s="252" t="s">
        <v>403</v>
      </c>
      <c r="E1406" s="75"/>
      <c r="F1406" s="253" t="s">
        <v>2669</v>
      </c>
      <c r="G1406" s="75"/>
      <c r="H1406" s="75"/>
      <c r="I1406" s="208"/>
      <c r="J1406" s="75"/>
      <c r="K1406" s="75"/>
      <c r="L1406" s="73"/>
      <c r="M1406" s="254"/>
      <c r="N1406" s="48"/>
      <c r="O1406" s="48"/>
      <c r="P1406" s="48"/>
      <c r="Q1406" s="48"/>
      <c r="R1406" s="48"/>
      <c r="S1406" s="48"/>
      <c r="T1406" s="96"/>
      <c r="AT1406" s="25" t="s">
        <v>403</v>
      </c>
      <c r="AU1406" s="25" t="s">
        <v>81</v>
      </c>
    </row>
    <row r="1407" spans="2:65" s="1" customFormat="1" ht="16.5" customHeight="1">
      <c r="B1407" s="47"/>
      <c r="C1407" s="240" t="s">
        <v>2670</v>
      </c>
      <c r="D1407" s="240" t="s">
        <v>396</v>
      </c>
      <c r="E1407" s="241" t="s">
        <v>2671</v>
      </c>
      <c r="F1407" s="242" t="s">
        <v>2672</v>
      </c>
      <c r="G1407" s="243" t="s">
        <v>399</v>
      </c>
      <c r="H1407" s="244">
        <v>143.353</v>
      </c>
      <c r="I1407" s="245"/>
      <c r="J1407" s="246">
        <f>ROUND(I1407*H1407,2)</f>
        <v>0</v>
      </c>
      <c r="K1407" s="242" t="s">
        <v>410</v>
      </c>
      <c r="L1407" s="73"/>
      <c r="M1407" s="247" t="s">
        <v>22</v>
      </c>
      <c r="N1407" s="248" t="s">
        <v>44</v>
      </c>
      <c r="O1407" s="48"/>
      <c r="P1407" s="249">
        <f>O1407*H1407</f>
        <v>0</v>
      </c>
      <c r="Q1407" s="249">
        <v>0.0003</v>
      </c>
      <c r="R1407" s="249">
        <f>Q1407*H1407</f>
        <v>0.0430059</v>
      </c>
      <c r="S1407" s="249">
        <v>0</v>
      </c>
      <c r="T1407" s="250">
        <f>S1407*H1407</f>
        <v>0</v>
      </c>
      <c r="AR1407" s="25" t="s">
        <v>493</v>
      </c>
      <c r="AT1407" s="25" t="s">
        <v>396</v>
      </c>
      <c r="AU1407" s="25" t="s">
        <v>81</v>
      </c>
      <c r="AY1407" s="25" t="s">
        <v>394</v>
      </c>
      <c r="BE1407" s="251">
        <f>IF(N1407="základní",J1407,0)</f>
        <v>0</v>
      </c>
      <c r="BF1407" s="251">
        <f>IF(N1407="snížená",J1407,0)</f>
        <v>0</v>
      </c>
      <c r="BG1407" s="251">
        <f>IF(N1407="zákl. přenesená",J1407,0)</f>
        <v>0</v>
      </c>
      <c r="BH1407" s="251">
        <f>IF(N1407="sníž. přenesená",J1407,0)</f>
        <v>0</v>
      </c>
      <c r="BI1407" s="251">
        <f>IF(N1407="nulová",J1407,0)</f>
        <v>0</v>
      </c>
      <c r="BJ1407" s="25" t="s">
        <v>24</v>
      </c>
      <c r="BK1407" s="251">
        <f>ROUND(I1407*H1407,2)</f>
        <v>0</v>
      </c>
      <c r="BL1407" s="25" t="s">
        <v>493</v>
      </c>
      <c r="BM1407" s="25" t="s">
        <v>2673</v>
      </c>
    </row>
    <row r="1408" spans="2:47" s="1" customFormat="1" ht="13.5">
      <c r="B1408" s="47"/>
      <c r="C1408" s="75"/>
      <c r="D1408" s="252" t="s">
        <v>403</v>
      </c>
      <c r="E1408" s="75"/>
      <c r="F1408" s="253" t="s">
        <v>2674</v>
      </c>
      <c r="G1408" s="75"/>
      <c r="H1408" s="75"/>
      <c r="I1408" s="208"/>
      <c r="J1408" s="75"/>
      <c r="K1408" s="75"/>
      <c r="L1408" s="73"/>
      <c r="M1408" s="254"/>
      <c r="N1408" s="48"/>
      <c r="O1408" s="48"/>
      <c r="P1408" s="48"/>
      <c r="Q1408" s="48"/>
      <c r="R1408" s="48"/>
      <c r="S1408" s="48"/>
      <c r="T1408" s="96"/>
      <c r="AT1408" s="25" t="s">
        <v>403</v>
      </c>
      <c r="AU1408" s="25" t="s">
        <v>81</v>
      </c>
    </row>
    <row r="1409" spans="2:51" s="12" customFormat="1" ht="13.5">
      <c r="B1409" s="255"/>
      <c r="C1409" s="256"/>
      <c r="D1409" s="252" t="s">
        <v>405</v>
      </c>
      <c r="E1409" s="257" t="s">
        <v>22</v>
      </c>
      <c r="F1409" s="258" t="s">
        <v>255</v>
      </c>
      <c r="G1409" s="256"/>
      <c r="H1409" s="259">
        <v>143.353</v>
      </c>
      <c r="I1409" s="260"/>
      <c r="J1409" s="256"/>
      <c r="K1409" s="256"/>
      <c r="L1409" s="261"/>
      <c r="M1409" s="262"/>
      <c r="N1409" s="263"/>
      <c r="O1409" s="263"/>
      <c r="P1409" s="263"/>
      <c r="Q1409" s="263"/>
      <c r="R1409" s="263"/>
      <c r="S1409" s="263"/>
      <c r="T1409" s="264"/>
      <c r="AT1409" s="265" t="s">
        <v>405</v>
      </c>
      <c r="AU1409" s="265" t="s">
        <v>81</v>
      </c>
      <c r="AV1409" s="12" t="s">
        <v>81</v>
      </c>
      <c r="AW1409" s="12" t="s">
        <v>36</v>
      </c>
      <c r="AX1409" s="12" t="s">
        <v>24</v>
      </c>
      <c r="AY1409" s="265" t="s">
        <v>394</v>
      </c>
    </row>
    <row r="1410" spans="2:65" s="1" customFormat="1" ht="16.5" customHeight="1">
      <c r="B1410" s="47"/>
      <c r="C1410" s="240" t="s">
        <v>2675</v>
      </c>
      <c r="D1410" s="240" t="s">
        <v>396</v>
      </c>
      <c r="E1410" s="241" t="s">
        <v>2676</v>
      </c>
      <c r="F1410" s="242" t="s">
        <v>2677</v>
      </c>
      <c r="G1410" s="243" t="s">
        <v>612</v>
      </c>
      <c r="H1410" s="244">
        <v>68.226</v>
      </c>
      <c r="I1410" s="245"/>
      <c r="J1410" s="246">
        <f>ROUND(I1410*H1410,2)</f>
        <v>0</v>
      </c>
      <c r="K1410" s="242" t="s">
        <v>410</v>
      </c>
      <c r="L1410" s="73"/>
      <c r="M1410" s="247" t="s">
        <v>22</v>
      </c>
      <c r="N1410" s="248" t="s">
        <v>44</v>
      </c>
      <c r="O1410" s="48"/>
      <c r="P1410" s="249">
        <f>O1410*H1410</f>
        <v>0</v>
      </c>
      <c r="Q1410" s="249">
        <v>0.00049</v>
      </c>
      <c r="R1410" s="249">
        <f>Q1410*H1410</f>
        <v>0.03343074</v>
      </c>
      <c r="S1410" s="249">
        <v>0</v>
      </c>
      <c r="T1410" s="250">
        <f>S1410*H1410</f>
        <v>0</v>
      </c>
      <c r="AR1410" s="25" t="s">
        <v>493</v>
      </c>
      <c r="AT1410" s="25" t="s">
        <v>396</v>
      </c>
      <c r="AU1410" s="25" t="s">
        <v>81</v>
      </c>
      <c r="AY1410" s="25" t="s">
        <v>394</v>
      </c>
      <c r="BE1410" s="251">
        <f>IF(N1410="základní",J1410,0)</f>
        <v>0</v>
      </c>
      <c r="BF1410" s="251">
        <f>IF(N1410="snížená",J1410,0)</f>
        <v>0</v>
      </c>
      <c r="BG1410" s="251">
        <f>IF(N1410="zákl. přenesená",J1410,0)</f>
        <v>0</v>
      </c>
      <c r="BH1410" s="251">
        <f>IF(N1410="sníž. přenesená",J1410,0)</f>
        <v>0</v>
      </c>
      <c r="BI1410" s="251">
        <f>IF(N1410="nulová",J1410,0)</f>
        <v>0</v>
      </c>
      <c r="BJ1410" s="25" t="s">
        <v>24</v>
      </c>
      <c r="BK1410" s="251">
        <f>ROUND(I1410*H1410,2)</f>
        <v>0</v>
      </c>
      <c r="BL1410" s="25" t="s">
        <v>493</v>
      </c>
      <c r="BM1410" s="25" t="s">
        <v>2678</v>
      </c>
    </row>
    <row r="1411" spans="2:47" s="1" customFormat="1" ht="13.5">
      <c r="B1411" s="47"/>
      <c r="C1411" s="75"/>
      <c r="D1411" s="252" t="s">
        <v>403</v>
      </c>
      <c r="E1411" s="75"/>
      <c r="F1411" s="253" t="s">
        <v>2679</v>
      </c>
      <c r="G1411" s="75"/>
      <c r="H1411" s="75"/>
      <c r="I1411" s="208"/>
      <c r="J1411" s="75"/>
      <c r="K1411" s="75"/>
      <c r="L1411" s="73"/>
      <c r="M1411" s="254"/>
      <c r="N1411" s="48"/>
      <c r="O1411" s="48"/>
      <c r="P1411" s="48"/>
      <c r="Q1411" s="48"/>
      <c r="R1411" s="48"/>
      <c r="S1411" s="48"/>
      <c r="T1411" s="96"/>
      <c r="AT1411" s="25" t="s">
        <v>403</v>
      </c>
      <c r="AU1411" s="25" t="s">
        <v>81</v>
      </c>
    </row>
    <row r="1412" spans="2:51" s="12" customFormat="1" ht="13.5">
      <c r="B1412" s="255"/>
      <c r="C1412" s="256"/>
      <c r="D1412" s="252" t="s">
        <v>405</v>
      </c>
      <c r="E1412" s="257" t="s">
        <v>22</v>
      </c>
      <c r="F1412" s="258" t="s">
        <v>2680</v>
      </c>
      <c r="G1412" s="256"/>
      <c r="H1412" s="259">
        <v>9.536</v>
      </c>
      <c r="I1412" s="260"/>
      <c r="J1412" s="256"/>
      <c r="K1412" s="256"/>
      <c r="L1412" s="261"/>
      <c r="M1412" s="262"/>
      <c r="N1412" s="263"/>
      <c r="O1412" s="263"/>
      <c r="P1412" s="263"/>
      <c r="Q1412" s="263"/>
      <c r="R1412" s="263"/>
      <c r="S1412" s="263"/>
      <c r="T1412" s="264"/>
      <c r="AT1412" s="265" t="s">
        <v>405</v>
      </c>
      <c r="AU1412" s="265" t="s">
        <v>81</v>
      </c>
      <c r="AV1412" s="12" t="s">
        <v>81</v>
      </c>
      <c r="AW1412" s="12" t="s">
        <v>36</v>
      </c>
      <c r="AX1412" s="12" t="s">
        <v>73</v>
      </c>
      <c r="AY1412" s="265" t="s">
        <v>394</v>
      </c>
    </row>
    <row r="1413" spans="2:51" s="12" customFormat="1" ht="13.5">
      <c r="B1413" s="255"/>
      <c r="C1413" s="256"/>
      <c r="D1413" s="252" t="s">
        <v>405</v>
      </c>
      <c r="E1413" s="257" t="s">
        <v>22</v>
      </c>
      <c r="F1413" s="258" t="s">
        <v>2681</v>
      </c>
      <c r="G1413" s="256"/>
      <c r="H1413" s="259">
        <v>7.12</v>
      </c>
      <c r="I1413" s="260"/>
      <c r="J1413" s="256"/>
      <c r="K1413" s="256"/>
      <c r="L1413" s="261"/>
      <c r="M1413" s="262"/>
      <c r="N1413" s="263"/>
      <c r="O1413" s="263"/>
      <c r="P1413" s="263"/>
      <c r="Q1413" s="263"/>
      <c r="R1413" s="263"/>
      <c r="S1413" s="263"/>
      <c r="T1413" s="264"/>
      <c r="AT1413" s="265" t="s">
        <v>405</v>
      </c>
      <c r="AU1413" s="265" t="s">
        <v>81</v>
      </c>
      <c r="AV1413" s="12" t="s">
        <v>81</v>
      </c>
      <c r="AW1413" s="12" t="s">
        <v>36</v>
      </c>
      <c r="AX1413" s="12" t="s">
        <v>73</v>
      </c>
      <c r="AY1413" s="265" t="s">
        <v>394</v>
      </c>
    </row>
    <row r="1414" spans="2:51" s="12" customFormat="1" ht="13.5">
      <c r="B1414" s="255"/>
      <c r="C1414" s="256"/>
      <c r="D1414" s="252" t="s">
        <v>405</v>
      </c>
      <c r="E1414" s="257" t="s">
        <v>22</v>
      </c>
      <c r="F1414" s="258" t="s">
        <v>2682</v>
      </c>
      <c r="G1414" s="256"/>
      <c r="H1414" s="259">
        <v>6.3</v>
      </c>
      <c r="I1414" s="260"/>
      <c r="J1414" s="256"/>
      <c r="K1414" s="256"/>
      <c r="L1414" s="261"/>
      <c r="M1414" s="262"/>
      <c r="N1414" s="263"/>
      <c r="O1414" s="263"/>
      <c r="P1414" s="263"/>
      <c r="Q1414" s="263"/>
      <c r="R1414" s="263"/>
      <c r="S1414" s="263"/>
      <c r="T1414" s="264"/>
      <c r="AT1414" s="265" t="s">
        <v>405</v>
      </c>
      <c r="AU1414" s="265" t="s">
        <v>81</v>
      </c>
      <c r="AV1414" s="12" t="s">
        <v>81</v>
      </c>
      <c r="AW1414" s="12" t="s">
        <v>36</v>
      </c>
      <c r="AX1414" s="12" t="s">
        <v>73</v>
      </c>
      <c r="AY1414" s="265" t="s">
        <v>394</v>
      </c>
    </row>
    <row r="1415" spans="2:51" s="12" customFormat="1" ht="13.5">
      <c r="B1415" s="255"/>
      <c r="C1415" s="256"/>
      <c r="D1415" s="252" t="s">
        <v>405</v>
      </c>
      <c r="E1415" s="257" t="s">
        <v>22</v>
      </c>
      <c r="F1415" s="258" t="s">
        <v>2683</v>
      </c>
      <c r="G1415" s="256"/>
      <c r="H1415" s="259">
        <v>9.26</v>
      </c>
      <c r="I1415" s="260"/>
      <c r="J1415" s="256"/>
      <c r="K1415" s="256"/>
      <c r="L1415" s="261"/>
      <c r="M1415" s="262"/>
      <c r="N1415" s="263"/>
      <c r="O1415" s="263"/>
      <c r="P1415" s="263"/>
      <c r="Q1415" s="263"/>
      <c r="R1415" s="263"/>
      <c r="S1415" s="263"/>
      <c r="T1415" s="264"/>
      <c r="AT1415" s="265" t="s">
        <v>405</v>
      </c>
      <c r="AU1415" s="265" t="s">
        <v>81</v>
      </c>
      <c r="AV1415" s="12" t="s">
        <v>81</v>
      </c>
      <c r="AW1415" s="12" t="s">
        <v>36</v>
      </c>
      <c r="AX1415" s="12" t="s">
        <v>73</v>
      </c>
      <c r="AY1415" s="265" t="s">
        <v>394</v>
      </c>
    </row>
    <row r="1416" spans="2:51" s="12" customFormat="1" ht="13.5">
      <c r="B1416" s="255"/>
      <c r="C1416" s="256"/>
      <c r="D1416" s="252" t="s">
        <v>405</v>
      </c>
      <c r="E1416" s="257" t="s">
        <v>22</v>
      </c>
      <c r="F1416" s="258" t="s">
        <v>2684</v>
      </c>
      <c r="G1416" s="256"/>
      <c r="H1416" s="259">
        <v>7</v>
      </c>
      <c r="I1416" s="260"/>
      <c r="J1416" s="256"/>
      <c r="K1416" s="256"/>
      <c r="L1416" s="261"/>
      <c r="M1416" s="262"/>
      <c r="N1416" s="263"/>
      <c r="O1416" s="263"/>
      <c r="P1416" s="263"/>
      <c r="Q1416" s="263"/>
      <c r="R1416" s="263"/>
      <c r="S1416" s="263"/>
      <c r="T1416" s="264"/>
      <c r="AT1416" s="265" t="s">
        <v>405</v>
      </c>
      <c r="AU1416" s="265" t="s">
        <v>81</v>
      </c>
      <c r="AV1416" s="12" t="s">
        <v>81</v>
      </c>
      <c r="AW1416" s="12" t="s">
        <v>36</v>
      </c>
      <c r="AX1416" s="12" t="s">
        <v>73</v>
      </c>
      <c r="AY1416" s="265" t="s">
        <v>394</v>
      </c>
    </row>
    <row r="1417" spans="2:51" s="12" customFormat="1" ht="13.5">
      <c r="B1417" s="255"/>
      <c r="C1417" s="256"/>
      <c r="D1417" s="252" t="s">
        <v>405</v>
      </c>
      <c r="E1417" s="257" t="s">
        <v>22</v>
      </c>
      <c r="F1417" s="258" t="s">
        <v>2685</v>
      </c>
      <c r="G1417" s="256"/>
      <c r="H1417" s="259">
        <v>11.06</v>
      </c>
      <c r="I1417" s="260"/>
      <c r="J1417" s="256"/>
      <c r="K1417" s="256"/>
      <c r="L1417" s="261"/>
      <c r="M1417" s="262"/>
      <c r="N1417" s="263"/>
      <c r="O1417" s="263"/>
      <c r="P1417" s="263"/>
      <c r="Q1417" s="263"/>
      <c r="R1417" s="263"/>
      <c r="S1417" s="263"/>
      <c r="T1417" s="264"/>
      <c r="AT1417" s="265" t="s">
        <v>405</v>
      </c>
      <c r="AU1417" s="265" t="s">
        <v>81</v>
      </c>
      <c r="AV1417" s="12" t="s">
        <v>81</v>
      </c>
      <c r="AW1417" s="12" t="s">
        <v>36</v>
      </c>
      <c r="AX1417" s="12" t="s">
        <v>73</v>
      </c>
      <c r="AY1417" s="265" t="s">
        <v>394</v>
      </c>
    </row>
    <row r="1418" spans="2:51" s="12" customFormat="1" ht="13.5">
      <c r="B1418" s="255"/>
      <c r="C1418" s="256"/>
      <c r="D1418" s="252" t="s">
        <v>405</v>
      </c>
      <c r="E1418" s="257" t="s">
        <v>22</v>
      </c>
      <c r="F1418" s="258" t="s">
        <v>2686</v>
      </c>
      <c r="G1418" s="256"/>
      <c r="H1418" s="259">
        <v>13.25</v>
      </c>
      <c r="I1418" s="260"/>
      <c r="J1418" s="256"/>
      <c r="K1418" s="256"/>
      <c r="L1418" s="261"/>
      <c r="M1418" s="262"/>
      <c r="N1418" s="263"/>
      <c r="O1418" s="263"/>
      <c r="P1418" s="263"/>
      <c r="Q1418" s="263"/>
      <c r="R1418" s="263"/>
      <c r="S1418" s="263"/>
      <c r="T1418" s="264"/>
      <c r="AT1418" s="265" t="s">
        <v>405</v>
      </c>
      <c r="AU1418" s="265" t="s">
        <v>81</v>
      </c>
      <c r="AV1418" s="12" t="s">
        <v>81</v>
      </c>
      <c r="AW1418" s="12" t="s">
        <v>36</v>
      </c>
      <c r="AX1418" s="12" t="s">
        <v>73</v>
      </c>
      <c r="AY1418" s="265" t="s">
        <v>394</v>
      </c>
    </row>
    <row r="1419" spans="2:51" s="12" customFormat="1" ht="13.5">
      <c r="B1419" s="255"/>
      <c r="C1419" s="256"/>
      <c r="D1419" s="252" t="s">
        <v>405</v>
      </c>
      <c r="E1419" s="257" t="s">
        <v>22</v>
      </c>
      <c r="F1419" s="258" t="s">
        <v>2687</v>
      </c>
      <c r="G1419" s="256"/>
      <c r="H1419" s="259">
        <v>4.7</v>
      </c>
      <c r="I1419" s="260"/>
      <c r="J1419" s="256"/>
      <c r="K1419" s="256"/>
      <c r="L1419" s="261"/>
      <c r="M1419" s="262"/>
      <c r="N1419" s="263"/>
      <c r="O1419" s="263"/>
      <c r="P1419" s="263"/>
      <c r="Q1419" s="263"/>
      <c r="R1419" s="263"/>
      <c r="S1419" s="263"/>
      <c r="T1419" s="264"/>
      <c r="AT1419" s="265" t="s">
        <v>405</v>
      </c>
      <c r="AU1419" s="265" t="s">
        <v>81</v>
      </c>
      <c r="AV1419" s="12" t="s">
        <v>81</v>
      </c>
      <c r="AW1419" s="12" t="s">
        <v>36</v>
      </c>
      <c r="AX1419" s="12" t="s">
        <v>73</v>
      </c>
      <c r="AY1419" s="265" t="s">
        <v>394</v>
      </c>
    </row>
    <row r="1420" spans="2:51" s="14" customFormat="1" ht="13.5">
      <c r="B1420" s="277"/>
      <c r="C1420" s="278"/>
      <c r="D1420" s="252" t="s">
        <v>405</v>
      </c>
      <c r="E1420" s="279" t="s">
        <v>2688</v>
      </c>
      <c r="F1420" s="280" t="s">
        <v>473</v>
      </c>
      <c r="G1420" s="278"/>
      <c r="H1420" s="281">
        <v>68.226</v>
      </c>
      <c r="I1420" s="282"/>
      <c r="J1420" s="278"/>
      <c r="K1420" s="278"/>
      <c r="L1420" s="283"/>
      <c r="M1420" s="284"/>
      <c r="N1420" s="285"/>
      <c r="O1420" s="285"/>
      <c r="P1420" s="285"/>
      <c r="Q1420" s="285"/>
      <c r="R1420" s="285"/>
      <c r="S1420" s="285"/>
      <c r="T1420" s="286"/>
      <c r="AT1420" s="287" t="s">
        <v>405</v>
      </c>
      <c r="AU1420" s="287" t="s">
        <v>81</v>
      </c>
      <c r="AV1420" s="14" t="s">
        <v>401</v>
      </c>
      <c r="AW1420" s="14" t="s">
        <v>36</v>
      </c>
      <c r="AX1420" s="14" t="s">
        <v>24</v>
      </c>
      <c r="AY1420" s="287" t="s">
        <v>394</v>
      </c>
    </row>
    <row r="1421" spans="2:65" s="1" customFormat="1" ht="16.5" customHeight="1">
      <c r="B1421" s="47"/>
      <c r="C1421" s="240" t="s">
        <v>2689</v>
      </c>
      <c r="D1421" s="240" t="s">
        <v>396</v>
      </c>
      <c r="E1421" s="241" t="s">
        <v>2690</v>
      </c>
      <c r="F1421" s="242" t="s">
        <v>2691</v>
      </c>
      <c r="G1421" s="243" t="s">
        <v>409</v>
      </c>
      <c r="H1421" s="244">
        <v>1</v>
      </c>
      <c r="I1421" s="245"/>
      <c r="J1421" s="246">
        <f>ROUND(I1421*H1421,2)</f>
        <v>0</v>
      </c>
      <c r="K1421" s="242" t="s">
        <v>22</v>
      </c>
      <c r="L1421" s="73"/>
      <c r="M1421" s="247" t="s">
        <v>22</v>
      </c>
      <c r="N1421" s="248" t="s">
        <v>44</v>
      </c>
      <c r="O1421" s="48"/>
      <c r="P1421" s="249">
        <f>O1421*H1421</f>
        <v>0</v>
      </c>
      <c r="Q1421" s="249">
        <v>0</v>
      </c>
      <c r="R1421" s="249">
        <f>Q1421*H1421</f>
        <v>0</v>
      </c>
      <c r="S1421" s="249">
        <v>0</v>
      </c>
      <c r="T1421" s="250">
        <f>S1421*H1421</f>
        <v>0</v>
      </c>
      <c r="AR1421" s="25" t="s">
        <v>493</v>
      </c>
      <c r="AT1421" s="25" t="s">
        <v>396</v>
      </c>
      <c r="AU1421" s="25" t="s">
        <v>81</v>
      </c>
      <c r="AY1421" s="25" t="s">
        <v>394</v>
      </c>
      <c r="BE1421" s="251">
        <f>IF(N1421="základní",J1421,0)</f>
        <v>0</v>
      </c>
      <c r="BF1421" s="251">
        <f>IF(N1421="snížená",J1421,0)</f>
        <v>0</v>
      </c>
      <c r="BG1421" s="251">
        <f>IF(N1421="zákl. přenesená",J1421,0)</f>
        <v>0</v>
      </c>
      <c r="BH1421" s="251">
        <f>IF(N1421="sníž. přenesená",J1421,0)</f>
        <v>0</v>
      </c>
      <c r="BI1421" s="251">
        <f>IF(N1421="nulová",J1421,0)</f>
        <v>0</v>
      </c>
      <c r="BJ1421" s="25" t="s">
        <v>24</v>
      </c>
      <c r="BK1421" s="251">
        <f>ROUND(I1421*H1421,2)</f>
        <v>0</v>
      </c>
      <c r="BL1421" s="25" t="s">
        <v>493</v>
      </c>
      <c r="BM1421" s="25" t="s">
        <v>2692</v>
      </c>
    </row>
    <row r="1422" spans="2:65" s="1" customFormat="1" ht="16.5" customHeight="1">
      <c r="B1422" s="47"/>
      <c r="C1422" s="240" t="s">
        <v>2693</v>
      </c>
      <c r="D1422" s="240" t="s">
        <v>396</v>
      </c>
      <c r="E1422" s="241" t="s">
        <v>2694</v>
      </c>
      <c r="F1422" s="242" t="s">
        <v>2695</v>
      </c>
      <c r="G1422" s="243" t="s">
        <v>552</v>
      </c>
      <c r="H1422" s="244">
        <v>2.66</v>
      </c>
      <c r="I1422" s="245"/>
      <c r="J1422" s="246">
        <f>ROUND(I1422*H1422,2)</f>
        <v>0</v>
      </c>
      <c r="K1422" s="242" t="s">
        <v>410</v>
      </c>
      <c r="L1422" s="73"/>
      <c r="M1422" s="247" t="s">
        <v>22</v>
      </c>
      <c r="N1422" s="248" t="s">
        <v>44</v>
      </c>
      <c r="O1422" s="48"/>
      <c r="P1422" s="249">
        <f>O1422*H1422</f>
        <v>0</v>
      </c>
      <c r="Q1422" s="249">
        <v>0</v>
      </c>
      <c r="R1422" s="249">
        <f>Q1422*H1422</f>
        <v>0</v>
      </c>
      <c r="S1422" s="249">
        <v>0</v>
      </c>
      <c r="T1422" s="250">
        <f>S1422*H1422</f>
        <v>0</v>
      </c>
      <c r="AR1422" s="25" t="s">
        <v>493</v>
      </c>
      <c r="AT1422" s="25" t="s">
        <v>396</v>
      </c>
      <c r="AU1422" s="25" t="s">
        <v>81</v>
      </c>
      <c r="AY1422" s="25" t="s">
        <v>394</v>
      </c>
      <c r="BE1422" s="251">
        <f>IF(N1422="základní",J1422,0)</f>
        <v>0</v>
      </c>
      <c r="BF1422" s="251">
        <f>IF(N1422="snížená",J1422,0)</f>
        <v>0</v>
      </c>
      <c r="BG1422" s="251">
        <f>IF(N1422="zákl. přenesená",J1422,0)</f>
        <v>0</v>
      </c>
      <c r="BH1422" s="251">
        <f>IF(N1422="sníž. přenesená",J1422,0)</f>
        <v>0</v>
      </c>
      <c r="BI1422" s="251">
        <f>IF(N1422="nulová",J1422,0)</f>
        <v>0</v>
      </c>
      <c r="BJ1422" s="25" t="s">
        <v>24</v>
      </c>
      <c r="BK1422" s="251">
        <f>ROUND(I1422*H1422,2)</f>
        <v>0</v>
      </c>
      <c r="BL1422" s="25" t="s">
        <v>493</v>
      </c>
      <c r="BM1422" s="25" t="s">
        <v>2696</v>
      </c>
    </row>
    <row r="1423" spans="2:47" s="1" customFormat="1" ht="13.5">
      <c r="B1423" s="47"/>
      <c r="C1423" s="75"/>
      <c r="D1423" s="252" t="s">
        <v>403</v>
      </c>
      <c r="E1423" s="75"/>
      <c r="F1423" s="253" t="s">
        <v>2697</v>
      </c>
      <c r="G1423" s="75"/>
      <c r="H1423" s="75"/>
      <c r="I1423" s="208"/>
      <c r="J1423" s="75"/>
      <c r="K1423" s="75"/>
      <c r="L1423" s="73"/>
      <c r="M1423" s="254"/>
      <c r="N1423" s="48"/>
      <c r="O1423" s="48"/>
      <c r="P1423" s="48"/>
      <c r="Q1423" s="48"/>
      <c r="R1423" s="48"/>
      <c r="S1423" s="48"/>
      <c r="T1423" s="96"/>
      <c r="AT1423" s="25" t="s">
        <v>403</v>
      </c>
      <c r="AU1423" s="25" t="s">
        <v>81</v>
      </c>
    </row>
    <row r="1424" spans="2:63" s="11" customFormat="1" ht="29.85" customHeight="1">
      <c r="B1424" s="224"/>
      <c r="C1424" s="225"/>
      <c r="D1424" s="226" t="s">
        <v>72</v>
      </c>
      <c r="E1424" s="238" t="s">
        <v>2698</v>
      </c>
      <c r="F1424" s="238" t="s">
        <v>2699</v>
      </c>
      <c r="G1424" s="225"/>
      <c r="H1424" s="225"/>
      <c r="I1424" s="228"/>
      <c r="J1424" s="239">
        <f>BK1424</f>
        <v>0</v>
      </c>
      <c r="K1424" s="225"/>
      <c r="L1424" s="230"/>
      <c r="M1424" s="231"/>
      <c r="N1424" s="232"/>
      <c r="O1424" s="232"/>
      <c r="P1424" s="233">
        <f>SUM(P1425:P1437)</f>
        <v>0</v>
      </c>
      <c r="Q1424" s="232"/>
      <c r="R1424" s="233">
        <f>SUM(R1425:R1437)</f>
        <v>3.631247</v>
      </c>
      <c r="S1424" s="232"/>
      <c r="T1424" s="234">
        <f>SUM(T1425:T1437)</f>
        <v>0</v>
      </c>
      <c r="AR1424" s="235" t="s">
        <v>81</v>
      </c>
      <c r="AT1424" s="236" t="s">
        <v>72</v>
      </c>
      <c r="AU1424" s="236" t="s">
        <v>24</v>
      </c>
      <c r="AY1424" s="235" t="s">
        <v>394</v>
      </c>
      <c r="BK1424" s="237">
        <f>SUM(BK1425:BK1437)</f>
        <v>0</v>
      </c>
    </row>
    <row r="1425" spans="2:65" s="1" customFormat="1" ht="25.5" customHeight="1">
      <c r="B1425" s="47"/>
      <c r="C1425" s="240" t="s">
        <v>2700</v>
      </c>
      <c r="D1425" s="240" t="s">
        <v>396</v>
      </c>
      <c r="E1425" s="241" t="s">
        <v>2701</v>
      </c>
      <c r="F1425" s="242" t="s">
        <v>2702</v>
      </c>
      <c r="G1425" s="243" t="s">
        <v>399</v>
      </c>
      <c r="H1425" s="244">
        <v>44.665</v>
      </c>
      <c r="I1425" s="245"/>
      <c r="J1425" s="246">
        <f>ROUND(I1425*H1425,2)</f>
        <v>0</v>
      </c>
      <c r="K1425" s="242" t="s">
        <v>400</v>
      </c>
      <c r="L1425" s="73"/>
      <c r="M1425" s="247" t="s">
        <v>22</v>
      </c>
      <c r="N1425" s="248" t="s">
        <v>44</v>
      </c>
      <c r="O1425" s="48"/>
      <c r="P1425" s="249">
        <f>O1425*H1425</f>
        <v>0</v>
      </c>
      <c r="Q1425" s="249">
        <v>0.0078</v>
      </c>
      <c r="R1425" s="249">
        <f>Q1425*H1425</f>
        <v>0.348387</v>
      </c>
      <c r="S1425" s="249">
        <v>0</v>
      </c>
      <c r="T1425" s="250">
        <f>S1425*H1425</f>
        <v>0</v>
      </c>
      <c r="AR1425" s="25" t="s">
        <v>493</v>
      </c>
      <c r="AT1425" s="25" t="s">
        <v>396</v>
      </c>
      <c r="AU1425" s="25" t="s">
        <v>81</v>
      </c>
      <c r="AY1425" s="25" t="s">
        <v>394</v>
      </c>
      <c r="BE1425" s="251">
        <f>IF(N1425="základní",J1425,0)</f>
        <v>0</v>
      </c>
      <c r="BF1425" s="251">
        <f>IF(N1425="snížená",J1425,0)</f>
        <v>0</v>
      </c>
      <c r="BG1425" s="251">
        <f>IF(N1425="zákl. přenesená",J1425,0)</f>
        <v>0</v>
      </c>
      <c r="BH1425" s="251">
        <f>IF(N1425="sníž. přenesená",J1425,0)</f>
        <v>0</v>
      </c>
      <c r="BI1425" s="251">
        <f>IF(N1425="nulová",J1425,0)</f>
        <v>0</v>
      </c>
      <c r="BJ1425" s="25" t="s">
        <v>24</v>
      </c>
      <c r="BK1425" s="251">
        <f>ROUND(I1425*H1425,2)</f>
        <v>0</v>
      </c>
      <c r="BL1425" s="25" t="s">
        <v>493</v>
      </c>
      <c r="BM1425" s="25" t="s">
        <v>2703</v>
      </c>
    </row>
    <row r="1426" spans="2:47" s="1" customFormat="1" ht="13.5">
      <c r="B1426" s="47"/>
      <c r="C1426" s="75"/>
      <c r="D1426" s="252" t="s">
        <v>403</v>
      </c>
      <c r="E1426" s="75"/>
      <c r="F1426" s="253" t="s">
        <v>2704</v>
      </c>
      <c r="G1426" s="75"/>
      <c r="H1426" s="75"/>
      <c r="I1426" s="208"/>
      <c r="J1426" s="75"/>
      <c r="K1426" s="75"/>
      <c r="L1426" s="73"/>
      <c r="M1426" s="254"/>
      <c r="N1426" s="48"/>
      <c r="O1426" s="48"/>
      <c r="P1426" s="48"/>
      <c r="Q1426" s="48"/>
      <c r="R1426" s="48"/>
      <c r="S1426" s="48"/>
      <c r="T1426" s="96"/>
      <c r="AT1426" s="25" t="s">
        <v>403</v>
      </c>
      <c r="AU1426" s="25" t="s">
        <v>81</v>
      </c>
    </row>
    <row r="1427" spans="2:51" s="15" customFormat="1" ht="13.5">
      <c r="B1427" s="298"/>
      <c r="C1427" s="299"/>
      <c r="D1427" s="252" t="s">
        <v>405</v>
      </c>
      <c r="E1427" s="300" t="s">
        <v>22</v>
      </c>
      <c r="F1427" s="301" t="s">
        <v>1289</v>
      </c>
      <c r="G1427" s="299"/>
      <c r="H1427" s="300" t="s">
        <v>22</v>
      </c>
      <c r="I1427" s="302"/>
      <c r="J1427" s="299"/>
      <c r="K1427" s="299"/>
      <c r="L1427" s="303"/>
      <c r="M1427" s="304"/>
      <c r="N1427" s="305"/>
      <c r="O1427" s="305"/>
      <c r="P1427" s="305"/>
      <c r="Q1427" s="305"/>
      <c r="R1427" s="305"/>
      <c r="S1427" s="305"/>
      <c r="T1427" s="306"/>
      <c r="AT1427" s="307" t="s">
        <v>405</v>
      </c>
      <c r="AU1427" s="307" t="s">
        <v>81</v>
      </c>
      <c r="AV1427" s="15" t="s">
        <v>24</v>
      </c>
      <c r="AW1427" s="15" t="s">
        <v>36</v>
      </c>
      <c r="AX1427" s="15" t="s">
        <v>73</v>
      </c>
      <c r="AY1427" s="307" t="s">
        <v>394</v>
      </c>
    </row>
    <row r="1428" spans="2:51" s="15" customFormat="1" ht="13.5">
      <c r="B1428" s="298"/>
      <c r="C1428" s="299"/>
      <c r="D1428" s="252" t="s">
        <v>405</v>
      </c>
      <c r="E1428" s="300" t="s">
        <v>22</v>
      </c>
      <c r="F1428" s="301" t="s">
        <v>2705</v>
      </c>
      <c r="G1428" s="299"/>
      <c r="H1428" s="300" t="s">
        <v>22</v>
      </c>
      <c r="I1428" s="302"/>
      <c r="J1428" s="299"/>
      <c r="K1428" s="299"/>
      <c r="L1428" s="303"/>
      <c r="M1428" s="304"/>
      <c r="N1428" s="305"/>
      <c r="O1428" s="305"/>
      <c r="P1428" s="305"/>
      <c r="Q1428" s="305"/>
      <c r="R1428" s="305"/>
      <c r="S1428" s="305"/>
      <c r="T1428" s="306"/>
      <c r="AT1428" s="307" t="s">
        <v>405</v>
      </c>
      <c r="AU1428" s="307" t="s">
        <v>81</v>
      </c>
      <c r="AV1428" s="15" t="s">
        <v>24</v>
      </c>
      <c r="AW1428" s="15" t="s">
        <v>36</v>
      </c>
      <c r="AX1428" s="15" t="s">
        <v>73</v>
      </c>
      <c r="AY1428" s="307" t="s">
        <v>394</v>
      </c>
    </row>
    <row r="1429" spans="2:51" s="12" customFormat="1" ht="13.5">
      <c r="B1429" s="255"/>
      <c r="C1429" s="256"/>
      <c r="D1429" s="252" t="s">
        <v>405</v>
      </c>
      <c r="E1429" s="257" t="s">
        <v>22</v>
      </c>
      <c r="F1429" s="258" t="s">
        <v>2706</v>
      </c>
      <c r="G1429" s="256"/>
      <c r="H1429" s="259">
        <v>19.721</v>
      </c>
      <c r="I1429" s="260"/>
      <c r="J1429" s="256"/>
      <c r="K1429" s="256"/>
      <c r="L1429" s="261"/>
      <c r="M1429" s="262"/>
      <c r="N1429" s="263"/>
      <c r="O1429" s="263"/>
      <c r="P1429" s="263"/>
      <c r="Q1429" s="263"/>
      <c r="R1429" s="263"/>
      <c r="S1429" s="263"/>
      <c r="T1429" s="264"/>
      <c r="AT1429" s="265" t="s">
        <v>405</v>
      </c>
      <c r="AU1429" s="265" t="s">
        <v>81</v>
      </c>
      <c r="AV1429" s="12" t="s">
        <v>81</v>
      </c>
      <c r="AW1429" s="12" t="s">
        <v>36</v>
      </c>
      <c r="AX1429" s="12" t="s">
        <v>73</v>
      </c>
      <c r="AY1429" s="265" t="s">
        <v>394</v>
      </c>
    </row>
    <row r="1430" spans="2:51" s="15" customFormat="1" ht="13.5">
      <c r="B1430" s="298"/>
      <c r="C1430" s="299"/>
      <c r="D1430" s="252" t="s">
        <v>405</v>
      </c>
      <c r="E1430" s="300" t="s">
        <v>22</v>
      </c>
      <c r="F1430" s="301" t="s">
        <v>1367</v>
      </c>
      <c r="G1430" s="299"/>
      <c r="H1430" s="300" t="s">
        <v>22</v>
      </c>
      <c r="I1430" s="302"/>
      <c r="J1430" s="299"/>
      <c r="K1430" s="299"/>
      <c r="L1430" s="303"/>
      <c r="M1430" s="304"/>
      <c r="N1430" s="305"/>
      <c r="O1430" s="305"/>
      <c r="P1430" s="305"/>
      <c r="Q1430" s="305"/>
      <c r="R1430" s="305"/>
      <c r="S1430" s="305"/>
      <c r="T1430" s="306"/>
      <c r="AT1430" s="307" t="s">
        <v>405</v>
      </c>
      <c r="AU1430" s="307" t="s">
        <v>81</v>
      </c>
      <c r="AV1430" s="15" t="s">
        <v>24</v>
      </c>
      <c r="AW1430" s="15" t="s">
        <v>36</v>
      </c>
      <c r="AX1430" s="15" t="s">
        <v>73</v>
      </c>
      <c r="AY1430" s="307" t="s">
        <v>394</v>
      </c>
    </row>
    <row r="1431" spans="2:51" s="12" customFormat="1" ht="13.5">
      <c r="B1431" s="255"/>
      <c r="C1431" s="256"/>
      <c r="D1431" s="252" t="s">
        <v>405</v>
      </c>
      <c r="E1431" s="257" t="s">
        <v>22</v>
      </c>
      <c r="F1431" s="258" t="s">
        <v>2707</v>
      </c>
      <c r="G1431" s="256"/>
      <c r="H1431" s="259">
        <v>24.944</v>
      </c>
      <c r="I1431" s="260"/>
      <c r="J1431" s="256"/>
      <c r="K1431" s="256"/>
      <c r="L1431" s="261"/>
      <c r="M1431" s="262"/>
      <c r="N1431" s="263"/>
      <c r="O1431" s="263"/>
      <c r="P1431" s="263"/>
      <c r="Q1431" s="263"/>
      <c r="R1431" s="263"/>
      <c r="S1431" s="263"/>
      <c r="T1431" s="264"/>
      <c r="AT1431" s="265" t="s">
        <v>405</v>
      </c>
      <c r="AU1431" s="265" t="s">
        <v>81</v>
      </c>
      <c r="AV1431" s="12" t="s">
        <v>81</v>
      </c>
      <c r="AW1431" s="12" t="s">
        <v>36</v>
      </c>
      <c r="AX1431" s="12" t="s">
        <v>73</v>
      </c>
      <c r="AY1431" s="265" t="s">
        <v>394</v>
      </c>
    </row>
    <row r="1432" spans="2:51" s="14" customFormat="1" ht="13.5">
      <c r="B1432" s="277"/>
      <c r="C1432" s="278"/>
      <c r="D1432" s="252" t="s">
        <v>405</v>
      </c>
      <c r="E1432" s="279" t="s">
        <v>301</v>
      </c>
      <c r="F1432" s="280" t="s">
        <v>473</v>
      </c>
      <c r="G1432" s="278"/>
      <c r="H1432" s="281">
        <v>44.665</v>
      </c>
      <c r="I1432" s="282"/>
      <c r="J1432" s="278"/>
      <c r="K1432" s="278"/>
      <c r="L1432" s="283"/>
      <c r="M1432" s="284"/>
      <c r="N1432" s="285"/>
      <c r="O1432" s="285"/>
      <c r="P1432" s="285"/>
      <c r="Q1432" s="285"/>
      <c r="R1432" s="285"/>
      <c r="S1432" s="285"/>
      <c r="T1432" s="286"/>
      <c r="AT1432" s="287" t="s">
        <v>405</v>
      </c>
      <c r="AU1432" s="287" t="s">
        <v>81</v>
      </c>
      <c r="AV1432" s="14" t="s">
        <v>401</v>
      </c>
      <c r="AW1432" s="14" t="s">
        <v>36</v>
      </c>
      <c r="AX1432" s="14" t="s">
        <v>24</v>
      </c>
      <c r="AY1432" s="287" t="s">
        <v>394</v>
      </c>
    </row>
    <row r="1433" spans="2:65" s="1" customFormat="1" ht="16.5" customHeight="1">
      <c r="B1433" s="47"/>
      <c r="C1433" s="288" t="s">
        <v>2708</v>
      </c>
      <c r="D1433" s="288" t="s">
        <v>506</v>
      </c>
      <c r="E1433" s="289" t="s">
        <v>2709</v>
      </c>
      <c r="F1433" s="290" t="s">
        <v>2710</v>
      </c>
      <c r="G1433" s="291" t="s">
        <v>399</v>
      </c>
      <c r="H1433" s="292">
        <v>46.898</v>
      </c>
      <c r="I1433" s="293"/>
      <c r="J1433" s="294">
        <f>ROUND(I1433*H1433,2)</f>
        <v>0</v>
      </c>
      <c r="K1433" s="290" t="s">
        <v>22</v>
      </c>
      <c r="L1433" s="295"/>
      <c r="M1433" s="296" t="s">
        <v>22</v>
      </c>
      <c r="N1433" s="297" t="s">
        <v>44</v>
      </c>
      <c r="O1433" s="48"/>
      <c r="P1433" s="249">
        <f>O1433*H1433</f>
        <v>0</v>
      </c>
      <c r="Q1433" s="249">
        <v>0.07</v>
      </c>
      <c r="R1433" s="249">
        <f>Q1433*H1433</f>
        <v>3.2828600000000003</v>
      </c>
      <c r="S1433" s="249">
        <v>0</v>
      </c>
      <c r="T1433" s="250">
        <f>S1433*H1433</f>
        <v>0</v>
      </c>
      <c r="AR1433" s="25" t="s">
        <v>588</v>
      </c>
      <c r="AT1433" s="25" t="s">
        <v>506</v>
      </c>
      <c r="AU1433" s="25" t="s">
        <v>81</v>
      </c>
      <c r="AY1433" s="25" t="s">
        <v>394</v>
      </c>
      <c r="BE1433" s="251">
        <f>IF(N1433="základní",J1433,0)</f>
        <v>0</v>
      </c>
      <c r="BF1433" s="251">
        <f>IF(N1433="snížená",J1433,0)</f>
        <v>0</v>
      </c>
      <c r="BG1433" s="251">
        <f>IF(N1433="zákl. přenesená",J1433,0)</f>
        <v>0</v>
      </c>
      <c r="BH1433" s="251">
        <f>IF(N1433="sníž. přenesená",J1433,0)</f>
        <v>0</v>
      </c>
      <c r="BI1433" s="251">
        <f>IF(N1433="nulová",J1433,0)</f>
        <v>0</v>
      </c>
      <c r="BJ1433" s="25" t="s">
        <v>24</v>
      </c>
      <c r="BK1433" s="251">
        <f>ROUND(I1433*H1433,2)</f>
        <v>0</v>
      </c>
      <c r="BL1433" s="25" t="s">
        <v>493</v>
      </c>
      <c r="BM1433" s="25" t="s">
        <v>2711</v>
      </c>
    </row>
    <row r="1434" spans="2:47" s="1" customFormat="1" ht="13.5">
      <c r="B1434" s="47"/>
      <c r="C1434" s="75"/>
      <c r="D1434" s="252" t="s">
        <v>403</v>
      </c>
      <c r="E1434" s="75"/>
      <c r="F1434" s="253" t="s">
        <v>2712</v>
      </c>
      <c r="G1434" s="75"/>
      <c r="H1434" s="75"/>
      <c r="I1434" s="208"/>
      <c r="J1434" s="75"/>
      <c r="K1434" s="75"/>
      <c r="L1434" s="73"/>
      <c r="M1434" s="254"/>
      <c r="N1434" s="48"/>
      <c r="O1434" s="48"/>
      <c r="P1434" s="48"/>
      <c r="Q1434" s="48"/>
      <c r="R1434" s="48"/>
      <c r="S1434" s="48"/>
      <c r="T1434" s="96"/>
      <c r="AT1434" s="25" t="s">
        <v>403</v>
      </c>
      <c r="AU1434" s="25" t="s">
        <v>81</v>
      </c>
    </row>
    <row r="1435" spans="2:51" s="12" customFormat="1" ht="13.5">
      <c r="B1435" s="255"/>
      <c r="C1435" s="256"/>
      <c r="D1435" s="252" t="s">
        <v>405</v>
      </c>
      <c r="E1435" s="257" t="s">
        <v>22</v>
      </c>
      <c r="F1435" s="258" t="s">
        <v>2713</v>
      </c>
      <c r="G1435" s="256"/>
      <c r="H1435" s="259">
        <v>46.898</v>
      </c>
      <c r="I1435" s="260"/>
      <c r="J1435" s="256"/>
      <c r="K1435" s="256"/>
      <c r="L1435" s="261"/>
      <c r="M1435" s="262"/>
      <c r="N1435" s="263"/>
      <c r="O1435" s="263"/>
      <c r="P1435" s="263"/>
      <c r="Q1435" s="263"/>
      <c r="R1435" s="263"/>
      <c r="S1435" s="263"/>
      <c r="T1435" s="264"/>
      <c r="AT1435" s="265" t="s">
        <v>405</v>
      </c>
      <c r="AU1435" s="265" t="s">
        <v>81</v>
      </c>
      <c r="AV1435" s="12" t="s">
        <v>81</v>
      </c>
      <c r="AW1435" s="12" t="s">
        <v>36</v>
      </c>
      <c r="AX1435" s="12" t="s">
        <v>24</v>
      </c>
      <c r="AY1435" s="265" t="s">
        <v>394</v>
      </c>
    </row>
    <row r="1436" spans="2:65" s="1" customFormat="1" ht="16.5" customHeight="1">
      <c r="B1436" s="47"/>
      <c r="C1436" s="240" t="s">
        <v>2714</v>
      </c>
      <c r="D1436" s="240" t="s">
        <v>396</v>
      </c>
      <c r="E1436" s="241" t="s">
        <v>2715</v>
      </c>
      <c r="F1436" s="242" t="s">
        <v>2716</v>
      </c>
      <c r="G1436" s="243" t="s">
        <v>552</v>
      </c>
      <c r="H1436" s="244">
        <v>3.631</v>
      </c>
      <c r="I1436" s="245"/>
      <c r="J1436" s="246">
        <f>ROUND(I1436*H1436,2)</f>
        <v>0</v>
      </c>
      <c r="K1436" s="242" t="s">
        <v>400</v>
      </c>
      <c r="L1436" s="73"/>
      <c r="M1436" s="247" t="s">
        <v>22</v>
      </c>
      <c r="N1436" s="248" t="s">
        <v>44</v>
      </c>
      <c r="O1436" s="48"/>
      <c r="P1436" s="249">
        <f>O1436*H1436</f>
        <v>0</v>
      </c>
      <c r="Q1436" s="249">
        <v>0</v>
      </c>
      <c r="R1436" s="249">
        <f>Q1436*H1436</f>
        <v>0</v>
      </c>
      <c r="S1436" s="249">
        <v>0</v>
      </c>
      <c r="T1436" s="250">
        <f>S1436*H1436</f>
        <v>0</v>
      </c>
      <c r="AR1436" s="25" t="s">
        <v>493</v>
      </c>
      <c r="AT1436" s="25" t="s">
        <v>396</v>
      </c>
      <c r="AU1436" s="25" t="s">
        <v>81</v>
      </c>
      <c r="AY1436" s="25" t="s">
        <v>394</v>
      </c>
      <c r="BE1436" s="251">
        <f>IF(N1436="základní",J1436,0)</f>
        <v>0</v>
      </c>
      <c r="BF1436" s="251">
        <f>IF(N1436="snížená",J1436,0)</f>
        <v>0</v>
      </c>
      <c r="BG1436" s="251">
        <f>IF(N1436="zákl. přenesená",J1436,0)</f>
        <v>0</v>
      </c>
      <c r="BH1436" s="251">
        <f>IF(N1436="sníž. přenesená",J1436,0)</f>
        <v>0</v>
      </c>
      <c r="BI1436" s="251">
        <f>IF(N1436="nulová",J1436,0)</f>
        <v>0</v>
      </c>
      <c r="BJ1436" s="25" t="s">
        <v>24</v>
      </c>
      <c r="BK1436" s="251">
        <f>ROUND(I1436*H1436,2)</f>
        <v>0</v>
      </c>
      <c r="BL1436" s="25" t="s">
        <v>493</v>
      </c>
      <c r="BM1436" s="25" t="s">
        <v>2717</v>
      </c>
    </row>
    <row r="1437" spans="2:47" s="1" customFormat="1" ht="13.5">
      <c r="B1437" s="47"/>
      <c r="C1437" s="75"/>
      <c r="D1437" s="252" t="s">
        <v>403</v>
      </c>
      <c r="E1437" s="75"/>
      <c r="F1437" s="253" t="s">
        <v>2718</v>
      </c>
      <c r="G1437" s="75"/>
      <c r="H1437" s="75"/>
      <c r="I1437" s="208"/>
      <c r="J1437" s="75"/>
      <c r="K1437" s="75"/>
      <c r="L1437" s="73"/>
      <c r="M1437" s="254"/>
      <c r="N1437" s="48"/>
      <c r="O1437" s="48"/>
      <c r="P1437" s="48"/>
      <c r="Q1437" s="48"/>
      <c r="R1437" s="48"/>
      <c r="S1437" s="48"/>
      <c r="T1437" s="96"/>
      <c r="AT1437" s="25" t="s">
        <v>403</v>
      </c>
      <c r="AU1437" s="25" t="s">
        <v>81</v>
      </c>
    </row>
    <row r="1438" spans="2:63" s="11" customFormat="1" ht="29.85" customHeight="1">
      <c r="B1438" s="224"/>
      <c r="C1438" s="225"/>
      <c r="D1438" s="226" t="s">
        <v>72</v>
      </c>
      <c r="E1438" s="238" t="s">
        <v>2719</v>
      </c>
      <c r="F1438" s="238" t="s">
        <v>2720</v>
      </c>
      <c r="G1438" s="225"/>
      <c r="H1438" s="225"/>
      <c r="I1438" s="228"/>
      <c r="J1438" s="239">
        <f>BK1438</f>
        <v>0</v>
      </c>
      <c r="K1438" s="225"/>
      <c r="L1438" s="230"/>
      <c r="M1438" s="231"/>
      <c r="N1438" s="232"/>
      <c r="O1438" s="232"/>
      <c r="P1438" s="233">
        <f>SUM(P1439:P1466)</f>
        <v>0</v>
      </c>
      <c r="Q1438" s="232"/>
      <c r="R1438" s="233">
        <f>SUM(R1439:R1466)</f>
        <v>0.09299232</v>
      </c>
      <c r="S1438" s="232"/>
      <c r="T1438" s="234">
        <f>SUM(T1439:T1466)</f>
        <v>0</v>
      </c>
      <c r="AR1438" s="235" t="s">
        <v>81</v>
      </c>
      <c r="AT1438" s="236" t="s">
        <v>72</v>
      </c>
      <c r="AU1438" s="236" t="s">
        <v>24</v>
      </c>
      <c r="AY1438" s="235" t="s">
        <v>394</v>
      </c>
      <c r="BK1438" s="237">
        <f>SUM(BK1439:BK1466)</f>
        <v>0</v>
      </c>
    </row>
    <row r="1439" spans="2:65" s="1" customFormat="1" ht="25.5" customHeight="1">
      <c r="B1439" s="47"/>
      <c r="C1439" s="240" t="s">
        <v>2721</v>
      </c>
      <c r="D1439" s="240" t="s">
        <v>396</v>
      </c>
      <c r="E1439" s="241" t="s">
        <v>2722</v>
      </c>
      <c r="F1439" s="242" t="s">
        <v>2723</v>
      </c>
      <c r="G1439" s="243" t="s">
        <v>399</v>
      </c>
      <c r="H1439" s="244">
        <v>51.761</v>
      </c>
      <c r="I1439" s="245"/>
      <c r="J1439" s="246">
        <f>ROUND(I1439*H1439,2)</f>
        <v>0</v>
      </c>
      <c r="K1439" s="242" t="s">
        <v>400</v>
      </c>
      <c r="L1439" s="73"/>
      <c r="M1439" s="247" t="s">
        <v>22</v>
      </c>
      <c r="N1439" s="248" t="s">
        <v>44</v>
      </c>
      <c r="O1439" s="48"/>
      <c r="P1439" s="249">
        <f>O1439*H1439</f>
        <v>0</v>
      </c>
      <c r="Q1439" s="249">
        <v>0.00017</v>
      </c>
      <c r="R1439" s="249">
        <f>Q1439*H1439</f>
        <v>0.00879937</v>
      </c>
      <c r="S1439" s="249">
        <v>0</v>
      </c>
      <c r="T1439" s="250">
        <f>S1439*H1439</f>
        <v>0</v>
      </c>
      <c r="AR1439" s="25" t="s">
        <v>493</v>
      </c>
      <c r="AT1439" s="25" t="s">
        <v>396</v>
      </c>
      <c r="AU1439" s="25" t="s">
        <v>81</v>
      </c>
      <c r="AY1439" s="25" t="s">
        <v>394</v>
      </c>
      <c r="BE1439" s="251">
        <f>IF(N1439="základní",J1439,0)</f>
        <v>0</v>
      </c>
      <c r="BF1439" s="251">
        <f>IF(N1439="snížená",J1439,0)</f>
        <v>0</v>
      </c>
      <c r="BG1439" s="251">
        <f>IF(N1439="zákl. přenesená",J1439,0)</f>
        <v>0</v>
      </c>
      <c r="BH1439" s="251">
        <f>IF(N1439="sníž. přenesená",J1439,0)</f>
        <v>0</v>
      </c>
      <c r="BI1439" s="251">
        <f>IF(N1439="nulová",J1439,0)</f>
        <v>0</v>
      </c>
      <c r="BJ1439" s="25" t="s">
        <v>24</v>
      </c>
      <c r="BK1439" s="251">
        <f>ROUND(I1439*H1439,2)</f>
        <v>0</v>
      </c>
      <c r="BL1439" s="25" t="s">
        <v>493</v>
      </c>
      <c r="BM1439" s="25" t="s">
        <v>2724</v>
      </c>
    </row>
    <row r="1440" spans="2:47" s="1" customFormat="1" ht="13.5">
      <c r="B1440" s="47"/>
      <c r="C1440" s="75"/>
      <c r="D1440" s="252" t="s">
        <v>403</v>
      </c>
      <c r="E1440" s="75"/>
      <c r="F1440" s="253" t="s">
        <v>2725</v>
      </c>
      <c r="G1440" s="75"/>
      <c r="H1440" s="75"/>
      <c r="I1440" s="208"/>
      <c r="J1440" s="75"/>
      <c r="K1440" s="75"/>
      <c r="L1440" s="73"/>
      <c r="M1440" s="254"/>
      <c r="N1440" s="48"/>
      <c r="O1440" s="48"/>
      <c r="P1440" s="48"/>
      <c r="Q1440" s="48"/>
      <c r="R1440" s="48"/>
      <c r="S1440" s="48"/>
      <c r="T1440" s="96"/>
      <c r="AT1440" s="25" t="s">
        <v>403</v>
      </c>
      <c r="AU1440" s="25" t="s">
        <v>81</v>
      </c>
    </row>
    <row r="1441" spans="2:51" s="15" customFormat="1" ht="13.5">
      <c r="B1441" s="298"/>
      <c r="C1441" s="299"/>
      <c r="D1441" s="252" t="s">
        <v>405</v>
      </c>
      <c r="E1441" s="300" t="s">
        <v>22</v>
      </c>
      <c r="F1441" s="301" t="s">
        <v>2726</v>
      </c>
      <c r="G1441" s="299"/>
      <c r="H1441" s="300" t="s">
        <v>22</v>
      </c>
      <c r="I1441" s="302"/>
      <c r="J1441" s="299"/>
      <c r="K1441" s="299"/>
      <c r="L1441" s="303"/>
      <c r="M1441" s="304"/>
      <c r="N1441" s="305"/>
      <c r="O1441" s="305"/>
      <c r="P1441" s="305"/>
      <c r="Q1441" s="305"/>
      <c r="R1441" s="305"/>
      <c r="S1441" s="305"/>
      <c r="T1441" s="306"/>
      <c r="AT1441" s="307" t="s">
        <v>405</v>
      </c>
      <c r="AU1441" s="307" t="s">
        <v>81</v>
      </c>
      <c r="AV1441" s="15" t="s">
        <v>24</v>
      </c>
      <c r="AW1441" s="15" t="s">
        <v>36</v>
      </c>
      <c r="AX1441" s="15" t="s">
        <v>73</v>
      </c>
      <c r="AY1441" s="307" t="s">
        <v>394</v>
      </c>
    </row>
    <row r="1442" spans="2:51" s="12" customFormat="1" ht="13.5">
      <c r="B1442" s="255"/>
      <c r="C1442" s="256"/>
      <c r="D1442" s="252" t="s">
        <v>405</v>
      </c>
      <c r="E1442" s="257" t="s">
        <v>22</v>
      </c>
      <c r="F1442" s="258" t="s">
        <v>2727</v>
      </c>
      <c r="G1442" s="256"/>
      <c r="H1442" s="259">
        <v>3.619</v>
      </c>
      <c r="I1442" s="260"/>
      <c r="J1442" s="256"/>
      <c r="K1442" s="256"/>
      <c r="L1442" s="261"/>
      <c r="M1442" s="262"/>
      <c r="N1442" s="263"/>
      <c r="O1442" s="263"/>
      <c r="P1442" s="263"/>
      <c r="Q1442" s="263"/>
      <c r="R1442" s="263"/>
      <c r="S1442" s="263"/>
      <c r="T1442" s="264"/>
      <c r="AT1442" s="265" t="s">
        <v>405</v>
      </c>
      <c r="AU1442" s="265" t="s">
        <v>81</v>
      </c>
      <c r="AV1442" s="12" t="s">
        <v>81</v>
      </c>
      <c r="AW1442" s="12" t="s">
        <v>36</v>
      </c>
      <c r="AX1442" s="12" t="s">
        <v>73</v>
      </c>
      <c r="AY1442" s="265" t="s">
        <v>394</v>
      </c>
    </row>
    <row r="1443" spans="2:51" s="12" customFormat="1" ht="13.5">
      <c r="B1443" s="255"/>
      <c r="C1443" s="256"/>
      <c r="D1443" s="252" t="s">
        <v>405</v>
      </c>
      <c r="E1443" s="257" t="s">
        <v>22</v>
      </c>
      <c r="F1443" s="258" t="s">
        <v>2728</v>
      </c>
      <c r="G1443" s="256"/>
      <c r="H1443" s="259">
        <v>7.394</v>
      </c>
      <c r="I1443" s="260"/>
      <c r="J1443" s="256"/>
      <c r="K1443" s="256"/>
      <c r="L1443" s="261"/>
      <c r="M1443" s="262"/>
      <c r="N1443" s="263"/>
      <c r="O1443" s="263"/>
      <c r="P1443" s="263"/>
      <c r="Q1443" s="263"/>
      <c r="R1443" s="263"/>
      <c r="S1443" s="263"/>
      <c r="T1443" s="264"/>
      <c r="AT1443" s="265" t="s">
        <v>405</v>
      </c>
      <c r="AU1443" s="265" t="s">
        <v>81</v>
      </c>
      <c r="AV1443" s="12" t="s">
        <v>81</v>
      </c>
      <c r="AW1443" s="12" t="s">
        <v>36</v>
      </c>
      <c r="AX1443" s="12" t="s">
        <v>73</v>
      </c>
      <c r="AY1443" s="265" t="s">
        <v>394</v>
      </c>
    </row>
    <row r="1444" spans="2:51" s="12" customFormat="1" ht="13.5">
      <c r="B1444" s="255"/>
      <c r="C1444" s="256"/>
      <c r="D1444" s="252" t="s">
        <v>405</v>
      </c>
      <c r="E1444" s="257" t="s">
        <v>22</v>
      </c>
      <c r="F1444" s="258" t="s">
        <v>2729</v>
      </c>
      <c r="G1444" s="256"/>
      <c r="H1444" s="259">
        <v>6.292</v>
      </c>
      <c r="I1444" s="260"/>
      <c r="J1444" s="256"/>
      <c r="K1444" s="256"/>
      <c r="L1444" s="261"/>
      <c r="M1444" s="262"/>
      <c r="N1444" s="263"/>
      <c r="O1444" s="263"/>
      <c r="P1444" s="263"/>
      <c r="Q1444" s="263"/>
      <c r="R1444" s="263"/>
      <c r="S1444" s="263"/>
      <c r="T1444" s="264"/>
      <c r="AT1444" s="265" t="s">
        <v>405</v>
      </c>
      <c r="AU1444" s="265" t="s">
        <v>81</v>
      </c>
      <c r="AV1444" s="12" t="s">
        <v>81</v>
      </c>
      <c r="AW1444" s="12" t="s">
        <v>36</v>
      </c>
      <c r="AX1444" s="12" t="s">
        <v>73</v>
      </c>
      <c r="AY1444" s="265" t="s">
        <v>394</v>
      </c>
    </row>
    <row r="1445" spans="2:51" s="12" customFormat="1" ht="13.5">
      <c r="B1445" s="255"/>
      <c r="C1445" s="256"/>
      <c r="D1445" s="252" t="s">
        <v>405</v>
      </c>
      <c r="E1445" s="257" t="s">
        <v>22</v>
      </c>
      <c r="F1445" s="258" t="s">
        <v>2730</v>
      </c>
      <c r="G1445" s="256"/>
      <c r="H1445" s="259">
        <v>0.78</v>
      </c>
      <c r="I1445" s="260"/>
      <c r="J1445" s="256"/>
      <c r="K1445" s="256"/>
      <c r="L1445" s="261"/>
      <c r="M1445" s="262"/>
      <c r="N1445" s="263"/>
      <c r="O1445" s="263"/>
      <c r="P1445" s="263"/>
      <c r="Q1445" s="263"/>
      <c r="R1445" s="263"/>
      <c r="S1445" s="263"/>
      <c r="T1445" s="264"/>
      <c r="AT1445" s="265" t="s">
        <v>405</v>
      </c>
      <c r="AU1445" s="265" t="s">
        <v>81</v>
      </c>
      <c r="AV1445" s="12" t="s">
        <v>81</v>
      </c>
      <c r="AW1445" s="12" t="s">
        <v>36</v>
      </c>
      <c r="AX1445" s="12" t="s">
        <v>73</v>
      </c>
      <c r="AY1445" s="265" t="s">
        <v>394</v>
      </c>
    </row>
    <row r="1446" spans="2:51" s="14" customFormat="1" ht="13.5">
      <c r="B1446" s="277"/>
      <c r="C1446" s="278"/>
      <c r="D1446" s="252" t="s">
        <v>405</v>
      </c>
      <c r="E1446" s="279" t="s">
        <v>261</v>
      </c>
      <c r="F1446" s="280" t="s">
        <v>473</v>
      </c>
      <c r="G1446" s="278"/>
      <c r="H1446" s="281">
        <v>18.085</v>
      </c>
      <c r="I1446" s="282"/>
      <c r="J1446" s="278"/>
      <c r="K1446" s="278"/>
      <c r="L1446" s="283"/>
      <c r="M1446" s="284"/>
      <c r="N1446" s="285"/>
      <c r="O1446" s="285"/>
      <c r="P1446" s="285"/>
      <c r="Q1446" s="285"/>
      <c r="R1446" s="285"/>
      <c r="S1446" s="285"/>
      <c r="T1446" s="286"/>
      <c r="AT1446" s="287" t="s">
        <v>405</v>
      </c>
      <c r="AU1446" s="287" t="s">
        <v>81</v>
      </c>
      <c r="AV1446" s="14" t="s">
        <v>401</v>
      </c>
      <c r="AW1446" s="14" t="s">
        <v>36</v>
      </c>
      <c r="AX1446" s="14" t="s">
        <v>73</v>
      </c>
      <c r="AY1446" s="287" t="s">
        <v>394</v>
      </c>
    </row>
    <row r="1447" spans="2:51" s="12" customFormat="1" ht="13.5">
      <c r="B1447" s="255"/>
      <c r="C1447" s="256"/>
      <c r="D1447" s="252" t="s">
        <v>405</v>
      </c>
      <c r="E1447" s="257" t="s">
        <v>22</v>
      </c>
      <c r="F1447" s="258" t="s">
        <v>2731</v>
      </c>
      <c r="G1447" s="256"/>
      <c r="H1447" s="259">
        <v>51.761</v>
      </c>
      <c r="I1447" s="260"/>
      <c r="J1447" s="256"/>
      <c r="K1447" s="256"/>
      <c r="L1447" s="261"/>
      <c r="M1447" s="262"/>
      <c r="N1447" s="263"/>
      <c r="O1447" s="263"/>
      <c r="P1447" s="263"/>
      <c r="Q1447" s="263"/>
      <c r="R1447" s="263"/>
      <c r="S1447" s="263"/>
      <c r="T1447" s="264"/>
      <c r="AT1447" s="265" t="s">
        <v>405</v>
      </c>
      <c r="AU1447" s="265" t="s">
        <v>81</v>
      </c>
      <c r="AV1447" s="12" t="s">
        <v>81</v>
      </c>
      <c r="AW1447" s="12" t="s">
        <v>36</v>
      </c>
      <c r="AX1447" s="12" t="s">
        <v>24</v>
      </c>
      <c r="AY1447" s="265" t="s">
        <v>394</v>
      </c>
    </row>
    <row r="1448" spans="2:65" s="1" customFormat="1" ht="16.5" customHeight="1">
      <c r="B1448" s="47"/>
      <c r="C1448" s="240" t="s">
        <v>2732</v>
      </c>
      <c r="D1448" s="240" t="s">
        <v>396</v>
      </c>
      <c r="E1448" s="241" t="s">
        <v>2733</v>
      </c>
      <c r="F1448" s="242" t="s">
        <v>2734</v>
      </c>
      <c r="G1448" s="243" t="s">
        <v>399</v>
      </c>
      <c r="H1448" s="244">
        <v>18.085</v>
      </c>
      <c r="I1448" s="245"/>
      <c r="J1448" s="246">
        <f>ROUND(I1448*H1448,2)</f>
        <v>0</v>
      </c>
      <c r="K1448" s="242" t="s">
        <v>400</v>
      </c>
      <c r="L1448" s="73"/>
      <c r="M1448" s="247" t="s">
        <v>22</v>
      </c>
      <c r="N1448" s="248" t="s">
        <v>44</v>
      </c>
      <c r="O1448" s="48"/>
      <c r="P1448" s="249">
        <f>O1448*H1448</f>
        <v>0</v>
      </c>
      <c r="Q1448" s="249">
        <v>0.00012</v>
      </c>
      <c r="R1448" s="249">
        <f>Q1448*H1448</f>
        <v>0.0021702</v>
      </c>
      <c r="S1448" s="249">
        <v>0</v>
      </c>
      <c r="T1448" s="250">
        <f>S1448*H1448</f>
        <v>0</v>
      </c>
      <c r="AR1448" s="25" t="s">
        <v>493</v>
      </c>
      <c r="AT1448" s="25" t="s">
        <v>396</v>
      </c>
      <c r="AU1448" s="25" t="s">
        <v>81</v>
      </c>
      <c r="AY1448" s="25" t="s">
        <v>394</v>
      </c>
      <c r="BE1448" s="251">
        <f>IF(N1448="základní",J1448,0)</f>
        <v>0</v>
      </c>
      <c r="BF1448" s="251">
        <f>IF(N1448="snížená",J1448,0)</f>
        <v>0</v>
      </c>
      <c r="BG1448" s="251">
        <f>IF(N1448="zákl. přenesená",J1448,0)</f>
        <v>0</v>
      </c>
      <c r="BH1448" s="251">
        <f>IF(N1448="sníž. přenesená",J1448,0)</f>
        <v>0</v>
      </c>
      <c r="BI1448" s="251">
        <f>IF(N1448="nulová",J1448,0)</f>
        <v>0</v>
      </c>
      <c r="BJ1448" s="25" t="s">
        <v>24</v>
      </c>
      <c r="BK1448" s="251">
        <f>ROUND(I1448*H1448,2)</f>
        <v>0</v>
      </c>
      <c r="BL1448" s="25" t="s">
        <v>493</v>
      </c>
      <c r="BM1448" s="25" t="s">
        <v>2735</v>
      </c>
    </row>
    <row r="1449" spans="2:47" s="1" customFormat="1" ht="13.5">
      <c r="B1449" s="47"/>
      <c r="C1449" s="75"/>
      <c r="D1449" s="252" t="s">
        <v>403</v>
      </c>
      <c r="E1449" s="75"/>
      <c r="F1449" s="253" t="s">
        <v>2736</v>
      </c>
      <c r="G1449" s="75"/>
      <c r="H1449" s="75"/>
      <c r="I1449" s="208"/>
      <c r="J1449" s="75"/>
      <c r="K1449" s="75"/>
      <c r="L1449" s="73"/>
      <c r="M1449" s="254"/>
      <c r="N1449" s="48"/>
      <c r="O1449" s="48"/>
      <c r="P1449" s="48"/>
      <c r="Q1449" s="48"/>
      <c r="R1449" s="48"/>
      <c r="S1449" s="48"/>
      <c r="T1449" s="96"/>
      <c r="AT1449" s="25" t="s">
        <v>403</v>
      </c>
      <c r="AU1449" s="25" t="s">
        <v>81</v>
      </c>
    </row>
    <row r="1450" spans="2:51" s="12" customFormat="1" ht="13.5">
      <c r="B1450" s="255"/>
      <c r="C1450" s="256"/>
      <c r="D1450" s="252" t="s">
        <v>405</v>
      </c>
      <c r="E1450" s="257" t="s">
        <v>22</v>
      </c>
      <c r="F1450" s="258" t="s">
        <v>261</v>
      </c>
      <c r="G1450" s="256"/>
      <c r="H1450" s="259">
        <v>18.085</v>
      </c>
      <c r="I1450" s="260"/>
      <c r="J1450" s="256"/>
      <c r="K1450" s="256"/>
      <c r="L1450" s="261"/>
      <c r="M1450" s="262"/>
      <c r="N1450" s="263"/>
      <c r="O1450" s="263"/>
      <c r="P1450" s="263"/>
      <c r="Q1450" s="263"/>
      <c r="R1450" s="263"/>
      <c r="S1450" s="263"/>
      <c r="T1450" s="264"/>
      <c r="AT1450" s="265" t="s">
        <v>405</v>
      </c>
      <c r="AU1450" s="265" t="s">
        <v>81</v>
      </c>
      <c r="AV1450" s="12" t="s">
        <v>81</v>
      </c>
      <c r="AW1450" s="12" t="s">
        <v>36</v>
      </c>
      <c r="AX1450" s="12" t="s">
        <v>24</v>
      </c>
      <c r="AY1450" s="265" t="s">
        <v>394</v>
      </c>
    </row>
    <row r="1451" spans="2:65" s="1" customFormat="1" ht="16.5" customHeight="1">
      <c r="B1451" s="47"/>
      <c r="C1451" s="240" t="s">
        <v>2737</v>
      </c>
      <c r="D1451" s="240" t="s">
        <v>396</v>
      </c>
      <c r="E1451" s="241" t="s">
        <v>2738</v>
      </c>
      <c r="F1451" s="242" t="s">
        <v>2739</v>
      </c>
      <c r="G1451" s="243" t="s">
        <v>399</v>
      </c>
      <c r="H1451" s="244">
        <v>18.085</v>
      </c>
      <c r="I1451" s="245"/>
      <c r="J1451" s="246">
        <f>ROUND(I1451*H1451,2)</f>
        <v>0</v>
      </c>
      <c r="K1451" s="242" t="s">
        <v>400</v>
      </c>
      <c r="L1451" s="73"/>
      <c r="M1451" s="247" t="s">
        <v>22</v>
      </c>
      <c r="N1451" s="248" t="s">
        <v>44</v>
      </c>
      <c r="O1451" s="48"/>
      <c r="P1451" s="249">
        <f>O1451*H1451</f>
        <v>0</v>
      </c>
      <c r="Q1451" s="249">
        <v>0.00012</v>
      </c>
      <c r="R1451" s="249">
        <f>Q1451*H1451</f>
        <v>0.0021702</v>
      </c>
      <c r="S1451" s="249">
        <v>0</v>
      </c>
      <c r="T1451" s="250">
        <f>S1451*H1451</f>
        <v>0</v>
      </c>
      <c r="AR1451" s="25" t="s">
        <v>493</v>
      </c>
      <c r="AT1451" s="25" t="s">
        <v>396</v>
      </c>
      <c r="AU1451" s="25" t="s">
        <v>81</v>
      </c>
      <c r="AY1451" s="25" t="s">
        <v>394</v>
      </c>
      <c r="BE1451" s="251">
        <f>IF(N1451="základní",J1451,0)</f>
        <v>0</v>
      </c>
      <c r="BF1451" s="251">
        <f>IF(N1451="snížená",J1451,0)</f>
        <v>0</v>
      </c>
      <c r="BG1451" s="251">
        <f>IF(N1451="zákl. přenesená",J1451,0)</f>
        <v>0</v>
      </c>
      <c r="BH1451" s="251">
        <f>IF(N1451="sníž. přenesená",J1451,0)</f>
        <v>0</v>
      </c>
      <c r="BI1451" s="251">
        <f>IF(N1451="nulová",J1451,0)</f>
        <v>0</v>
      </c>
      <c r="BJ1451" s="25" t="s">
        <v>24</v>
      </c>
      <c r="BK1451" s="251">
        <f>ROUND(I1451*H1451,2)</f>
        <v>0</v>
      </c>
      <c r="BL1451" s="25" t="s">
        <v>493</v>
      </c>
      <c r="BM1451" s="25" t="s">
        <v>2740</v>
      </c>
    </row>
    <row r="1452" spans="2:47" s="1" customFormat="1" ht="13.5">
      <c r="B1452" s="47"/>
      <c r="C1452" s="75"/>
      <c r="D1452" s="252" t="s">
        <v>403</v>
      </c>
      <c r="E1452" s="75"/>
      <c r="F1452" s="253" t="s">
        <v>2741</v>
      </c>
      <c r="G1452" s="75"/>
      <c r="H1452" s="75"/>
      <c r="I1452" s="208"/>
      <c r="J1452" s="75"/>
      <c r="K1452" s="75"/>
      <c r="L1452" s="73"/>
      <c r="M1452" s="254"/>
      <c r="N1452" s="48"/>
      <c r="O1452" s="48"/>
      <c r="P1452" s="48"/>
      <c r="Q1452" s="48"/>
      <c r="R1452" s="48"/>
      <c r="S1452" s="48"/>
      <c r="T1452" s="96"/>
      <c r="AT1452" s="25" t="s">
        <v>403</v>
      </c>
      <c r="AU1452" s="25" t="s">
        <v>81</v>
      </c>
    </row>
    <row r="1453" spans="2:51" s="12" customFormat="1" ht="13.5">
      <c r="B1453" s="255"/>
      <c r="C1453" s="256"/>
      <c r="D1453" s="252" t="s">
        <v>405</v>
      </c>
      <c r="E1453" s="257" t="s">
        <v>22</v>
      </c>
      <c r="F1453" s="258" t="s">
        <v>261</v>
      </c>
      <c r="G1453" s="256"/>
      <c r="H1453" s="259">
        <v>18.085</v>
      </c>
      <c r="I1453" s="260"/>
      <c r="J1453" s="256"/>
      <c r="K1453" s="256"/>
      <c r="L1453" s="261"/>
      <c r="M1453" s="262"/>
      <c r="N1453" s="263"/>
      <c r="O1453" s="263"/>
      <c r="P1453" s="263"/>
      <c r="Q1453" s="263"/>
      <c r="R1453" s="263"/>
      <c r="S1453" s="263"/>
      <c r="T1453" s="264"/>
      <c r="AT1453" s="265" t="s">
        <v>405</v>
      </c>
      <c r="AU1453" s="265" t="s">
        <v>81</v>
      </c>
      <c r="AV1453" s="12" t="s">
        <v>81</v>
      </c>
      <c r="AW1453" s="12" t="s">
        <v>36</v>
      </c>
      <c r="AX1453" s="12" t="s">
        <v>24</v>
      </c>
      <c r="AY1453" s="265" t="s">
        <v>394</v>
      </c>
    </row>
    <row r="1454" spans="2:65" s="1" customFormat="1" ht="25.5" customHeight="1">
      <c r="B1454" s="47"/>
      <c r="C1454" s="240" t="s">
        <v>2742</v>
      </c>
      <c r="D1454" s="240" t="s">
        <v>396</v>
      </c>
      <c r="E1454" s="241" t="s">
        <v>2743</v>
      </c>
      <c r="F1454" s="242" t="s">
        <v>2744</v>
      </c>
      <c r="G1454" s="243" t="s">
        <v>399</v>
      </c>
      <c r="H1454" s="244">
        <v>127.672</v>
      </c>
      <c r="I1454" s="245"/>
      <c r="J1454" s="246">
        <f>ROUND(I1454*H1454,2)</f>
        <v>0</v>
      </c>
      <c r="K1454" s="242" t="s">
        <v>410</v>
      </c>
      <c r="L1454" s="73"/>
      <c r="M1454" s="247" t="s">
        <v>22</v>
      </c>
      <c r="N1454" s="248" t="s">
        <v>44</v>
      </c>
      <c r="O1454" s="48"/>
      <c r="P1454" s="249">
        <f>O1454*H1454</f>
        <v>0</v>
      </c>
      <c r="Q1454" s="249">
        <v>0.00035</v>
      </c>
      <c r="R1454" s="249">
        <f>Q1454*H1454</f>
        <v>0.0446852</v>
      </c>
      <c r="S1454" s="249">
        <v>0</v>
      </c>
      <c r="T1454" s="250">
        <f>S1454*H1454</f>
        <v>0</v>
      </c>
      <c r="AR1454" s="25" t="s">
        <v>493</v>
      </c>
      <c r="AT1454" s="25" t="s">
        <v>396</v>
      </c>
      <c r="AU1454" s="25" t="s">
        <v>81</v>
      </c>
      <c r="AY1454" s="25" t="s">
        <v>394</v>
      </c>
      <c r="BE1454" s="251">
        <f>IF(N1454="základní",J1454,0)</f>
        <v>0</v>
      </c>
      <c r="BF1454" s="251">
        <f>IF(N1454="snížená",J1454,0)</f>
        <v>0</v>
      </c>
      <c r="BG1454" s="251">
        <f>IF(N1454="zákl. přenesená",J1454,0)</f>
        <v>0</v>
      </c>
      <c r="BH1454" s="251">
        <f>IF(N1454="sníž. přenesená",J1454,0)</f>
        <v>0</v>
      </c>
      <c r="BI1454" s="251">
        <f>IF(N1454="nulová",J1454,0)</f>
        <v>0</v>
      </c>
      <c r="BJ1454" s="25" t="s">
        <v>24</v>
      </c>
      <c r="BK1454" s="251">
        <f>ROUND(I1454*H1454,2)</f>
        <v>0</v>
      </c>
      <c r="BL1454" s="25" t="s">
        <v>493</v>
      </c>
      <c r="BM1454" s="25" t="s">
        <v>2745</v>
      </c>
    </row>
    <row r="1455" spans="2:47" s="1" customFormat="1" ht="13.5">
      <c r="B1455" s="47"/>
      <c r="C1455" s="75"/>
      <c r="D1455" s="252" t="s">
        <v>403</v>
      </c>
      <c r="E1455" s="75"/>
      <c r="F1455" s="253" t="s">
        <v>2746</v>
      </c>
      <c r="G1455" s="75"/>
      <c r="H1455" s="75"/>
      <c r="I1455" s="208"/>
      <c r="J1455" s="75"/>
      <c r="K1455" s="75"/>
      <c r="L1455" s="73"/>
      <c r="M1455" s="254"/>
      <c r="N1455" s="48"/>
      <c r="O1455" s="48"/>
      <c r="P1455" s="48"/>
      <c r="Q1455" s="48"/>
      <c r="R1455" s="48"/>
      <c r="S1455" s="48"/>
      <c r="T1455" s="96"/>
      <c r="AT1455" s="25" t="s">
        <v>403</v>
      </c>
      <c r="AU1455" s="25" t="s">
        <v>81</v>
      </c>
    </row>
    <row r="1456" spans="2:51" s="12" customFormat="1" ht="13.5">
      <c r="B1456" s="255"/>
      <c r="C1456" s="256"/>
      <c r="D1456" s="252" t="s">
        <v>405</v>
      </c>
      <c r="E1456" s="257" t="s">
        <v>22</v>
      </c>
      <c r="F1456" s="258" t="s">
        <v>2747</v>
      </c>
      <c r="G1456" s="256"/>
      <c r="H1456" s="259">
        <v>127.672</v>
      </c>
      <c r="I1456" s="260"/>
      <c r="J1456" s="256"/>
      <c r="K1456" s="256"/>
      <c r="L1456" s="261"/>
      <c r="M1456" s="262"/>
      <c r="N1456" s="263"/>
      <c r="O1456" s="263"/>
      <c r="P1456" s="263"/>
      <c r="Q1456" s="263"/>
      <c r="R1456" s="263"/>
      <c r="S1456" s="263"/>
      <c r="T1456" s="264"/>
      <c r="AT1456" s="265" t="s">
        <v>405</v>
      </c>
      <c r="AU1456" s="265" t="s">
        <v>81</v>
      </c>
      <c r="AV1456" s="12" t="s">
        <v>81</v>
      </c>
      <c r="AW1456" s="12" t="s">
        <v>36</v>
      </c>
      <c r="AX1456" s="12" t="s">
        <v>24</v>
      </c>
      <c r="AY1456" s="265" t="s">
        <v>394</v>
      </c>
    </row>
    <row r="1457" spans="2:65" s="1" customFormat="1" ht="25.5" customHeight="1">
      <c r="B1457" s="47"/>
      <c r="C1457" s="240" t="s">
        <v>2748</v>
      </c>
      <c r="D1457" s="240" t="s">
        <v>396</v>
      </c>
      <c r="E1457" s="241" t="s">
        <v>2749</v>
      </c>
      <c r="F1457" s="242" t="s">
        <v>2750</v>
      </c>
      <c r="G1457" s="243" t="s">
        <v>399</v>
      </c>
      <c r="H1457" s="244">
        <v>44.665</v>
      </c>
      <c r="I1457" s="245"/>
      <c r="J1457" s="246">
        <f>ROUND(I1457*H1457,2)</f>
        <v>0</v>
      </c>
      <c r="K1457" s="242" t="s">
        <v>400</v>
      </c>
      <c r="L1457" s="73"/>
      <c r="M1457" s="247" t="s">
        <v>22</v>
      </c>
      <c r="N1457" s="248" t="s">
        <v>44</v>
      </c>
      <c r="O1457" s="48"/>
      <c r="P1457" s="249">
        <f>O1457*H1457</f>
        <v>0</v>
      </c>
      <c r="Q1457" s="249">
        <v>0.00015</v>
      </c>
      <c r="R1457" s="249">
        <f>Q1457*H1457</f>
        <v>0.006699749999999999</v>
      </c>
      <c r="S1457" s="249">
        <v>0</v>
      </c>
      <c r="T1457" s="250">
        <f>S1457*H1457</f>
        <v>0</v>
      </c>
      <c r="AR1457" s="25" t="s">
        <v>493</v>
      </c>
      <c r="AT1457" s="25" t="s">
        <v>396</v>
      </c>
      <c r="AU1457" s="25" t="s">
        <v>81</v>
      </c>
      <c r="AY1457" s="25" t="s">
        <v>394</v>
      </c>
      <c r="BE1457" s="251">
        <f>IF(N1457="základní",J1457,0)</f>
        <v>0</v>
      </c>
      <c r="BF1457" s="251">
        <f>IF(N1457="snížená",J1457,0)</f>
        <v>0</v>
      </c>
      <c r="BG1457" s="251">
        <f>IF(N1457="zákl. přenesená",J1457,0)</f>
        <v>0</v>
      </c>
      <c r="BH1457" s="251">
        <f>IF(N1457="sníž. přenesená",J1457,0)</f>
        <v>0</v>
      </c>
      <c r="BI1457" s="251">
        <f>IF(N1457="nulová",J1457,0)</f>
        <v>0</v>
      </c>
      <c r="BJ1457" s="25" t="s">
        <v>24</v>
      </c>
      <c r="BK1457" s="251">
        <f>ROUND(I1457*H1457,2)</f>
        <v>0</v>
      </c>
      <c r="BL1457" s="25" t="s">
        <v>493</v>
      </c>
      <c r="BM1457" s="25" t="s">
        <v>2751</v>
      </c>
    </row>
    <row r="1458" spans="2:47" s="1" customFormat="1" ht="13.5">
      <c r="B1458" s="47"/>
      <c r="C1458" s="75"/>
      <c r="D1458" s="252" t="s">
        <v>403</v>
      </c>
      <c r="E1458" s="75"/>
      <c r="F1458" s="253" t="s">
        <v>2752</v>
      </c>
      <c r="G1458" s="75"/>
      <c r="H1458" s="75"/>
      <c r="I1458" s="208"/>
      <c r="J1458" s="75"/>
      <c r="K1458" s="75"/>
      <c r="L1458" s="73"/>
      <c r="M1458" s="254"/>
      <c r="N1458" s="48"/>
      <c r="O1458" s="48"/>
      <c r="P1458" s="48"/>
      <c r="Q1458" s="48"/>
      <c r="R1458" s="48"/>
      <c r="S1458" s="48"/>
      <c r="T1458" s="96"/>
      <c r="AT1458" s="25" t="s">
        <v>403</v>
      </c>
      <c r="AU1458" s="25" t="s">
        <v>81</v>
      </c>
    </row>
    <row r="1459" spans="2:51" s="12" customFormat="1" ht="13.5">
      <c r="B1459" s="255"/>
      <c r="C1459" s="256"/>
      <c r="D1459" s="252" t="s">
        <v>405</v>
      </c>
      <c r="E1459" s="257" t="s">
        <v>22</v>
      </c>
      <c r="F1459" s="258" t="s">
        <v>301</v>
      </c>
      <c r="G1459" s="256"/>
      <c r="H1459" s="259">
        <v>44.665</v>
      </c>
      <c r="I1459" s="260"/>
      <c r="J1459" s="256"/>
      <c r="K1459" s="256"/>
      <c r="L1459" s="261"/>
      <c r="M1459" s="262"/>
      <c r="N1459" s="263"/>
      <c r="O1459" s="263"/>
      <c r="P1459" s="263"/>
      <c r="Q1459" s="263"/>
      <c r="R1459" s="263"/>
      <c r="S1459" s="263"/>
      <c r="T1459" s="264"/>
      <c r="AT1459" s="265" t="s">
        <v>405</v>
      </c>
      <c r="AU1459" s="265" t="s">
        <v>81</v>
      </c>
      <c r="AV1459" s="12" t="s">
        <v>81</v>
      </c>
      <c r="AW1459" s="12" t="s">
        <v>36</v>
      </c>
      <c r="AX1459" s="12" t="s">
        <v>24</v>
      </c>
      <c r="AY1459" s="265" t="s">
        <v>394</v>
      </c>
    </row>
    <row r="1460" spans="2:65" s="1" customFormat="1" ht="16.5" customHeight="1">
      <c r="B1460" s="47"/>
      <c r="C1460" s="240" t="s">
        <v>2753</v>
      </c>
      <c r="D1460" s="240" t="s">
        <v>396</v>
      </c>
      <c r="E1460" s="241" t="s">
        <v>2754</v>
      </c>
      <c r="F1460" s="242" t="s">
        <v>2755</v>
      </c>
      <c r="G1460" s="243" t="s">
        <v>399</v>
      </c>
      <c r="H1460" s="244">
        <v>90.19</v>
      </c>
      <c r="I1460" s="245"/>
      <c r="J1460" s="246">
        <f>ROUND(I1460*H1460,2)</f>
        <v>0</v>
      </c>
      <c r="K1460" s="242" t="s">
        <v>400</v>
      </c>
      <c r="L1460" s="73"/>
      <c r="M1460" s="247" t="s">
        <v>22</v>
      </c>
      <c r="N1460" s="248" t="s">
        <v>44</v>
      </c>
      <c r="O1460" s="48"/>
      <c r="P1460" s="249">
        <f>O1460*H1460</f>
        <v>0</v>
      </c>
      <c r="Q1460" s="249">
        <v>0.00029</v>
      </c>
      <c r="R1460" s="249">
        <f>Q1460*H1460</f>
        <v>0.0261551</v>
      </c>
      <c r="S1460" s="249">
        <v>0</v>
      </c>
      <c r="T1460" s="250">
        <f>S1460*H1460</f>
        <v>0</v>
      </c>
      <c r="AR1460" s="25" t="s">
        <v>493</v>
      </c>
      <c r="AT1460" s="25" t="s">
        <v>396</v>
      </c>
      <c r="AU1460" s="25" t="s">
        <v>81</v>
      </c>
      <c r="AY1460" s="25" t="s">
        <v>394</v>
      </c>
      <c r="BE1460" s="251">
        <f>IF(N1460="základní",J1460,0)</f>
        <v>0</v>
      </c>
      <c r="BF1460" s="251">
        <f>IF(N1460="snížená",J1460,0)</f>
        <v>0</v>
      </c>
      <c r="BG1460" s="251">
        <f>IF(N1460="zákl. přenesená",J1460,0)</f>
        <v>0</v>
      </c>
      <c r="BH1460" s="251">
        <f>IF(N1460="sníž. přenesená",J1460,0)</f>
        <v>0</v>
      </c>
      <c r="BI1460" s="251">
        <f>IF(N1460="nulová",J1460,0)</f>
        <v>0</v>
      </c>
      <c r="BJ1460" s="25" t="s">
        <v>24</v>
      </c>
      <c r="BK1460" s="251">
        <f>ROUND(I1460*H1460,2)</f>
        <v>0</v>
      </c>
      <c r="BL1460" s="25" t="s">
        <v>493</v>
      </c>
      <c r="BM1460" s="25" t="s">
        <v>2756</v>
      </c>
    </row>
    <row r="1461" spans="2:47" s="1" customFormat="1" ht="13.5">
      <c r="B1461" s="47"/>
      <c r="C1461" s="75"/>
      <c r="D1461" s="252" t="s">
        <v>403</v>
      </c>
      <c r="E1461" s="75"/>
      <c r="F1461" s="253" t="s">
        <v>2757</v>
      </c>
      <c r="G1461" s="75"/>
      <c r="H1461" s="75"/>
      <c r="I1461" s="208"/>
      <c r="J1461" s="75"/>
      <c r="K1461" s="75"/>
      <c r="L1461" s="73"/>
      <c r="M1461" s="254"/>
      <c r="N1461" s="48"/>
      <c r="O1461" s="48"/>
      <c r="P1461" s="48"/>
      <c r="Q1461" s="48"/>
      <c r="R1461" s="48"/>
      <c r="S1461" s="48"/>
      <c r="T1461" s="96"/>
      <c r="AT1461" s="25" t="s">
        <v>403</v>
      </c>
      <c r="AU1461" s="25" t="s">
        <v>81</v>
      </c>
    </row>
    <row r="1462" spans="2:51" s="12" customFormat="1" ht="13.5">
      <c r="B1462" s="255"/>
      <c r="C1462" s="256"/>
      <c r="D1462" s="252" t="s">
        <v>405</v>
      </c>
      <c r="E1462" s="257" t="s">
        <v>22</v>
      </c>
      <c r="F1462" s="258" t="s">
        <v>2758</v>
      </c>
      <c r="G1462" s="256"/>
      <c r="H1462" s="259">
        <v>90.19</v>
      </c>
      <c r="I1462" s="260"/>
      <c r="J1462" s="256"/>
      <c r="K1462" s="256"/>
      <c r="L1462" s="261"/>
      <c r="M1462" s="262"/>
      <c r="N1462" s="263"/>
      <c r="O1462" s="263"/>
      <c r="P1462" s="263"/>
      <c r="Q1462" s="263"/>
      <c r="R1462" s="263"/>
      <c r="S1462" s="263"/>
      <c r="T1462" s="264"/>
      <c r="AT1462" s="265" t="s">
        <v>405</v>
      </c>
      <c r="AU1462" s="265" t="s">
        <v>81</v>
      </c>
      <c r="AV1462" s="12" t="s">
        <v>81</v>
      </c>
      <c r="AW1462" s="12" t="s">
        <v>36</v>
      </c>
      <c r="AX1462" s="12" t="s">
        <v>24</v>
      </c>
      <c r="AY1462" s="265" t="s">
        <v>394</v>
      </c>
    </row>
    <row r="1463" spans="2:65" s="1" customFormat="1" ht="16.5" customHeight="1">
      <c r="B1463" s="47"/>
      <c r="C1463" s="240" t="s">
        <v>2759</v>
      </c>
      <c r="D1463" s="240" t="s">
        <v>396</v>
      </c>
      <c r="E1463" s="241" t="s">
        <v>2760</v>
      </c>
      <c r="F1463" s="242" t="s">
        <v>2761</v>
      </c>
      <c r="G1463" s="243" t="s">
        <v>399</v>
      </c>
      <c r="H1463" s="244">
        <v>4.625</v>
      </c>
      <c r="I1463" s="245"/>
      <c r="J1463" s="246">
        <f>ROUND(I1463*H1463,2)</f>
        <v>0</v>
      </c>
      <c r="K1463" s="242" t="s">
        <v>400</v>
      </c>
      <c r="L1463" s="73"/>
      <c r="M1463" s="247" t="s">
        <v>22</v>
      </c>
      <c r="N1463" s="248" t="s">
        <v>44</v>
      </c>
      <c r="O1463" s="48"/>
      <c r="P1463" s="249">
        <f>O1463*H1463</f>
        <v>0</v>
      </c>
      <c r="Q1463" s="249">
        <v>0.0005</v>
      </c>
      <c r="R1463" s="249">
        <f>Q1463*H1463</f>
        <v>0.0023125</v>
      </c>
      <c r="S1463" s="249">
        <v>0</v>
      </c>
      <c r="T1463" s="250">
        <f>S1463*H1463</f>
        <v>0</v>
      </c>
      <c r="AR1463" s="25" t="s">
        <v>493</v>
      </c>
      <c r="AT1463" s="25" t="s">
        <v>396</v>
      </c>
      <c r="AU1463" s="25" t="s">
        <v>81</v>
      </c>
      <c r="AY1463" s="25" t="s">
        <v>394</v>
      </c>
      <c r="BE1463" s="251">
        <f>IF(N1463="základní",J1463,0)</f>
        <v>0</v>
      </c>
      <c r="BF1463" s="251">
        <f>IF(N1463="snížená",J1463,0)</f>
        <v>0</v>
      </c>
      <c r="BG1463" s="251">
        <f>IF(N1463="zákl. přenesená",J1463,0)</f>
        <v>0</v>
      </c>
      <c r="BH1463" s="251">
        <f>IF(N1463="sníž. přenesená",J1463,0)</f>
        <v>0</v>
      </c>
      <c r="BI1463" s="251">
        <f>IF(N1463="nulová",J1463,0)</f>
        <v>0</v>
      </c>
      <c r="BJ1463" s="25" t="s">
        <v>24</v>
      </c>
      <c r="BK1463" s="251">
        <f>ROUND(I1463*H1463,2)</f>
        <v>0</v>
      </c>
      <c r="BL1463" s="25" t="s">
        <v>493</v>
      </c>
      <c r="BM1463" s="25" t="s">
        <v>2762</v>
      </c>
    </row>
    <row r="1464" spans="2:47" s="1" customFormat="1" ht="13.5">
      <c r="B1464" s="47"/>
      <c r="C1464" s="75"/>
      <c r="D1464" s="252" t="s">
        <v>403</v>
      </c>
      <c r="E1464" s="75"/>
      <c r="F1464" s="253" t="s">
        <v>2763</v>
      </c>
      <c r="G1464" s="75"/>
      <c r="H1464" s="75"/>
      <c r="I1464" s="208"/>
      <c r="J1464" s="75"/>
      <c r="K1464" s="75"/>
      <c r="L1464" s="73"/>
      <c r="M1464" s="254"/>
      <c r="N1464" s="48"/>
      <c r="O1464" s="48"/>
      <c r="P1464" s="48"/>
      <c r="Q1464" s="48"/>
      <c r="R1464" s="48"/>
      <c r="S1464" s="48"/>
      <c r="T1464" s="96"/>
      <c r="AT1464" s="25" t="s">
        <v>403</v>
      </c>
      <c r="AU1464" s="25" t="s">
        <v>81</v>
      </c>
    </row>
    <row r="1465" spans="2:47" s="1" customFormat="1" ht="13.5">
      <c r="B1465" s="47"/>
      <c r="C1465" s="75"/>
      <c r="D1465" s="252" t="s">
        <v>842</v>
      </c>
      <c r="E1465" s="75"/>
      <c r="F1465" s="308" t="s">
        <v>2764</v>
      </c>
      <c r="G1465" s="75"/>
      <c r="H1465" s="75"/>
      <c r="I1465" s="208"/>
      <c r="J1465" s="75"/>
      <c r="K1465" s="75"/>
      <c r="L1465" s="73"/>
      <c r="M1465" s="254"/>
      <c r="N1465" s="48"/>
      <c r="O1465" s="48"/>
      <c r="P1465" s="48"/>
      <c r="Q1465" s="48"/>
      <c r="R1465" s="48"/>
      <c r="S1465" s="48"/>
      <c r="T1465" s="96"/>
      <c r="AT1465" s="25" t="s">
        <v>842</v>
      </c>
      <c r="AU1465" s="25" t="s">
        <v>81</v>
      </c>
    </row>
    <row r="1466" spans="2:51" s="12" customFormat="1" ht="13.5">
      <c r="B1466" s="255"/>
      <c r="C1466" s="256"/>
      <c r="D1466" s="252" t="s">
        <v>405</v>
      </c>
      <c r="E1466" s="257" t="s">
        <v>22</v>
      </c>
      <c r="F1466" s="258" t="s">
        <v>2765</v>
      </c>
      <c r="G1466" s="256"/>
      <c r="H1466" s="259">
        <v>4.625</v>
      </c>
      <c r="I1466" s="260"/>
      <c r="J1466" s="256"/>
      <c r="K1466" s="256"/>
      <c r="L1466" s="261"/>
      <c r="M1466" s="262"/>
      <c r="N1466" s="263"/>
      <c r="O1466" s="263"/>
      <c r="P1466" s="263"/>
      <c r="Q1466" s="263"/>
      <c r="R1466" s="263"/>
      <c r="S1466" s="263"/>
      <c r="T1466" s="264"/>
      <c r="AT1466" s="265" t="s">
        <v>405</v>
      </c>
      <c r="AU1466" s="265" t="s">
        <v>81</v>
      </c>
      <c r="AV1466" s="12" t="s">
        <v>81</v>
      </c>
      <c r="AW1466" s="12" t="s">
        <v>36</v>
      </c>
      <c r="AX1466" s="12" t="s">
        <v>24</v>
      </c>
      <c r="AY1466" s="265" t="s">
        <v>394</v>
      </c>
    </row>
    <row r="1467" spans="2:63" s="11" customFormat="1" ht="29.85" customHeight="1">
      <c r="B1467" s="224"/>
      <c r="C1467" s="225"/>
      <c r="D1467" s="226" t="s">
        <v>72</v>
      </c>
      <c r="E1467" s="238" t="s">
        <v>2766</v>
      </c>
      <c r="F1467" s="238" t="s">
        <v>2767</v>
      </c>
      <c r="G1467" s="225"/>
      <c r="H1467" s="225"/>
      <c r="I1467" s="228"/>
      <c r="J1467" s="239">
        <f>BK1467</f>
        <v>0</v>
      </c>
      <c r="K1467" s="225"/>
      <c r="L1467" s="230"/>
      <c r="M1467" s="231"/>
      <c r="N1467" s="232"/>
      <c r="O1467" s="232"/>
      <c r="P1467" s="233">
        <f>SUM(P1468:P1476)</f>
        <v>0</v>
      </c>
      <c r="Q1467" s="232"/>
      <c r="R1467" s="233">
        <f>SUM(R1468:R1476)</f>
        <v>0.5351050500000001</v>
      </c>
      <c r="S1467" s="232"/>
      <c r="T1467" s="234">
        <f>SUM(T1468:T1476)</f>
        <v>0</v>
      </c>
      <c r="AR1467" s="235" t="s">
        <v>81</v>
      </c>
      <c r="AT1467" s="236" t="s">
        <v>72</v>
      </c>
      <c r="AU1467" s="236" t="s">
        <v>24</v>
      </c>
      <c r="AY1467" s="235" t="s">
        <v>394</v>
      </c>
      <c r="BK1467" s="237">
        <f>SUM(BK1468:BK1476)</f>
        <v>0</v>
      </c>
    </row>
    <row r="1468" spans="2:65" s="1" customFormat="1" ht="25.5" customHeight="1">
      <c r="B1468" s="47"/>
      <c r="C1468" s="240" t="s">
        <v>2768</v>
      </c>
      <c r="D1468" s="240" t="s">
        <v>396</v>
      </c>
      <c r="E1468" s="241" t="s">
        <v>2769</v>
      </c>
      <c r="F1468" s="242" t="s">
        <v>2770</v>
      </c>
      <c r="G1468" s="243" t="s">
        <v>399</v>
      </c>
      <c r="H1468" s="244">
        <v>1470.365</v>
      </c>
      <c r="I1468" s="245"/>
      <c r="J1468" s="246">
        <f>ROUND(I1468*H1468,2)</f>
        <v>0</v>
      </c>
      <c r="K1468" s="242" t="s">
        <v>410</v>
      </c>
      <c r="L1468" s="73"/>
      <c r="M1468" s="247" t="s">
        <v>22</v>
      </c>
      <c r="N1468" s="248" t="s">
        <v>44</v>
      </c>
      <c r="O1468" s="48"/>
      <c r="P1468" s="249">
        <f>O1468*H1468</f>
        <v>0</v>
      </c>
      <c r="Q1468" s="249">
        <v>0.00029</v>
      </c>
      <c r="R1468" s="249">
        <f>Q1468*H1468</f>
        <v>0.42640585000000003</v>
      </c>
      <c r="S1468" s="249">
        <v>0</v>
      </c>
      <c r="T1468" s="250">
        <f>S1468*H1468</f>
        <v>0</v>
      </c>
      <c r="AR1468" s="25" t="s">
        <v>493</v>
      </c>
      <c r="AT1468" s="25" t="s">
        <v>396</v>
      </c>
      <c r="AU1468" s="25" t="s">
        <v>81</v>
      </c>
      <c r="AY1468" s="25" t="s">
        <v>394</v>
      </c>
      <c r="BE1468" s="251">
        <f>IF(N1468="základní",J1468,0)</f>
        <v>0</v>
      </c>
      <c r="BF1468" s="251">
        <f>IF(N1468="snížená",J1468,0)</f>
        <v>0</v>
      </c>
      <c r="BG1468" s="251">
        <f>IF(N1468="zákl. přenesená",J1468,0)</f>
        <v>0</v>
      </c>
      <c r="BH1468" s="251">
        <f>IF(N1468="sníž. přenesená",J1468,0)</f>
        <v>0</v>
      </c>
      <c r="BI1468" s="251">
        <f>IF(N1468="nulová",J1468,0)</f>
        <v>0</v>
      </c>
      <c r="BJ1468" s="25" t="s">
        <v>24</v>
      </c>
      <c r="BK1468" s="251">
        <f>ROUND(I1468*H1468,2)</f>
        <v>0</v>
      </c>
      <c r="BL1468" s="25" t="s">
        <v>493</v>
      </c>
      <c r="BM1468" s="25" t="s">
        <v>2771</v>
      </c>
    </row>
    <row r="1469" spans="2:47" s="1" customFormat="1" ht="13.5">
      <c r="B1469" s="47"/>
      <c r="C1469" s="75"/>
      <c r="D1469" s="252" t="s">
        <v>403</v>
      </c>
      <c r="E1469" s="75"/>
      <c r="F1469" s="253" t="s">
        <v>2772</v>
      </c>
      <c r="G1469" s="75"/>
      <c r="H1469" s="75"/>
      <c r="I1469" s="208"/>
      <c r="J1469" s="75"/>
      <c r="K1469" s="75"/>
      <c r="L1469" s="73"/>
      <c r="M1469" s="254"/>
      <c r="N1469" s="48"/>
      <c r="O1469" s="48"/>
      <c r="P1469" s="48"/>
      <c r="Q1469" s="48"/>
      <c r="R1469" s="48"/>
      <c r="S1469" s="48"/>
      <c r="T1469" s="96"/>
      <c r="AT1469" s="25" t="s">
        <v>403</v>
      </c>
      <c r="AU1469" s="25" t="s">
        <v>81</v>
      </c>
    </row>
    <row r="1470" spans="2:51" s="12" customFormat="1" ht="13.5">
      <c r="B1470" s="255"/>
      <c r="C1470" s="256"/>
      <c r="D1470" s="252" t="s">
        <v>405</v>
      </c>
      <c r="E1470" s="257" t="s">
        <v>319</v>
      </c>
      <c r="F1470" s="258" t="s">
        <v>2773</v>
      </c>
      <c r="G1470" s="256"/>
      <c r="H1470" s="259">
        <v>1470.365</v>
      </c>
      <c r="I1470" s="260"/>
      <c r="J1470" s="256"/>
      <c r="K1470" s="256"/>
      <c r="L1470" s="261"/>
      <c r="M1470" s="262"/>
      <c r="N1470" s="263"/>
      <c r="O1470" s="263"/>
      <c r="P1470" s="263"/>
      <c r="Q1470" s="263"/>
      <c r="R1470" s="263"/>
      <c r="S1470" s="263"/>
      <c r="T1470" s="264"/>
      <c r="AT1470" s="265" t="s">
        <v>405</v>
      </c>
      <c r="AU1470" s="265" t="s">
        <v>81</v>
      </c>
      <c r="AV1470" s="12" t="s">
        <v>81</v>
      </c>
      <c r="AW1470" s="12" t="s">
        <v>36</v>
      </c>
      <c r="AX1470" s="12" t="s">
        <v>24</v>
      </c>
      <c r="AY1470" s="265" t="s">
        <v>394</v>
      </c>
    </row>
    <row r="1471" spans="2:65" s="1" customFormat="1" ht="25.5" customHeight="1">
      <c r="B1471" s="47"/>
      <c r="C1471" s="240" t="s">
        <v>2774</v>
      </c>
      <c r="D1471" s="240" t="s">
        <v>396</v>
      </c>
      <c r="E1471" s="241" t="s">
        <v>2775</v>
      </c>
      <c r="F1471" s="242" t="s">
        <v>2776</v>
      </c>
      <c r="G1471" s="243" t="s">
        <v>399</v>
      </c>
      <c r="H1471" s="244">
        <v>1470.365</v>
      </c>
      <c r="I1471" s="245"/>
      <c r="J1471" s="246">
        <f>ROUND(I1471*H1471,2)</f>
        <v>0</v>
      </c>
      <c r="K1471" s="242" t="s">
        <v>400</v>
      </c>
      <c r="L1471" s="73"/>
      <c r="M1471" s="247" t="s">
        <v>22</v>
      </c>
      <c r="N1471" s="248" t="s">
        <v>44</v>
      </c>
      <c r="O1471" s="48"/>
      <c r="P1471" s="249">
        <f>O1471*H1471</f>
        <v>0</v>
      </c>
      <c r="Q1471" s="249">
        <v>1E-05</v>
      </c>
      <c r="R1471" s="249">
        <f>Q1471*H1471</f>
        <v>0.014703650000000002</v>
      </c>
      <c r="S1471" s="249">
        <v>0</v>
      </c>
      <c r="T1471" s="250">
        <f>S1471*H1471</f>
        <v>0</v>
      </c>
      <c r="AR1471" s="25" t="s">
        <v>493</v>
      </c>
      <c r="AT1471" s="25" t="s">
        <v>396</v>
      </c>
      <c r="AU1471" s="25" t="s">
        <v>81</v>
      </c>
      <c r="AY1471" s="25" t="s">
        <v>394</v>
      </c>
      <c r="BE1471" s="251">
        <f>IF(N1471="základní",J1471,0)</f>
        <v>0</v>
      </c>
      <c r="BF1471" s="251">
        <f>IF(N1471="snížená",J1471,0)</f>
        <v>0</v>
      </c>
      <c r="BG1471" s="251">
        <f>IF(N1471="zákl. přenesená",J1471,0)</f>
        <v>0</v>
      </c>
      <c r="BH1471" s="251">
        <f>IF(N1471="sníž. přenesená",J1471,0)</f>
        <v>0</v>
      </c>
      <c r="BI1471" s="251">
        <f>IF(N1471="nulová",J1471,0)</f>
        <v>0</v>
      </c>
      <c r="BJ1471" s="25" t="s">
        <v>24</v>
      </c>
      <c r="BK1471" s="251">
        <f>ROUND(I1471*H1471,2)</f>
        <v>0</v>
      </c>
      <c r="BL1471" s="25" t="s">
        <v>493</v>
      </c>
      <c r="BM1471" s="25" t="s">
        <v>2777</v>
      </c>
    </row>
    <row r="1472" spans="2:47" s="1" customFormat="1" ht="13.5">
      <c r="B1472" s="47"/>
      <c r="C1472" s="75"/>
      <c r="D1472" s="252" t="s">
        <v>403</v>
      </c>
      <c r="E1472" s="75"/>
      <c r="F1472" s="253" t="s">
        <v>2778</v>
      </c>
      <c r="G1472" s="75"/>
      <c r="H1472" s="75"/>
      <c r="I1472" s="208"/>
      <c r="J1472" s="75"/>
      <c r="K1472" s="75"/>
      <c r="L1472" s="73"/>
      <c r="M1472" s="254"/>
      <c r="N1472" s="48"/>
      <c r="O1472" s="48"/>
      <c r="P1472" s="48"/>
      <c r="Q1472" s="48"/>
      <c r="R1472" s="48"/>
      <c r="S1472" s="48"/>
      <c r="T1472" s="96"/>
      <c r="AT1472" s="25" t="s">
        <v>403</v>
      </c>
      <c r="AU1472" s="25" t="s">
        <v>81</v>
      </c>
    </row>
    <row r="1473" spans="2:51" s="12" customFormat="1" ht="13.5">
      <c r="B1473" s="255"/>
      <c r="C1473" s="256"/>
      <c r="D1473" s="252" t="s">
        <v>405</v>
      </c>
      <c r="E1473" s="257" t="s">
        <v>22</v>
      </c>
      <c r="F1473" s="258" t="s">
        <v>319</v>
      </c>
      <c r="G1473" s="256"/>
      <c r="H1473" s="259">
        <v>1470.365</v>
      </c>
      <c r="I1473" s="260"/>
      <c r="J1473" s="256"/>
      <c r="K1473" s="256"/>
      <c r="L1473" s="261"/>
      <c r="M1473" s="262"/>
      <c r="N1473" s="263"/>
      <c r="O1473" s="263"/>
      <c r="P1473" s="263"/>
      <c r="Q1473" s="263"/>
      <c r="R1473" s="263"/>
      <c r="S1473" s="263"/>
      <c r="T1473" s="264"/>
      <c r="AT1473" s="265" t="s">
        <v>405</v>
      </c>
      <c r="AU1473" s="265" t="s">
        <v>81</v>
      </c>
      <c r="AV1473" s="12" t="s">
        <v>81</v>
      </c>
      <c r="AW1473" s="12" t="s">
        <v>36</v>
      </c>
      <c r="AX1473" s="12" t="s">
        <v>24</v>
      </c>
      <c r="AY1473" s="265" t="s">
        <v>394</v>
      </c>
    </row>
    <row r="1474" spans="2:65" s="1" customFormat="1" ht="16.5" customHeight="1">
      <c r="B1474" s="47"/>
      <c r="C1474" s="240" t="s">
        <v>2779</v>
      </c>
      <c r="D1474" s="240" t="s">
        <v>396</v>
      </c>
      <c r="E1474" s="241" t="s">
        <v>2780</v>
      </c>
      <c r="F1474" s="242" t="s">
        <v>2781</v>
      </c>
      <c r="G1474" s="243" t="s">
        <v>399</v>
      </c>
      <c r="H1474" s="244">
        <v>284.835</v>
      </c>
      <c r="I1474" s="245"/>
      <c r="J1474" s="246">
        <f>ROUND(I1474*H1474,2)</f>
        <v>0</v>
      </c>
      <c r="K1474" s="242" t="s">
        <v>410</v>
      </c>
      <c r="L1474" s="73"/>
      <c r="M1474" s="247" t="s">
        <v>22</v>
      </c>
      <c r="N1474" s="248" t="s">
        <v>44</v>
      </c>
      <c r="O1474" s="48"/>
      <c r="P1474" s="249">
        <f>O1474*H1474</f>
        <v>0</v>
      </c>
      <c r="Q1474" s="249">
        <v>0.00033</v>
      </c>
      <c r="R1474" s="249">
        <f>Q1474*H1474</f>
        <v>0.09399555</v>
      </c>
      <c r="S1474" s="249">
        <v>0</v>
      </c>
      <c r="T1474" s="250">
        <f>S1474*H1474</f>
        <v>0</v>
      </c>
      <c r="AR1474" s="25" t="s">
        <v>493</v>
      </c>
      <c r="AT1474" s="25" t="s">
        <v>396</v>
      </c>
      <c r="AU1474" s="25" t="s">
        <v>81</v>
      </c>
      <c r="AY1474" s="25" t="s">
        <v>394</v>
      </c>
      <c r="BE1474" s="251">
        <f>IF(N1474="základní",J1474,0)</f>
        <v>0</v>
      </c>
      <c r="BF1474" s="251">
        <f>IF(N1474="snížená",J1474,0)</f>
        <v>0</v>
      </c>
      <c r="BG1474" s="251">
        <f>IF(N1474="zákl. přenesená",J1474,0)</f>
        <v>0</v>
      </c>
      <c r="BH1474" s="251">
        <f>IF(N1474="sníž. přenesená",J1474,0)</f>
        <v>0</v>
      </c>
      <c r="BI1474" s="251">
        <f>IF(N1474="nulová",J1474,0)</f>
        <v>0</v>
      </c>
      <c r="BJ1474" s="25" t="s">
        <v>24</v>
      </c>
      <c r="BK1474" s="251">
        <f>ROUND(I1474*H1474,2)</f>
        <v>0</v>
      </c>
      <c r="BL1474" s="25" t="s">
        <v>493</v>
      </c>
      <c r="BM1474" s="25" t="s">
        <v>2782</v>
      </c>
    </row>
    <row r="1475" spans="2:47" s="1" customFormat="1" ht="13.5">
      <c r="B1475" s="47"/>
      <c r="C1475" s="75"/>
      <c r="D1475" s="252" t="s">
        <v>403</v>
      </c>
      <c r="E1475" s="75"/>
      <c r="F1475" s="253" t="s">
        <v>2783</v>
      </c>
      <c r="G1475" s="75"/>
      <c r="H1475" s="75"/>
      <c r="I1475" s="208"/>
      <c r="J1475" s="75"/>
      <c r="K1475" s="75"/>
      <c r="L1475" s="73"/>
      <c r="M1475" s="254"/>
      <c r="N1475" s="48"/>
      <c r="O1475" s="48"/>
      <c r="P1475" s="48"/>
      <c r="Q1475" s="48"/>
      <c r="R1475" s="48"/>
      <c r="S1475" s="48"/>
      <c r="T1475" s="96"/>
      <c r="AT1475" s="25" t="s">
        <v>403</v>
      </c>
      <c r="AU1475" s="25" t="s">
        <v>81</v>
      </c>
    </row>
    <row r="1476" spans="2:51" s="12" customFormat="1" ht="13.5">
      <c r="B1476" s="255"/>
      <c r="C1476" s="256"/>
      <c r="D1476" s="252" t="s">
        <v>405</v>
      </c>
      <c r="E1476" s="257" t="s">
        <v>22</v>
      </c>
      <c r="F1476" s="258" t="s">
        <v>2784</v>
      </c>
      <c r="G1476" s="256"/>
      <c r="H1476" s="259">
        <v>284.835</v>
      </c>
      <c r="I1476" s="260"/>
      <c r="J1476" s="256"/>
      <c r="K1476" s="256"/>
      <c r="L1476" s="261"/>
      <c r="M1476" s="262"/>
      <c r="N1476" s="263"/>
      <c r="O1476" s="263"/>
      <c r="P1476" s="263"/>
      <c r="Q1476" s="263"/>
      <c r="R1476" s="263"/>
      <c r="S1476" s="263"/>
      <c r="T1476" s="264"/>
      <c r="AT1476" s="265" t="s">
        <v>405</v>
      </c>
      <c r="AU1476" s="265" t="s">
        <v>81</v>
      </c>
      <c r="AV1476" s="12" t="s">
        <v>81</v>
      </c>
      <c r="AW1476" s="12" t="s">
        <v>36</v>
      </c>
      <c r="AX1476" s="12" t="s">
        <v>24</v>
      </c>
      <c r="AY1476" s="265" t="s">
        <v>394</v>
      </c>
    </row>
    <row r="1477" spans="2:63" s="11" customFormat="1" ht="29.85" customHeight="1">
      <c r="B1477" s="224"/>
      <c r="C1477" s="225"/>
      <c r="D1477" s="226" t="s">
        <v>72</v>
      </c>
      <c r="E1477" s="238" t="s">
        <v>2785</v>
      </c>
      <c r="F1477" s="238" t="s">
        <v>2786</v>
      </c>
      <c r="G1477" s="225"/>
      <c r="H1477" s="225"/>
      <c r="I1477" s="228"/>
      <c r="J1477" s="239">
        <f>BK1477</f>
        <v>0</v>
      </c>
      <c r="K1477" s="225"/>
      <c r="L1477" s="230"/>
      <c r="M1477" s="231"/>
      <c r="N1477" s="232"/>
      <c r="O1477" s="232"/>
      <c r="P1477" s="233">
        <f>SUM(P1478:P1486)</f>
        <v>0</v>
      </c>
      <c r="Q1477" s="232"/>
      <c r="R1477" s="233">
        <f>SUM(R1478:R1486)</f>
        <v>0.012</v>
      </c>
      <c r="S1477" s="232"/>
      <c r="T1477" s="234">
        <f>SUM(T1478:T1486)</f>
        <v>0</v>
      </c>
      <c r="AR1477" s="235" t="s">
        <v>81</v>
      </c>
      <c r="AT1477" s="236" t="s">
        <v>72</v>
      </c>
      <c r="AU1477" s="236" t="s">
        <v>24</v>
      </c>
      <c r="AY1477" s="235" t="s">
        <v>394</v>
      </c>
      <c r="BK1477" s="237">
        <f>SUM(BK1478:BK1486)</f>
        <v>0</v>
      </c>
    </row>
    <row r="1478" spans="2:65" s="1" customFormat="1" ht="16.5" customHeight="1">
      <c r="B1478" s="47"/>
      <c r="C1478" s="240" t="s">
        <v>2787</v>
      </c>
      <c r="D1478" s="240" t="s">
        <v>396</v>
      </c>
      <c r="E1478" s="241" t="s">
        <v>2788</v>
      </c>
      <c r="F1478" s="242" t="s">
        <v>2789</v>
      </c>
      <c r="G1478" s="243" t="s">
        <v>399</v>
      </c>
      <c r="H1478" s="244">
        <v>12</v>
      </c>
      <c r="I1478" s="245"/>
      <c r="J1478" s="246">
        <f>ROUND(I1478*H1478,2)</f>
        <v>0</v>
      </c>
      <c r="K1478" s="242" t="s">
        <v>400</v>
      </c>
      <c r="L1478" s="73"/>
      <c r="M1478" s="247" t="s">
        <v>22</v>
      </c>
      <c r="N1478" s="248" t="s">
        <v>44</v>
      </c>
      <c r="O1478" s="48"/>
      <c r="P1478" s="249">
        <f>O1478*H1478</f>
        <v>0</v>
      </c>
      <c r="Q1478" s="249">
        <v>0</v>
      </c>
      <c r="R1478" s="249">
        <f>Q1478*H1478</f>
        <v>0</v>
      </c>
      <c r="S1478" s="249">
        <v>0</v>
      </c>
      <c r="T1478" s="250">
        <f>S1478*H1478</f>
        <v>0</v>
      </c>
      <c r="AR1478" s="25" t="s">
        <v>493</v>
      </c>
      <c r="AT1478" s="25" t="s">
        <v>396</v>
      </c>
      <c r="AU1478" s="25" t="s">
        <v>81</v>
      </c>
      <c r="AY1478" s="25" t="s">
        <v>394</v>
      </c>
      <c r="BE1478" s="251">
        <f>IF(N1478="základní",J1478,0)</f>
        <v>0</v>
      </c>
      <c r="BF1478" s="251">
        <f>IF(N1478="snížená",J1478,0)</f>
        <v>0</v>
      </c>
      <c r="BG1478" s="251">
        <f>IF(N1478="zákl. přenesená",J1478,0)</f>
        <v>0</v>
      </c>
      <c r="BH1478" s="251">
        <f>IF(N1478="sníž. přenesená",J1478,0)</f>
        <v>0</v>
      </c>
      <c r="BI1478" s="251">
        <f>IF(N1478="nulová",J1478,0)</f>
        <v>0</v>
      </c>
      <c r="BJ1478" s="25" t="s">
        <v>24</v>
      </c>
      <c r="BK1478" s="251">
        <f>ROUND(I1478*H1478,2)</f>
        <v>0</v>
      </c>
      <c r="BL1478" s="25" t="s">
        <v>493</v>
      </c>
      <c r="BM1478" s="25" t="s">
        <v>2790</v>
      </c>
    </row>
    <row r="1479" spans="2:47" s="1" customFormat="1" ht="13.5">
      <c r="B1479" s="47"/>
      <c r="C1479" s="75"/>
      <c r="D1479" s="252" t="s">
        <v>403</v>
      </c>
      <c r="E1479" s="75"/>
      <c r="F1479" s="253" t="s">
        <v>2791</v>
      </c>
      <c r="G1479" s="75"/>
      <c r="H1479" s="75"/>
      <c r="I1479" s="208"/>
      <c r="J1479" s="75"/>
      <c r="K1479" s="75"/>
      <c r="L1479" s="73"/>
      <c r="M1479" s="254"/>
      <c r="N1479" s="48"/>
      <c r="O1479" s="48"/>
      <c r="P1479" s="48"/>
      <c r="Q1479" s="48"/>
      <c r="R1479" s="48"/>
      <c r="S1479" s="48"/>
      <c r="T1479" s="96"/>
      <c r="AT1479" s="25" t="s">
        <v>403</v>
      </c>
      <c r="AU1479" s="25" t="s">
        <v>81</v>
      </c>
    </row>
    <row r="1480" spans="2:51" s="12" customFormat="1" ht="13.5">
      <c r="B1480" s="255"/>
      <c r="C1480" s="256"/>
      <c r="D1480" s="252" t="s">
        <v>405</v>
      </c>
      <c r="E1480" s="257" t="s">
        <v>304</v>
      </c>
      <c r="F1480" s="258" t="s">
        <v>2792</v>
      </c>
      <c r="G1480" s="256"/>
      <c r="H1480" s="259">
        <v>12</v>
      </c>
      <c r="I1480" s="260"/>
      <c r="J1480" s="256"/>
      <c r="K1480" s="256"/>
      <c r="L1480" s="261"/>
      <c r="M1480" s="262"/>
      <c r="N1480" s="263"/>
      <c r="O1480" s="263"/>
      <c r="P1480" s="263"/>
      <c r="Q1480" s="263"/>
      <c r="R1480" s="263"/>
      <c r="S1480" s="263"/>
      <c r="T1480" s="264"/>
      <c r="AT1480" s="265" t="s">
        <v>405</v>
      </c>
      <c r="AU1480" s="265" t="s">
        <v>81</v>
      </c>
      <c r="AV1480" s="12" t="s">
        <v>81</v>
      </c>
      <c r="AW1480" s="12" t="s">
        <v>36</v>
      </c>
      <c r="AX1480" s="12" t="s">
        <v>24</v>
      </c>
      <c r="AY1480" s="265" t="s">
        <v>394</v>
      </c>
    </row>
    <row r="1481" spans="2:65" s="1" customFormat="1" ht="25.5" customHeight="1">
      <c r="B1481" s="47"/>
      <c r="C1481" s="288" t="s">
        <v>2793</v>
      </c>
      <c r="D1481" s="288" t="s">
        <v>506</v>
      </c>
      <c r="E1481" s="289" t="s">
        <v>2794</v>
      </c>
      <c r="F1481" s="290" t="s">
        <v>2795</v>
      </c>
      <c r="G1481" s="291" t="s">
        <v>399</v>
      </c>
      <c r="H1481" s="292">
        <v>12</v>
      </c>
      <c r="I1481" s="293"/>
      <c r="J1481" s="294">
        <f>ROUND(I1481*H1481,2)</f>
        <v>0</v>
      </c>
      <c r="K1481" s="290" t="s">
        <v>22</v>
      </c>
      <c r="L1481" s="295"/>
      <c r="M1481" s="296" t="s">
        <v>22</v>
      </c>
      <c r="N1481" s="297" t="s">
        <v>44</v>
      </c>
      <c r="O1481" s="48"/>
      <c r="P1481" s="249">
        <f>O1481*H1481</f>
        <v>0</v>
      </c>
      <c r="Q1481" s="249">
        <v>0.001</v>
      </c>
      <c r="R1481" s="249">
        <f>Q1481*H1481</f>
        <v>0.012</v>
      </c>
      <c r="S1481" s="249">
        <v>0</v>
      </c>
      <c r="T1481" s="250">
        <f>S1481*H1481</f>
        <v>0</v>
      </c>
      <c r="AR1481" s="25" t="s">
        <v>588</v>
      </c>
      <c r="AT1481" s="25" t="s">
        <v>506</v>
      </c>
      <c r="AU1481" s="25" t="s">
        <v>81</v>
      </c>
      <c r="AY1481" s="25" t="s">
        <v>394</v>
      </c>
      <c r="BE1481" s="251">
        <f>IF(N1481="základní",J1481,0)</f>
        <v>0</v>
      </c>
      <c r="BF1481" s="251">
        <f>IF(N1481="snížená",J1481,0)</f>
        <v>0</v>
      </c>
      <c r="BG1481" s="251">
        <f>IF(N1481="zákl. přenesená",J1481,0)</f>
        <v>0</v>
      </c>
      <c r="BH1481" s="251">
        <f>IF(N1481="sníž. přenesená",J1481,0)</f>
        <v>0</v>
      </c>
      <c r="BI1481" s="251">
        <f>IF(N1481="nulová",J1481,0)</f>
        <v>0</v>
      </c>
      <c r="BJ1481" s="25" t="s">
        <v>24</v>
      </c>
      <c r="BK1481" s="251">
        <f>ROUND(I1481*H1481,2)</f>
        <v>0</v>
      </c>
      <c r="BL1481" s="25" t="s">
        <v>493</v>
      </c>
      <c r="BM1481" s="25" t="s">
        <v>2796</v>
      </c>
    </row>
    <row r="1482" spans="2:47" s="1" customFormat="1" ht="13.5">
      <c r="B1482" s="47"/>
      <c r="C1482" s="75"/>
      <c r="D1482" s="252" t="s">
        <v>403</v>
      </c>
      <c r="E1482" s="75"/>
      <c r="F1482" s="253" t="s">
        <v>2795</v>
      </c>
      <c r="G1482" s="75"/>
      <c r="H1482" s="75"/>
      <c r="I1482" s="208"/>
      <c r="J1482" s="75"/>
      <c r="K1482" s="75"/>
      <c r="L1482" s="73"/>
      <c r="M1482" s="254"/>
      <c r="N1482" s="48"/>
      <c r="O1482" s="48"/>
      <c r="P1482" s="48"/>
      <c r="Q1482" s="48"/>
      <c r="R1482" s="48"/>
      <c r="S1482" s="48"/>
      <c r="T1482" s="96"/>
      <c r="AT1482" s="25" t="s">
        <v>403</v>
      </c>
      <c r="AU1482" s="25" t="s">
        <v>81</v>
      </c>
    </row>
    <row r="1483" spans="2:47" s="1" customFormat="1" ht="13.5">
      <c r="B1483" s="47"/>
      <c r="C1483" s="75"/>
      <c r="D1483" s="252" t="s">
        <v>842</v>
      </c>
      <c r="E1483" s="75"/>
      <c r="F1483" s="308" t="s">
        <v>2797</v>
      </c>
      <c r="G1483" s="75"/>
      <c r="H1483" s="75"/>
      <c r="I1483" s="208"/>
      <c r="J1483" s="75"/>
      <c r="K1483" s="75"/>
      <c r="L1483" s="73"/>
      <c r="M1483" s="254"/>
      <c r="N1483" s="48"/>
      <c r="O1483" s="48"/>
      <c r="P1483" s="48"/>
      <c r="Q1483" s="48"/>
      <c r="R1483" s="48"/>
      <c r="S1483" s="48"/>
      <c r="T1483" s="96"/>
      <c r="AT1483" s="25" t="s">
        <v>842</v>
      </c>
      <c r="AU1483" s="25" t="s">
        <v>81</v>
      </c>
    </row>
    <row r="1484" spans="2:51" s="12" customFormat="1" ht="13.5">
      <c r="B1484" s="255"/>
      <c r="C1484" s="256"/>
      <c r="D1484" s="252" t="s">
        <v>405</v>
      </c>
      <c r="E1484" s="257" t="s">
        <v>22</v>
      </c>
      <c r="F1484" s="258" t="s">
        <v>304</v>
      </c>
      <c r="G1484" s="256"/>
      <c r="H1484" s="259">
        <v>12</v>
      </c>
      <c r="I1484" s="260"/>
      <c r="J1484" s="256"/>
      <c r="K1484" s="256"/>
      <c r="L1484" s="261"/>
      <c r="M1484" s="262"/>
      <c r="N1484" s="263"/>
      <c r="O1484" s="263"/>
      <c r="P1484" s="263"/>
      <c r="Q1484" s="263"/>
      <c r="R1484" s="263"/>
      <c r="S1484" s="263"/>
      <c r="T1484" s="264"/>
      <c r="AT1484" s="265" t="s">
        <v>405</v>
      </c>
      <c r="AU1484" s="265" t="s">
        <v>81</v>
      </c>
      <c r="AV1484" s="12" t="s">
        <v>81</v>
      </c>
      <c r="AW1484" s="12" t="s">
        <v>36</v>
      </c>
      <c r="AX1484" s="12" t="s">
        <v>24</v>
      </c>
      <c r="AY1484" s="265" t="s">
        <v>394</v>
      </c>
    </row>
    <row r="1485" spans="2:65" s="1" customFormat="1" ht="16.5" customHeight="1">
      <c r="B1485" s="47"/>
      <c r="C1485" s="240" t="s">
        <v>2798</v>
      </c>
      <c r="D1485" s="240" t="s">
        <v>396</v>
      </c>
      <c r="E1485" s="241" t="s">
        <v>2799</v>
      </c>
      <c r="F1485" s="242" t="s">
        <v>2800</v>
      </c>
      <c r="G1485" s="243" t="s">
        <v>552</v>
      </c>
      <c r="H1485" s="244">
        <v>0.012</v>
      </c>
      <c r="I1485" s="245"/>
      <c r="J1485" s="246">
        <f>ROUND(I1485*H1485,2)</f>
        <v>0</v>
      </c>
      <c r="K1485" s="242" t="s">
        <v>400</v>
      </c>
      <c r="L1485" s="73"/>
      <c r="M1485" s="247" t="s">
        <v>22</v>
      </c>
      <c r="N1485" s="248" t="s">
        <v>44</v>
      </c>
      <c r="O1485" s="48"/>
      <c r="P1485" s="249">
        <f>O1485*H1485</f>
        <v>0</v>
      </c>
      <c r="Q1485" s="249">
        <v>0</v>
      </c>
      <c r="R1485" s="249">
        <f>Q1485*H1485</f>
        <v>0</v>
      </c>
      <c r="S1485" s="249">
        <v>0</v>
      </c>
      <c r="T1485" s="250">
        <f>S1485*H1485</f>
        <v>0</v>
      </c>
      <c r="AR1485" s="25" t="s">
        <v>493</v>
      </c>
      <c r="AT1485" s="25" t="s">
        <v>396</v>
      </c>
      <c r="AU1485" s="25" t="s">
        <v>81</v>
      </c>
      <c r="AY1485" s="25" t="s">
        <v>394</v>
      </c>
      <c r="BE1485" s="251">
        <f>IF(N1485="základní",J1485,0)</f>
        <v>0</v>
      </c>
      <c r="BF1485" s="251">
        <f>IF(N1485="snížená",J1485,0)</f>
        <v>0</v>
      </c>
      <c r="BG1485" s="251">
        <f>IF(N1485="zákl. přenesená",J1485,0)</f>
        <v>0</v>
      </c>
      <c r="BH1485" s="251">
        <f>IF(N1485="sníž. přenesená",J1485,0)</f>
        <v>0</v>
      </c>
      <c r="BI1485" s="251">
        <f>IF(N1485="nulová",J1485,0)</f>
        <v>0</v>
      </c>
      <c r="BJ1485" s="25" t="s">
        <v>24</v>
      </c>
      <c r="BK1485" s="251">
        <f>ROUND(I1485*H1485,2)</f>
        <v>0</v>
      </c>
      <c r="BL1485" s="25" t="s">
        <v>493</v>
      </c>
      <c r="BM1485" s="25" t="s">
        <v>2801</v>
      </c>
    </row>
    <row r="1486" spans="2:47" s="1" customFormat="1" ht="13.5">
      <c r="B1486" s="47"/>
      <c r="C1486" s="75"/>
      <c r="D1486" s="252" t="s">
        <v>403</v>
      </c>
      <c r="E1486" s="75"/>
      <c r="F1486" s="253" t="s">
        <v>2802</v>
      </c>
      <c r="G1486" s="75"/>
      <c r="H1486" s="75"/>
      <c r="I1486" s="208"/>
      <c r="J1486" s="75"/>
      <c r="K1486" s="75"/>
      <c r="L1486" s="73"/>
      <c r="M1486" s="254"/>
      <c r="N1486" s="48"/>
      <c r="O1486" s="48"/>
      <c r="P1486" s="48"/>
      <c r="Q1486" s="48"/>
      <c r="R1486" s="48"/>
      <c r="S1486" s="48"/>
      <c r="T1486" s="96"/>
      <c r="AT1486" s="25" t="s">
        <v>403</v>
      </c>
      <c r="AU1486" s="25" t="s">
        <v>81</v>
      </c>
    </row>
    <row r="1487" spans="2:63" s="11" customFormat="1" ht="29.85" customHeight="1">
      <c r="B1487" s="224"/>
      <c r="C1487" s="225"/>
      <c r="D1487" s="226" t="s">
        <v>72</v>
      </c>
      <c r="E1487" s="238" t="s">
        <v>2803</v>
      </c>
      <c r="F1487" s="238" t="s">
        <v>2804</v>
      </c>
      <c r="G1487" s="225"/>
      <c r="H1487" s="225"/>
      <c r="I1487" s="228"/>
      <c r="J1487" s="239">
        <f>BK1487</f>
        <v>0</v>
      </c>
      <c r="K1487" s="225"/>
      <c r="L1487" s="230"/>
      <c r="M1487" s="231"/>
      <c r="N1487" s="232"/>
      <c r="O1487" s="232"/>
      <c r="P1487" s="233">
        <f>SUM(P1488:P1497)</f>
        <v>0</v>
      </c>
      <c r="Q1487" s="232"/>
      <c r="R1487" s="233">
        <f>SUM(R1488:R1497)</f>
        <v>0.030018</v>
      </c>
      <c r="S1487" s="232"/>
      <c r="T1487" s="234">
        <f>SUM(T1488:T1497)</f>
        <v>0</v>
      </c>
      <c r="AR1487" s="235" t="s">
        <v>81</v>
      </c>
      <c r="AT1487" s="236" t="s">
        <v>72</v>
      </c>
      <c r="AU1487" s="236" t="s">
        <v>24</v>
      </c>
      <c r="AY1487" s="235" t="s">
        <v>394</v>
      </c>
      <c r="BK1487" s="237">
        <f>SUM(BK1488:BK1497)</f>
        <v>0</v>
      </c>
    </row>
    <row r="1488" spans="2:65" s="1" customFormat="1" ht="16.5" customHeight="1">
      <c r="B1488" s="47"/>
      <c r="C1488" s="240" t="s">
        <v>2805</v>
      </c>
      <c r="D1488" s="240" t="s">
        <v>396</v>
      </c>
      <c r="E1488" s="241" t="s">
        <v>2806</v>
      </c>
      <c r="F1488" s="242" t="s">
        <v>2807</v>
      </c>
      <c r="G1488" s="243" t="s">
        <v>399</v>
      </c>
      <c r="H1488" s="244">
        <v>48.573</v>
      </c>
      <c r="I1488" s="245"/>
      <c r="J1488" s="246">
        <f>ROUND(I1488*H1488,2)</f>
        <v>0</v>
      </c>
      <c r="K1488" s="242" t="s">
        <v>400</v>
      </c>
      <c r="L1488" s="73"/>
      <c r="M1488" s="247" t="s">
        <v>22</v>
      </c>
      <c r="N1488" s="248" t="s">
        <v>44</v>
      </c>
      <c r="O1488" s="48"/>
      <c r="P1488" s="249">
        <f>O1488*H1488</f>
        <v>0</v>
      </c>
      <c r="Q1488" s="249">
        <v>0</v>
      </c>
      <c r="R1488" s="249">
        <f>Q1488*H1488</f>
        <v>0</v>
      </c>
      <c r="S1488" s="249">
        <v>0</v>
      </c>
      <c r="T1488" s="250">
        <f>S1488*H1488</f>
        <v>0</v>
      </c>
      <c r="AR1488" s="25" t="s">
        <v>493</v>
      </c>
      <c r="AT1488" s="25" t="s">
        <v>396</v>
      </c>
      <c r="AU1488" s="25" t="s">
        <v>81</v>
      </c>
      <c r="AY1488" s="25" t="s">
        <v>394</v>
      </c>
      <c r="BE1488" s="251">
        <f>IF(N1488="základní",J1488,0)</f>
        <v>0</v>
      </c>
      <c r="BF1488" s="251">
        <f>IF(N1488="snížená",J1488,0)</f>
        <v>0</v>
      </c>
      <c r="BG1488" s="251">
        <f>IF(N1488="zákl. přenesená",J1488,0)</f>
        <v>0</v>
      </c>
      <c r="BH1488" s="251">
        <f>IF(N1488="sníž. přenesená",J1488,0)</f>
        <v>0</v>
      </c>
      <c r="BI1488" s="251">
        <f>IF(N1488="nulová",J1488,0)</f>
        <v>0</v>
      </c>
      <c r="BJ1488" s="25" t="s">
        <v>24</v>
      </c>
      <c r="BK1488" s="251">
        <f>ROUND(I1488*H1488,2)</f>
        <v>0</v>
      </c>
      <c r="BL1488" s="25" t="s">
        <v>493</v>
      </c>
      <c r="BM1488" s="25" t="s">
        <v>2808</v>
      </c>
    </row>
    <row r="1489" spans="2:47" s="1" customFormat="1" ht="13.5">
      <c r="B1489" s="47"/>
      <c r="C1489" s="75"/>
      <c r="D1489" s="252" t="s">
        <v>403</v>
      </c>
      <c r="E1489" s="75"/>
      <c r="F1489" s="253" t="s">
        <v>2809</v>
      </c>
      <c r="G1489" s="75"/>
      <c r="H1489" s="75"/>
      <c r="I1489" s="208"/>
      <c r="J1489" s="75"/>
      <c r="K1489" s="75"/>
      <c r="L1489" s="73"/>
      <c r="M1489" s="254"/>
      <c r="N1489" s="48"/>
      <c r="O1489" s="48"/>
      <c r="P1489" s="48"/>
      <c r="Q1489" s="48"/>
      <c r="R1489" s="48"/>
      <c r="S1489" s="48"/>
      <c r="T1489" s="96"/>
      <c r="AT1489" s="25" t="s">
        <v>403</v>
      </c>
      <c r="AU1489" s="25" t="s">
        <v>81</v>
      </c>
    </row>
    <row r="1490" spans="2:51" s="12" customFormat="1" ht="13.5">
      <c r="B1490" s="255"/>
      <c r="C1490" s="256"/>
      <c r="D1490" s="252" t="s">
        <v>405</v>
      </c>
      <c r="E1490" s="257" t="s">
        <v>22</v>
      </c>
      <c r="F1490" s="258" t="s">
        <v>2810</v>
      </c>
      <c r="G1490" s="256"/>
      <c r="H1490" s="259">
        <v>38.918</v>
      </c>
      <c r="I1490" s="260"/>
      <c r="J1490" s="256"/>
      <c r="K1490" s="256"/>
      <c r="L1490" s="261"/>
      <c r="M1490" s="262"/>
      <c r="N1490" s="263"/>
      <c r="O1490" s="263"/>
      <c r="P1490" s="263"/>
      <c r="Q1490" s="263"/>
      <c r="R1490" s="263"/>
      <c r="S1490" s="263"/>
      <c r="T1490" s="264"/>
      <c r="AT1490" s="265" t="s">
        <v>405</v>
      </c>
      <c r="AU1490" s="265" t="s">
        <v>81</v>
      </c>
      <c r="AV1490" s="12" t="s">
        <v>81</v>
      </c>
      <c r="AW1490" s="12" t="s">
        <v>36</v>
      </c>
      <c r="AX1490" s="12" t="s">
        <v>73</v>
      </c>
      <c r="AY1490" s="265" t="s">
        <v>394</v>
      </c>
    </row>
    <row r="1491" spans="2:51" s="12" customFormat="1" ht="13.5">
      <c r="B1491" s="255"/>
      <c r="C1491" s="256"/>
      <c r="D1491" s="252" t="s">
        <v>405</v>
      </c>
      <c r="E1491" s="257" t="s">
        <v>22</v>
      </c>
      <c r="F1491" s="258" t="s">
        <v>2811</v>
      </c>
      <c r="G1491" s="256"/>
      <c r="H1491" s="259">
        <v>9.655</v>
      </c>
      <c r="I1491" s="260"/>
      <c r="J1491" s="256"/>
      <c r="K1491" s="256"/>
      <c r="L1491" s="261"/>
      <c r="M1491" s="262"/>
      <c r="N1491" s="263"/>
      <c r="O1491" s="263"/>
      <c r="P1491" s="263"/>
      <c r="Q1491" s="263"/>
      <c r="R1491" s="263"/>
      <c r="S1491" s="263"/>
      <c r="T1491" s="264"/>
      <c r="AT1491" s="265" t="s">
        <v>405</v>
      </c>
      <c r="AU1491" s="265" t="s">
        <v>81</v>
      </c>
      <c r="AV1491" s="12" t="s">
        <v>81</v>
      </c>
      <c r="AW1491" s="12" t="s">
        <v>36</v>
      </c>
      <c r="AX1491" s="12" t="s">
        <v>73</v>
      </c>
      <c r="AY1491" s="265" t="s">
        <v>394</v>
      </c>
    </row>
    <row r="1492" spans="2:51" s="14" customFormat="1" ht="13.5">
      <c r="B1492" s="277"/>
      <c r="C1492" s="278"/>
      <c r="D1492" s="252" t="s">
        <v>405</v>
      </c>
      <c r="E1492" s="279" t="s">
        <v>285</v>
      </c>
      <c r="F1492" s="280" t="s">
        <v>473</v>
      </c>
      <c r="G1492" s="278"/>
      <c r="H1492" s="281">
        <v>48.573</v>
      </c>
      <c r="I1492" s="282"/>
      <c r="J1492" s="278"/>
      <c r="K1492" s="278"/>
      <c r="L1492" s="283"/>
      <c r="M1492" s="284"/>
      <c r="N1492" s="285"/>
      <c r="O1492" s="285"/>
      <c r="P1492" s="285"/>
      <c r="Q1492" s="285"/>
      <c r="R1492" s="285"/>
      <c r="S1492" s="285"/>
      <c r="T1492" s="286"/>
      <c r="AT1492" s="287" t="s">
        <v>405</v>
      </c>
      <c r="AU1492" s="287" t="s">
        <v>81</v>
      </c>
      <c r="AV1492" s="14" t="s">
        <v>401</v>
      </c>
      <c r="AW1492" s="14" t="s">
        <v>36</v>
      </c>
      <c r="AX1492" s="14" t="s">
        <v>24</v>
      </c>
      <c r="AY1492" s="287" t="s">
        <v>394</v>
      </c>
    </row>
    <row r="1493" spans="2:65" s="1" customFormat="1" ht="16.5" customHeight="1">
      <c r="B1493" s="47"/>
      <c r="C1493" s="288" t="s">
        <v>2812</v>
      </c>
      <c r="D1493" s="288" t="s">
        <v>506</v>
      </c>
      <c r="E1493" s="289" t="s">
        <v>2813</v>
      </c>
      <c r="F1493" s="290" t="s">
        <v>2814</v>
      </c>
      <c r="G1493" s="291" t="s">
        <v>399</v>
      </c>
      <c r="H1493" s="292">
        <v>50.03</v>
      </c>
      <c r="I1493" s="293"/>
      <c r="J1493" s="294">
        <f>ROUND(I1493*H1493,2)</f>
        <v>0</v>
      </c>
      <c r="K1493" s="290" t="s">
        <v>22</v>
      </c>
      <c r="L1493" s="295"/>
      <c r="M1493" s="296" t="s">
        <v>22</v>
      </c>
      <c r="N1493" s="297" t="s">
        <v>44</v>
      </c>
      <c r="O1493" s="48"/>
      <c r="P1493" s="249">
        <f>O1493*H1493</f>
        <v>0</v>
      </c>
      <c r="Q1493" s="249">
        <v>0.0006</v>
      </c>
      <c r="R1493" s="249">
        <f>Q1493*H1493</f>
        <v>0.030018</v>
      </c>
      <c r="S1493" s="249">
        <v>0</v>
      </c>
      <c r="T1493" s="250">
        <f>S1493*H1493</f>
        <v>0</v>
      </c>
      <c r="AR1493" s="25" t="s">
        <v>588</v>
      </c>
      <c r="AT1493" s="25" t="s">
        <v>506</v>
      </c>
      <c r="AU1493" s="25" t="s">
        <v>81</v>
      </c>
      <c r="AY1493" s="25" t="s">
        <v>394</v>
      </c>
      <c r="BE1493" s="251">
        <f>IF(N1493="základní",J1493,0)</f>
        <v>0</v>
      </c>
      <c r="BF1493" s="251">
        <f>IF(N1493="snížená",J1493,0)</f>
        <v>0</v>
      </c>
      <c r="BG1493" s="251">
        <f>IF(N1493="zákl. přenesená",J1493,0)</f>
        <v>0</v>
      </c>
      <c r="BH1493" s="251">
        <f>IF(N1493="sníž. přenesená",J1493,0)</f>
        <v>0</v>
      </c>
      <c r="BI1493" s="251">
        <f>IF(N1493="nulová",J1493,0)</f>
        <v>0</v>
      </c>
      <c r="BJ1493" s="25" t="s">
        <v>24</v>
      </c>
      <c r="BK1493" s="251">
        <f>ROUND(I1493*H1493,2)</f>
        <v>0</v>
      </c>
      <c r="BL1493" s="25" t="s">
        <v>493</v>
      </c>
      <c r="BM1493" s="25" t="s">
        <v>2815</v>
      </c>
    </row>
    <row r="1494" spans="2:47" s="1" customFormat="1" ht="13.5">
      <c r="B1494" s="47"/>
      <c r="C1494" s="75"/>
      <c r="D1494" s="252" t="s">
        <v>403</v>
      </c>
      <c r="E1494" s="75"/>
      <c r="F1494" s="253" t="s">
        <v>2814</v>
      </c>
      <c r="G1494" s="75"/>
      <c r="H1494" s="75"/>
      <c r="I1494" s="208"/>
      <c r="J1494" s="75"/>
      <c r="K1494" s="75"/>
      <c r="L1494" s="73"/>
      <c r="M1494" s="254"/>
      <c r="N1494" s="48"/>
      <c r="O1494" s="48"/>
      <c r="P1494" s="48"/>
      <c r="Q1494" s="48"/>
      <c r="R1494" s="48"/>
      <c r="S1494" s="48"/>
      <c r="T1494" s="96"/>
      <c r="AT1494" s="25" t="s">
        <v>403</v>
      </c>
      <c r="AU1494" s="25" t="s">
        <v>81</v>
      </c>
    </row>
    <row r="1495" spans="2:51" s="12" customFormat="1" ht="13.5">
      <c r="B1495" s="255"/>
      <c r="C1495" s="256"/>
      <c r="D1495" s="252" t="s">
        <v>405</v>
      </c>
      <c r="E1495" s="257" t="s">
        <v>22</v>
      </c>
      <c r="F1495" s="258" t="s">
        <v>2816</v>
      </c>
      <c r="G1495" s="256"/>
      <c r="H1495" s="259">
        <v>50.03</v>
      </c>
      <c r="I1495" s="260"/>
      <c r="J1495" s="256"/>
      <c r="K1495" s="256"/>
      <c r="L1495" s="261"/>
      <c r="M1495" s="262"/>
      <c r="N1495" s="263"/>
      <c r="O1495" s="263"/>
      <c r="P1495" s="263"/>
      <c r="Q1495" s="263"/>
      <c r="R1495" s="263"/>
      <c r="S1495" s="263"/>
      <c r="T1495" s="264"/>
      <c r="AT1495" s="265" t="s">
        <v>405</v>
      </c>
      <c r="AU1495" s="265" t="s">
        <v>81</v>
      </c>
      <c r="AV1495" s="12" t="s">
        <v>81</v>
      </c>
      <c r="AW1495" s="12" t="s">
        <v>36</v>
      </c>
      <c r="AX1495" s="12" t="s">
        <v>24</v>
      </c>
      <c r="AY1495" s="265" t="s">
        <v>394</v>
      </c>
    </row>
    <row r="1496" spans="2:65" s="1" customFormat="1" ht="16.5" customHeight="1">
      <c r="B1496" s="47"/>
      <c r="C1496" s="240" t="s">
        <v>2817</v>
      </c>
      <c r="D1496" s="240" t="s">
        <v>396</v>
      </c>
      <c r="E1496" s="241" t="s">
        <v>2818</v>
      </c>
      <c r="F1496" s="242" t="s">
        <v>2819</v>
      </c>
      <c r="G1496" s="243" t="s">
        <v>552</v>
      </c>
      <c r="H1496" s="244">
        <v>0.03</v>
      </c>
      <c r="I1496" s="245"/>
      <c r="J1496" s="246">
        <f>ROUND(I1496*H1496,2)</f>
        <v>0</v>
      </c>
      <c r="K1496" s="242" t="s">
        <v>400</v>
      </c>
      <c r="L1496" s="73"/>
      <c r="M1496" s="247" t="s">
        <v>22</v>
      </c>
      <c r="N1496" s="248" t="s">
        <v>44</v>
      </c>
      <c r="O1496" s="48"/>
      <c r="P1496" s="249">
        <f>O1496*H1496</f>
        <v>0</v>
      </c>
      <c r="Q1496" s="249">
        <v>0</v>
      </c>
      <c r="R1496" s="249">
        <f>Q1496*H1496</f>
        <v>0</v>
      </c>
      <c r="S1496" s="249">
        <v>0</v>
      </c>
      <c r="T1496" s="250">
        <f>S1496*H1496</f>
        <v>0</v>
      </c>
      <c r="AR1496" s="25" t="s">
        <v>493</v>
      </c>
      <c r="AT1496" s="25" t="s">
        <v>396</v>
      </c>
      <c r="AU1496" s="25" t="s">
        <v>81</v>
      </c>
      <c r="AY1496" s="25" t="s">
        <v>394</v>
      </c>
      <c r="BE1496" s="251">
        <f>IF(N1496="základní",J1496,0)</f>
        <v>0</v>
      </c>
      <c r="BF1496" s="251">
        <f>IF(N1496="snížená",J1496,0)</f>
        <v>0</v>
      </c>
      <c r="BG1496" s="251">
        <f>IF(N1496="zákl. přenesená",J1496,0)</f>
        <v>0</v>
      </c>
      <c r="BH1496" s="251">
        <f>IF(N1496="sníž. přenesená",J1496,0)</f>
        <v>0</v>
      </c>
      <c r="BI1496" s="251">
        <f>IF(N1496="nulová",J1496,0)</f>
        <v>0</v>
      </c>
      <c r="BJ1496" s="25" t="s">
        <v>24</v>
      </c>
      <c r="BK1496" s="251">
        <f>ROUND(I1496*H1496,2)</f>
        <v>0</v>
      </c>
      <c r="BL1496" s="25" t="s">
        <v>493</v>
      </c>
      <c r="BM1496" s="25" t="s">
        <v>2820</v>
      </c>
    </row>
    <row r="1497" spans="2:47" s="1" customFormat="1" ht="13.5">
      <c r="B1497" s="47"/>
      <c r="C1497" s="75"/>
      <c r="D1497" s="252" t="s">
        <v>403</v>
      </c>
      <c r="E1497" s="75"/>
      <c r="F1497" s="253" t="s">
        <v>2821</v>
      </c>
      <c r="G1497" s="75"/>
      <c r="H1497" s="75"/>
      <c r="I1497" s="208"/>
      <c r="J1497" s="75"/>
      <c r="K1497" s="75"/>
      <c r="L1497" s="73"/>
      <c r="M1497" s="309"/>
      <c r="N1497" s="310"/>
      <c r="O1497" s="310"/>
      <c r="P1497" s="310"/>
      <c r="Q1497" s="310"/>
      <c r="R1497" s="310"/>
      <c r="S1497" s="310"/>
      <c r="T1497" s="311"/>
      <c r="AT1497" s="25" t="s">
        <v>403</v>
      </c>
      <c r="AU1497" s="25" t="s">
        <v>81</v>
      </c>
    </row>
    <row r="1498" spans="2:12" s="1" customFormat="1" ht="6.95" customHeight="1">
      <c r="B1498" s="68"/>
      <c r="C1498" s="69"/>
      <c r="D1498" s="69"/>
      <c r="E1498" s="69"/>
      <c r="F1498" s="69"/>
      <c r="G1498" s="69"/>
      <c r="H1498" s="69"/>
      <c r="I1498" s="181"/>
      <c r="J1498" s="69"/>
      <c r="K1498" s="69"/>
      <c r="L1498" s="73"/>
    </row>
  </sheetData>
  <sheetProtection password="CC35" sheet="1" objects="1" scenarios="1" formatColumns="0" formatRows="0" autoFilter="0"/>
  <autoFilter ref="C114:K1497"/>
  <mergeCells count="13">
    <mergeCell ref="E7:H7"/>
    <mergeCell ref="E9:H9"/>
    <mergeCell ref="E11:H11"/>
    <mergeCell ref="E26:H26"/>
    <mergeCell ref="E47:H47"/>
    <mergeCell ref="E49:H49"/>
    <mergeCell ref="E51:H51"/>
    <mergeCell ref="J55:J56"/>
    <mergeCell ref="E103:H103"/>
    <mergeCell ref="E105:H105"/>
    <mergeCell ref="E107:H107"/>
    <mergeCell ref="G1:H1"/>
    <mergeCell ref="L2:V2"/>
  </mergeCells>
  <hyperlinks>
    <hyperlink ref="F1:G1" location="C2" display="1) Krycí list soupisu"/>
    <hyperlink ref="G1:H1" location="C58" display="2) Rekapitulace"/>
    <hyperlink ref="J1" location="C11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1:BR199"/>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0"/>
      <c r="C1" s="150"/>
      <c r="D1" s="151" t="s">
        <v>1</v>
      </c>
      <c r="E1" s="150"/>
      <c r="F1" s="152" t="s">
        <v>158</v>
      </c>
      <c r="G1" s="152" t="s">
        <v>159</v>
      </c>
      <c r="H1" s="152"/>
      <c r="I1" s="153"/>
      <c r="J1" s="152" t="s">
        <v>160</v>
      </c>
      <c r="K1" s="151" t="s">
        <v>161</v>
      </c>
      <c r="L1" s="152" t="s">
        <v>162</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56" ht="36.95" customHeight="1">
      <c r="AT2" s="25" t="s">
        <v>150</v>
      </c>
      <c r="AZ2" s="154" t="s">
        <v>163</v>
      </c>
      <c r="BA2" s="154" t="s">
        <v>22</v>
      </c>
      <c r="BB2" s="154" t="s">
        <v>22</v>
      </c>
      <c r="BC2" s="154" t="s">
        <v>6526</v>
      </c>
      <c r="BD2" s="154" t="s">
        <v>81</v>
      </c>
    </row>
    <row r="3" spans="2:56" ht="6.95" customHeight="1">
      <c r="B3" s="26"/>
      <c r="C3" s="27"/>
      <c r="D3" s="27"/>
      <c r="E3" s="27"/>
      <c r="F3" s="27"/>
      <c r="G3" s="27"/>
      <c r="H3" s="27"/>
      <c r="I3" s="155"/>
      <c r="J3" s="27"/>
      <c r="K3" s="28"/>
      <c r="AT3" s="25" t="s">
        <v>81</v>
      </c>
      <c r="AZ3" s="154" t="s">
        <v>165</v>
      </c>
      <c r="BA3" s="154" t="s">
        <v>22</v>
      </c>
      <c r="BB3" s="154" t="s">
        <v>22</v>
      </c>
      <c r="BC3" s="154" t="s">
        <v>6527</v>
      </c>
      <c r="BD3" s="154" t="s">
        <v>81</v>
      </c>
    </row>
    <row r="4" spans="2:56" ht="36.95" customHeight="1">
      <c r="B4" s="29"/>
      <c r="C4" s="30"/>
      <c r="D4" s="31" t="s">
        <v>167</v>
      </c>
      <c r="E4" s="30"/>
      <c r="F4" s="30"/>
      <c r="G4" s="30"/>
      <c r="H4" s="30"/>
      <c r="I4" s="156"/>
      <c r="J4" s="30"/>
      <c r="K4" s="32"/>
      <c r="M4" s="33" t="s">
        <v>12</v>
      </c>
      <c r="AT4" s="25" t="s">
        <v>6</v>
      </c>
      <c r="AZ4" s="154" t="s">
        <v>190</v>
      </c>
      <c r="BA4" s="154" t="s">
        <v>22</v>
      </c>
      <c r="BB4" s="154" t="s">
        <v>22</v>
      </c>
      <c r="BC4" s="154" t="s">
        <v>6528</v>
      </c>
      <c r="BD4" s="154" t="s">
        <v>81</v>
      </c>
    </row>
    <row r="5" spans="2:56" ht="6.95" customHeight="1">
      <c r="B5" s="29"/>
      <c r="C5" s="30"/>
      <c r="D5" s="30"/>
      <c r="E5" s="30"/>
      <c r="F5" s="30"/>
      <c r="G5" s="30"/>
      <c r="H5" s="30"/>
      <c r="I5" s="156"/>
      <c r="J5" s="30"/>
      <c r="K5" s="32"/>
      <c r="AZ5" s="154" t="s">
        <v>210</v>
      </c>
      <c r="BA5" s="154" t="s">
        <v>22</v>
      </c>
      <c r="BB5" s="154" t="s">
        <v>22</v>
      </c>
      <c r="BC5" s="154" t="s">
        <v>6529</v>
      </c>
      <c r="BD5" s="154" t="s">
        <v>81</v>
      </c>
    </row>
    <row r="6" spans="2:56" ht="13.5">
      <c r="B6" s="29"/>
      <c r="C6" s="30"/>
      <c r="D6" s="41" t="s">
        <v>18</v>
      </c>
      <c r="E6" s="30"/>
      <c r="F6" s="30"/>
      <c r="G6" s="30"/>
      <c r="H6" s="30"/>
      <c r="I6" s="156"/>
      <c r="J6" s="30"/>
      <c r="K6" s="32"/>
      <c r="AZ6" s="154" t="s">
        <v>230</v>
      </c>
      <c r="BA6" s="154" t="s">
        <v>22</v>
      </c>
      <c r="BB6" s="154" t="s">
        <v>22</v>
      </c>
      <c r="BC6" s="154" t="s">
        <v>6530</v>
      </c>
      <c r="BD6" s="154" t="s">
        <v>81</v>
      </c>
    </row>
    <row r="7" spans="2:56" ht="16.5" customHeight="1">
      <c r="B7" s="29"/>
      <c r="C7" s="30"/>
      <c r="D7" s="30"/>
      <c r="E7" s="157" t="str">
        <f>'Rekapitulace stavby'!K6</f>
        <v>Revitalizace a zatraktivnění pevnosti - Stavební úpravy a přístavba návštěvnického centra</v>
      </c>
      <c r="F7" s="41"/>
      <c r="G7" s="41"/>
      <c r="H7" s="41"/>
      <c r="I7" s="156"/>
      <c r="J7" s="30"/>
      <c r="K7" s="32"/>
      <c r="AZ7" s="154" t="s">
        <v>269</v>
      </c>
      <c r="BA7" s="154" t="s">
        <v>22</v>
      </c>
      <c r="BB7" s="154" t="s">
        <v>22</v>
      </c>
      <c r="BC7" s="154" t="s">
        <v>6531</v>
      </c>
      <c r="BD7" s="154" t="s">
        <v>81</v>
      </c>
    </row>
    <row r="8" spans="2:11" ht="13.5">
      <c r="B8" s="29"/>
      <c r="C8" s="30"/>
      <c r="D8" s="41" t="s">
        <v>176</v>
      </c>
      <c r="E8" s="30"/>
      <c r="F8" s="30"/>
      <c r="G8" s="30"/>
      <c r="H8" s="30"/>
      <c r="I8" s="156"/>
      <c r="J8" s="30"/>
      <c r="K8" s="32"/>
    </row>
    <row r="9" spans="2:11" s="1" customFormat="1" ht="16.5" customHeight="1">
      <c r="B9" s="47"/>
      <c r="C9" s="48"/>
      <c r="D9" s="48"/>
      <c r="E9" s="157" t="s">
        <v>6532</v>
      </c>
      <c r="F9" s="48"/>
      <c r="G9" s="48"/>
      <c r="H9" s="48"/>
      <c r="I9" s="158"/>
      <c r="J9" s="48"/>
      <c r="K9" s="52"/>
    </row>
    <row r="10" spans="2:11" s="1" customFormat="1" ht="13.5">
      <c r="B10" s="47"/>
      <c r="C10" s="48"/>
      <c r="D10" s="41" t="s">
        <v>182</v>
      </c>
      <c r="E10" s="48"/>
      <c r="F10" s="48"/>
      <c r="G10" s="48"/>
      <c r="H10" s="48"/>
      <c r="I10" s="158"/>
      <c r="J10" s="48"/>
      <c r="K10" s="52"/>
    </row>
    <row r="11" spans="2:11" s="1" customFormat="1" ht="36.95" customHeight="1">
      <c r="B11" s="47"/>
      <c r="C11" s="48"/>
      <c r="D11" s="48"/>
      <c r="E11" s="159" t="s">
        <v>185</v>
      </c>
      <c r="F11" s="48"/>
      <c r="G11" s="48"/>
      <c r="H11" s="48"/>
      <c r="I11" s="158"/>
      <c r="J11" s="48"/>
      <c r="K11" s="52"/>
    </row>
    <row r="12" spans="2:11" s="1" customFormat="1" ht="13.5">
      <c r="B12" s="47"/>
      <c r="C12" s="48"/>
      <c r="D12" s="48"/>
      <c r="E12" s="48"/>
      <c r="F12" s="48"/>
      <c r="G12" s="48"/>
      <c r="H12" s="48"/>
      <c r="I12" s="158"/>
      <c r="J12" s="48"/>
      <c r="K12" s="52"/>
    </row>
    <row r="13" spans="2:11" s="1" customFormat="1" ht="14.4" customHeight="1">
      <c r="B13" s="47"/>
      <c r="C13" s="48"/>
      <c r="D13" s="41" t="s">
        <v>21</v>
      </c>
      <c r="E13" s="48"/>
      <c r="F13" s="36" t="s">
        <v>22</v>
      </c>
      <c r="G13" s="48"/>
      <c r="H13" s="48"/>
      <c r="I13" s="160" t="s">
        <v>23</v>
      </c>
      <c r="J13" s="36" t="s">
        <v>22</v>
      </c>
      <c r="K13" s="52"/>
    </row>
    <row r="14" spans="2:11" s="1" customFormat="1" ht="14.4" customHeight="1">
      <c r="B14" s="47"/>
      <c r="C14" s="48"/>
      <c r="D14" s="41" t="s">
        <v>25</v>
      </c>
      <c r="E14" s="48"/>
      <c r="F14" s="36" t="s">
        <v>26</v>
      </c>
      <c r="G14" s="48"/>
      <c r="H14" s="48"/>
      <c r="I14" s="160" t="s">
        <v>27</v>
      </c>
      <c r="J14" s="161" t="str">
        <f>'Rekapitulace stavby'!AN8</f>
        <v>3. 5. 2017</v>
      </c>
      <c r="K14" s="52"/>
    </row>
    <row r="15" spans="2:11" s="1" customFormat="1" ht="10.8" customHeight="1">
      <c r="B15" s="47"/>
      <c r="C15" s="48"/>
      <c r="D15" s="48"/>
      <c r="E15" s="48"/>
      <c r="F15" s="48"/>
      <c r="G15" s="48"/>
      <c r="H15" s="48"/>
      <c r="I15" s="158"/>
      <c r="J15" s="48"/>
      <c r="K15" s="52"/>
    </row>
    <row r="16" spans="2:11" s="1" customFormat="1" ht="14.4" customHeight="1">
      <c r="B16" s="47"/>
      <c r="C16" s="48"/>
      <c r="D16" s="41" t="s">
        <v>29</v>
      </c>
      <c r="E16" s="48"/>
      <c r="F16" s="48"/>
      <c r="G16" s="48"/>
      <c r="H16" s="48"/>
      <c r="I16" s="160" t="s">
        <v>30</v>
      </c>
      <c r="J16" s="36" t="str">
        <f>IF('Rekapitulace stavby'!AN10="","",'Rekapitulace stavby'!AN10)</f>
        <v/>
      </c>
      <c r="K16" s="52"/>
    </row>
    <row r="17" spans="2:11" s="1" customFormat="1" ht="18" customHeight="1">
      <c r="B17" s="47"/>
      <c r="C17" s="48"/>
      <c r="D17" s="48"/>
      <c r="E17" s="36" t="str">
        <f>IF('Rekapitulace stavby'!E11="","",'Rekapitulace stavby'!E11)</f>
        <v xml:space="preserve"> </v>
      </c>
      <c r="F17" s="48"/>
      <c r="G17" s="48"/>
      <c r="H17" s="48"/>
      <c r="I17" s="160" t="s">
        <v>32</v>
      </c>
      <c r="J17" s="36" t="str">
        <f>IF('Rekapitulace stavby'!AN11="","",'Rekapitulace stavby'!AN11)</f>
        <v/>
      </c>
      <c r="K17" s="52"/>
    </row>
    <row r="18" spans="2:11" s="1" customFormat="1" ht="6.95" customHeight="1">
      <c r="B18" s="47"/>
      <c r="C18" s="48"/>
      <c r="D18" s="48"/>
      <c r="E18" s="48"/>
      <c r="F18" s="48"/>
      <c r="G18" s="48"/>
      <c r="H18" s="48"/>
      <c r="I18" s="158"/>
      <c r="J18" s="48"/>
      <c r="K18" s="52"/>
    </row>
    <row r="19" spans="2:11" s="1" customFormat="1" ht="14.4" customHeight="1">
      <c r="B19" s="47"/>
      <c r="C19" s="48"/>
      <c r="D19" s="41" t="s">
        <v>33</v>
      </c>
      <c r="E19" s="48"/>
      <c r="F19" s="48"/>
      <c r="G19" s="48"/>
      <c r="H19" s="48"/>
      <c r="I19" s="160" t="s">
        <v>30</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60" t="s">
        <v>32</v>
      </c>
      <c r="J20" s="36" t="str">
        <f>IF('Rekapitulace stavby'!AN14="Vyplň údaj","",IF('Rekapitulace stavby'!AN14="","",'Rekapitulace stavby'!AN14))</f>
        <v/>
      </c>
      <c r="K20" s="52"/>
    </row>
    <row r="21" spans="2:11" s="1" customFormat="1" ht="6.95" customHeight="1">
      <c r="B21" s="47"/>
      <c r="C21" s="48"/>
      <c r="D21" s="48"/>
      <c r="E21" s="48"/>
      <c r="F21" s="48"/>
      <c r="G21" s="48"/>
      <c r="H21" s="48"/>
      <c r="I21" s="158"/>
      <c r="J21" s="48"/>
      <c r="K21" s="52"/>
    </row>
    <row r="22" spans="2:11" s="1" customFormat="1" ht="14.4" customHeight="1">
      <c r="B22" s="47"/>
      <c r="C22" s="48"/>
      <c r="D22" s="41" t="s">
        <v>35</v>
      </c>
      <c r="E22" s="48"/>
      <c r="F22" s="48"/>
      <c r="G22" s="48"/>
      <c r="H22" s="48"/>
      <c r="I22" s="160" t="s">
        <v>30</v>
      </c>
      <c r="J22" s="36" t="str">
        <f>IF('Rekapitulace stavby'!AN16="","",'Rekapitulace stavby'!AN16)</f>
        <v/>
      </c>
      <c r="K22" s="52"/>
    </row>
    <row r="23" spans="2:11" s="1" customFormat="1" ht="18" customHeight="1">
      <c r="B23" s="47"/>
      <c r="C23" s="48"/>
      <c r="D23" s="48"/>
      <c r="E23" s="36" t="str">
        <f>IF('Rekapitulace stavby'!E17="","",'Rekapitulace stavby'!E17)</f>
        <v xml:space="preserve"> </v>
      </c>
      <c r="F23" s="48"/>
      <c r="G23" s="48"/>
      <c r="H23" s="48"/>
      <c r="I23" s="160" t="s">
        <v>32</v>
      </c>
      <c r="J23" s="36" t="str">
        <f>IF('Rekapitulace stavby'!AN17="","",'Rekapitulace stavby'!AN17)</f>
        <v/>
      </c>
      <c r="K23" s="52"/>
    </row>
    <row r="24" spans="2:11" s="1" customFormat="1" ht="6.95" customHeight="1">
      <c r="B24" s="47"/>
      <c r="C24" s="48"/>
      <c r="D24" s="48"/>
      <c r="E24" s="48"/>
      <c r="F24" s="48"/>
      <c r="G24" s="48"/>
      <c r="H24" s="48"/>
      <c r="I24" s="158"/>
      <c r="J24" s="48"/>
      <c r="K24" s="52"/>
    </row>
    <row r="25" spans="2:11" s="1" customFormat="1" ht="14.4" customHeight="1">
      <c r="B25" s="47"/>
      <c r="C25" s="48"/>
      <c r="D25" s="41" t="s">
        <v>37</v>
      </c>
      <c r="E25" s="48"/>
      <c r="F25" s="48"/>
      <c r="G25" s="48"/>
      <c r="H25" s="48"/>
      <c r="I25" s="158"/>
      <c r="J25" s="48"/>
      <c r="K25" s="52"/>
    </row>
    <row r="26" spans="2:11" s="7" customFormat="1" ht="16.5" customHeight="1">
      <c r="B26" s="162"/>
      <c r="C26" s="163"/>
      <c r="D26" s="163"/>
      <c r="E26" s="45" t="s">
        <v>22</v>
      </c>
      <c r="F26" s="45"/>
      <c r="G26" s="45"/>
      <c r="H26" s="45"/>
      <c r="I26" s="164"/>
      <c r="J26" s="163"/>
      <c r="K26" s="165"/>
    </row>
    <row r="27" spans="2:11" s="1" customFormat="1" ht="6.95" customHeight="1">
      <c r="B27" s="47"/>
      <c r="C27" s="48"/>
      <c r="D27" s="48"/>
      <c r="E27" s="48"/>
      <c r="F27" s="48"/>
      <c r="G27" s="48"/>
      <c r="H27" s="48"/>
      <c r="I27" s="158"/>
      <c r="J27" s="48"/>
      <c r="K27" s="52"/>
    </row>
    <row r="28" spans="2:11" s="1" customFormat="1" ht="6.95" customHeight="1">
      <c r="B28" s="47"/>
      <c r="C28" s="48"/>
      <c r="D28" s="107"/>
      <c r="E28" s="107"/>
      <c r="F28" s="107"/>
      <c r="G28" s="107"/>
      <c r="H28" s="107"/>
      <c r="I28" s="167"/>
      <c r="J28" s="107"/>
      <c r="K28" s="168"/>
    </row>
    <row r="29" spans="2:11" s="1" customFormat="1" ht="25.4" customHeight="1">
      <c r="B29" s="47"/>
      <c r="C29" s="48"/>
      <c r="D29" s="169" t="s">
        <v>39</v>
      </c>
      <c r="E29" s="48"/>
      <c r="F29" s="48"/>
      <c r="G29" s="48"/>
      <c r="H29" s="48"/>
      <c r="I29" s="158"/>
      <c r="J29" s="170">
        <f>ROUND(J91,2)</f>
        <v>0</v>
      </c>
      <c r="K29" s="52"/>
    </row>
    <row r="30" spans="2:11" s="1" customFormat="1" ht="6.95" customHeight="1">
      <c r="B30" s="47"/>
      <c r="C30" s="48"/>
      <c r="D30" s="107"/>
      <c r="E30" s="107"/>
      <c r="F30" s="107"/>
      <c r="G30" s="107"/>
      <c r="H30" s="107"/>
      <c r="I30" s="167"/>
      <c r="J30" s="107"/>
      <c r="K30" s="168"/>
    </row>
    <row r="31" spans="2:11" s="1" customFormat="1" ht="14.4" customHeight="1">
      <c r="B31" s="47"/>
      <c r="C31" s="48"/>
      <c r="D31" s="48"/>
      <c r="E31" s="48"/>
      <c r="F31" s="53" t="s">
        <v>41</v>
      </c>
      <c r="G31" s="48"/>
      <c r="H31" s="48"/>
      <c r="I31" s="171" t="s">
        <v>40</v>
      </c>
      <c r="J31" s="53" t="s">
        <v>42</v>
      </c>
      <c r="K31" s="52"/>
    </row>
    <row r="32" spans="2:11" s="1" customFormat="1" ht="14.4" customHeight="1">
      <c r="B32" s="47"/>
      <c r="C32" s="48"/>
      <c r="D32" s="56" t="s">
        <v>43</v>
      </c>
      <c r="E32" s="56" t="s">
        <v>44</v>
      </c>
      <c r="F32" s="172">
        <f>ROUND(SUM(BE91:BE198),2)</f>
        <v>0</v>
      </c>
      <c r="G32" s="48"/>
      <c r="H32" s="48"/>
      <c r="I32" s="173">
        <v>0.21</v>
      </c>
      <c r="J32" s="172">
        <f>ROUND(ROUND((SUM(BE91:BE198)),2)*I32,2)</f>
        <v>0</v>
      </c>
      <c r="K32" s="52"/>
    </row>
    <row r="33" spans="2:11" s="1" customFormat="1" ht="14.4" customHeight="1">
      <c r="B33" s="47"/>
      <c r="C33" s="48"/>
      <c r="D33" s="48"/>
      <c r="E33" s="56" t="s">
        <v>45</v>
      </c>
      <c r="F33" s="172">
        <f>ROUND(SUM(BF91:BF198),2)</f>
        <v>0</v>
      </c>
      <c r="G33" s="48"/>
      <c r="H33" s="48"/>
      <c r="I33" s="173">
        <v>0.15</v>
      </c>
      <c r="J33" s="172">
        <f>ROUND(ROUND((SUM(BF91:BF198)),2)*I33,2)</f>
        <v>0</v>
      </c>
      <c r="K33" s="52"/>
    </row>
    <row r="34" spans="2:11" s="1" customFormat="1" ht="14.4" customHeight="1" hidden="1">
      <c r="B34" s="47"/>
      <c r="C34" s="48"/>
      <c r="D34" s="48"/>
      <c r="E34" s="56" t="s">
        <v>46</v>
      </c>
      <c r="F34" s="172">
        <f>ROUND(SUM(BG91:BG198),2)</f>
        <v>0</v>
      </c>
      <c r="G34" s="48"/>
      <c r="H34" s="48"/>
      <c r="I34" s="173">
        <v>0.21</v>
      </c>
      <c r="J34" s="172">
        <v>0</v>
      </c>
      <c r="K34" s="52"/>
    </row>
    <row r="35" spans="2:11" s="1" customFormat="1" ht="14.4" customHeight="1" hidden="1">
      <c r="B35" s="47"/>
      <c r="C35" s="48"/>
      <c r="D35" s="48"/>
      <c r="E35" s="56" t="s">
        <v>47</v>
      </c>
      <c r="F35" s="172">
        <f>ROUND(SUM(BH91:BH198),2)</f>
        <v>0</v>
      </c>
      <c r="G35" s="48"/>
      <c r="H35" s="48"/>
      <c r="I35" s="173">
        <v>0.15</v>
      </c>
      <c r="J35" s="172">
        <v>0</v>
      </c>
      <c r="K35" s="52"/>
    </row>
    <row r="36" spans="2:11" s="1" customFormat="1" ht="14.4" customHeight="1" hidden="1">
      <c r="B36" s="47"/>
      <c r="C36" s="48"/>
      <c r="D36" s="48"/>
      <c r="E36" s="56" t="s">
        <v>48</v>
      </c>
      <c r="F36" s="172">
        <f>ROUND(SUM(BI91:BI198),2)</f>
        <v>0</v>
      </c>
      <c r="G36" s="48"/>
      <c r="H36" s="48"/>
      <c r="I36" s="173">
        <v>0</v>
      </c>
      <c r="J36" s="172">
        <v>0</v>
      </c>
      <c r="K36" s="52"/>
    </row>
    <row r="37" spans="2:11" s="1" customFormat="1" ht="6.95" customHeight="1">
      <c r="B37" s="47"/>
      <c r="C37" s="48"/>
      <c r="D37" s="48"/>
      <c r="E37" s="48"/>
      <c r="F37" s="48"/>
      <c r="G37" s="48"/>
      <c r="H37" s="48"/>
      <c r="I37" s="158"/>
      <c r="J37" s="48"/>
      <c r="K37" s="52"/>
    </row>
    <row r="38" spans="2:11" s="1" customFormat="1" ht="25.4" customHeight="1">
      <c r="B38" s="47"/>
      <c r="C38" s="174"/>
      <c r="D38" s="175" t="s">
        <v>49</v>
      </c>
      <c r="E38" s="99"/>
      <c r="F38" s="99"/>
      <c r="G38" s="176" t="s">
        <v>50</v>
      </c>
      <c r="H38" s="177" t="s">
        <v>51</v>
      </c>
      <c r="I38" s="178"/>
      <c r="J38" s="179">
        <f>SUM(J29:J36)</f>
        <v>0</v>
      </c>
      <c r="K38" s="180"/>
    </row>
    <row r="39" spans="2:11" s="1" customFormat="1" ht="14.4" customHeight="1">
      <c r="B39" s="68"/>
      <c r="C39" s="69"/>
      <c r="D39" s="69"/>
      <c r="E39" s="69"/>
      <c r="F39" s="69"/>
      <c r="G39" s="69"/>
      <c r="H39" s="69"/>
      <c r="I39" s="181"/>
      <c r="J39" s="69"/>
      <c r="K39" s="70"/>
    </row>
    <row r="43" spans="2:11" s="1" customFormat="1" ht="6.95" customHeight="1">
      <c r="B43" s="182"/>
      <c r="C43" s="183"/>
      <c r="D43" s="183"/>
      <c r="E43" s="183"/>
      <c r="F43" s="183"/>
      <c r="G43" s="183"/>
      <c r="H43" s="183"/>
      <c r="I43" s="184"/>
      <c r="J43" s="183"/>
      <c r="K43" s="185"/>
    </row>
    <row r="44" spans="2:11" s="1" customFormat="1" ht="36.95" customHeight="1">
      <c r="B44" s="47"/>
      <c r="C44" s="31" t="s">
        <v>252</v>
      </c>
      <c r="D44" s="48"/>
      <c r="E44" s="48"/>
      <c r="F44" s="48"/>
      <c r="G44" s="48"/>
      <c r="H44" s="48"/>
      <c r="I44" s="158"/>
      <c r="J44" s="48"/>
      <c r="K44" s="52"/>
    </row>
    <row r="45" spans="2:11" s="1" customFormat="1" ht="6.95" customHeight="1">
      <c r="B45" s="47"/>
      <c r="C45" s="48"/>
      <c r="D45" s="48"/>
      <c r="E45" s="48"/>
      <c r="F45" s="48"/>
      <c r="G45" s="48"/>
      <c r="H45" s="48"/>
      <c r="I45" s="158"/>
      <c r="J45" s="48"/>
      <c r="K45" s="52"/>
    </row>
    <row r="46" spans="2:11" s="1" customFormat="1" ht="14.4" customHeight="1">
      <c r="B46" s="47"/>
      <c r="C46" s="41" t="s">
        <v>18</v>
      </c>
      <c r="D46" s="48"/>
      <c r="E46" s="48"/>
      <c r="F46" s="48"/>
      <c r="G46" s="48"/>
      <c r="H46" s="48"/>
      <c r="I46" s="158"/>
      <c r="J46" s="48"/>
      <c r="K46" s="52"/>
    </row>
    <row r="47" spans="2:11" s="1" customFormat="1" ht="16.5" customHeight="1">
      <c r="B47" s="47"/>
      <c r="C47" s="48"/>
      <c r="D47" s="48"/>
      <c r="E47" s="157" t="str">
        <f>E7</f>
        <v>Revitalizace a zatraktivnění pevnosti - Stavební úpravy a přístavba návštěvnického centra</v>
      </c>
      <c r="F47" s="41"/>
      <c r="G47" s="41"/>
      <c r="H47" s="41"/>
      <c r="I47" s="158"/>
      <c r="J47" s="48"/>
      <c r="K47" s="52"/>
    </row>
    <row r="48" spans="2:11" ht="13.5">
      <c r="B48" s="29"/>
      <c r="C48" s="41" t="s">
        <v>176</v>
      </c>
      <c r="D48" s="30"/>
      <c r="E48" s="30"/>
      <c r="F48" s="30"/>
      <c r="G48" s="30"/>
      <c r="H48" s="30"/>
      <c r="I48" s="156"/>
      <c r="J48" s="30"/>
      <c r="K48" s="32"/>
    </row>
    <row r="49" spans="2:11" s="1" customFormat="1" ht="16.5" customHeight="1">
      <c r="B49" s="47"/>
      <c r="C49" s="48"/>
      <c r="D49" s="48"/>
      <c r="E49" s="157" t="s">
        <v>6532</v>
      </c>
      <c r="F49" s="48"/>
      <c r="G49" s="48"/>
      <c r="H49" s="48"/>
      <c r="I49" s="158"/>
      <c r="J49" s="48"/>
      <c r="K49" s="52"/>
    </row>
    <row r="50" spans="2:11" s="1" customFormat="1" ht="14.4" customHeight="1">
      <c r="B50" s="47"/>
      <c r="C50" s="41" t="s">
        <v>182</v>
      </c>
      <c r="D50" s="48"/>
      <c r="E50" s="48"/>
      <c r="F50" s="48"/>
      <c r="G50" s="48"/>
      <c r="H50" s="48"/>
      <c r="I50" s="158"/>
      <c r="J50" s="48"/>
      <c r="K50" s="52"/>
    </row>
    <row r="51" spans="2:11" s="1" customFormat="1" ht="17.25" customHeight="1">
      <c r="B51" s="47"/>
      <c r="C51" s="48"/>
      <c r="D51" s="48"/>
      <c r="E51" s="159" t="str">
        <f>E11</f>
        <v>stav - Stavební část</v>
      </c>
      <c r="F51" s="48"/>
      <c r="G51" s="48"/>
      <c r="H51" s="48"/>
      <c r="I51" s="158"/>
      <c r="J51" s="48"/>
      <c r="K51" s="52"/>
    </row>
    <row r="52" spans="2:11" s="1" customFormat="1" ht="6.95" customHeight="1">
      <c r="B52" s="47"/>
      <c r="C52" s="48"/>
      <c r="D52" s="48"/>
      <c r="E52" s="48"/>
      <c r="F52" s="48"/>
      <c r="G52" s="48"/>
      <c r="H52" s="48"/>
      <c r="I52" s="158"/>
      <c r="J52" s="48"/>
      <c r="K52" s="52"/>
    </row>
    <row r="53" spans="2:11" s="1" customFormat="1" ht="18" customHeight="1">
      <c r="B53" s="47"/>
      <c r="C53" s="41" t="s">
        <v>25</v>
      </c>
      <c r="D53" s="48"/>
      <c r="E53" s="48"/>
      <c r="F53" s="36" t="str">
        <f>F14</f>
        <v>Dobrošov</v>
      </c>
      <c r="G53" s="48"/>
      <c r="H53" s="48"/>
      <c r="I53" s="160" t="s">
        <v>27</v>
      </c>
      <c r="J53" s="161" t="str">
        <f>IF(J14="","",J14)</f>
        <v>3. 5. 2017</v>
      </c>
      <c r="K53" s="52"/>
    </row>
    <row r="54" spans="2:11" s="1" customFormat="1" ht="6.95" customHeight="1">
      <c r="B54" s="47"/>
      <c r="C54" s="48"/>
      <c r="D54" s="48"/>
      <c r="E54" s="48"/>
      <c r="F54" s="48"/>
      <c r="G54" s="48"/>
      <c r="H54" s="48"/>
      <c r="I54" s="158"/>
      <c r="J54" s="48"/>
      <c r="K54" s="52"/>
    </row>
    <row r="55" spans="2:11" s="1" customFormat="1" ht="13.5">
      <c r="B55" s="47"/>
      <c r="C55" s="41" t="s">
        <v>29</v>
      </c>
      <c r="D55" s="48"/>
      <c r="E55" s="48"/>
      <c r="F55" s="36" t="str">
        <f>E17</f>
        <v xml:space="preserve"> </v>
      </c>
      <c r="G55" s="48"/>
      <c r="H55" s="48"/>
      <c r="I55" s="160" t="s">
        <v>35</v>
      </c>
      <c r="J55" s="45" t="str">
        <f>E23</f>
        <v xml:space="preserve"> </v>
      </c>
      <c r="K55" s="52"/>
    </row>
    <row r="56" spans="2:11" s="1" customFormat="1" ht="14.4" customHeight="1">
      <c r="B56" s="47"/>
      <c r="C56" s="41" t="s">
        <v>33</v>
      </c>
      <c r="D56" s="48"/>
      <c r="E56" s="48"/>
      <c r="F56" s="36" t="str">
        <f>IF(E20="","",E20)</f>
        <v/>
      </c>
      <c r="G56" s="48"/>
      <c r="H56" s="48"/>
      <c r="I56" s="158"/>
      <c r="J56" s="186"/>
      <c r="K56" s="52"/>
    </row>
    <row r="57" spans="2:11" s="1" customFormat="1" ht="10.3" customHeight="1">
      <c r="B57" s="47"/>
      <c r="C57" s="48"/>
      <c r="D57" s="48"/>
      <c r="E57" s="48"/>
      <c r="F57" s="48"/>
      <c r="G57" s="48"/>
      <c r="H57" s="48"/>
      <c r="I57" s="158"/>
      <c r="J57" s="48"/>
      <c r="K57" s="52"/>
    </row>
    <row r="58" spans="2:11" s="1" customFormat="1" ht="29.25" customHeight="1">
      <c r="B58" s="47"/>
      <c r="C58" s="187" t="s">
        <v>281</v>
      </c>
      <c r="D58" s="174"/>
      <c r="E58" s="174"/>
      <c r="F58" s="174"/>
      <c r="G58" s="174"/>
      <c r="H58" s="174"/>
      <c r="I58" s="188"/>
      <c r="J58" s="189" t="s">
        <v>282</v>
      </c>
      <c r="K58" s="190"/>
    </row>
    <row r="59" spans="2:11" s="1" customFormat="1" ht="10.3" customHeight="1">
      <c r="B59" s="47"/>
      <c r="C59" s="48"/>
      <c r="D59" s="48"/>
      <c r="E59" s="48"/>
      <c r="F59" s="48"/>
      <c r="G59" s="48"/>
      <c r="H59" s="48"/>
      <c r="I59" s="158"/>
      <c r="J59" s="48"/>
      <c r="K59" s="52"/>
    </row>
    <row r="60" spans="2:47" s="1" customFormat="1" ht="29.25" customHeight="1">
      <c r="B60" s="47"/>
      <c r="C60" s="191" t="s">
        <v>287</v>
      </c>
      <c r="D60" s="48"/>
      <c r="E60" s="48"/>
      <c r="F60" s="48"/>
      <c r="G60" s="48"/>
      <c r="H60" s="48"/>
      <c r="I60" s="158"/>
      <c r="J60" s="170">
        <f>J91</f>
        <v>0</v>
      </c>
      <c r="K60" s="52"/>
      <c r="AU60" s="25" t="s">
        <v>288</v>
      </c>
    </row>
    <row r="61" spans="2:11" s="8" customFormat="1" ht="24.95" customHeight="1">
      <c r="B61" s="192"/>
      <c r="C61" s="193"/>
      <c r="D61" s="194" t="s">
        <v>291</v>
      </c>
      <c r="E61" s="195"/>
      <c r="F61" s="195"/>
      <c r="G61" s="195"/>
      <c r="H61" s="195"/>
      <c r="I61" s="196"/>
      <c r="J61" s="197">
        <f>J92</f>
        <v>0</v>
      </c>
      <c r="K61" s="198"/>
    </row>
    <row r="62" spans="2:11" s="9" customFormat="1" ht="19.9" customHeight="1">
      <c r="B62" s="200"/>
      <c r="C62" s="201"/>
      <c r="D62" s="202" t="s">
        <v>294</v>
      </c>
      <c r="E62" s="203"/>
      <c r="F62" s="203"/>
      <c r="G62" s="203"/>
      <c r="H62" s="203"/>
      <c r="I62" s="204"/>
      <c r="J62" s="205">
        <f>J93</f>
        <v>0</v>
      </c>
      <c r="K62" s="206"/>
    </row>
    <row r="63" spans="2:11" s="9" customFormat="1" ht="19.9" customHeight="1">
      <c r="B63" s="200"/>
      <c r="C63" s="201"/>
      <c r="D63" s="202" t="s">
        <v>297</v>
      </c>
      <c r="E63" s="203"/>
      <c r="F63" s="203"/>
      <c r="G63" s="203"/>
      <c r="H63" s="203"/>
      <c r="I63" s="204"/>
      <c r="J63" s="205">
        <f>J149</f>
        <v>0</v>
      </c>
      <c r="K63" s="206"/>
    </row>
    <row r="64" spans="2:11" s="9" customFormat="1" ht="19.9" customHeight="1">
      <c r="B64" s="200"/>
      <c r="C64" s="201"/>
      <c r="D64" s="202" t="s">
        <v>300</v>
      </c>
      <c r="E64" s="203"/>
      <c r="F64" s="203"/>
      <c r="G64" s="203"/>
      <c r="H64" s="203"/>
      <c r="I64" s="204"/>
      <c r="J64" s="205">
        <f>J159</f>
        <v>0</v>
      </c>
      <c r="K64" s="206"/>
    </row>
    <row r="65" spans="2:11" s="9" customFormat="1" ht="19.9" customHeight="1">
      <c r="B65" s="200"/>
      <c r="C65" s="201"/>
      <c r="D65" s="202" t="s">
        <v>309</v>
      </c>
      <c r="E65" s="203"/>
      <c r="F65" s="203"/>
      <c r="G65" s="203"/>
      <c r="H65" s="203"/>
      <c r="I65" s="204"/>
      <c r="J65" s="205">
        <f>J165</f>
        <v>0</v>
      </c>
      <c r="K65" s="206"/>
    </row>
    <row r="66" spans="2:11" s="9" customFormat="1" ht="19.9" customHeight="1">
      <c r="B66" s="200"/>
      <c r="C66" s="201"/>
      <c r="D66" s="202" t="s">
        <v>315</v>
      </c>
      <c r="E66" s="203"/>
      <c r="F66" s="203"/>
      <c r="G66" s="203"/>
      <c r="H66" s="203"/>
      <c r="I66" s="204"/>
      <c r="J66" s="205">
        <f>J169</f>
        <v>0</v>
      </c>
      <c r="K66" s="206"/>
    </row>
    <row r="67" spans="2:11" s="9" customFormat="1" ht="19.9" customHeight="1">
      <c r="B67" s="200"/>
      <c r="C67" s="201"/>
      <c r="D67" s="202" t="s">
        <v>321</v>
      </c>
      <c r="E67" s="203"/>
      <c r="F67" s="203"/>
      <c r="G67" s="203"/>
      <c r="H67" s="203"/>
      <c r="I67" s="204"/>
      <c r="J67" s="205">
        <f>J180</f>
        <v>0</v>
      </c>
      <c r="K67" s="206"/>
    </row>
    <row r="68" spans="2:11" s="8" customFormat="1" ht="24.95" customHeight="1">
      <c r="B68" s="192"/>
      <c r="C68" s="193"/>
      <c r="D68" s="194" t="s">
        <v>324</v>
      </c>
      <c r="E68" s="195"/>
      <c r="F68" s="195"/>
      <c r="G68" s="195"/>
      <c r="H68" s="195"/>
      <c r="I68" s="196"/>
      <c r="J68" s="197">
        <f>J183</f>
        <v>0</v>
      </c>
      <c r="K68" s="198"/>
    </row>
    <row r="69" spans="2:11" s="9" customFormat="1" ht="19.9" customHeight="1">
      <c r="B69" s="200"/>
      <c r="C69" s="201"/>
      <c r="D69" s="202" t="s">
        <v>327</v>
      </c>
      <c r="E69" s="203"/>
      <c r="F69" s="203"/>
      <c r="G69" s="203"/>
      <c r="H69" s="203"/>
      <c r="I69" s="204"/>
      <c r="J69" s="205">
        <f>J184</f>
        <v>0</v>
      </c>
      <c r="K69" s="206"/>
    </row>
    <row r="70" spans="2:11" s="1" customFormat="1" ht="21.8" customHeight="1">
      <c r="B70" s="47"/>
      <c r="C70" s="48"/>
      <c r="D70" s="48"/>
      <c r="E70" s="48"/>
      <c r="F70" s="48"/>
      <c r="G70" s="48"/>
      <c r="H70" s="48"/>
      <c r="I70" s="158"/>
      <c r="J70" s="48"/>
      <c r="K70" s="52"/>
    </row>
    <row r="71" spans="2:11" s="1" customFormat="1" ht="6.95" customHeight="1">
      <c r="B71" s="68"/>
      <c r="C71" s="69"/>
      <c r="D71" s="69"/>
      <c r="E71" s="69"/>
      <c r="F71" s="69"/>
      <c r="G71" s="69"/>
      <c r="H71" s="69"/>
      <c r="I71" s="181"/>
      <c r="J71" s="69"/>
      <c r="K71" s="70"/>
    </row>
    <row r="75" spans="2:12" s="1" customFormat="1" ht="6.95" customHeight="1">
      <c r="B75" s="71"/>
      <c r="C75" s="72"/>
      <c r="D75" s="72"/>
      <c r="E75" s="72"/>
      <c r="F75" s="72"/>
      <c r="G75" s="72"/>
      <c r="H75" s="72"/>
      <c r="I75" s="184"/>
      <c r="J75" s="72"/>
      <c r="K75" s="72"/>
      <c r="L75" s="73"/>
    </row>
    <row r="76" spans="2:12" s="1" customFormat="1" ht="36.95" customHeight="1">
      <c r="B76" s="47"/>
      <c r="C76" s="74" t="s">
        <v>378</v>
      </c>
      <c r="D76" s="75"/>
      <c r="E76" s="75"/>
      <c r="F76" s="75"/>
      <c r="G76" s="75"/>
      <c r="H76" s="75"/>
      <c r="I76" s="208"/>
      <c r="J76" s="75"/>
      <c r="K76" s="75"/>
      <c r="L76" s="73"/>
    </row>
    <row r="77" spans="2:12" s="1" customFormat="1" ht="6.95" customHeight="1">
      <c r="B77" s="47"/>
      <c r="C77" s="75"/>
      <c r="D77" s="75"/>
      <c r="E77" s="75"/>
      <c r="F77" s="75"/>
      <c r="G77" s="75"/>
      <c r="H77" s="75"/>
      <c r="I77" s="208"/>
      <c r="J77" s="75"/>
      <c r="K77" s="75"/>
      <c r="L77" s="73"/>
    </row>
    <row r="78" spans="2:12" s="1" customFormat="1" ht="14.4" customHeight="1">
      <c r="B78" s="47"/>
      <c r="C78" s="77" t="s">
        <v>18</v>
      </c>
      <c r="D78" s="75"/>
      <c r="E78" s="75"/>
      <c r="F78" s="75"/>
      <c r="G78" s="75"/>
      <c r="H78" s="75"/>
      <c r="I78" s="208"/>
      <c r="J78" s="75"/>
      <c r="K78" s="75"/>
      <c r="L78" s="73"/>
    </row>
    <row r="79" spans="2:12" s="1" customFormat="1" ht="16.5" customHeight="1">
      <c r="B79" s="47"/>
      <c r="C79" s="75"/>
      <c r="D79" s="75"/>
      <c r="E79" s="209" t="str">
        <f>E7</f>
        <v>Revitalizace a zatraktivnění pevnosti - Stavební úpravy a přístavba návštěvnického centra</v>
      </c>
      <c r="F79" s="77"/>
      <c r="G79" s="77"/>
      <c r="H79" s="77"/>
      <c r="I79" s="208"/>
      <c r="J79" s="75"/>
      <c r="K79" s="75"/>
      <c r="L79" s="73"/>
    </row>
    <row r="80" spans="2:12" ht="13.5">
      <c r="B80" s="29"/>
      <c r="C80" s="77" t="s">
        <v>176</v>
      </c>
      <c r="D80" s="210"/>
      <c r="E80" s="210"/>
      <c r="F80" s="210"/>
      <c r="G80" s="210"/>
      <c r="H80" s="210"/>
      <c r="I80" s="149"/>
      <c r="J80" s="210"/>
      <c r="K80" s="210"/>
      <c r="L80" s="211"/>
    </row>
    <row r="81" spans="2:12" s="1" customFormat="1" ht="16.5" customHeight="1">
      <c r="B81" s="47"/>
      <c r="C81" s="75"/>
      <c r="D81" s="75"/>
      <c r="E81" s="209" t="s">
        <v>6532</v>
      </c>
      <c r="F81" s="75"/>
      <c r="G81" s="75"/>
      <c r="H81" s="75"/>
      <c r="I81" s="208"/>
      <c r="J81" s="75"/>
      <c r="K81" s="75"/>
      <c r="L81" s="73"/>
    </row>
    <row r="82" spans="2:12" s="1" customFormat="1" ht="14.4" customHeight="1">
      <c r="B82" s="47"/>
      <c r="C82" s="77" t="s">
        <v>182</v>
      </c>
      <c r="D82" s="75"/>
      <c r="E82" s="75"/>
      <c r="F82" s="75"/>
      <c r="G82" s="75"/>
      <c r="H82" s="75"/>
      <c r="I82" s="208"/>
      <c r="J82" s="75"/>
      <c r="K82" s="75"/>
      <c r="L82" s="73"/>
    </row>
    <row r="83" spans="2:12" s="1" customFormat="1" ht="17.25" customHeight="1">
      <c r="B83" s="47"/>
      <c r="C83" s="75"/>
      <c r="D83" s="75"/>
      <c r="E83" s="83" t="str">
        <f>E11</f>
        <v>stav - Stavební část</v>
      </c>
      <c r="F83" s="75"/>
      <c r="G83" s="75"/>
      <c r="H83" s="75"/>
      <c r="I83" s="208"/>
      <c r="J83" s="75"/>
      <c r="K83" s="75"/>
      <c r="L83" s="73"/>
    </row>
    <row r="84" spans="2:12" s="1" customFormat="1" ht="6.95" customHeight="1">
      <c r="B84" s="47"/>
      <c r="C84" s="75"/>
      <c r="D84" s="75"/>
      <c r="E84" s="75"/>
      <c r="F84" s="75"/>
      <c r="G84" s="75"/>
      <c r="H84" s="75"/>
      <c r="I84" s="208"/>
      <c r="J84" s="75"/>
      <c r="K84" s="75"/>
      <c r="L84" s="73"/>
    </row>
    <row r="85" spans="2:12" s="1" customFormat="1" ht="18" customHeight="1">
      <c r="B85" s="47"/>
      <c r="C85" s="77" t="s">
        <v>25</v>
      </c>
      <c r="D85" s="75"/>
      <c r="E85" s="75"/>
      <c r="F85" s="212" t="str">
        <f>F14</f>
        <v>Dobrošov</v>
      </c>
      <c r="G85" s="75"/>
      <c r="H85" s="75"/>
      <c r="I85" s="213" t="s">
        <v>27</v>
      </c>
      <c r="J85" s="86" t="str">
        <f>IF(J14="","",J14)</f>
        <v>3. 5. 2017</v>
      </c>
      <c r="K85" s="75"/>
      <c r="L85" s="73"/>
    </row>
    <row r="86" spans="2:12" s="1" customFormat="1" ht="6.95" customHeight="1">
      <c r="B86" s="47"/>
      <c r="C86" s="75"/>
      <c r="D86" s="75"/>
      <c r="E86" s="75"/>
      <c r="F86" s="75"/>
      <c r="G86" s="75"/>
      <c r="H86" s="75"/>
      <c r="I86" s="208"/>
      <c r="J86" s="75"/>
      <c r="K86" s="75"/>
      <c r="L86" s="73"/>
    </row>
    <row r="87" spans="2:12" s="1" customFormat="1" ht="13.5">
      <c r="B87" s="47"/>
      <c r="C87" s="77" t="s">
        <v>29</v>
      </c>
      <c r="D87" s="75"/>
      <c r="E87" s="75"/>
      <c r="F87" s="212" t="str">
        <f>E17</f>
        <v xml:space="preserve"> </v>
      </c>
      <c r="G87" s="75"/>
      <c r="H87" s="75"/>
      <c r="I87" s="213" t="s">
        <v>35</v>
      </c>
      <c r="J87" s="212" t="str">
        <f>E23</f>
        <v xml:space="preserve"> </v>
      </c>
      <c r="K87" s="75"/>
      <c r="L87" s="73"/>
    </row>
    <row r="88" spans="2:12" s="1" customFormat="1" ht="14.4" customHeight="1">
      <c r="B88" s="47"/>
      <c r="C88" s="77" t="s">
        <v>33</v>
      </c>
      <c r="D88" s="75"/>
      <c r="E88" s="75"/>
      <c r="F88" s="212" t="str">
        <f>IF(E20="","",E20)</f>
        <v/>
      </c>
      <c r="G88" s="75"/>
      <c r="H88" s="75"/>
      <c r="I88" s="208"/>
      <c r="J88" s="75"/>
      <c r="K88" s="75"/>
      <c r="L88" s="73"/>
    </row>
    <row r="89" spans="2:12" s="1" customFormat="1" ht="10.3" customHeight="1">
      <c r="B89" s="47"/>
      <c r="C89" s="75"/>
      <c r="D89" s="75"/>
      <c r="E89" s="75"/>
      <c r="F89" s="75"/>
      <c r="G89" s="75"/>
      <c r="H89" s="75"/>
      <c r="I89" s="208"/>
      <c r="J89" s="75"/>
      <c r="K89" s="75"/>
      <c r="L89" s="73"/>
    </row>
    <row r="90" spans="2:20" s="10" customFormat="1" ht="29.25" customHeight="1">
      <c r="B90" s="214"/>
      <c r="C90" s="215" t="s">
        <v>379</v>
      </c>
      <c r="D90" s="216" t="s">
        <v>58</v>
      </c>
      <c r="E90" s="216" t="s">
        <v>54</v>
      </c>
      <c r="F90" s="216" t="s">
        <v>380</v>
      </c>
      <c r="G90" s="216" t="s">
        <v>381</v>
      </c>
      <c r="H90" s="216" t="s">
        <v>382</v>
      </c>
      <c r="I90" s="217" t="s">
        <v>383</v>
      </c>
      <c r="J90" s="216" t="s">
        <v>282</v>
      </c>
      <c r="K90" s="218" t="s">
        <v>384</v>
      </c>
      <c r="L90" s="219"/>
      <c r="M90" s="103" t="s">
        <v>385</v>
      </c>
      <c r="N90" s="104" t="s">
        <v>43</v>
      </c>
      <c r="O90" s="104" t="s">
        <v>386</v>
      </c>
      <c r="P90" s="104" t="s">
        <v>387</v>
      </c>
      <c r="Q90" s="104" t="s">
        <v>388</v>
      </c>
      <c r="R90" s="104" t="s">
        <v>389</v>
      </c>
      <c r="S90" s="104" t="s">
        <v>390</v>
      </c>
      <c r="T90" s="105" t="s">
        <v>391</v>
      </c>
    </row>
    <row r="91" spans="2:63" s="1" customFormat="1" ht="29.25" customHeight="1">
      <c r="B91" s="47"/>
      <c r="C91" s="109" t="s">
        <v>287</v>
      </c>
      <c r="D91" s="75"/>
      <c r="E91" s="75"/>
      <c r="F91" s="75"/>
      <c r="G91" s="75"/>
      <c r="H91" s="75"/>
      <c r="I91" s="208"/>
      <c r="J91" s="220">
        <f>BK91</f>
        <v>0</v>
      </c>
      <c r="K91" s="75"/>
      <c r="L91" s="73"/>
      <c r="M91" s="106"/>
      <c r="N91" s="107"/>
      <c r="O91" s="107"/>
      <c r="P91" s="221">
        <f>P92+P183</f>
        <v>0</v>
      </c>
      <c r="Q91" s="107"/>
      <c r="R91" s="221">
        <f>R92+R183</f>
        <v>39.804678</v>
      </c>
      <c r="S91" s="107"/>
      <c r="T91" s="222">
        <f>T92+T183</f>
        <v>0</v>
      </c>
      <c r="AT91" s="25" t="s">
        <v>72</v>
      </c>
      <c r="AU91" s="25" t="s">
        <v>288</v>
      </c>
      <c r="BK91" s="223">
        <f>BK92+BK183</f>
        <v>0</v>
      </c>
    </row>
    <row r="92" spans="2:63" s="11" customFormat="1" ht="37.4" customHeight="1">
      <c r="B92" s="224"/>
      <c r="C92" s="225"/>
      <c r="D92" s="226" t="s">
        <v>72</v>
      </c>
      <c r="E92" s="227" t="s">
        <v>392</v>
      </c>
      <c r="F92" s="227" t="s">
        <v>393</v>
      </c>
      <c r="G92" s="225"/>
      <c r="H92" s="225"/>
      <c r="I92" s="228"/>
      <c r="J92" s="229">
        <f>BK92</f>
        <v>0</v>
      </c>
      <c r="K92" s="225"/>
      <c r="L92" s="230"/>
      <c r="M92" s="231"/>
      <c r="N92" s="232"/>
      <c r="O92" s="232"/>
      <c r="P92" s="233">
        <f>P93+P149+P159+P165+P169+P180</f>
        <v>0</v>
      </c>
      <c r="Q92" s="232"/>
      <c r="R92" s="233">
        <f>R93+R149+R159+R165+R169+R180</f>
        <v>39.7821</v>
      </c>
      <c r="S92" s="232"/>
      <c r="T92" s="234">
        <f>T93+T149+T159+T165+T169+T180</f>
        <v>0</v>
      </c>
      <c r="AR92" s="235" t="s">
        <v>24</v>
      </c>
      <c r="AT92" s="236" t="s">
        <v>72</v>
      </c>
      <c r="AU92" s="236" t="s">
        <v>73</v>
      </c>
      <c r="AY92" s="235" t="s">
        <v>394</v>
      </c>
      <c r="BK92" s="237">
        <f>BK93+BK149+BK159+BK165+BK169+BK180</f>
        <v>0</v>
      </c>
    </row>
    <row r="93" spans="2:63" s="11" customFormat="1" ht="19.9" customHeight="1">
      <c r="B93" s="224"/>
      <c r="C93" s="225"/>
      <c r="D93" s="226" t="s">
        <v>72</v>
      </c>
      <c r="E93" s="238" t="s">
        <v>24</v>
      </c>
      <c r="F93" s="238" t="s">
        <v>395</v>
      </c>
      <c r="G93" s="225"/>
      <c r="H93" s="225"/>
      <c r="I93" s="228"/>
      <c r="J93" s="239">
        <f>BK93</f>
        <v>0</v>
      </c>
      <c r="K93" s="225"/>
      <c r="L93" s="230"/>
      <c r="M93" s="231"/>
      <c r="N93" s="232"/>
      <c r="O93" s="232"/>
      <c r="P93" s="233">
        <f>SUM(P94:P148)</f>
        <v>0</v>
      </c>
      <c r="Q93" s="232"/>
      <c r="R93" s="233">
        <f>SUM(R94:R148)</f>
        <v>0.146169</v>
      </c>
      <c r="S93" s="232"/>
      <c r="T93" s="234">
        <f>SUM(T94:T148)</f>
        <v>0</v>
      </c>
      <c r="AR93" s="235" t="s">
        <v>24</v>
      </c>
      <c r="AT93" s="236" t="s">
        <v>72</v>
      </c>
      <c r="AU93" s="236" t="s">
        <v>24</v>
      </c>
      <c r="AY93" s="235" t="s">
        <v>394</v>
      </c>
      <c r="BK93" s="237">
        <f>SUM(BK94:BK148)</f>
        <v>0</v>
      </c>
    </row>
    <row r="94" spans="2:65" s="1" customFormat="1" ht="16.5" customHeight="1">
      <c r="B94" s="47"/>
      <c r="C94" s="240" t="s">
        <v>24</v>
      </c>
      <c r="D94" s="240" t="s">
        <v>396</v>
      </c>
      <c r="E94" s="241" t="s">
        <v>4723</v>
      </c>
      <c r="F94" s="242" t="s">
        <v>4724</v>
      </c>
      <c r="G94" s="243" t="s">
        <v>425</v>
      </c>
      <c r="H94" s="244">
        <v>4.108</v>
      </c>
      <c r="I94" s="245"/>
      <c r="J94" s="246">
        <f>ROUND(I94*H94,2)</f>
        <v>0</v>
      </c>
      <c r="K94" s="242" t="s">
        <v>400</v>
      </c>
      <c r="L94" s="73"/>
      <c r="M94" s="247" t="s">
        <v>22</v>
      </c>
      <c r="N94" s="248" t="s">
        <v>44</v>
      </c>
      <c r="O94" s="48"/>
      <c r="P94" s="249">
        <f>O94*H94</f>
        <v>0</v>
      </c>
      <c r="Q94" s="249">
        <v>0</v>
      </c>
      <c r="R94" s="249">
        <f>Q94*H94</f>
        <v>0</v>
      </c>
      <c r="S94" s="249">
        <v>0</v>
      </c>
      <c r="T94" s="250">
        <f>S94*H94</f>
        <v>0</v>
      </c>
      <c r="AR94" s="25" t="s">
        <v>401</v>
      </c>
      <c r="AT94" s="25" t="s">
        <v>396</v>
      </c>
      <c r="AU94" s="25" t="s">
        <v>81</v>
      </c>
      <c r="AY94" s="25" t="s">
        <v>394</v>
      </c>
      <c r="BE94" s="251">
        <f>IF(N94="základní",J94,0)</f>
        <v>0</v>
      </c>
      <c r="BF94" s="251">
        <f>IF(N94="snížená",J94,0)</f>
        <v>0</v>
      </c>
      <c r="BG94" s="251">
        <f>IF(N94="zákl. přenesená",J94,0)</f>
        <v>0</v>
      </c>
      <c r="BH94" s="251">
        <f>IF(N94="sníž. přenesená",J94,0)</f>
        <v>0</v>
      </c>
      <c r="BI94" s="251">
        <f>IF(N94="nulová",J94,0)</f>
        <v>0</v>
      </c>
      <c r="BJ94" s="25" t="s">
        <v>24</v>
      </c>
      <c r="BK94" s="251">
        <f>ROUND(I94*H94,2)</f>
        <v>0</v>
      </c>
      <c r="BL94" s="25" t="s">
        <v>401</v>
      </c>
      <c r="BM94" s="25" t="s">
        <v>6533</v>
      </c>
    </row>
    <row r="95" spans="2:47" s="1" customFormat="1" ht="13.5">
      <c r="B95" s="47"/>
      <c r="C95" s="75"/>
      <c r="D95" s="252" t="s">
        <v>403</v>
      </c>
      <c r="E95" s="75"/>
      <c r="F95" s="253" t="s">
        <v>4726</v>
      </c>
      <c r="G95" s="75"/>
      <c r="H95" s="75"/>
      <c r="I95" s="208"/>
      <c r="J95" s="75"/>
      <c r="K95" s="75"/>
      <c r="L95" s="73"/>
      <c r="M95" s="254"/>
      <c r="N95" s="48"/>
      <c r="O95" s="48"/>
      <c r="P95" s="48"/>
      <c r="Q95" s="48"/>
      <c r="R95" s="48"/>
      <c r="S95" s="48"/>
      <c r="T95" s="96"/>
      <c r="AT95" s="25" t="s">
        <v>403</v>
      </c>
      <c r="AU95" s="25" t="s">
        <v>81</v>
      </c>
    </row>
    <row r="96" spans="2:51" s="12" customFormat="1" ht="13.5">
      <c r="B96" s="255"/>
      <c r="C96" s="256"/>
      <c r="D96" s="252" t="s">
        <v>405</v>
      </c>
      <c r="E96" s="257" t="s">
        <v>163</v>
      </c>
      <c r="F96" s="258" t="s">
        <v>6534</v>
      </c>
      <c r="G96" s="256"/>
      <c r="H96" s="259">
        <v>41.08</v>
      </c>
      <c r="I96" s="260"/>
      <c r="J96" s="256"/>
      <c r="K96" s="256"/>
      <c r="L96" s="261"/>
      <c r="M96" s="262"/>
      <c r="N96" s="263"/>
      <c r="O96" s="263"/>
      <c r="P96" s="263"/>
      <c r="Q96" s="263"/>
      <c r="R96" s="263"/>
      <c r="S96" s="263"/>
      <c r="T96" s="264"/>
      <c r="AT96" s="265" t="s">
        <v>405</v>
      </c>
      <c r="AU96" s="265" t="s">
        <v>81</v>
      </c>
      <c r="AV96" s="12" t="s">
        <v>81</v>
      </c>
      <c r="AW96" s="12" t="s">
        <v>36</v>
      </c>
      <c r="AX96" s="12" t="s">
        <v>73</v>
      </c>
      <c r="AY96" s="265" t="s">
        <v>394</v>
      </c>
    </row>
    <row r="97" spans="2:51" s="12" customFormat="1" ht="13.5">
      <c r="B97" s="255"/>
      <c r="C97" s="256"/>
      <c r="D97" s="252" t="s">
        <v>405</v>
      </c>
      <c r="E97" s="257" t="s">
        <v>22</v>
      </c>
      <c r="F97" s="258" t="s">
        <v>4728</v>
      </c>
      <c r="G97" s="256"/>
      <c r="H97" s="259">
        <v>4.108</v>
      </c>
      <c r="I97" s="260"/>
      <c r="J97" s="256"/>
      <c r="K97" s="256"/>
      <c r="L97" s="261"/>
      <c r="M97" s="262"/>
      <c r="N97" s="263"/>
      <c r="O97" s="263"/>
      <c r="P97" s="263"/>
      <c r="Q97" s="263"/>
      <c r="R97" s="263"/>
      <c r="S97" s="263"/>
      <c r="T97" s="264"/>
      <c r="AT97" s="265" t="s">
        <v>405</v>
      </c>
      <c r="AU97" s="265" t="s">
        <v>81</v>
      </c>
      <c r="AV97" s="12" t="s">
        <v>81</v>
      </c>
      <c r="AW97" s="12" t="s">
        <v>36</v>
      </c>
      <c r="AX97" s="12" t="s">
        <v>24</v>
      </c>
      <c r="AY97" s="265" t="s">
        <v>394</v>
      </c>
    </row>
    <row r="98" spans="2:65" s="1" customFormat="1" ht="16.5" customHeight="1">
      <c r="B98" s="47"/>
      <c r="C98" s="240" t="s">
        <v>81</v>
      </c>
      <c r="D98" s="240" t="s">
        <v>396</v>
      </c>
      <c r="E98" s="241" t="s">
        <v>6535</v>
      </c>
      <c r="F98" s="242" t="s">
        <v>6536</v>
      </c>
      <c r="G98" s="243" t="s">
        <v>425</v>
      </c>
      <c r="H98" s="244">
        <v>92.43</v>
      </c>
      <c r="I98" s="245"/>
      <c r="J98" s="246">
        <f>ROUND(I98*H98,2)</f>
        <v>0</v>
      </c>
      <c r="K98" s="242" t="s">
        <v>400</v>
      </c>
      <c r="L98" s="73"/>
      <c r="M98" s="247" t="s">
        <v>22</v>
      </c>
      <c r="N98" s="248" t="s">
        <v>44</v>
      </c>
      <c r="O98" s="48"/>
      <c r="P98" s="249">
        <f>O98*H98</f>
        <v>0</v>
      </c>
      <c r="Q98" s="249">
        <v>0</v>
      </c>
      <c r="R98" s="249">
        <f>Q98*H98</f>
        <v>0</v>
      </c>
      <c r="S98" s="249">
        <v>0</v>
      </c>
      <c r="T98" s="250">
        <f>S98*H98</f>
        <v>0</v>
      </c>
      <c r="AR98" s="25" t="s">
        <v>401</v>
      </c>
      <c r="AT98" s="25" t="s">
        <v>396</v>
      </c>
      <c r="AU98" s="25" t="s">
        <v>81</v>
      </c>
      <c r="AY98" s="25" t="s">
        <v>394</v>
      </c>
      <c r="BE98" s="251">
        <f>IF(N98="základní",J98,0)</f>
        <v>0</v>
      </c>
      <c r="BF98" s="251">
        <f>IF(N98="snížená",J98,0)</f>
        <v>0</v>
      </c>
      <c r="BG98" s="251">
        <f>IF(N98="zákl. přenesená",J98,0)</f>
        <v>0</v>
      </c>
      <c r="BH98" s="251">
        <f>IF(N98="sníž. přenesená",J98,0)</f>
        <v>0</v>
      </c>
      <c r="BI98" s="251">
        <f>IF(N98="nulová",J98,0)</f>
        <v>0</v>
      </c>
      <c r="BJ98" s="25" t="s">
        <v>24</v>
      </c>
      <c r="BK98" s="251">
        <f>ROUND(I98*H98,2)</f>
        <v>0</v>
      </c>
      <c r="BL98" s="25" t="s">
        <v>401</v>
      </c>
      <c r="BM98" s="25" t="s">
        <v>6537</v>
      </c>
    </row>
    <row r="99" spans="2:47" s="1" customFormat="1" ht="13.5">
      <c r="B99" s="47"/>
      <c r="C99" s="75"/>
      <c r="D99" s="252" t="s">
        <v>403</v>
      </c>
      <c r="E99" s="75"/>
      <c r="F99" s="253" t="s">
        <v>6538</v>
      </c>
      <c r="G99" s="75"/>
      <c r="H99" s="75"/>
      <c r="I99" s="208"/>
      <c r="J99" s="75"/>
      <c r="K99" s="75"/>
      <c r="L99" s="73"/>
      <c r="M99" s="254"/>
      <c r="N99" s="48"/>
      <c r="O99" s="48"/>
      <c r="P99" s="48"/>
      <c r="Q99" s="48"/>
      <c r="R99" s="48"/>
      <c r="S99" s="48"/>
      <c r="T99" s="96"/>
      <c r="AT99" s="25" t="s">
        <v>403</v>
      </c>
      <c r="AU99" s="25" t="s">
        <v>81</v>
      </c>
    </row>
    <row r="100" spans="2:51" s="12" customFormat="1" ht="13.5">
      <c r="B100" s="255"/>
      <c r="C100" s="256"/>
      <c r="D100" s="252" t="s">
        <v>405</v>
      </c>
      <c r="E100" s="257" t="s">
        <v>22</v>
      </c>
      <c r="F100" s="258" t="s">
        <v>6539</v>
      </c>
      <c r="G100" s="256"/>
      <c r="H100" s="259">
        <v>92.43</v>
      </c>
      <c r="I100" s="260"/>
      <c r="J100" s="256"/>
      <c r="K100" s="256"/>
      <c r="L100" s="261"/>
      <c r="M100" s="262"/>
      <c r="N100" s="263"/>
      <c r="O100" s="263"/>
      <c r="P100" s="263"/>
      <c r="Q100" s="263"/>
      <c r="R100" s="263"/>
      <c r="S100" s="263"/>
      <c r="T100" s="264"/>
      <c r="AT100" s="265" t="s">
        <v>405</v>
      </c>
      <c r="AU100" s="265" t="s">
        <v>81</v>
      </c>
      <c r="AV100" s="12" t="s">
        <v>81</v>
      </c>
      <c r="AW100" s="12" t="s">
        <v>36</v>
      </c>
      <c r="AX100" s="12" t="s">
        <v>24</v>
      </c>
      <c r="AY100" s="265" t="s">
        <v>394</v>
      </c>
    </row>
    <row r="101" spans="2:65" s="1" customFormat="1" ht="16.5" customHeight="1">
      <c r="B101" s="47"/>
      <c r="C101" s="240" t="s">
        <v>413</v>
      </c>
      <c r="D101" s="240" t="s">
        <v>396</v>
      </c>
      <c r="E101" s="241" t="s">
        <v>6540</v>
      </c>
      <c r="F101" s="242" t="s">
        <v>6541</v>
      </c>
      <c r="G101" s="243" t="s">
        <v>425</v>
      </c>
      <c r="H101" s="244">
        <v>92.43</v>
      </c>
      <c r="I101" s="245"/>
      <c r="J101" s="246">
        <f>ROUND(I101*H101,2)</f>
        <v>0</v>
      </c>
      <c r="K101" s="242" t="s">
        <v>400</v>
      </c>
      <c r="L101" s="73"/>
      <c r="M101" s="247" t="s">
        <v>22</v>
      </c>
      <c r="N101" s="248" t="s">
        <v>44</v>
      </c>
      <c r="O101" s="48"/>
      <c r="P101" s="249">
        <f>O101*H101</f>
        <v>0</v>
      </c>
      <c r="Q101" s="249">
        <v>0</v>
      </c>
      <c r="R101" s="249">
        <f>Q101*H101</f>
        <v>0</v>
      </c>
      <c r="S101" s="249">
        <v>0</v>
      </c>
      <c r="T101" s="250">
        <f>S101*H101</f>
        <v>0</v>
      </c>
      <c r="AR101" s="25" t="s">
        <v>401</v>
      </c>
      <c r="AT101" s="25" t="s">
        <v>396</v>
      </c>
      <c r="AU101" s="25" t="s">
        <v>81</v>
      </c>
      <c r="AY101" s="25" t="s">
        <v>394</v>
      </c>
      <c r="BE101" s="251">
        <f>IF(N101="základní",J101,0)</f>
        <v>0</v>
      </c>
      <c r="BF101" s="251">
        <f>IF(N101="snížená",J101,0)</f>
        <v>0</v>
      </c>
      <c r="BG101" s="251">
        <f>IF(N101="zákl. přenesená",J101,0)</f>
        <v>0</v>
      </c>
      <c r="BH101" s="251">
        <f>IF(N101="sníž. přenesená",J101,0)</f>
        <v>0</v>
      </c>
      <c r="BI101" s="251">
        <f>IF(N101="nulová",J101,0)</f>
        <v>0</v>
      </c>
      <c r="BJ101" s="25" t="s">
        <v>24</v>
      </c>
      <c r="BK101" s="251">
        <f>ROUND(I101*H101,2)</f>
        <v>0</v>
      </c>
      <c r="BL101" s="25" t="s">
        <v>401</v>
      </c>
      <c r="BM101" s="25" t="s">
        <v>6542</v>
      </c>
    </row>
    <row r="102" spans="2:47" s="1" customFormat="1" ht="13.5">
      <c r="B102" s="47"/>
      <c r="C102" s="75"/>
      <c r="D102" s="252" t="s">
        <v>403</v>
      </c>
      <c r="E102" s="75"/>
      <c r="F102" s="253" t="s">
        <v>6543</v>
      </c>
      <c r="G102" s="75"/>
      <c r="H102" s="75"/>
      <c r="I102" s="208"/>
      <c r="J102" s="75"/>
      <c r="K102" s="75"/>
      <c r="L102" s="73"/>
      <c r="M102" s="254"/>
      <c r="N102" s="48"/>
      <c r="O102" s="48"/>
      <c r="P102" s="48"/>
      <c r="Q102" s="48"/>
      <c r="R102" s="48"/>
      <c r="S102" s="48"/>
      <c r="T102" s="96"/>
      <c r="AT102" s="25" t="s">
        <v>403</v>
      </c>
      <c r="AU102" s="25" t="s">
        <v>81</v>
      </c>
    </row>
    <row r="103" spans="2:51" s="12" customFormat="1" ht="13.5">
      <c r="B103" s="255"/>
      <c r="C103" s="256"/>
      <c r="D103" s="252" t="s">
        <v>405</v>
      </c>
      <c r="E103" s="257" t="s">
        <v>22</v>
      </c>
      <c r="F103" s="258" t="s">
        <v>6539</v>
      </c>
      <c r="G103" s="256"/>
      <c r="H103" s="259">
        <v>92.43</v>
      </c>
      <c r="I103" s="260"/>
      <c r="J103" s="256"/>
      <c r="K103" s="256"/>
      <c r="L103" s="261"/>
      <c r="M103" s="262"/>
      <c r="N103" s="263"/>
      <c r="O103" s="263"/>
      <c r="P103" s="263"/>
      <c r="Q103" s="263"/>
      <c r="R103" s="263"/>
      <c r="S103" s="263"/>
      <c r="T103" s="264"/>
      <c r="AT103" s="265" t="s">
        <v>405</v>
      </c>
      <c r="AU103" s="265" t="s">
        <v>81</v>
      </c>
      <c r="AV103" s="12" t="s">
        <v>81</v>
      </c>
      <c r="AW103" s="12" t="s">
        <v>36</v>
      </c>
      <c r="AX103" s="12" t="s">
        <v>24</v>
      </c>
      <c r="AY103" s="265" t="s">
        <v>394</v>
      </c>
    </row>
    <row r="104" spans="2:65" s="1" customFormat="1" ht="16.5" customHeight="1">
      <c r="B104" s="47"/>
      <c r="C104" s="240" t="s">
        <v>401</v>
      </c>
      <c r="D104" s="240" t="s">
        <v>396</v>
      </c>
      <c r="E104" s="241" t="s">
        <v>5784</v>
      </c>
      <c r="F104" s="242" t="s">
        <v>5785</v>
      </c>
      <c r="G104" s="243" t="s">
        <v>425</v>
      </c>
      <c r="H104" s="244">
        <v>92.43</v>
      </c>
      <c r="I104" s="245"/>
      <c r="J104" s="246">
        <f>ROUND(I104*H104,2)</f>
        <v>0</v>
      </c>
      <c r="K104" s="242" t="s">
        <v>400</v>
      </c>
      <c r="L104" s="73"/>
      <c r="M104" s="247" t="s">
        <v>22</v>
      </c>
      <c r="N104" s="248" t="s">
        <v>44</v>
      </c>
      <c r="O104" s="48"/>
      <c r="P104" s="249">
        <f>O104*H104</f>
        <v>0</v>
      </c>
      <c r="Q104" s="249">
        <v>0</v>
      </c>
      <c r="R104" s="249">
        <f>Q104*H104</f>
        <v>0</v>
      </c>
      <c r="S104" s="249">
        <v>0</v>
      </c>
      <c r="T104" s="250">
        <f>S104*H104</f>
        <v>0</v>
      </c>
      <c r="AR104" s="25" t="s">
        <v>401</v>
      </c>
      <c r="AT104" s="25" t="s">
        <v>396</v>
      </c>
      <c r="AU104" s="25" t="s">
        <v>81</v>
      </c>
      <c r="AY104" s="25" t="s">
        <v>394</v>
      </c>
      <c r="BE104" s="251">
        <f>IF(N104="základní",J104,0)</f>
        <v>0</v>
      </c>
      <c r="BF104" s="251">
        <f>IF(N104="snížená",J104,0)</f>
        <v>0</v>
      </c>
      <c r="BG104" s="251">
        <f>IF(N104="zákl. přenesená",J104,0)</f>
        <v>0</v>
      </c>
      <c r="BH104" s="251">
        <f>IF(N104="sníž. přenesená",J104,0)</f>
        <v>0</v>
      </c>
      <c r="BI104" s="251">
        <f>IF(N104="nulová",J104,0)</f>
        <v>0</v>
      </c>
      <c r="BJ104" s="25" t="s">
        <v>24</v>
      </c>
      <c r="BK104" s="251">
        <f>ROUND(I104*H104,2)</f>
        <v>0</v>
      </c>
      <c r="BL104" s="25" t="s">
        <v>401</v>
      </c>
      <c r="BM104" s="25" t="s">
        <v>6544</v>
      </c>
    </row>
    <row r="105" spans="2:47" s="1" customFormat="1" ht="13.5">
      <c r="B105" s="47"/>
      <c r="C105" s="75"/>
      <c r="D105" s="252" t="s">
        <v>403</v>
      </c>
      <c r="E105" s="75"/>
      <c r="F105" s="253" t="s">
        <v>5787</v>
      </c>
      <c r="G105" s="75"/>
      <c r="H105" s="75"/>
      <c r="I105" s="208"/>
      <c r="J105" s="75"/>
      <c r="K105" s="75"/>
      <c r="L105" s="73"/>
      <c r="M105" s="254"/>
      <c r="N105" s="48"/>
      <c r="O105" s="48"/>
      <c r="P105" s="48"/>
      <c r="Q105" s="48"/>
      <c r="R105" s="48"/>
      <c r="S105" s="48"/>
      <c r="T105" s="96"/>
      <c r="AT105" s="25" t="s">
        <v>403</v>
      </c>
      <c r="AU105" s="25" t="s">
        <v>81</v>
      </c>
    </row>
    <row r="106" spans="2:51" s="12" customFormat="1" ht="13.5">
      <c r="B106" s="255"/>
      <c r="C106" s="256"/>
      <c r="D106" s="252" t="s">
        <v>405</v>
      </c>
      <c r="E106" s="257" t="s">
        <v>22</v>
      </c>
      <c r="F106" s="258" t="s">
        <v>6539</v>
      </c>
      <c r="G106" s="256"/>
      <c r="H106" s="259">
        <v>92.43</v>
      </c>
      <c r="I106" s="260"/>
      <c r="J106" s="256"/>
      <c r="K106" s="256"/>
      <c r="L106" s="261"/>
      <c r="M106" s="262"/>
      <c r="N106" s="263"/>
      <c r="O106" s="263"/>
      <c r="P106" s="263"/>
      <c r="Q106" s="263"/>
      <c r="R106" s="263"/>
      <c r="S106" s="263"/>
      <c r="T106" s="264"/>
      <c r="AT106" s="265" t="s">
        <v>405</v>
      </c>
      <c r="AU106" s="265" t="s">
        <v>81</v>
      </c>
      <c r="AV106" s="12" t="s">
        <v>81</v>
      </c>
      <c r="AW106" s="12" t="s">
        <v>36</v>
      </c>
      <c r="AX106" s="12" t="s">
        <v>24</v>
      </c>
      <c r="AY106" s="265" t="s">
        <v>394</v>
      </c>
    </row>
    <row r="107" spans="2:65" s="1" customFormat="1" ht="16.5" customHeight="1">
      <c r="B107" s="47"/>
      <c r="C107" s="240" t="s">
        <v>422</v>
      </c>
      <c r="D107" s="240" t="s">
        <v>396</v>
      </c>
      <c r="E107" s="241" t="s">
        <v>456</v>
      </c>
      <c r="F107" s="242" t="s">
        <v>457</v>
      </c>
      <c r="G107" s="243" t="s">
        <v>425</v>
      </c>
      <c r="H107" s="244">
        <v>92.43</v>
      </c>
      <c r="I107" s="245"/>
      <c r="J107" s="246">
        <f>ROUND(I107*H107,2)</f>
        <v>0</v>
      </c>
      <c r="K107" s="242" t="s">
        <v>400</v>
      </c>
      <c r="L107" s="73"/>
      <c r="M107" s="247" t="s">
        <v>22</v>
      </c>
      <c r="N107" s="248" t="s">
        <v>44</v>
      </c>
      <c r="O107" s="48"/>
      <c r="P107" s="249">
        <f>O107*H107</f>
        <v>0</v>
      </c>
      <c r="Q107" s="249">
        <v>0</v>
      </c>
      <c r="R107" s="249">
        <f>Q107*H107</f>
        <v>0</v>
      </c>
      <c r="S107" s="249">
        <v>0</v>
      </c>
      <c r="T107" s="250">
        <f>S107*H107</f>
        <v>0</v>
      </c>
      <c r="AR107" s="25" t="s">
        <v>401</v>
      </c>
      <c r="AT107" s="25" t="s">
        <v>396</v>
      </c>
      <c r="AU107" s="25" t="s">
        <v>81</v>
      </c>
      <c r="AY107" s="25" t="s">
        <v>394</v>
      </c>
      <c r="BE107" s="251">
        <f>IF(N107="základní",J107,0)</f>
        <v>0</v>
      </c>
      <c r="BF107" s="251">
        <f>IF(N107="snížená",J107,0)</f>
        <v>0</v>
      </c>
      <c r="BG107" s="251">
        <f>IF(N107="zákl. přenesená",J107,0)</f>
        <v>0</v>
      </c>
      <c r="BH107" s="251">
        <f>IF(N107="sníž. přenesená",J107,0)</f>
        <v>0</v>
      </c>
      <c r="BI107" s="251">
        <f>IF(N107="nulová",J107,0)</f>
        <v>0</v>
      </c>
      <c r="BJ107" s="25" t="s">
        <v>24</v>
      </c>
      <c r="BK107" s="251">
        <f>ROUND(I107*H107,2)</f>
        <v>0</v>
      </c>
      <c r="BL107" s="25" t="s">
        <v>401</v>
      </c>
      <c r="BM107" s="25" t="s">
        <v>6545</v>
      </c>
    </row>
    <row r="108" spans="2:47" s="1" customFormat="1" ht="13.5">
      <c r="B108" s="47"/>
      <c r="C108" s="75"/>
      <c r="D108" s="252" t="s">
        <v>403</v>
      </c>
      <c r="E108" s="75"/>
      <c r="F108" s="253" t="s">
        <v>459</v>
      </c>
      <c r="G108" s="75"/>
      <c r="H108" s="75"/>
      <c r="I108" s="208"/>
      <c r="J108" s="75"/>
      <c r="K108" s="75"/>
      <c r="L108" s="73"/>
      <c r="M108" s="254"/>
      <c r="N108" s="48"/>
      <c r="O108" s="48"/>
      <c r="P108" s="48"/>
      <c r="Q108" s="48"/>
      <c r="R108" s="48"/>
      <c r="S108" s="48"/>
      <c r="T108" s="96"/>
      <c r="AT108" s="25" t="s">
        <v>403</v>
      </c>
      <c r="AU108" s="25" t="s">
        <v>81</v>
      </c>
    </row>
    <row r="109" spans="2:51" s="12" customFormat="1" ht="13.5">
      <c r="B109" s="255"/>
      <c r="C109" s="256"/>
      <c r="D109" s="252" t="s">
        <v>405</v>
      </c>
      <c r="E109" s="257" t="s">
        <v>22</v>
      </c>
      <c r="F109" s="258" t="s">
        <v>6539</v>
      </c>
      <c r="G109" s="256"/>
      <c r="H109" s="259">
        <v>92.43</v>
      </c>
      <c r="I109" s="260"/>
      <c r="J109" s="256"/>
      <c r="K109" s="256"/>
      <c r="L109" s="261"/>
      <c r="M109" s="262"/>
      <c r="N109" s="263"/>
      <c r="O109" s="263"/>
      <c r="P109" s="263"/>
      <c r="Q109" s="263"/>
      <c r="R109" s="263"/>
      <c r="S109" s="263"/>
      <c r="T109" s="264"/>
      <c r="AT109" s="265" t="s">
        <v>405</v>
      </c>
      <c r="AU109" s="265" t="s">
        <v>81</v>
      </c>
      <c r="AV109" s="12" t="s">
        <v>81</v>
      </c>
      <c r="AW109" s="12" t="s">
        <v>36</v>
      </c>
      <c r="AX109" s="12" t="s">
        <v>24</v>
      </c>
      <c r="AY109" s="265" t="s">
        <v>394</v>
      </c>
    </row>
    <row r="110" spans="2:65" s="1" customFormat="1" ht="16.5" customHeight="1">
      <c r="B110" s="47"/>
      <c r="C110" s="240" t="s">
        <v>432</v>
      </c>
      <c r="D110" s="240" t="s">
        <v>396</v>
      </c>
      <c r="E110" s="241" t="s">
        <v>6546</v>
      </c>
      <c r="F110" s="242" t="s">
        <v>6547</v>
      </c>
      <c r="G110" s="243" t="s">
        <v>399</v>
      </c>
      <c r="H110" s="244">
        <v>98.1</v>
      </c>
      <c r="I110" s="245"/>
      <c r="J110" s="246">
        <f>ROUND(I110*H110,2)</f>
        <v>0</v>
      </c>
      <c r="K110" s="242" t="s">
        <v>400</v>
      </c>
      <c r="L110" s="73"/>
      <c r="M110" s="247" t="s">
        <v>22</v>
      </c>
      <c r="N110" s="248" t="s">
        <v>44</v>
      </c>
      <c r="O110" s="48"/>
      <c r="P110" s="249">
        <f>O110*H110</f>
        <v>0</v>
      </c>
      <c r="Q110" s="249">
        <v>0.0007</v>
      </c>
      <c r="R110" s="249">
        <f>Q110*H110</f>
        <v>0.06867</v>
      </c>
      <c r="S110" s="249">
        <v>0</v>
      </c>
      <c r="T110" s="250">
        <f>S110*H110</f>
        <v>0</v>
      </c>
      <c r="AR110" s="25" t="s">
        <v>401</v>
      </c>
      <c r="AT110" s="25" t="s">
        <v>396</v>
      </c>
      <c r="AU110" s="25" t="s">
        <v>81</v>
      </c>
      <c r="AY110" s="25" t="s">
        <v>394</v>
      </c>
      <c r="BE110" s="251">
        <f>IF(N110="základní",J110,0)</f>
        <v>0</v>
      </c>
      <c r="BF110" s="251">
        <f>IF(N110="snížená",J110,0)</f>
        <v>0</v>
      </c>
      <c r="BG110" s="251">
        <f>IF(N110="zákl. přenesená",J110,0)</f>
        <v>0</v>
      </c>
      <c r="BH110" s="251">
        <f>IF(N110="sníž. přenesená",J110,0)</f>
        <v>0</v>
      </c>
      <c r="BI110" s="251">
        <f>IF(N110="nulová",J110,0)</f>
        <v>0</v>
      </c>
      <c r="BJ110" s="25" t="s">
        <v>24</v>
      </c>
      <c r="BK110" s="251">
        <f>ROUND(I110*H110,2)</f>
        <v>0</v>
      </c>
      <c r="BL110" s="25" t="s">
        <v>401</v>
      </c>
      <c r="BM110" s="25" t="s">
        <v>6548</v>
      </c>
    </row>
    <row r="111" spans="2:47" s="1" customFormat="1" ht="13.5">
      <c r="B111" s="47"/>
      <c r="C111" s="75"/>
      <c r="D111" s="252" t="s">
        <v>403</v>
      </c>
      <c r="E111" s="75"/>
      <c r="F111" s="253" t="s">
        <v>6549</v>
      </c>
      <c r="G111" s="75"/>
      <c r="H111" s="75"/>
      <c r="I111" s="208"/>
      <c r="J111" s="75"/>
      <c r="K111" s="75"/>
      <c r="L111" s="73"/>
      <c r="M111" s="254"/>
      <c r="N111" s="48"/>
      <c r="O111" s="48"/>
      <c r="P111" s="48"/>
      <c r="Q111" s="48"/>
      <c r="R111" s="48"/>
      <c r="S111" s="48"/>
      <c r="T111" s="96"/>
      <c r="AT111" s="25" t="s">
        <v>403</v>
      </c>
      <c r="AU111" s="25" t="s">
        <v>81</v>
      </c>
    </row>
    <row r="112" spans="2:51" s="12" customFormat="1" ht="13.5">
      <c r="B112" s="255"/>
      <c r="C112" s="256"/>
      <c r="D112" s="252" t="s">
        <v>405</v>
      </c>
      <c r="E112" s="257" t="s">
        <v>190</v>
      </c>
      <c r="F112" s="258" t="s">
        <v>6550</v>
      </c>
      <c r="G112" s="256"/>
      <c r="H112" s="259">
        <v>98.1</v>
      </c>
      <c r="I112" s="260"/>
      <c r="J112" s="256"/>
      <c r="K112" s="256"/>
      <c r="L112" s="261"/>
      <c r="M112" s="262"/>
      <c r="N112" s="263"/>
      <c r="O112" s="263"/>
      <c r="P112" s="263"/>
      <c r="Q112" s="263"/>
      <c r="R112" s="263"/>
      <c r="S112" s="263"/>
      <c r="T112" s="264"/>
      <c r="AT112" s="265" t="s">
        <v>405</v>
      </c>
      <c r="AU112" s="265" t="s">
        <v>81</v>
      </c>
      <c r="AV112" s="12" t="s">
        <v>81</v>
      </c>
      <c r="AW112" s="12" t="s">
        <v>36</v>
      </c>
      <c r="AX112" s="12" t="s">
        <v>24</v>
      </c>
      <c r="AY112" s="265" t="s">
        <v>394</v>
      </c>
    </row>
    <row r="113" spans="2:65" s="1" customFormat="1" ht="16.5" customHeight="1">
      <c r="B113" s="47"/>
      <c r="C113" s="240" t="s">
        <v>437</v>
      </c>
      <c r="D113" s="240" t="s">
        <v>396</v>
      </c>
      <c r="E113" s="241" t="s">
        <v>6551</v>
      </c>
      <c r="F113" s="242" t="s">
        <v>6552</v>
      </c>
      <c r="G113" s="243" t="s">
        <v>399</v>
      </c>
      <c r="H113" s="244">
        <v>98.1</v>
      </c>
      <c r="I113" s="245"/>
      <c r="J113" s="246">
        <f>ROUND(I113*H113,2)</f>
        <v>0</v>
      </c>
      <c r="K113" s="242" t="s">
        <v>400</v>
      </c>
      <c r="L113" s="73"/>
      <c r="M113" s="247" t="s">
        <v>22</v>
      </c>
      <c r="N113" s="248" t="s">
        <v>44</v>
      </c>
      <c r="O113" s="48"/>
      <c r="P113" s="249">
        <f>O113*H113</f>
        <v>0</v>
      </c>
      <c r="Q113" s="249">
        <v>0</v>
      </c>
      <c r="R113" s="249">
        <f>Q113*H113</f>
        <v>0</v>
      </c>
      <c r="S113" s="249">
        <v>0</v>
      </c>
      <c r="T113" s="250">
        <f>S113*H113</f>
        <v>0</v>
      </c>
      <c r="AR113" s="25" t="s">
        <v>401</v>
      </c>
      <c r="AT113" s="25" t="s">
        <v>396</v>
      </c>
      <c r="AU113" s="25" t="s">
        <v>81</v>
      </c>
      <c r="AY113" s="25" t="s">
        <v>394</v>
      </c>
      <c r="BE113" s="251">
        <f>IF(N113="základní",J113,0)</f>
        <v>0</v>
      </c>
      <c r="BF113" s="251">
        <f>IF(N113="snížená",J113,0)</f>
        <v>0</v>
      </c>
      <c r="BG113" s="251">
        <f>IF(N113="zákl. přenesená",J113,0)</f>
        <v>0</v>
      </c>
      <c r="BH113" s="251">
        <f>IF(N113="sníž. přenesená",J113,0)</f>
        <v>0</v>
      </c>
      <c r="BI113" s="251">
        <f>IF(N113="nulová",J113,0)</f>
        <v>0</v>
      </c>
      <c r="BJ113" s="25" t="s">
        <v>24</v>
      </c>
      <c r="BK113" s="251">
        <f>ROUND(I113*H113,2)</f>
        <v>0</v>
      </c>
      <c r="BL113" s="25" t="s">
        <v>401</v>
      </c>
      <c r="BM113" s="25" t="s">
        <v>6553</v>
      </c>
    </row>
    <row r="114" spans="2:47" s="1" customFormat="1" ht="13.5">
      <c r="B114" s="47"/>
      <c r="C114" s="75"/>
      <c r="D114" s="252" t="s">
        <v>403</v>
      </c>
      <c r="E114" s="75"/>
      <c r="F114" s="253" t="s">
        <v>6554</v>
      </c>
      <c r="G114" s="75"/>
      <c r="H114" s="75"/>
      <c r="I114" s="208"/>
      <c r="J114" s="75"/>
      <c r="K114" s="75"/>
      <c r="L114" s="73"/>
      <c r="M114" s="254"/>
      <c r="N114" s="48"/>
      <c r="O114" s="48"/>
      <c r="P114" s="48"/>
      <c r="Q114" s="48"/>
      <c r="R114" s="48"/>
      <c r="S114" s="48"/>
      <c r="T114" s="96"/>
      <c r="AT114" s="25" t="s">
        <v>403</v>
      </c>
      <c r="AU114" s="25" t="s">
        <v>81</v>
      </c>
    </row>
    <row r="115" spans="2:51" s="12" customFormat="1" ht="13.5">
      <c r="B115" s="255"/>
      <c r="C115" s="256"/>
      <c r="D115" s="252" t="s">
        <v>405</v>
      </c>
      <c r="E115" s="257" t="s">
        <v>22</v>
      </c>
      <c r="F115" s="258" t="s">
        <v>190</v>
      </c>
      <c r="G115" s="256"/>
      <c r="H115" s="259">
        <v>98.1</v>
      </c>
      <c r="I115" s="260"/>
      <c r="J115" s="256"/>
      <c r="K115" s="256"/>
      <c r="L115" s="261"/>
      <c r="M115" s="262"/>
      <c r="N115" s="263"/>
      <c r="O115" s="263"/>
      <c r="P115" s="263"/>
      <c r="Q115" s="263"/>
      <c r="R115" s="263"/>
      <c r="S115" s="263"/>
      <c r="T115" s="264"/>
      <c r="AT115" s="265" t="s">
        <v>405</v>
      </c>
      <c r="AU115" s="265" t="s">
        <v>81</v>
      </c>
      <c r="AV115" s="12" t="s">
        <v>81</v>
      </c>
      <c r="AW115" s="12" t="s">
        <v>36</v>
      </c>
      <c r="AX115" s="12" t="s">
        <v>24</v>
      </c>
      <c r="AY115" s="265" t="s">
        <v>394</v>
      </c>
    </row>
    <row r="116" spans="2:65" s="1" customFormat="1" ht="16.5" customHeight="1">
      <c r="B116" s="47"/>
      <c r="C116" s="240" t="s">
        <v>443</v>
      </c>
      <c r="D116" s="240" t="s">
        <v>396</v>
      </c>
      <c r="E116" s="241" t="s">
        <v>6555</v>
      </c>
      <c r="F116" s="242" t="s">
        <v>6556</v>
      </c>
      <c r="G116" s="243" t="s">
        <v>399</v>
      </c>
      <c r="H116" s="244">
        <v>98.1</v>
      </c>
      <c r="I116" s="245"/>
      <c r="J116" s="246">
        <f>ROUND(I116*H116,2)</f>
        <v>0</v>
      </c>
      <c r="K116" s="242" t="s">
        <v>400</v>
      </c>
      <c r="L116" s="73"/>
      <c r="M116" s="247" t="s">
        <v>22</v>
      </c>
      <c r="N116" s="248" t="s">
        <v>44</v>
      </c>
      <c r="O116" s="48"/>
      <c r="P116" s="249">
        <f>O116*H116</f>
        <v>0</v>
      </c>
      <c r="Q116" s="249">
        <v>0.00079</v>
      </c>
      <c r="R116" s="249">
        <f>Q116*H116</f>
        <v>0.077499</v>
      </c>
      <c r="S116" s="249">
        <v>0</v>
      </c>
      <c r="T116" s="250">
        <f>S116*H116</f>
        <v>0</v>
      </c>
      <c r="AR116" s="25" t="s">
        <v>401</v>
      </c>
      <c r="AT116" s="25" t="s">
        <v>396</v>
      </c>
      <c r="AU116" s="25" t="s">
        <v>81</v>
      </c>
      <c r="AY116" s="25" t="s">
        <v>394</v>
      </c>
      <c r="BE116" s="251">
        <f>IF(N116="základní",J116,0)</f>
        <v>0</v>
      </c>
      <c r="BF116" s="251">
        <f>IF(N116="snížená",J116,0)</f>
        <v>0</v>
      </c>
      <c r="BG116" s="251">
        <f>IF(N116="zákl. přenesená",J116,0)</f>
        <v>0</v>
      </c>
      <c r="BH116" s="251">
        <f>IF(N116="sníž. přenesená",J116,0)</f>
        <v>0</v>
      </c>
      <c r="BI116" s="251">
        <f>IF(N116="nulová",J116,0)</f>
        <v>0</v>
      </c>
      <c r="BJ116" s="25" t="s">
        <v>24</v>
      </c>
      <c r="BK116" s="251">
        <f>ROUND(I116*H116,2)</f>
        <v>0</v>
      </c>
      <c r="BL116" s="25" t="s">
        <v>401</v>
      </c>
      <c r="BM116" s="25" t="s">
        <v>6557</v>
      </c>
    </row>
    <row r="117" spans="2:47" s="1" customFormat="1" ht="13.5">
      <c r="B117" s="47"/>
      <c r="C117" s="75"/>
      <c r="D117" s="252" t="s">
        <v>403</v>
      </c>
      <c r="E117" s="75"/>
      <c r="F117" s="253" t="s">
        <v>6558</v>
      </c>
      <c r="G117" s="75"/>
      <c r="H117" s="75"/>
      <c r="I117" s="208"/>
      <c r="J117" s="75"/>
      <c r="K117" s="75"/>
      <c r="L117" s="73"/>
      <c r="M117" s="254"/>
      <c r="N117" s="48"/>
      <c r="O117" s="48"/>
      <c r="P117" s="48"/>
      <c r="Q117" s="48"/>
      <c r="R117" s="48"/>
      <c r="S117" s="48"/>
      <c r="T117" s="96"/>
      <c r="AT117" s="25" t="s">
        <v>403</v>
      </c>
      <c r="AU117" s="25" t="s">
        <v>81</v>
      </c>
    </row>
    <row r="118" spans="2:51" s="12" customFormat="1" ht="13.5">
      <c r="B118" s="255"/>
      <c r="C118" s="256"/>
      <c r="D118" s="252" t="s">
        <v>405</v>
      </c>
      <c r="E118" s="257" t="s">
        <v>22</v>
      </c>
      <c r="F118" s="258" t="s">
        <v>190</v>
      </c>
      <c r="G118" s="256"/>
      <c r="H118" s="259">
        <v>98.1</v>
      </c>
      <c r="I118" s="260"/>
      <c r="J118" s="256"/>
      <c r="K118" s="256"/>
      <c r="L118" s="261"/>
      <c r="M118" s="262"/>
      <c r="N118" s="263"/>
      <c r="O118" s="263"/>
      <c r="P118" s="263"/>
      <c r="Q118" s="263"/>
      <c r="R118" s="263"/>
      <c r="S118" s="263"/>
      <c r="T118" s="264"/>
      <c r="AT118" s="265" t="s">
        <v>405</v>
      </c>
      <c r="AU118" s="265" t="s">
        <v>81</v>
      </c>
      <c r="AV118" s="12" t="s">
        <v>81</v>
      </c>
      <c r="AW118" s="12" t="s">
        <v>36</v>
      </c>
      <c r="AX118" s="12" t="s">
        <v>24</v>
      </c>
      <c r="AY118" s="265" t="s">
        <v>394</v>
      </c>
    </row>
    <row r="119" spans="2:65" s="1" customFormat="1" ht="16.5" customHeight="1">
      <c r="B119" s="47"/>
      <c r="C119" s="240" t="s">
        <v>448</v>
      </c>
      <c r="D119" s="240" t="s">
        <v>396</v>
      </c>
      <c r="E119" s="241" t="s">
        <v>6559</v>
      </c>
      <c r="F119" s="242" t="s">
        <v>6560</v>
      </c>
      <c r="G119" s="243" t="s">
        <v>399</v>
      </c>
      <c r="H119" s="244">
        <v>98.1</v>
      </c>
      <c r="I119" s="245"/>
      <c r="J119" s="246">
        <f>ROUND(I119*H119,2)</f>
        <v>0</v>
      </c>
      <c r="K119" s="242" t="s">
        <v>400</v>
      </c>
      <c r="L119" s="73"/>
      <c r="M119" s="247" t="s">
        <v>22</v>
      </c>
      <c r="N119" s="248" t="s">
        <v>44</v>
      </c>
      <c r="O119" s="48"/>
      <c r="P119" s="249">
        <f>O119*H119</f>
        <v>0</v>
      </c>
      <c r="Q119" s="249">
        <v>0</v>
      </c>
      <c r="R119" s="249">
        <f>Q119*H119</f>
        <v>0</v>
      </c>
      <c r="S119" s="249">
        <v>0</v>
      </c>
      <c r="T119" s="250">
        <f>S119*H119</f>
        <v>0</v>
      </c>
      <c r="AR119" s="25" t="s">
        <v>401</v>
      </c>
      <c r="AT119" s="25" t="s">
        <v>396</v>
      </c>
      <c r="AU119" s="25" t="s">
        <v>81</v>
      </c>
      <c r="AY119" s="25" t="s">
        <v>394</v>
      </c>
      <c r="BE119" s="251">
        <f>IF(N119="základní",J119,0)</f>
        <v>0</v>
      </c>
      <c r="BF119" s="251">
        <f>IF(N119="snížená",J119,0)</f>
        <v>0</v>
      </c>
      <c r="BG119" s="251">
        <f>IF(N119="zákl. přenesená",J119,0)</f>
        <v>0</v>
      </c>
      <c r="BH119" s="251">
        <f>IF(N119="sníž. přenesená",J119,0)</f>
        <v>0</v>
      </c>
      <c r="BI119" s="251">
        <f>IF(N119="nulová",J119,0)</f>
        <v>0</v>
      </c>
      <c r="BJ119" s="25" t="s">
        <v>24</v>
      </c>
      <c r="BK119" s="251">
        <f>ROUND(I119*H119,2)</f>
        <v>0</v>
      </c>
      <c r="BL119" s="25" t="s">
        <v>401</v>
      </c>
      <c r="BM119" s="25" t="s">
        <v>6561</v>
      </c>
    </row>
    <row r="120" spans="2:47" s="1" customFormat="1" ht="13.5">
      <c r="B120" s="47"/>
      <c r="C120" s="75"/>
      <c r="D120" s="252" t="s">
        <v>403</v>
      </c>
      <c r="E120" s="75"/>
      <c r="F120" s="253" t="s">
        <v>6562</v>
      </c>
      <c r="G120" s="75"/>
      <c r="H120" s="75"/>
      <c r="I120" s="208"/>
      <c r="J120" s="75"/>
      <c r="K120" s="75"/>
      <c r="L120" s="73"/>
      <c r="M120" s="254"/>
      <c r="N120" s="48"/>
      <c r="O120" s="48"/>
      <c r="P120" s="48"/>
      <c r="Q120" s="48"/>
      <c r="R120" s="48"/>
      <c r="S120" s="48"/>
      <c r="T120" s="96"/>
      <c r="AT120" s="25" t="s">
        <v>403</v>
      </c>
      <c r="AU120" s="25" t="s">
        <v>81</v>
      </c>
    </row>
    <row r="121" spans="2:51" s="12" customFormat="1" ht="13.5">
      <c r="B121" s="255"/>
      <c r="C121" s="256"/>
      <c r="D121" s="252" t="s">
        <v>405</v>
      </c>
      <c r="E121" s="257" t="s">
        <v>22</v>
      </c>
      <c r="F121" s="258" t="s">
        <v>190</v>
      </c>
      <c r="G121" s="256"/>
      <c r="H121" s="259">
        <v>98.1</v>
      </c>
      <c r="I121" s="260"/>
      <c r="J121" s="256"/>
      <c r="K121" s="256"/>
      <c r="L121" s="261"/>
      <c r="M121" s="262"/>
      <c r="N121" s="263"/>
      <c r="O121" s="263"/>
      <c r="P121" s="263"/>
      <c r="Q121" s="263"/>
      <c r="R121" s="263"/>
      <c r="S121" s="263"/>
      <c r="T121" s="264"/>
      <c r="AT121" s="265" t="s">
        <v>405</v>
      </c>
      <c r="AU121" s="265" t="s">
        <v>81</v>
      </c>
      <c r="AV121" s="12" t="s">
        <v>81</v>
      </c>
      <c r="AW121" s="12" t="s">
        <v>36</v>
      </c>
      <c r="AX121" s="12" t="s">
        <v>24</v>
      </c>
      <c r="AY121" s="265" t="s">
        <v>394</v>
      </c>
    </row>
    <row r="122" spans="2:65" s="1" customFormat="1" ht="16.5" customHeight="1">
      <c r="B122" s="47"/>
      <c r="C122" s="240" t="s">
        <v>455</v>
      </c>
      <c r="D122" s="240" t="s">
        <v>396</v>
      </c>
      <c r="E122" s="241" t="s">
        <v>6563</v>
      </c>
      <c r="F122" s="242" t="s">
        <v>6564</v>
      </c>
      <c r="G122" s="243" t="s">
        <v>399</v>
      </c>
      <c r="H122" s="244">
        <v>98.1</v>
      </c>
      <c r="I122" s="245"/>
      <c r="J122" s="246">
        <f>ROUND(I122*H122,2)</f>
        <v>0</v>
      </c>
      <c r="K122" s="242" t="s">
        <v>400</v>
      </c>
      <c r="L122" s="73"/>
      <c r="M122" s="247" t="s">
        <v>22</v>
      </c>
      <c r="N122" s="248" t="s">
        <v>44</v>
      </c>
      <c r="O122" s="48"/>
      <c r="P122" s="249">
        <f>O122*H122</f>
        <v>0</v>
      </c>
      <c r="Q122" s="249">
        <v>0</v>
      </c>
      <c r="R122" s="249">
        <f>Q122*H122</f>
        <v>0</v>
      </c>
      <c r="S122" s="249">
        <v>0</v>
      </c>
      <c r="T122" s="250">
        <f>S122*H122</f>
        <v>0</v>
      </c>
      <c r="AR122" s="25" t="s">
        <v>401</v>
      </c>
      <c r="AT122" s="25" t="s">
        <v>396</v>
      </c>
      <c r="AU122" s="25" t="s">
        <v>81</v>
      </c>
      <c r="AY122" s="25" t="s">
        <v>394</v>
      </c>
      <c r="BE122" s="251">
        <f>IF(N122="základní",J122,0)</f>
        <v>0</v>
      </c>
      <c r="BF122" s="251">
        <f>IF(N122="snížená",J122,0)</f>
        <v>0</v>
      </c>
      <c r="BG122" s="251">
        <f>IF(N122="zákl. přenesená",J122,0)</f>
        <v>0</v>
      </c>
      <c r="BH122" s="251">
        <f>IF(N122="sníž. přenesená",J122,0)</f>
        <v>0</v>
      </c>
      <c r="BI122" s="251">
        <f>IF(N122="nulová",J122,0)</f>
        <v>0</v>
      </c>
      <c r="BJ122" s="25" t="s">
        <v>24</v>
      </c>
      <c r="BK122" s="251">
        <f>ROUND(I122*H122,2)</f>
        <v>0</v>
      </c>
      <c r="BL122" s="25" t="s">
        <v>401</v>
      </c>
      <c r="BM122" s="25" t="s">
        <v>6565</v>
      </c>
    </row>
    <row r="123" spans="2:47" s="1" customFormat="1" ht="13.5">
      <c r="B123" s="47"/>
      <c r="C123" s="75"/>
      <c r="D123" s="252" t="s">
        <v>403</v>
      </c>
      <c r="E123" s="75"/>
      <c r="F123" s="253" t="s">
        <v>6566</v>
      </c>
      <c r="G123" s="75"/>
      <c r="H123" s="75"/>
      <c r="I123" s="208"/>
      <c r="J123" s="75"/>
      <c r="K123" s="75"/>
      <c r="L123" s="73"/>
      <c r="M123" s="254"/>
      <c r="N123" s="48"/>
      <c r="O123" s="48"/>
      <c r="P123" s="48"/>
      <c r="Q123" s="48"/>
      <c r="R123" s="48"/>
      <c r="S123" s="48"/>
      <c r="T123" s="96"/>
      <c r="AT123" s="25" t="s">
        <v>403</v>
      </c>
      <c r="AU123" s="25" t="s">
        <v>81</v>
      </c>
    </row>
    <row r="124" spans="2:51" s="12" customFormat="1" ht="13.5">
      <c r="B124" s="255"/>
      <c r="C124" s="256"/>
      <c r="D124" s="252" t="s">
        <v>405</v>
      </c>
      <c r="E124" s="257" t="s">
        <v>22</v>
      </c>
      <c r="F124" s="258" t="s">
        <v>190</v>
      </c>
      <c r="G124" s="256"/>
      <c r="H124" s="259">
        <v>98.1</v>
      </c>
      <c r="I124" s="260"/>
      <c r="J124" s="256"/>
      <c r="K124" s="256"/>
      <c r="L124" s="261"/>
      <c r="M124" s="262"/>
      <c r="N124" s="263"/>
      <c r="O124" s="263"/>
      <c r="P124" s="263"/>
      <c r="Q124" s="263"/>
      <c r="R124" s="263"/>
      <c r="S124" s="263"/>
      <c r="T124" s="264"/>
      <c r="AT124" s="265" t="s">
        <v>405</v>
      </c>
      <c r="AU124" s="265" t="s">
        <v>81</v>
      </c>
      <c r="AV124" s="12" t="s">
        <v>81</v>
      </c>
      <c r="AW124" s="12" t="s">
        <v>36</v>
      </c>
      <c r="AX124" s="12" t="s">
        <v>24</v>
      </c>
      <c r="AY124" s="265" t="s">
        <v>394</v>
      </c>
    </row>
    <row r="125" spans="2:65" s="1" customFormat="1" ht="16.5" customHeight="1">
      <c r="B125" s="47"/>
      <c r="C125" s="240" t="s">
        <v>460</v>
      </c>
      <c r="D125" s="240" t="s">
        <v>396</v>
      </c>
      <c r="E125" s="241" t="s">
        <v>6567</v>
      </c>
      <c r="F125" s="242" t="s">
        <v>6568</v>
      </c>
      <c r="G125" s="243" t="s">
        <v>425</v>
      </c>
      <c r="H125" s="244">
        <v>29.578</v>
      </c>
      <c r="I125" s="245"/>
      <c r="J125" s="246">
        <f>ROUND(I125*H125,2)</f>
        <v>0</v>
      </c>
      <c r="K125" s="242" t="s">
        <v>400</v>
      </c>
      <c r="L125" s="73"/>
      <c r="M125" s="247" t="s">
        <v>22</v>
      </c>
      <c r="N125" s="248" t="s">
        <v>44</v>
      </c>
      <c r="O125" s="48"/>
      <c r="P125" s="249">
        <f>O125*H125</f>
        <v>0</v>
      </c>
      <c r="Q125" s="249">
        <v>0</v>
      </c>
      <c r="R125" s="249">
        <f>Q125*H125</f>
        <v>0</v>
      </c>
      <c r="S125" s="249">
        <v>0</v>
      </c>
      <c r="T125" s="250">
        <f>S125*H125</f>
        <v>0</v>
      </c>
      <c r="AR125" s="25" t="s">
        <v>401</v>
      </c>
      <c r="AT125" s="25" t="s">
        <v>396</v>
      </c>
      <c r="AU125" s="25" t="s">
        <v>81</v>
      </c>
      <c r="AY125" s="25" t="s">
        <v>394</v>
      </c>
      <c r="BE125" s="251">
        <f>IF(N125="základní",J125,0)</f>
        <v>0</v>
      </c>
      <c r="BF125" s="251">
        <f>IF(N125="snížená",J125,0)</f>
        <v>0</v>
      </c>
      <c r="BG125" s="251">
        <f>IF(N125="zákl. přenesená",J125,0)</f>
        <v>0</v>
      </c>
      <c r="BH125" s="251">
        <f>IF(N125="sníž. přenesená",J125,0)</f>
        <v>0</v>
      </c>
      <c r="BI125" s="251">
        <f>IF(N125="nulová",J125,0)</f>
        <v>0</v>
      </c>
      <c r="BJ125" s="25" t="s">
        <v>24</v>
      </c>
      <c r="BK125" s="251">
        <f>ROUND(I125*H125,2)</f>
        <v>0</v>
      </c>
      <c r="BL125" s="25" t="s">
        <v>401</v>
      </c>
      <c r="BM125" s="25" t="s">
        <v>6569</v>
      </c>
    </row>
    <row r="126" spans="2:47" s="1" customFormat="1" ht="13.5">
      <c r="B126" s="47"/>
      <c r="C126" s="75"/>
      <c r="D126" s="252" t="s">
        <v>403</v>
      </c>
      <c r="E126" s="75"/>
      <c r="F126" s="253" t="s">
        <v>6570</v>
      </c>
      <c r="G126" s="75"/>
      <c r="H126" s="75"/>
      <c r="I126" s="208"/>
      <c r="J126" s="75"/>
      <c r="K126" s="75"/>
      <c r="L126" s="73"/>
      <c r="M126" s="254"/>
      <c r="N126" s="48"/>
      <c r="O126" s="48"/>
      <c r="P126" s="48"/>
      <c r="Q126" s="48"/>
      <c r="R126" s="48"/>
      <c r="S126" s="48"/>
      <c r="T126" s="96"/>
      <c r="AT126" s="25" t="s">
        <v>403</v>
      </c>
      <c r="AU126" s="25" t="s">
        <v>81</v>
      </c>
    </row>
    <row r="127" spans="2:51" s="12" customFormat="1" ht="13.5">
      <c r="B127" s="255"/>
      <c r="C127" s="256"/>
      <c r="D127" s="252" t="s">
        <v>405</v>
      </c>
      <c r="E127" s="257" t="s">
        <v>22</v>
      </c>
      <c r="F127" s="258" t="s">
        <v>6571</v>
      </c>
      <c r="G127" s="256"/>
      <c r="H127" s="259">
        <v>29.578</v>
      </c>
      <c r="I127" s="260"/>
      <c r="J127" s="256"/>
      <c r="K127" s="256"/>
      <c r="L127" s="261"/>
      <c r="M127" s="262"/>
      <c r="N127" s="263"/>
      <c r="O127" s="263"/>
      <c r="P127" s="263"/>
      <c r="Q127" s="263"/>
      <c r="R127" s="263"/>
      <c r="S127" s="263"/>
      <c r="T127" s="264"/>
      <c r="AT127" s="265" t="s">
        <v>405</v>
      </c>
      <c r="AU127" s="265" t="s">
        <v>81</v>
      </c>
      <c r="AV127" s="12" t="s">
        <v>81</v>
      </c>
      <c r="AW127" s="12" t="s">
        <v>36</v>
      </c>
      <c r="AX127" s="12" t="s">
        <v>24</v>
      </c>
      <c r="AY127" s="265" t="s">
        <v>394</v>
      </c>
    </row>
    <row r="128" spans="2:65" s="1" customFormat="1" ht="16.5" customHeight="1">
      <c r="B128" s="47"/>
      <c r="C128" s="240" t="s">
        <v>305</v>
      </c>
      <c r="D128" s="240" t="s">
        <v>396</v>
      </c>
      <c r="E128" s="241" t="s">
        <v>4734</v>
      </c>
      <c r="F128" s="242" t="s">
        <v>4735</v>
      </c>
      <c r="G128" s="243" t="s">
        <v>425</v>
      </c>
      <c r="H128" s="244">
        <v>291.392</v>
      </c>
      <c r="I128" s="245"/>
      <c r="J128" s="246">
        <f>ROUND(I128*H128,2)</f>
        <v>0</v>
      </c>
      <c r="K128" s="242" t="s">
        <v>400</v>
      </c>
      <c r="L128" s="73"/>
      <c r="M128" s="247" t="s">
        <v>22</v>
      </c>
      <c r="N128" s="248" t="s">
        <v>44</v>
      </c>
      <c r="O128" s="48"/>
      <c r="P128" s="249">
        <f>O128*H128</f>
        <v>0</v>
      </c>
      <c r="Q128" s="249">
        <v>0</v>
      </c>
      <c r="R128" s="249">
        <f>Q128*H128</f>
        <v>0</v>
      </c>
      <c r="S128" s="249">
        <v>0</v>
      </c>
      <c r="T128" s="250">
        <f>S128*H128</f>
        <v>0</v>
      </c>
      <c r="AR128" s="25" t="s">
        <v>401</v>
      </c>
      <c r="AT128" s="25" t="s">
        <v>396</v>
      </c>
      <c r="AU128" s="25" t="s">
        <v>81</v>
      </c>
      <c r="AY128" s="25" t="s">
        <v>394</v>
      </c>
      <c r="BE128" s="251">
        <f>IF(N128="základní",J128,0)</f>
        <v>0</v>
      </c>
      <c r="BF128" s="251">
        <f>IF(N128="snížená",J128,0)</f>
        <v>0</v>
      </c>
      <c r="BG128" s="251">
        <f>IF(N128="zákl. přenesená",J128,0)</f>
        <v>0</v>
      </c>
      <c r="BH128" s="251">
        <f>IF(N128="sníž. přenesená",J128,0)</f>
        <v>0</v>
      </c>
      <c r="BI128" s="251">
        <f>IF(N128="nulová",J128,0)</f>
        <v>0</v>
      </c>
      <c r="BJ128" s="25" t="s">
        <v>24</v>
      </c>
      <c r="BK128" s="251">
        <f>ROUND(I128*H128,2)</f>
        <v>0</v>
      </c>
      <c r="BL128" s="25" t="s">
        <v>401</v>
      </c>
      <c r="BM128" s="25" t="s">
        <v>6572</v>
      </c>
    </row>
    <row r="129" spans="2:47" s="1" customFormat="1" ht="13.5">
      <c r="B129" s="47"/>
      <c r="C129" s="75"/>
      <c r="D129" s="252" t="s">
        <v>403</v>
      </c>
      <c r="E129" s="75"/>
      <c r="F129" s="253" t="s">
        <v>4737</v>
      </c>
      <c r="G129" s="75"/>
      <c r="H129" s="75"/>
      <c r="I129" s="208"/>
      <c r="J129" s="75"/>
      <c r="K129" s="75"/>
      <c r="L129" s="73"/>
      <c r="M129" s="254"/>
      <c r="N129" s="48"/>
      <c r="O129" s="48"/>
      <c r="P129" s="48"/>
      <c r="Q129" s="48"/>
      <c r="R129" s="48"/>
      <c r="S129" s="48"/>
      <c r="T129" s="96"/>
      <c r="AT129" s="25" t="s">
        <v>403</v>
      </c>
      <c r="AU129" s="25" t="s">
        <v>81</v>
      </c>
    </row>
    <row r="130" spans="2:51" s="12" customFormat="1" ht="13.5">
      <c r="B130" s="255"/>
      <c r="C130" s="256"/>
      <c r="D130" s="252" t="s">
        <v>405</v>
      </c>
      <c r="E130" s="257" t="s">
        <v>22</v>
      </c>
      <c r="F130" s="258" t="s">
        <v>4904</v>
      </c>
      <c r="G130" s="256"/>
      <c r="H130" s="259">
        <v>291.392</v>
      </c>
      <c r="I130" s="260"/>
      <c r="J130" s="256"/>
      <c r="K130" s="256"/>
      <c r="L130" s="261"/>
      <c r="M130" s="262"/>
      <c r="N130" s="263"/>
      <c r="O130" s="263"/>
      <c r="P130" s="263"/>
      <c r="Q130" s="263"/>
      <c r="R130" s="263"/>
      <c r="S130" s="263"/>
      <c r="T130" s="264"/>
      <c r="AT130" s="265" t="s">
        <v>405</v>
      </c>
      <c r="AU130" s="265" t="s">
        <v>81</v>
      </c>
      <c r="AV130" s="12" t="s">
        <v>81</v>
      </c>
      <c r="AW130" s="12" t="s">
        <v>36</v>
      </c>
      <c r="AX130" s="12" t="s">
        <v>24</v>
      </c>
      <c r="AY130" s="265" t="s">
        <v>394</v>
      </c>
    </row>
    <row r="131" spans="2:65" s="1" customFormat="1" ht="16.5" customHeight="1">
      <c r="B131" s="47"/>
      <c r="C131" s="240" t="s">
        <v>475</v>
      </c>
      <c r="D131" s="240" t="s">
        <v>396</v>
      </c>
      <c r="E131" s="241" t="s">
        <v>534</v>
      </c>
      <c r="F131" s="242" t="s">
        <v>535</v>
      </c>
      <c r="G131" s="243" t="s">
        <v>425</v>
      </c>
      <c r="H131" s="244">
        <v>39.164</v>
      </c>
      <c r="I131" s="245"/>
      <c r="J131" s="246">
        <f>ROUND(I131*H131,2)</f>
        <v>0</v>
      </c>
      <c r="K131" s="242" t="s">
        <v>400</v>
      </c>
      <c r="L131" s="73"/>
      <c r="M131" s="247" t="s">
        <v>22</v>
      </c>
      <c r="N131" s="248" t="s">
        <v>44</v>
      </c>
      <c r="O131" s="48"/>
      <c r="P131" s="249">
        <f>O131*H131</f>
        <v>0</v>
      </c>
      <c r="Q131" s="249">
        <v>0</v>
      </c>
      <c r="R131" s="249">
        <f>Q131*H131</f>
        <v>0</v>
      </c>
      <c r="S131" s="249">
        <v>0</v>
      </c>
      <c r="T131" s="250">
        <f>S131*H131</f>
        <v>0</v>
      </c>
      <c r="AR131" s="25" t="s">
        <v>401</v>
      </c>
      <c r="AT131" s="25" t="s">
        <v>396</v>
      </c>
      <c r="AU131" s="25" t="s">
        <v>81</v>
      </c>
      <c r="AY131" s="25" t="s">
        <v>394</v>
      </c>
      <c r="BE131" s="251">
        <f>IF(N131="základní",J131,0)</f>
        <v>0</v>
      </c>
      <c r="BF131" s="251">
        <f>IF(N131="snížená",J131,0)</f>
        <v>0</v>
      </c>
      <c r="BG131" s="251">
        <f>IF(N131="zákl. přenesená",J131,0)</f>
        <v>0</v>
      </c>
      <c r="BH131" s="251">
        <f>IF(N131="sníž. přenesená",J131,0)</f>
        <v>0</v>
      </c>
      <c r="BI131" s="251">
        <f>IF(N131="nulová",J131,0)</f>
        <v>0</v>
      </c>
      <c r="BJ131" s="25" t="s">
        <v>24</v>
      </c>
      <c r="BK131" s="251">
        <f>ROUND(I131*H131,2)</f>
        <v>0</v>
      </c>
      <c r="BL131" s="25" t="s">
        <v>401</v>
      </c>
      <c r="BM131" s="25" t="s">
        <v>6573</v>
      </c>
    </row>
    <row r="132" spans="2:47" s="1" customFormat="1" ht="13.5">
      <c r="B132" s="47"/>
      <c r="C132" s="75"/>
      <c r="D132" s="252" t="s">
        <v>403</v>
      </c>
      <c r="E132" s="75"/>
      <c r="F132" s="253" t="s">
        <v>537</v>
      </c>
      <c r="G132" s="75"/>
      <c r="H132" s="75"/>
      <c r="I132" s="208"/>
      <c r="J132" s="75"/>
      <c r="K132" s="75"/>
      <c r="L132" s="73"/>
      <c r="M132" s="254"/>
      <c r="N132" s="48"/>
      <c r="O132" s="48"/>
      <c r="P132" s="48"/>
      <c r="Q132" s="48"/>
      <c r="R132" s="48"/>
      <c r="S132" s="48"/>
      <c r="T132" s="96"/>
      <c r="AT132" s="25" t="s">
        <v>403</v>
      </c>
      <c r="AU132" s="25" t="s">
        <v>81</v>
      </c>
    </row>
    <row r="133" spans="2:51" s="12" customFormat="1" ht="13.5">
      <c r="B133" s="255"/>
      <c r="C133" s="256"/>
      <c r="D133" s="252" t="s">
        <v>405</v>
      </c>
      <c r="E133" s="257" t="s">
        <v>230</v>
      </c>
      <c r="F133" s="258" t="s">
        <v>6574</v>
      </c>
      <c r="G133" s="256"/>
      <c r="H133" s="259">
        <v>39.164</v>
      </c>
      <c r="I133" s="260"/>
      <c r="J133" s="256"/>
      <c r="K133" s="256"/>
      <c r="L133" s="261"/>
      <c r="M133" s="262"/>
      <c r="N133" s="263"/>
      <c r="O133" s="263"/>
      <c r="P133" s="263"/>
      <c r="Q133" s="263"/>
      <c r="R133" s="263"/>
      <c r="S133" s="263"/>
      <c r="T133" s="264"/>
      <c r="AT133" s="265" t="s">
        <v>405</v>
      </c>
      <c r="AU133" s="265" t="s">
        <v>81</v>
      </c>
      <c r="AV133" s="12" t="s">
        <v>81</v>
      </c>
      <c r="AW133" s="12" t="s">
        <v>36</v>
      </c>
      <c r="AX133" s="12" t="s">
        <v>24</v>
      </c>
      <c r="AY133" s="265" t="s">
        <v>394</v>
      </c>
    </row>
    <row r="134" spans="2:65" s="1" customFormat="1" ht="16.5" customHeight="1">
      <c r="B134" s="47"/>
      <c r="C134" s="240" t="s">
        <v>480</v>
      </c>
      <c r="D134" s="240" t="s">
        <v>396</v>
      </c>
      <c r="E134" s="241" t="s">
        <v>4741</v>
      </c>
      <c r="F134" s="242" t="s">
        <v>4742</v>
      </c>
      <c r="G134" s="243" t="s">
        <v>425</v>
      </c>
      <c r="H134" s="244">
        <v>145.696</v>
      </c>
      <c r="I134" s="245"/>
      <c r="J134" s="246">
        <f>ROUND(I134*H134,2)</f>
        <v>0</v>
      </c>
      <c r="K134" s="242" t="s">
        <v>400</v>
      </c>
      <c r="L134" s="73"/>
      <c r="M134" s="247" t="s">
        <v>22</v>
      </c>
      <c r="N134" s="248" t="s">
        <v>44</v>
      </c>
      <c r="O134" s="48"/>
      <c r="P134" s="249">
        <f>O134*H134</f>
        <v>0</v>
      </c>
      <c r="Q134" s="249">
        <v>0</v>
      </c>
      <c r="R134" s="249">
        <f>Q134*H134</f>
        <v>0</v>
      </c>
      <c r="S134" s="249">
        <v>0</v>
      </c>
      <c r="T134" s="250">
        <f>S134*H134</f>
        <v>0</v>
      </c>
      <c r="AR134" s="25" t="s">
        <v>401</v>
      </c>
      <c r="AT134" s="25" t="s">
        <v>396</v>
      </c>
      <c r="AU134" s="25" t="s">
        <v>81</v>
      </c>
      <c r="AY134" s="25" t="s">
        <v>394</v>
      </c>
      <c r="BE134" s="251">
        <f>IF(N134="základní",J134,0)</f>
        <v>0</v>
      </c>
      <c r="BF134" s="251">
        <f>IF(N134="snížená",J134,0)</f>
        <v>0</v>
      </c>
      <c r="BG134" s="251">
        <f>IF(N134="zákl. přenesená",J134,0)</f>
        <v>0</v>
      </c>
      <c r="BH134" s="251">
        <f>IF(N134="sníž. přenesená",J134,0)</f>
        <v>0</v>
      </c>
      <c r="BI134" s="251">
        <f>IF(N134="nulová",J134,0)</f>
        <v>0</v>
      </c>
      <c r="BJ134" s="25" t="s">
        <v>24</v>
      </c>
      <c r="BK134" s="251">
        <f>ROUND(I134*H134,2)</f>
        <v>0</v>
      </c>
      <c r="BL134" s="25" t="s">
        <v>401</v>
      </c>
      <c r="BM134" s="25" t="s">
        <v>6575</v>
      </c>
    </row>
    <row r="135" spans="2:47" s="1" customFormat="1" ht="13.5">
      <c r="B135" s="47"/>
      <c r="C135" s="75"/>
      <c r="D135" s="252" t="s">
        <v>403</v>
      </c>
      <c r="E135" s="75"/>
      <c r="F135" s="253" t="s">
        <v>4744</v>
      </c>
      <c r="G135" s="75"/>
      <c r="H135" s="75"/>
      <c r="I135" s="208"/>
      <c r="J135" s="75"/>
      <c r="K135" s="75"/>
      <c r="L135" s="73"/>
      <c r="M135" s="254"/>
      <c r="N135" s="48"/>
      <c r="O135" s="48"/>
      <c r="P135" s="48"/>
      <c r="Q135" s="48"/>
      <c r="R135" s="48"/>
      <c r="S135" s="48"/>
      <c r="T135" s="96"/>
      <c r="AT135" s="25" t="s">
        <v>403</v>
      </c>
      <c r="AU135" s="25" t="s">
        <v>81</v>
      </c>
    </row>
    <row r="136" spans="2:51" s="12" customFormat="1" ht="13.5">
      <c r="B136" s="255"/>
      <c r="C136" s="256"/>
      <c r="D136" s="252" t="s">
        <v>405</v>
      </c>
      <c r="E136" s="257" t="s">
        <v>22</v>
      </c>
      <c r="F136" s="258" t="s">
        <v>210</v>
      </c>
      <c r="G136" s="256"/>
      <c r="H136" s="259">
        <v>145.696</v>
      </c>
      <c r="I136" s="260"/>
      <c r="J136" s="256"/>
      <c r="K136" s="256"/>
      <c r="L136" s="261"/>
      <c r="M136" s="262"/>
      <c r="N136" s="263"/>
      <c r="O136" s="263"/>
      <c r="P136" s="263"/>
      <c r="Q136" s="263"/>
      <c r="R136" s="263"/>
      <c r="S136" s="263"/>
      <c r="T136" s="264"/>
      <c r="AT136" s="265" t="s">
        <v>405</v>
      </c>
      <c r="AU136" s="265" t="s">
        <v>81</v>
      </c>
      <c r="AV136" s="12" t="s">
        <v>81</v>
      </c>
      <c r="AW136" s="12" t="s">
        <v>36</v>
      </c>
      <c r="AX136" s="12" t="s">
        <v>24</v>
      </c>
      <c r="AY136" s="265" t="s">
        <v>394</v>
      </c>
    </row>
    <row r="137" spans="2:65" s="1" customFormat="1" ht="16.5" customHeight="1">
      <c r="B137" s="47"/>
      <c r="C137" s="240" t="s">
        <v>10</v>
      </c>
      <c r="D137" s="240" t="s">
        <v>396</v>
      </c>
      <c r="E137" s="241" t="s">
        <v>546</v>
      </c>
      <c r="F137" s="242" t="s">
        <v>547</v>
      </c>
      <c r="G137" s="243" t="s">
        <v>425</v>
      </c>
      <c r="H137" s="244">
        <v>39.164</v>
      </c>
      <c r="I137" s="245"/>
      <c r="J137" s="246">
        <f>ROUND(I137*H137,2)</f>
        <v>0</v>
      </c>
      <c r="K137" s="242" t="s">
        <v>400</v>
      </c>
      <c r="L137" s="73"/>
      <c r="M137" s="247" t="s">
        <v>22</v>
      </c>
      <c r="N137" s="248" t="s">
        <v>44</v>
      </c>
      <c r="O137" s="48"/>
      <c r="P137" s="249">
        <f>O137*H137</f>
        <v>0</v>
      </c>
      <c r="Q137" s="249">
        <v>0</v>
      </c>
      <c r="R137" s="249">
        <f>Q137*H137</f>
        <v>0</v>
      </c>
      <c r="S137" s="249">
        <v>0</v>
      </c>
      <c r="T137" s="250">
        <f>S137*H137</f>
        <v>0</v>
      </c>
      <c r="AR137" s="25" t="s">
        <v>401</v>
      </c>
      <c r="AT137" s="25" t="s">
        <v>396</v>
      </c>
      <c r="AU137" s="25" t="s">
        <v>81</v>
      </c>
      <c r="AY137" s="25" t="s">
        <v>394</v>
      </c>
      <c r="BE137" s="251">
        <f>IF(N137="základní",J137,0)</f>
        <v>0</v>
      </c>
      <c r="BF137" s="251">
        <f>IF(N137="snížená",J137,0)</f>
        <v>0</v>
      </c>
      <c r="BG137" s="251">
        <f>IF(N137="zákl. přenesená",J137,0)</f>
        <v>0</v>
      </c>
      <c r="BH137" s="251">
        <f>IF(N137="sníž. přenesená",J137,0)</f>
        <v>0</v>
      </c>
      <c r="BI137" s="251">
        <f>IF(N137="nulová",J137,0)</f>
        <v>0</v>
      </c>
      <c r="BJ137" s="25" t="s">
        <v>24</v>
      </c>
      <c r="BK137" s="251">
        <f>ROUND(I137*H137,2)</f>
        <v>0</v>
      </c>
      <c r="BL137" s="25" t="s">
        <v>401</v>
      </c>
      <c r="BM137" s="25" t="s">
        <v>6576</v>
      </c>
    </row>
    <row r="138" spans="2:47" s="1" customFormat="1" ht="13.5">
      <c r="B138" s="47"/>
      <c r="C138" s="75"/>
      <c r="D138" s="252" t="s">
        <v>403</v>
      </c>
      <c r="E138" s="75"/>
      <c r="F138" s="253" t="s">
        <v>547</v>
      </c>
      <c r="G138" s="75"/>
      <c r="H138" s="75"/>
      <c r="I138" s="208"/>
      <c r="J138" s="75"/>
      <c r="K138" s="75"/>
      <c r="L138" s="73"/>
      <c r="M138" s="254"/>
      <c r="N138" s="48"/>
      <c r="O138" s="48"/>
      <c r="P138" s="48"/>
      <c r="Q138" s="48"/>
      <c r="R138" s="48"/>
      <c r="S138" s="48"/>
      <c r="T138" s="96"/>
      <c r="AT138" s="25" t="s">
        <v>403</v>
      </c>
      <c r="AU138" s="25" t="s">
        <v>81</v>
      </c>
    </row>
    <row r="139" spans="2:51" s="12" customFormat="1" ht="13.5">
      <c r="B139" s="255"/>
      <c r="C139" s="256"/>
      <c r="D139" s="252" t="s">
        <v>405</v>
      </c>
      <c r="E139" s="257" t="s">
        <v>22</v>
      </c>
      <c r="F139" s="258" t="s">
        <v>230</v>
      </c>
      <c r="G139" s="256"/>
      <c r="H139" s="259">
        <v>39.164</v>
      </c>
      <c r="I139" s="260"/>
      <c r="J139" s="256"/>
      <c r="K139" s="256"/>
      <c r="L139" s="261"/>
      <c r="M139" s="262"/>
      <c r="N139" s="263"/>
      <c r="O139" s="263"/>
      <c r="P139" s="263"/>
      <c r="Q139" s="263"/>
      <c r="R139" s="263"/>
      <c r="S139" s="263"/>
      <c r="T139" s="264"/>
      <c r="AT139" s="265" t="s">
        <v>405</v>
      </c>
      <c r="AU139" s="265" t="s">
        <v>81</v>
      </c>
      <c r="AV139" s="12" t="s">
        <v>81</v>
      </c>
      <c r="AW139" s="12" t="s">
        <v>36</v>
      </c>
      <c r="AX139" s="12" t="s">
        <v>24</v>
      </c>
      <c r="AY139" s="265" t="s">
        <v>394</v>
      </c>
    </row>
    <row r="140" spans="2:65" s="1" customFormat="1" ht="16.5" customHeight="1">
      <c r="B140" s="47"/>
      <c r="C140" s="240" t="s">
        <v>493</v>
      </c>
      <c r="D140" s="240" t="s">
        <v>396</v>
      </c>
      <c r="E140" s="241" t="s">
        <v>550</v>
      </c>
      <c r="F140" s="242" t="s">
        <v>551</v>
      </c>
      <c r="G140" s="243" t="s">
        <v>552</v>
      </c>
      <c r="H140" s="244">
        <v>70.495</v>
      </c>
      <c r="I140" s="245"/>
      <c r="J140" s="246">
        <f>ROUND(I140*H140,2)</f>
        <v>0</v>
      </c>
      <c r="K140" s="242" t="s">
        <v>400</v>
      </c>
      <c r="L140" s="73"/>
      <c r="M140" s="247" t="s">
        <v>22</v>
      </c>
      <c r="N140" s="248" t="s">
        <v>44</v>
      </c>
      <c r="O140" s="48"/>
      <c r="P140" s="249">
        <f>O140*H140</f>
        <v>0</v>
      </c>
      <c r="Q140" s="249">
        <v>0</v>
      </c>
      <c r="R140" s="249">
        <f>Q140*H140</f>
        <v>0</v>
      </c>
      <c r="S140" s="249">
        <v>0</v>
      </c>
      <c r="T140" s="250">
        <f>S140*H140</f>
        <v>0</v>
      </c>
      <c r="AR140" s="25" t="s">
        <v>401</v>
      </c>
      <c r="AT140" s="25" t="s">
        <v>396</v>
      </c>
      <c r="AU140" s="25" t="s">
        <v>81</v>
      </c>
      <c r="AY140" s="25" t="s">
        <v>394</v>
      </c>
      <c r="BE140" s="251">
        <f>IF(N140="základní",J140,0)</f>
        <v>0</v>
      </c>
      <c r="BF140" s="251">
        <f>IF(N140="snížená",J140,0)</f>
        <v>0</v>
      </c>
      <c r="BG140" s="251">
        <f>IF(N140="zákl. přenesená",J140,0)</f>
        <v>0</v>
      </c>
      <c r="BH140" s="251">
        <f>IF(N140="sníž. přenesená",J140,0)</f>
        <v>0</v>
      </c>
      <c r="BI140" s="251">
        <f>IF(N140="nulová",J140,0)</f>
        <v>0</v>
      </c>
      <c r="BJ140" s="25" t="s">
        <v>24</v>
      </c>
      <c r="BK140" s="251">
        <f>ROUND(I140*H140,2)</f>
        <v>0</v>
      </c>
      <c r="BL140" s="25" t="s">
        <v>401</v>
      </c>
      <c r="BM140" s="25" t="s">
        <v>6577</v>
      </c>
    </row>
    <row r="141" spans="2:47" s="1" customFormat="1" ht="13.5">
      <c r="B141" s="47"/>
      <c r="C141" s="75"/>
      <c r="D141" s="252" t="s">
        <v>403</v>
      </c>
      <c r="E141" s="75"/>
      <c r="F141" s="253" t="s">
        <v>554</v>
      </c>
      <c r="G141" s="75"/>
      <c r="H141" s="75"/>
      <c r="I141" s="208"/>
      <c r="J141" s="75"/>
      <c r="K141" s="75"/>
      <c r="L141" s="73"/>
      <c r="M141" s="254"/>
      <c r="N141" s="48"/>
      <c r="O141" s="48"/>
      <c r="P141" s="48"/>
      <c r="Q141" s="48"/>
      <c r="R141" s="48"/>
      <c r="S141" s="48"/>
      <c r="T141" s="96"/>
      <c r="AT141" s="25" t="s">
        <v>403</v>
      </c>
      <c r="AU141" s="25" t="s">
        <v>81</v>
      </c>
    </row>
    <row r="142" spans="2:51" s="12" customFormat="1" ht="13.5">
      <c r="B142" s="255"/>
      <c r="C142" s="256"/>
      <c r="D142" s="252" t="s">
        <v>405</v>
      </c>
      <c r="E142" s="257" t="s">
        <v>22</v>
      </c>
      <c r="F142" s="258" t="s">
        <v>6578</v>
      </c>
      <c r="G142" s="256"/>
      <c r="H142" s="259">
        <v>70.495</v>
      </c>
      <c r="I142" s="260"/>
      <c r="J142" s="256"/>
      <c r="K142" s="256"/>
      <c r="L142" s="261"/>
      <c r="M142" s="262"/>
      <c r="N142" s="263"/>
      <c r="O142" s="263"/>
      <c r="P142" s="263"/>
      <c r="Q142" s="263"/>
      <c r="R142" s="263"/>
      <c r="S142" s="263"/>
      <c r="T142" s="264"/>
      <c r="AT142" s="265" t="s">
        <v>405</v>
      </c>
      <c r="AU142" s="265" t="s">
        <v>81</v>
      </c>
      <c r="AV142" s="12" t="s">
        <v>81</v>
      </c>
      <c r="AW142" s="12" t="s">
        <v>36</v>
      </c>
      <c r="AX142" s="12" t="s">
        <v>24</v>
      </c>
      <c r="AY142" s="265" t="s">
        <v>394</v>
      </c>
    </row>
    <row r="143" spans="2:65" s="1" customFormat="1" ht="16.5" customHeight="1">
      <c r="B143" s="47"/>
      <c r="C143" s="240" t="s">
        <v>499</v>
      </c>
      <c r="D143" s="240" t="s">
        <v>396</v>
      </c>
      <c r="E143" s="241" t="s">
        <v>557</v>
      </c>
      <c r="F143" s="242" t="s">
        <v>558</v>
      </c>
      <c r="G143" s="243" t="s">
        <v>425</v>
      </c>
      <c r="H143" s="244">
        <v>145.696</v>
      </c>
      <c r="I143" s="245"/>
      <c r="J143" s="246">
        <f>ROUND(I143*H143,2)</f>
        <v>0</v>
      </c>
      <c r="K143" s="242" t="s">
        <v>400</v>
      </c>
      <c r="L143" s="73"/>
      <c r="M143" s="247" t="s">
        <v>22</v>
      </c>
      <c r="N143" s="248" t="s">
        <v>44</v>
      </c>
      <c r="O143" s="48"/>
      <c r="P143" s="249">
        <f>O143*H143</f>
        <v>0</v>
      </c>
      <c r="Q143" s="249">
        <v>0</v>
      </c>
      <c r="R143" s="249">
        <f>Q143*H143</f>
        <v>0</v>
      </c>
      <c r="S143" s="249">
        <v>0</v>
      </c>
      <c r="T143" s="250">
        <f>S143*H143</f>
        <v>0</v>
      </c>
      <c r="AR143" s="25" t="s">
        <v>401</v>
      </c>
      <c r="AT143" s="25" t="s">
        <v>396</v>
      </c>
      <c r="AU143" s="25" t="s">
        <v>81</v>
      </c>
      <c r="AY143" s="25" t="s">
        <v>394</v>
      </c>
      <c r="BE143" s="251">
        <f>IF(N143="základní",J143,0)</f>
        <v>0</v>
      </c>
      <c r="BF143" s="251">
        <f>IF(N143="snížená",J143,0)</f>
        <v>0</v>
      </c>
      <c r="BG143" s="251">
        <f>IF(N143="zákl. přenesená",J143,0)</f>
        <v>0</v>
      </c>
      <c r="BH143" s="251">
        <f>IF(N143="sníž. přenesená",J143,0)</f>
        <v>0</v>
      </c>
      <c r="BI143" s="251">
        <f>IF(N143="nulová",J143,0)</f>
        <v>0</v>
      </c>
      <c r="BJ143" s="25" t="s">
        <v>24</v>
      </c>
      <c r="BK143" s="251">
        <f>ROUND(I143*H143,2)</f>
        <v>0</v>
      </c>
      <c r="BL143" s="25" t="s">
        <v>401</v>
      </c>
      <c r="BM143" s="25" t="s">
        <v>6579</v>
      </c>
    </row>
    <row r="144" spans="2:47" s="1" customFormat="1" ht="13.5">
      <c r="B144" s="47"/>
      <c r="C144" s="75"/>
      <c r="D144" s="252" t="s">
        <v>403</v>
      </c>
      <c r="E144" s="75"/>
      <c r="F144" s="253" t="s">
        <v>560</v>
      </c>
      <c r="G144" s="75"/>
      <c r="H144" s="75"/>
      <c r="I144" s="208"/>
      <c r="J144" s="75"/>
      <c r="K144" s="75"/>
      <c r="L144" s="73"/>
      <c r="M144" s="254"/>
      <c r="N144" s="48"/>
      <c r="O144" s="48"/>
      <c r="P144" s="48"/>
      <c r="Q144" s="48"/>
      <c r="R144" s="48"/>
      <c r="S144" s="48"/>
      <c r="T144" s="96"/>
      <c r="AT144" s="25" t="s">
        <v>403</v>
      </c>
      <c r="AU144" s="25" t="s">
        <v>81</v>
      </c>
    </row>
    <row r="145" spans="2:51" s="12" customFormat="1" ht="13.5">
      <c r="B145" s="255"/>
      <c r="C145" s="256"/>
      <c r="D145" s="252" t="s">
        <v>405</v>
      </c>
      <c r="E145" s="257" t="s">
        <v>210</v>
      </c>
      <c r="F145" s="258" t="s">
        <v>6580</v>
      </c>
      <c r="G145" s="256"/>
      <c r="H145" s="259">
        <v>145.696</v>
      </c>
      <c r="I145" s="260"/>
      <c r="J145" s="256"/>
      <c r="K145" s="256"/>
      <c r="L145" s="261"/>
      <c r="M145" s="262"/>
      <c r="N145" s="263"/>
      <c r="O145" s="263"/>
      <c r="P145" s="263"/>
      <c r="Q145" s="263"/>
      <c r="R145" s="263"/>
      <c r="S145" s="263"/>
      <c r="T145" s="264"/>
      <c r="AT145" s="265" t="s">
        <v>405</v>
      </c>
      <c r="AU145" s="265" t="s">
        <v>81</v>
      </c>
      <c r="AV145" s="12" t="s">
        <v>81</v>
      </c>
      <c r="AW145" s="12" t="s">
        <v>36</v>
      </c>
      <c r="AX145" s="12" t="s">
        <v>24</v>
      </c>
      <c r="AY145" s="265" t="s">
        <v>394</v>
      </c>
    </row>
    <row r="146" spans="2:65" s="1" customFormat="1" ht="16.5" customHeight="1">
      <c r="B146" s="47"/>
      <c r="C146" s="240" t="s">
        <v>505</v>
      </c>
      <c r="D146" s="240" t="s">
        <v>396</v>
      </c>
      <c r="E146" s="241" t="s">
        <v>579</v>
      </c>
      <c r="F146" s="242" t="s">
        <v>580</v>
      </c>
      <c r="G146" s="243" t="s">
        <v>399</v>
      </c>
      <c r="H146" s="244">
        <v>41.08</v>
      </c>
      <c r="I146" s="245"/>
      <c r="J146" s="246">
        <f>ROUND(I146*H146,2)</f>
        <v>0</v>
      </c>
      <c r="K146" s="242" t="s">
        <v>400</v>
      </c>
      <c r="L146" s="73"/>
      <c r="M146" s="247" t="s">
        <v>22</v>
      </c>
      <c r="N146" s="248" t="s">
        <v>44</v>
      </c>
      <c r="O146" s="48"/>
      <c r="P146" s="249">
        <f>O146*H146</f>
        <v>0</v>
      </c>
      <c r="Q146" s="249">
        <v>0</v>
      </c>
      <c r="R146" s="249">
        <f>Q146*H146</f>
        <v>0</v>
      </c>
      <c r="S146" s="249">
        <v>0</v>
      </c>
      <c r="T146" s="250">
        <f>S146*H146</f>
        <v>0</v>
      </c>
      <c r="AR146" s="25" t="s">
        <v>401</v>
      </c>
      <c r="AT146" s="25" t="s">
        <v>396</v>
      </c>
      <c r="AU146" s="25" t="s">
        <v>81</v>
      </c>
      <c r="AY146" s="25" t="s">
        <v>394</v>
      </c>
      <c r="BE146" s="251">
        <f>IF(N146="základní",J146,0)</f>
        <v>0</v>
      </c>
      <c r="BF146" s="251">
        <f>IF(N146="snížená",J146,0)</f>
        <v>0</v>
      </c>
      <c r="BG146" s="251">
        <f>IF(N146="zákl. přenesená",J146,0)</f>
        <v>0</v>
      </c>
      <c r="BH146" s="251">
        <f>IF(N146="sníž. přenesená",J146,0)</f>
        <v>0</v>
      </c>
      <c r="BI146" s="251">
        <f>IF(N146="nulová",J146,0)</f>
        <v>0</v>
      </c>
      <c r="BJ146" s="25" t="s">
        <v>24</v>
      </c>
      <c r="BK146" s="251">
        <f>ROUND(I146*H146,2)</f>
        <v>0</v>
      </c>
      <c r="BL146" s="25" t="s">
        <v>401</v>
      </c>
      <c r="BM146" s="25" t="s">
        <v>6581</v>
      </c>
    </row>
    <row r="147" spans="2:47" s="1" customFormat="1" ht="13.5">
      <c r="B147" s="47"/>
      <c r="C147" s="75"/>
      <c r="D147" s="252" t="s">
        <v>403</v>
      </c>
      <c r="E147" s="75"/>
      <c r="F147" s="253" t="s">
        <v>582</v>
      </c>
      <c r="G147" s="75"/>
      <c r="H147" s="75"/>
      <c r="I147" s="208"/>
      <c r="J147" s="75"/>
      <c r="K147" s="75"/>
      <c r="L147" s="73"/>
      <c r="M147" s="254"/>
      <c r="N147" s="48"/>
      <c r="O147" s="48"/>
      <c r="P147" s="48"/>
      <c r="Q147" s="48"/>
      <c r="R147" s="48"/>
      <c r="S147" s="48"/>
      <c r="T147" s="96"/>
      <c r="AT147" s="25" t="s">
        <v>403</v>
      </c>
      <c r="AU147" s="25" t="s">
        <v>81</v>
      </c>
    </row>
    <row r="148" spans="2:51" s="12" customFormat="1" ht="13.5">
      <c r="B148" s="255"/>
      <c r="C148" s="256"/>
      <c r="D148" s="252" t="s">
        <v>405</v>
      </c>
      <c r="E148" s="257" t="s">
        <v>22</v>
      </c>
      <c r="F148" s="258" t="s">
        <v>163</v>
      </c>
      <c r="G148" s="256"/>
      <c r="H148" s="259">
        <v>41.08</v>
      </c>
      <c r="I148" s="260"/>
      <c r="J148" s="256"/>
      <c r="K148" s="256"/>
      <c r="L148" s="261"/>
      <c r="M148" s="262"/>
      <c r="N148" s="263"/>
      <c r="O148" s="263"/>
      <c r="P148" s="263"/>
      <c r="Q148" s="263"/>
      <c r="R148" s="263"/>
      <c r="S148" s="263"/>
      <c r="T148" s="264"/>
      <c r="AT148" s="265" t="s">
        <v>405</v>
      </c>
      <c r="AU148" s="265" t="s">
        <v>81</v>
      </c>
      <c r="AV148" s="12" t="s">
        <v>81</v>
      </c>
      <c r="AW148" s="12" t="s">
        <v>36</v>
      </c>
      <c r="AX148" s="12" t="s">
        <v>24</v>
      </c>
      <c r="AY148" s="265" t="s">
        <v>394</v>
      </c>
    </row>
    <row r="149" spans="2:63" s="11" customFormat="1" ht="29.85" customHeight="1">
      <c r="B149" s="224"/>
      <c r="C149" s="225"/>
      <c r="D149" s="226" t="s">
        <v>72</v>
      </c>
      <c r="E149" s="238" t="s">
        <v>81</v>
      </c>
      <c r="F149" s="238" t="s">
        <v>603</v>
      </c>
      <c r="G149" s="225"/>
      <c r="H149" s="225"/>
      <c r="I149" s="228"/>
      <c r="J149" s="239">
        <f>BK149</f>
        <v>0</v>
      </c>
      <c r="K149" s="225"/>
      <c r="L149" s="230"/>
      <c r="M149" s="231"/>
      <c r="N149" s="232"/>
      <c r="O149" s="232"/>
      <c r="P149" s="233">
        <f>SUM(P150:P158)</f>
        <v>0</v>
      </c>
      <c r="Q149" s="232"/>
      <c r="R149" s="233">
        <f>SUM(R150:R158)</f>
        <v>17.89524</v>
      </c>
      <c r="S149" s="232"/>
      <c r="T149" s="234">
        <f>SUM(T150:T158)</f>
        <v>0</v>
      </c>
      <c r="AR149" s="235" t="s">
        <v>24</v>
      </c>
      <c r="AT149" s="236" t="s">
        <v>72</v>
      </c>
      <c r="AU149" s="236" t="s">
        <v>24</v>
      </c>
      <c r="AY149" s="235" t="s">
        <v>394</v>
      </c>
      <c r="BK149" s="237">
        <f>SUM(BK150:BK158)</f>
        <v>0</v>
      </c>
    </row>
    <row r="150" spans="2:65" s="1" customFormat="1" ht="25.5" customHeight="1">
      <c r="B150" s="47"/>
      <c r="C150" s="240" t="s">
        <v>512</v>
      </c>
      <c r="D150" s="240" t="s">
        <v>396</v>
      </c>
      <c r="E150" s="241" t="s">
        <v>5841</v>
      </c>
      <c r="F150" s="242" t="s">
        <v>5842</v>
      </c>
      <c r="G150" s="243" t="s">
        <v>425</v>
      </c>
      <c r="H150" s="244">
        <v>4.108</v>
      </c>
      <c r="I150" s="245"/>
      <c r="J150" s="246">
        <f>ROUND(I150*H150,2)</f>
        <v>0</v>
      </c>
      <c r="K150" s="242" t="s">
        <v>400</v>
      </c>
      <c r="L150" s="73"/>
      <c r="M150" s="247" t="s">
        <v>22</v>
      </c>
      <c r="N150" s="248" t="s">
        <v>44</v>
      </c>
      <c r="O150" s="48"/>
      <c r="P150" s="249">
        <f>O150*H150</f>
        <v>0</v>
      </c>
      <c r="Q150" s="249">
        <v>1.98</v>
      </c>
      <c r="R150" s="249">
        <f>Q150*H150</f>
        <v>8.13384</v>
      </c>
      <c r="S150" s="249">
        <v>0</v>
      </c>
      <c r="T150" s="250">
        <f>S150*H150</f>
        <v>0</v>
      </c>
      <c r="AR150" s="25" t="s">
        <v>401</v>
      </c>
      <c r="AT150" s="25" t="s">
        <v>396</v>
      </c>
      <c r="AU150" s="25" t="s">
        <v>81</v>
      </c>
      <c r="AY150" s="25" t="s">
        <v>394</v>
      </c>
      <c r="BE150" s="251">
        <f>IF(N150="základní",J150,0)</f>
        <v>0</v>
      </c>
      <c r="BF150" s="251">
        <f>IF(N150="snížená",J150,0)</f>
        <v>0</v>
      </c>
      <c r="BG150" s="251">
        <f>IF(N150="zákl. přenesená",J150,0)</f>
        <v>0</v>
      </c>
      <c r="BH150" s="251">
        <f>IF(N150="sníž. přenesená",J150,0)</f>
        <v>0</v>
      </c>
      <c r="BI150" s="251">
        <f>IF(N150="nulová",J150,0)</f>
        <v>0</v>
      </c>
      <c r="BJ150" s="25" t="s">
        <v>24</v>
      </c>
      <c r="BK150" s="251">
        <f>ROUND(I150*H150,2)</f>
        <v>0</v>
      </c>
      <c r="BL150" s="25" t="s">
        <v>401</v>
      </c>
      <c r="BM150" s="25" t="s">
        <v>6582</v>
      </c>
    </row>
    <row r="151" spans="2:47" s="1" customFormat="1" ht="13.5">
      <c r="B151" s="47"/>
      <c r="C151" s="75"/>
      <c r="D151" s="252" t="s">
        <v>403</v>
      </c>
      <c r="E151" s="75"/>
      <c r="F151" s="253" t="s">
        <v>5844</v>
      </c>
      <c r="G151" s="75"/>
      <c r="H151" s="75"/>
      <c r="I151" s="208"/>
      <c r="J151" s="75"/>
      <c r="K151" s="75"/>
      <c r="L151" s="73"/>
      <c r="M151" s="254"/>
      <c r="N151" s="48"/>
      <c r="O151" s="48"/>
      <c r="P151" s="48"/>
      <c r="Q151" s="48"/>
      <c r="R151" s="48"/>
      <c r="S151" s="48"/>
      <c r="T151" s="96"/>
      <c r="AT151" s="25" t="s">
        <v>403</v>
      </c>
      <c r="AU151" s="25" t="s">
        <v>81</v>
      </c>
    </row>
    <row r="152" spans="2:51" s="12" customFormat="1" ht="13.5">
      <c r="B152" s="255"/>
      <c r="C152" s="256"/>
      <c r="D152" s="252" t="s">
        <v>405</v>
      </c>
      <c r="E152" s="257" t="s">
        <v>22</v>
      </c>
      <c r="F152" s="258" t="s">
        <v>4728</v>
      </c>
      <c r="G152" s="256"/>
      <c r="H152" s="259">
        <v>4.108</v>
      </c>
      <c r="I152" s="260"/>
      <c r="J152" s="256"/>
      <c r="K152" s="256"/>
      <c r="L152" s="261"/>
      <c r="M152" s="262"/>
      <c r="N152" s="263"/>
      <c r="O152" s="263"/>
      <c r="P152" s="263"/>
      <c r="Q152" s="263"/>
      <c r="R152" s="263"/>
      <c r="S152" s="263"/>
      <c r="T152" s="264"/>
      <c r="AT152" s="265" t="s">
        <v>405</v>
      </c>
      <c r="AU152" s="265" t="s">
        <v>81</v>
      </c>
      <c r="AV152" s="12" t="s">
        <v>81</v>
      </c>
      <c r="AW152" s="12" t="s">
        <v>36</v>
      </c>
      <c r="AX152" s="12" t="s">
        <v>24</v>
      </c>
      <c r="AY152" s="265" t="s">
        <v>394</v>
      </c>
    </row>
    <row r="153" spans="2:65" s="1" customFormat="1" ht="16.5" customHeight="1">
      <c r="B153" s="47"/>
      <c r="C153" s="240" t="s">
        <v>518</v>
      </c>
      <c r="D153" s="240" t="s">
        <v>396</v>
      </c>
      <c r="E153" s="241" t="s">
        <v>629</v>
      </c>
      <c r="F153" s="242" t="s">
        <v>630</v>
      </c>
      <c r="G153" s="243" t="s">
        <v>425</v>
      </c>
      <c r="H153" s="244">
        <v>4.93</v>
      </c>
      <c r="I153" s="245"/>
      <c r="J153" s="246">
        <f>ROUND(I153*H153,2)</f>
        <v>0</v>
      </c>
      <c r="K153" s="242" t="s">
        <v>400</v>
      </c>
      <c r="L153" s="73"/>
      <c r="M153" s="247" t="s">
        <v>22</v>
      </c>
      <c r="N153" s="248" t="s">
        <v>44</v>
      </c>
      <c r="O153" s="48"/>
      <c r="P153" s="249">
        <f>O153*H153</f>
        <v>0</v>
      </c>
      <c r="Q153" s="249">
        <v>1.98</v>
      </c>
      <c r="R153" s="249">
        <f>Q153*H153</f>
        <v>9.7614</v>
      </c>
      <c r="S153" s="249">
        <v>0</v>
      </c>
      <c r="T153" s="250">
        <f>S153*H153</f>
        <v>0</v>
      </c>
      <c r="AR153" s="25" t="s">
        <v>401</v>
      </c>
      <c r="AT153" s="25" t="s">
        <v>396</v>
      </c>
      <c r="AU153" s="25" t="s">
        <v>81</v>
      </c>
      <c r="AY153" s="25" t="s">
        <v>394</v>
      </c>
      <c r="BE153" s="251">
        <f>IF(N153="základní",J153,0)</f>
        <v>0</v>
      </c>
      <c r="BF153" s="251">
        <f>IF(N153="snížená",J153,0)</f>
        <v>0</v>
      </c>
      <c r="BG153" s="251">
        <f>IF(N153="zákl. přenesená",J153,0)</f>
        <v>0</v>
      </c>
      <c r="BH153" s="251">
        <f>IF(N153="sníž. přenesená",J153,0)</f>
        <v>0</v>
      </c>
      <c r="BI153" s="251">
        <f>IF(N153="nulová",J153,0)</f>
        <v>0</v>
      </c>
      <c r="BJ153" s="25" t="s">
        <v>24</v>
      </c>
      <c r="BK153" s="251">
        <f>ROUND(I153*H153,2)</f>
        <v>0</v>
      </c>
      <c r="BL153" s="25" t="s">
        <v>401</v>
      </c>
      <c r="BM153" s="25" t="s">
        <v>6583</v>
      </c>
    </row>
    <row r="154" spans="2:47" s="1" customFormat="1" ht="13.5">
      <c r="B154" s="47"/>
      <c r="C154" s="75"/>
      <c r="D154" s="252" t="s">
        <v>403</v>
      </c>
      <c r="E154" s="75"/>
      <c r="F154" s="253" t="s">
        <v>632</v>
      </c>
      <c r="G154" s="75"/>
      <c r="H154" s="75"/>
      <c r="I154" s="208"/>
      <c r="J154" s="75"/>
      <c r="K154" s="75"/>
      <c r="L154" s="73"/>
      <c r="M154" s="254"/>
      <c r="N154" s="48"/>
      <c r="O154" s="48"/>
      <c r="P154" s="48"/>
      <c r="Q154" s="48"/>
      <c r="R154" s="48"/>
      <c r="S154" s="48"/>
      <c r="T154" s="96"/>
      <c r="AT154" s="25" t="s">
        <v>403</v>
      </c>
      <c r="AU154" s="25" t="s">
        <v>81</v>
      </c>
    </row>
    <row r="155" spans="2:51" s="12" customFormat="1" ht="13.5">
      <c r="B155" s="255"/>
      <c r="C155" s="256"/>
      <c r="D155" s="252" t="s">
        <v>405</v>
      </c>
      <c r="E155" s="257" t="s">
        <v>22</v>
      </c>
      <c r="F155" s="258" t="s">
        <v>6584</v>
      </c>
      <c r="G155" s="256"/>
      <c r="H155" s="259">
        <v>4.93</v>
      </c>
      <c r="I155" s="260"/>
      <c r="J155" s="256"/>
      <c r="K155" s="256"/>
      <c r="L155" s="261"/>
      <c r="M155" s="262"/>
      <c r="N155" s="263"/>
      <c r="O155" s="263"/>
      <c r="P155" s="263"/>
      <c r="Q155" s="263"/>
      <c r="R155" s="263"/>
      <c r="S155" s="263"/>
      <c r="T155" s="264"/>
      <c r="AT155" s="265" t="s">
        <v>405</v>
      </c>
      <c r="AU155" s="265" t="s">
        <v>81</v>
      </c>
      <c r="AV155" s="12" t="s">
        <v>81</v>
      </c>
      <c r="AW155" s="12" t="s">
        <v>36</v>
      </c>
      <c r="AX155" s="12" t="s">
        <v>24</v>
      </c>
      <c r="AY155" s="265" t="s">
        <v>394</v>
      </c>
    </row>
    <row r="156" spans="2:65" s="1" customFormat="1" ht="16.5" customHeight="1">
      <c r="B156" s="47"/>
      <c r="C156" s="240" t="s">
        <v>9</v>
      </c>
      <c r="D156" s="240" t="s">
        <v>396</v>
      </c>
      <c r="E156" s="241" t="s">
        <v>6585</v>
      </c>
      <c r="F156" s="242" t="s">
        <v>6586</v>
      </c>
      <c r="G156" s="243" t="s">
        <v>425</v>
      </c>
      <c r="H156" s="244">
        <v>2.655</v>
      </c>
      <c r="I156" s="245"/>
      <c r="J156" s="246">
        <f>ROUND(I156*H156,2)</f>
        <v>0</v>
      </c>
      <c r="K156" s="242" t="s">
        <v>400</v>
      </c>
      <c r="L156" s="73"/>
      <c r="M156" s="247" t="s">
        <v>22</v>
      </c>
      <c r="N156" s="248" t="s">
        <v>44</v>
      </c>
      <c r="O156" s="48"/>
      <c r="P156" s="249">
        <f>O156*H156</f>
        <v>0</v>
      </c>
      <c r="Q156" s="249">
        <v>0</v>
      </c>
      <c r="R156" s="249">
        <f>Q156*H156</f>
        <v>0</v>
      </c>
      <c r="S156" s="249">
        <v>0</v>
      </c>
      <c r="T156" s="250">
        <f>S156*H156</f>
        <v>0</v>
      </c>
      <c r="AR156" s="25" t="s">
        <v>401</v>
      </c>
      <c r="AT156" s="25" t="s">
        <v>396</v>
      </c>
      <c r="AU156" s="25" t="s">
        <v>81</v>
      </c>
      <c r="AY156" s="25" t="s">
        <v>394</v>
      </c>
      <c r="BE156" s="251">
        <f>IF(N156="základní",J156,0)</f>
        <v>0</v>
      </c>
      <c r="BF156" s="251">
        <f>IF(N156="snížená",J156,0)</f>
        <v>0</v>
      </c>
      <c r="BG156" s="251">
        <f>IF(N156="zákl. přenesená",J156,0)</f>
        <v>0</v>
      </c>
      <c r="BH156" s="251">
        <f>IF(N156="sníž. přenesená",J156,0)</f>
        <v>0</v>
      </c>
      <c r="BI156" s="251">
        <f>IF(N156="nulová",J156,0)</f>
        <v>0</v>
      </c>
      <c r="BJ156" s="25" t="s">
        <v>24</v>
      </c>
      <c r="BK156" s="251">
        <f>ROUND(I156*H156,2)</f>
        <v>0</v>
      </c>
      <c r="BL156" s="25" t="s">
        <v>401</v>
      </c>
      <c r="BM156" s="25" t="s">
        <v>6587</v>
      </c>
    </row>
    <row r="157" spans="2:47" s="1" customFormat="1" ht="13.5">
      <c r="B157" s="47"/>
      <c r="C157" s="75"/>
      <c r="D157" s="252" t="s">
        <v>403</v>
      </c>
      <c r="E157" s="75"/>
      <c r="F157" s="253" t="s">
        <v>6588</v>
      </c>
      <c r="G157" s="75"/>
      <c r="H157" s="75"/>
      <c r="I157" s="208"/>
      <c r="J157" s="75"/>
      <c r="K157" s="75"/>
      <c r="L157" s="73"/>
      <c r="M157" s="254"/>
      <c r="N157" s="48"/>
      <c r="O157" s="48"/>
      <c r="P157" s="48"/>
      <c r="Q157" s="48"/>
      <c r="R157" s="48"/>
      <c r="S157" s="48"/>
      <c r="T157" s="96"/>
      <c r="AT157" s="25" t="s">
        <v>403</v>
      </c>
      <c r="AU157" s="25" t="s">
        <v>81</v>
      </c>
    </row>
    <row r="158" spans="2:51" s="12" customFormat="1" ht="13.5">
      <c r="B158" s="255"/>
      <c r="C158" s="256"/>
      <c r="D158" s="252" t="s">
        <v>405</v>
      </c>
      <c r="E158" s="257" t="s">
        <v>22</v>
      </c>
      <c r="F158" s="258" t="s">
        <v>6589</v>
      </c>
      <c r="G158" s="256"/>
      <c r="H158" s="259">
        <v>2.655</v>
      </c>
      <c r="I158" s="260"/>
      <c r="J158" s="256"/>
      <c r="K158" s="256"/>
      <c r="L158" s="261"/>
      <c r="M158" s="262"/>
      <c r="N158" s="263"/>
      <c r="O158" s="263"/>
      <c r="P158" s="263"/>
      <c r="Q158" s="263"/>
      <c r="R158" s="263"/>
      <c r="S158" s="263"/>
      <c r="T158" s="264"/>
      <c r="AT158" s="265" t="s">
        <v>405</v>
      </c>
      <c r="AU158" s="265" t="s">
        <v>81</v>
      </c>
      <c r="AV158" s="12" t="s">
        <v>81</v>
      </c>
      <c r="AW158" s="12" t="s">
        <v>36</v>
      </c>
      <c r="AX158" s="12" t="s">
        <v>24</v>
      </c>
      <c r="AY158" s="265" t="s">
        <v>394</v>
      </c>
    </row>
    <row r="159" spans="2:63" s="11" customFormat="1" ht="29.85" customHeight="1">
      <c r="B159" s="224"/>
      <c r="C159" s="225"/>
      <c r="D159" s="226" t="s">
        <v>72</v>
      </c>
      <c r="E159" s="238" t="s">
        <v>413</v>
      </c>
      <c r="F159" s="238" t="s">
        <v>734</v>
      </c>
      <c r="G159" s="225"/>
      <c r="H159" s="225"/>
      <c r="I159" s="228"/>
      <c r="J159" s="239">
        <f>BK159</f>
        <v>0</v>
      </c>
      <c r="K159" s="225"/>
      <c r="L159" s="230"/>
      <c r="M159" s="231"/>
      <c r="N159" s="232"/>
      <c r="O159" s="232"/>
      <c r="P159" s="233">
        <f>SUM(P160:P164)</f>
        <v>0</v>
      </c>
      <c r="Q159" s="232"/>
      <c r="R159" s="233">
        <f>SUM(R160:R164)</f>
        <v>21.655</v>
      </c>
      <c r="S159" s="232"/>
      <c r="T159" s="234">
        <f>SUM(T160:T164)</f>
        <v>0</v>
      </c>
      <c r="AR159" s="235" t="s">
        <v>24</v>
      </c>
      <c r="AT159" s="236" t="s">
        <v>72</v>
      </c>
      <c r="AU159" s="236" t="s">
        <v>24</v>
      </c>
      <c r="AY159" s="235" t="s">
        <v>394</v>
      </c>
      <c r="BK159" s="237">
        <f>SUM(BK160:BK164)</f>
        <v>0</v>
      </c>
    </row>
    <row r="160" spans="2:65" s="1" customFormat="1" ht="38.25" customHeight="1">
      <c r="B160" s="47"/>
      <c r="C160" s="240" t="s">
        <v>528</v>
      </c>
      <c r="D160" s="240" t="s">
        <v>396</v>
      </c>
      <c r="E160" s="241" t="s">
        <v>5877</v>
      </c>
      <c r="F160" s="242" t="s">
        <v>6590</v>
      </c>
      <c r="G160" s="243" t="s">
        <v>409</v>
      </c>
      <c r="H160" s="244">
        <v>1</v>
      </c>
      <c r="I160" s="245"/>
      <c r="J160" s="246">
        <f>ROUND(I160*H160,2)</f>
        <v>0</v>
      </c>
      <c r="K160" s="242" t="s">
        <v>22</v>
      </c>
      <c r="L160" s="73"/>
      <c r="M160" s="247" t="s">
        <v>22</v>
      </c>
      <c r="N160" s="248" t="s">
        <v>44</v>
      </c>
      <c r="O160" s="48"/>
      <c r="P160" s="249">
        <f>O160*H160</f>
        <v>0</v>
      </c>
      <c r="Q160" s="249">
        <v>19.78</v>
      </c>
      <c r="R160" s="249">
        <f>Q160*H160</f>
        <v>19.78</v>
      </c>
      <c r="S160" s="249">
        <v>0</v>
      </c>
      <c r="T160" s="250">
        <f>S160*H160</f>
        <v>0</v>
      </c>
      <c r="AR160" s="25" t="s">
        <v>401</v>
      </c>
      <c r="AT160" s="25" t="s">
        <v>396</v>
      </c>
      <c r="AU160" s="25" t="s">
        <v>81</v>
      </c>
      <c r="AY160" s="25" t="s">
        <v>394</v>
      </c>
      <c r="BE160" s="251">
        <f>IF(N160="základní",J160,0)</f>
        <v>0</v>
      </c>
      <c r="BF160" s="251">
        <f>IF(N160="snížená",J160,0)</f>
        <v>0</v>
      </c>
      <c r="BG160" s="251">
        <f>IF(N160="zákl. přenesená",J160,0)</f>
        <v>0</v>
      </c>
      <c r="BH160" s="251">
        <f>IF(N160="sníž. přenesená",J160,0)</f>
        <v>0</v>
      </c>
      <c r="BI160" s="251">
        <f>IF(N160="nulová",J160,0)</f>
        <v>0</v>
      </c>
      <c r="BJ160" s="25" t="s">
        <v>24</v>
      </c>
      <c r="BK160" s="251">
        <f>ROUND(I160*H160,2)</f>
        <v>0</v>
      </c>
      <c r="BL160" s="25" t="s">
        <v>401</v>
      </c>
      <c r="BM160" s="25" t="s">
        <v>6591</v>
      </c>
    </row>
    <row r="161" spans="2:47" s="1" customFormat="1" ht="13.5">
      <c r="B161" s="47"/>
      <c r="C161" s="75"/>
      <c r="D161" s="252" t="s">
        <v>403</v>
      </c>
      <c r="E161" s="75"/>
      <c r="F161" s="253" t="s">
        <v>5880</v>
      </c>
      <c r="G161" s="75"/>
      <c r="H161" s="75"/>
      <c r="I161" s="208"/>
      <c r="J161" s="75"/>
      <c r="K161" s="75"/>
      <c r="L161" s="73"/>
      <c r="M161" s="254"/>
      <c r="N161" s="48"/>
      <c r="O161" s="48"/>
      <c r="P161" s="48"/>
      <c r="Q161" s="48"/>
      <c r="R161" s="48"/>
      <c r="S161" s="48"/>
      <c r="T161" s="96"/>
      <c r="AT161" s="25" t="s">
        <v>403</v>
      </c>
      <c r="AU161" s="25" t="s">
        <v>81</v>
      </c>
    </row>
    <row r="162" spans="2:51" s="12" customFormat="1" ht="13.5">
      <c r="B162" s="255"/>
      <c r="C162" s="256"/>
      <c r="D162" s="252" t="s">
        <v>405</v>
      </c>
      <c r="E162" s="257" t="s">
        <v>22</v>
      </c>
      <c r="F162" s="258" t="s">
        <v>24</v>
      </c>
      <c r="G162" s="256"/>
      <c r="H162" s="259">
        <v>1</v>
      </c>
      <c r="I162" s="260"/>
      <c r="J162" s="256"/>
      <c r="K162" s="256"/>
      <c r="L162" s="261"/>
      <c r="M162" s="262"/>
      <c r="N162" s="263"/>
      <c r="O162" s="263"/>
      <c r="P162" s="263"/>
      <c r="Q162" s="263"/>
      <c r="R162" s="263"/>
      <c r="S162" s="263"/>
      <c r="T162" s="264"/>
      <c r="AT162" s="265" t="s">
        <v>405</v>
      </c>
      <c r="AU162" s="265" t="s">
        <v>81</v>
      </c>
      <c r="AV162" s="12" t="s">
        <v>81</v>
      </c>
      <c r="AW162" s="12" t="s">
        <v>36</v>
      </c>
      <c r="AX162" s="12" t="s">
        <v>24</v>
      </c>
      <c r="AY162" s="265" t="s">
        <v>394</v>
      </c>
    </row>
    <row r="163" spans="2:65" s="1" customFormat="1" ht="25.5" customHeight="1">
      <c r="B163" s="47"/>
      <c r="C163" s="240" t="s">
        <v>533</v>
      </c>
      <c r="D163" s="240" t="s">
        <v>396</v>
      </c>
      <c r="E163" s="241" t="s">
        <v>5881</v>
      </c>
      <c r="F163" s="242" t="s">
        <v>6592</v>
      </c>
      <c r="G163" s="243" t="s">
        <v>409</v>
      </c>
      <c r="H163" s="244">
        <v>1</v>
      </c>
      <c r="I163" s="245"/>
      <c r="J163" s="246">
        <f>ROUND(I163*H163,2)</f>
        <v>0</v>
      </c>
      <c r="K163" s="242" t="s">
        <v>22</v>
      </c>
      <c r="L163" s="73"/>
      <c r="M163" s="247" t="s">
        <v>22</v>
      </c>
      <c r="N163" s="248" t="s">
        <v>44</v>
      </c>
      <c r="O163" s="48"/>
      <c r="P163" s="249">
        <f>O163*H163</f>
        <v>0</v>
      </c>
      <c r="Q163" s="249">
        <v>1.875</v>
      </c>
      <c r="R163" s="249">
        <f>Q163*H163</f>
        <v>1.875</v>
      </c>
      <c r="S163" s="249">
        <v>0</v>
      </c>
      <c r="T163" s="250">
        <f>S163*H163</f>
        <v>0</v>
      </c>
      <c r="AR163" s="25" t="s">
        <v>401</v>
      </c>
      <c r="AT163" s="25" t="s">
        <v>396</v>
      </c>
      <c r="AU163" s="25" t="s">
        <v>81</v>
      </c>
      <c r="AY163" s="25" t="s">
        <v>394</v>
      </c>
      <c r="BE163" s="251">
        <f>IF(N163="základní",J163,0)</f>
        <v>0</v>
      </c>
      <c r="BF163" s="251">
        <f>IF(N163="snížená",J163,0)</f>
        <v>0</v>
      </c>
      <c r="BG163" s="251">
        <f>IF(N163="zákl. přenesená",J163,0)</f>
        <v>0</v>
      </c>
      <c r="BH163" s="251">
        <f>IF(N163="sníž. přenesená",J163,0)</f>
        <v>0</v>
      </c>
      <c r="BI163" s="251">
        <f>IF(N163="nulová",J163,0)</f>
        <v>0</v>
      </c>
      <c r="BJ163" s="25" t="s">
        <v>24</v>
      </c>
      <c r="BK163" s="251">
        <f>ROUND(I163*H163,2)</f>
        <v>0</v>
      </c>
      <c r="BL163" s="25" t="s">
        <v>401</v>
      </c>
      <c r="BM163" s="25" t="s">
        <v>6593</v>
      </c>
    </row>
    <row r="164" spans="2:47" s="1" customFormat="1" ht="13.5">
      <c r="B164" s="47"/>
      <c r="C164" s="75"/>
      <c r="D164" s="252" t="s">
        <v>403</v>
      </c>
      <c r="E164" s="75"/>
      <c r="F164" s="253" t="s">
        <v>5884</v>
      </c>
      <c r="G164" s="75"/>
      <c r="H164" s="75"/>
      <c r="I164" s="208"/>
      <c r="J164" s="75"/>
      <c r="K164" s="75"/>
      <c r="L164" s="73"/>
      <c r="M164" s="254"/>
      <c r="N164" s="48"/>
      <c r="O164" s="48"/>
      <c r="P164" s="48"/>
      <c r="Q164" s="48"/>
      <c r="R164" s="48"/>
      <c r="S164" s="48"/>
      <c r="T164" s="96"/>
      <c r="AT164" s="25" t="s">
        <v>403</v>
      </c>
      <c r="AU164" s="25" t="s">
        <v>81</v>
      </c>
    </row>
    <row r="165" spans="2:63" s="11" customFormat="1" ht="29.85" customHeight="1">
      <c r="B165" s="224"/>
      <c r="C165" s="225"/>
      <c r="D165" s="226" t="s">
        <v>72</v>
      </c>
      <c r="E165" s="238" t="s">
        <v>432</v>
      </c>
      <c r="F165" s="238" t="s">
        <v>1201</v>
      </c>
      <c r="G165" s="225"/>
      <c r="H165" s="225"/>
      <c r="I165" s="228"/>
      <c r="J165" s="239">
        <f>BK165</f>
        <v>0</v>
      </c>
      <c r="K165" s="225"/>
      <c r="L165" s="230"/>
      <c r="M165" s="231"/>
      <c r="N165" s="232"/>
      <c r="O165" s="232"/>
      <c r="P165" s="233">
        <f>SUM(P166:P168)</f>
        <v>0</v>
      </c>
      <c r="Q165" s="232"/>
      <c r="R165" s="233">
        <f>SUM(R166:R168)</f>
        <v>0.025646999999999996</v>
      </c>
      <c r="S165" s="232"/>
      <c r="T165" s="234">
        <f>SUM(T166:T168)</f>
        <v>0</v>
      </c>
      <c r="AR165" s="235" t="s">
        <v>24</v>
      </c>
      <c r="AT165" s="236" t="s">
        <v>72</v>
      </c>
      <c r="AU165" s="236" t="s">
        <v>24</v>
      </c>
      <c r="AY165" s="235" t="s">
        <v>394</v>
      </c>
      <c r="BK165" s="237">
        <f>SUM(BK166:BK168)</f>
        <v>0</v>
      </c>
    </row>
    <row r="166" spans="2:65" s="1" customFormat="1" ht="25.5" customHeight="1">
      <c r="B166" s="47"/>
      <c r="C166" s="240" t="s">
        <v>540</v>
      </c>
      <c r="D166" s="240" t="s">
        <v>396</v>
      </c>
      <c r="E166" s="241" t="s">
        <v>4803</v>
      </c>
      <c r="F166" s="242" t="s">
        <v>6594</v>
      </c>
      <c r="G166" s="243" t="s">
        <v>399</v>
      </c>
      <c r="H166" s="244">
        <v>85.49</v>
      </c>
      <c r="I166" s="245"/>
      <c r="J166" s="246">
        <f>ROUND(I166*H166,2)</f>
        <v>0</v>
      </c>
      <c r="K166" s="242" t="s">
        <v>410</v>
      </c>
      <c r="L166" s="73"/>
      <c r="M166" s="247" t="s">
        <v>22</v>
      </c>
      <c r="N166" s="248" t="s">
        <v>44</v>
      </c>
      <c r="O166" s="48"/>
      <c r="P166" s="249">
        <f>O166*H166</f>
        <v>0</v>
      </c>
      <c r="Q166" s="249">
        <v>0.0003</v>
      </c>
      <c r="R166" s="249">
        <f>Q166*H166</f>
        <v>0.025646999999999996</v>
      </c>
      <c r="S166" s="249">
        <v>0</v>
      </c>
      <c r="T166" s="250">
        <f>S166*H166</f>
        <v>0</v>
      </c>
      <c r="AR166" s="25" t="s">
        <v>401</v>
      </c>
      <c r="AT166" s="25" t="s">
        <v>396</v>
      </c>
      <c r="AU166" s="25" t="s">
        <v>81</v>
      </c>
      <c r="AY166" s="25" t="s">
        <v>394</v>
      </c>
      <c r="BE166" s="251">
        <f>IF(N166="základní",J166,0)</f>
        <v>0</v>
      </c>
      <c r="BF166" s="251">
        <f>IF(N166="snížená",J166,0)</f>
        <v>0</v>
      </c>
      <c r="BG166" s="251">
        <f>IF(N166="zákl. přenesená",J166,0)</f>
        <v>0</v>
      </c>
      <c r="BH166" s="251">
        <f>IF(N166="sníž. přenesená",J166,0)</f>
        <v>0</v>
      </c>
      <c r="BI166" s="251">
        <f>IF(N166="nulová",J166,0)</f>
        <v>0</v>
      </c>
      <c r="BJ166" s="25" t="s">
        <v>24</v>
      </c>
      <c r="BK166" s="251">
        <f>ROUND(I166*H166,2)</f>
        <v>0</v>
      </c>
      <c r="BL166" s="25" t="s">
        <v>401</v>
      </c>
      <c r="BM166" s="25" t="s">
        <v>6595</v>
      </c>
    </row>
    <row r="167" spans="2:47" s="1" customFormat="1" ht="13.5">
      <c r="B167" s="47"/>
      <c r="C167" s="75"/>
      <c r="D167" s="252" t="s">
        <v>403</v>
      </c>
      <c r="E167" s="75"/>
      <c r="F167" s="253" t="s">
        <v>6596</v>
      </c>
      <c r="G167" s="75"/>
      <c r="H167" s="75"/>
      <c r="I167" s="208"/>
      <c r="J167" s="75"/>
      <c r="K167" s="75"/>
      <c r="L167" s="73"/>
      <c r="M167" s="254"/>
      <c r="N167" s="48"/>
      <c r="O167" s="48"/>
      <c r="P167" s="48"/>
      <c r="Q167" s="48"/>
      <c r="R167" s="48"/>
      <c r="S167" s="48"/>
      <c r="T167" s="96"/>
      <c r="AT167" s="25" t="s">
        <v>403</v>
      </c>
      <c r="AU167" s="25" t="s">
        <v>81</v>
      </c>
    </row>
    <row r="168" spans="2:51" s="12" customFormat="1" ht="13.5">
      <c r="B168" s="255"/>
      <c r="C168" s="256"/>
      <c r="D168" s="252" t="s">
        <v>405</v>
      </c>
      <c r="E168" s="257" t="s">
        <v>22</v>
      </c>
      <c r="F168" s="258" t="s">
        <v>6597</v>
      </c>
      <c r="G168" s="256"/>
      <c r="H168" s="259">
        <v>85.49</v>
      </c>
      <c r="I168" s="260"/>
      <c r="J168" s="256"/>
      <c r="K168" s="256"/>
      <c r="L168" s="261"/>
      <c r="M168" s="262"/>
      <c r="N168" s="263"/>
      <c r="O168" s="263"/>
      <c r="P168" s="263"/>
      <c r="Q168" s="263"/>
      <c r="R168" s="263"/>
      <c r="S168" s="263"/>
      <c r="T168" s="264"/>
      <c r="AT168" s="265" t="s">
        <v>405</v>
      </c>
      <c r="AU168" s="265" t="s">
        <v>81</v>
      </c>
      <c r="AV168" s="12" t="s">
        <v>81</v>
      </c>
      <c r="AW168" s="12" t="s">
        <v>36</v>
      </c>
      <c r="AX168" s="12" t="s">
        <v>24</v>
      </c>
      <c r="AY168" s="265" t="s">
        <v>394</v>
      </c>
    </row>
    <row r="169" spans="2:63" s="11" customFormat="1" ht="29.85" customHeight="1">
      <c r="B169" s="224"/>
      <c r="C169" s="225"/>
      <c r="D169" s="226" t="s">
        <v>72</v>
      </c>
      <c r="E169" s="238" t="s">
        <v>448</v>
      </c>
      <c r="F169" s="238" t="s">
        <v>1549</v>
      </c>
      <c r="G169" s="225"/>
      <c r="H169" s="225"/>
      <c r="I169" s="228"/>
      <c r="J169" s="239">
        <f>BK169</f>
        <v>0</v>
      </c>
      <c r="K169" s="225"/>
      <c r="L169" s="230"/>
      <c r="M169" s="231"/>
      <c r="N169" s="232"/>
      <c r="O169" s="232"/>
      <c r="P169" s="233">
        <f>SUM(P170:P179)</f>
        <v>0</v>
      </c>
      <c r="Q169" s="232"/>
      <c r="R169" s="233">
        <f>SUM(R170:R179)</f>
        <v>0.060044</v>
      </c>
      <c r="S169" s="232"/>
      <c r="T169" s="234">
        <f>SUM(T170:T179)</f>
        <v>0</v>
      </c>
      <c r="AR169" s="235" t="s">
        <v>24</v>
      </c>
      <c r="AT169" s="236" t="s">
        <v>72</v>
      </c>
      <c r="AU169" s="236" t="s">
        <v>24</v>
      </c>
      <c r="AY169" s="235" t="s">
        <v>394</v>
      </c>
      <c r="BK169" s="237">
        <f>SUM(BK170:BK179)</f>
        <v>0</v>
      </c>
    </row>
    <row r="170" spans="2:65" s="1" customFormat="1" ht="16.5" customHeight="1">
      <c r="B170" s="47"/>
      <c r="C170" s="240" t="s">
        <v>545</v>
      </c>
      <c r="D170" s="240" t="s">
        <v>396</v>
      </c>
      <c r="E170" s="241" t="s">
        <v>6598</v>
      </c>
      <c r="F170" s="242" t="s">
        <v>6599</v>
      </c>
      <c r="G170" s="243" t="s">
        <v>399</v>
      </c>
      <c r="H170" s="244">
        <v>15.4</v>
      </c>
      <c r="I170" s="245"/>
      <c r="J170" s="246">
        <f>ROUND(I170*H170,2)</f>
        <v>0</v>
      </c>
      <c r="K170" s="242" t="s">
        <v>400</v>
      </c>
      <c r="L170" s="73"/>
      <c r="M170" s="247" t="s">
        <v>22</v>
      </c>
      <c r="N170" s="248" t="s">
        <v>44</v>
      </c>
      <c r="O170" s="48"/>
      <c r="P170" s="249">
        <f>O170*H170</f>
        <v>0</v>
      </c>
      <c r="Q170" s="249">
        <v>1E-05</v>
      </c>
      <c r="R170" s="249">
        <f>Q170*H170</f>
        <v>0.000154</v>
      </c>
      <c r="S170" s="249">
        <v>0</v>
      </c>
      <c r="T170" s="250">
        <f>S170*H170</f>
        <v>0</v>
      </c>
      <c r="AR170" s="25" t="s">
        <v>401</v>
      </c>
      <c r="AT170" s="25" t="s">
        <v>396</v>
      </c>
      <c r="AU170" s="25" t="s">
        <v>81</v>
      </c>
      <c r="AY170" s="25" t="s">
        <v>394</v>
      </c>
      <c r="BE170" s="251">
        <f>IF(N170="základní",J170,0)</f>
        <v>0</v>
      </c>
      <c r="BF170" s="251">
        <f>IF(N170="snížená",J170,0)</f>
        <v>0</v>
      </c>
      <c r="BG170" s="251">
        <f>IF(N170="zákl. přenesená",J170,0)</f>
        <v>0</v>
      </c>
      <c r="BH170" s="251">
        <f>IF(N170="sníž. přenesená",J170,0)</f>
        <v>0</v>
      </c>
      <c r="BI170" s="251">
        <f>IF(N170="nulová",J170,0)</f>
        <v>0</v>
      </c>
      <c r="BJ170" s="25" t="s">
        <v>24</v>
      </c>
      <c r="BK170" s="251">
        <f>ROUND(I170*H170,2)</f>
        <v>0</v>
      </c>
      <c r="BL170" s="25" t="s">
        <v>401</v>
      </c>
      <c r="BM170" s="25" t="s">
        <v>6600</v>
      </c>
    </row>
    <row r="171" spans="2:47" s="1" customFormat="1" ht="13.5">
      <c r="B171" s="47"/>
      <c r="C171" s="75"/>
      <c r="D171" s="252" t="s">
        <v>403</v>
      </c>
      <c r="E171" s="75"/>
      <c r="F171" s="253" t="s">
        <v>6601</v>
      </c>
      <c r="G171" s="75"/>
      <c r="H171" s="75"/>
      <c r="I171" s="208"/>
      <c r="J171" s="75"/>
      <c r="K171" s="75"/>
      <c r="L171" s="73"/>
      <c r="M171" s="254"/>
      <c r="N171" s="48"/>
      <c r="O171" s="48"/>
      <c r="P171" s="48"/>
      <c r="Q171" s="48"/>
      <c r="R171" s="48"/>
      <c r="S171" s="48"/>
      <c r="T171" s="96"/>
      <c r="AT171" s="25" t="s">
        <v>403</v>
      </c>
      <c r="AU171" s="25" t="s">
        <v>81</v>
      </c>
    </row>
    <row r="172" spans="2:51" s="12" customFormat="1" ht="13.5">
      <c r="B172" s="255"/>
      <c r="C172" s="256"/>
      <c r="D172" s="252" t="s">
        <v>405</v>
      </c>
      <c r="E172" s="257" t="s">
        <v>22</v>
      </c>
      <c r="F172" s="258" t="s">
        <v>6602</v>
      </c>
      <c r="G172" s="256"/>
      <c r="H172" s="259">
        <v>15.4</v>
      </c>
      <c r="I172" s="260"/>
      <c r="J172" s="256"/>
      <c r="K172" s="256"/>
      <c r="L172" s="261"/>
      <c r="M172" s="262"/>
      <c r="N172" s="263"/>
      <c r="O172" s="263"/>
      <c r="P172" s="263"/>
      <c r="Q172" s="263"/>
      <c r="R172" s="263"/>
      <c r="S172" s="263"/>
      <c r="T172" s="264"/>
      <c r="AT172" s="265" t="s">
        <v>405</v>
      </c>
      <c r="AU172" s="265" t="s">
        <v>81</v>
      </c>
      <c r="AV172" s="12" t="s">
        <v>81</v>
      </c>
      <c r="AW172" s="12" t="s">
        <v>36</v>
      </c>
      <c r="AX172" s="12" t="s">
        <v>24</v>
      </c>
      <c r="AY172" s="265" t="s">
        <v>394</v>
      </c>
    </row>
    <row r="173" spans="2:65" s="1" customFormat="1" ht="16.5" customHeight="1">
      <c r="B173" s="47"/>
      <c r="C173" s="240" t="s">
        <v>549</v>
      </c>
      <c r="D173" s="240" t="s">
        <v>396</v>
      </c>
      <c r="E173" s="241" t="s">
        <v>6603</v>
      </c>
      <c r="F173" s="242" t="s">
        <v>6604</v>
      </c>
      <c r="G173" s="243" t="s">
        <v>409</v>
      </c>
      <c r="H173" s="244">
        <v>1</v>
      </c>
      <c r="I173" s="245"/>
      <c r="J173" s="246">
        <f>ROUND(I173*H173,2)</f>
        <v>0</v>
      </c>
      <c r="K173" s="242" t="s">
        <v>400</v>
      </c>
      <c r="L173" s="73"/>
      <c r="M173" s="247" t="s">
        <v>22</v>
      </c>
      <c r="N173" s="248" t="s">
        <v>44</v>
      </c>
      <c r="O173" s="48"/>
      <c r="P173" s="249">
        <f>O173*H173</f>
        <v>0</v>
      </c>
      <c r="Q173" s="249">
        <v>0.00459</v>
      </c>
      <c r="R173" s="249">
        <f>Q173*H173</f>
        <v>0.00459</v>
      </c>
      <c r="S173" s="249">
        <v>0</v>
      </c>
      <c r="T173" s="250">
        <f>S173*H173</f>
        <v>0</v>
      </c>
      <c r="AR173" s="25" t="s">
        <v>401</v>
      </c>
      <c r="AT173" s="25" t="s">
        <v>396</v>
      </c>
      <c r="AU173" s="25" t="s">
        <v>81</v>
      </c>
      <c r="AY173" s="25" t="s">
        <v>394</v>
      </c>
      <c r="BE173" s="251">
        <f>IF(N173="základní",J173,0)</f>
        <v>0</v>
      </c>
      <c r="BF173" s="251">
        <f>IF(N173="snížená",J173,0)</f>
        <v>0</v>
      </c>
      <c r="BG173" s="251">
        <f>IF(N173="zákl. přenesená",J173,0)</f>
        <v>0</v>
      </c>
      <c r="BH173" s="251">
        <f>IF(N173="sníž. přenesená",J173,0)</f>
        <v>0</v>
      </c>
      <c r="BI173" s="251">
        <f>IF(N173="nulová",J173,0)</f>
        <v>0</v>
      </c>
      <c r="BJ173" s="25" t="s">
        <v>24</v>
      </c>
      <c r="BK173" s="251">
        <f>ROUND(I173*H173,2)</f>
        <v>0</v>
      </c>
      <c r="BL173" s="25" t="s">
        <v>401</v>
      </c>
      <c r="BM173" s="25" t="s">
        <v>6605</v>
      </c>
    </row>
    <row r="174" spans="2:47" s="1" customFormat="1" ht="13.5">
      <c r="B174" s="47"/>
      <c r="C174" s="75"/>
      <c r="D174" s="252" t="s">
        <v>403</v>
      </c>
      <c r="E174" s="75"/>
      <c r="F174" s="253" t="s">
        <v>6606</v>
      </c>
      <c r="G174" s="75"/>
      <c r="H174" s="75"/>
      <c r="I174" s="208"/>
      <c r="J174" s="75"/>
      <c r="K174" s="75"/>
      <c r="L174" s="73"/>
      <c r="M174" s="254"/>
      <c r="N174" s="48"/>
      <c r="O174" s="48"/>
      <c r="P174" s="48"/>
      <c r="Q174" s="48"/>
      <c r="R174" s="48"/>
      <c r="S174" s="48"/>
      <c r="T174" s="96"/>
      <c r="AT174" s="25" t="s">
        <v>403</v>
      </c>
      <c r="AU174" s="25" t="s">
        <v>81</v>
      </c>
    </row>
    <row r="175" spans="2:65" s="1" customFormat="1" ht="16.5" customHeight="1">
      <c r="B175" s="47"/>
      <c r="C175" s="288" t="s">
        <v>556</v>
      </c>
      <c r="D175" s="288" t="s">
        <v>506</v>
      </c>
      <c r="E175" s="289" t="s">
        <v>6607</v>
      </c>
      <c r="F175" s="290" t="s">
        <v>6608</v>
      </c>
      <c r="G175" s="291" t="s">
        <v>409</v>
      </c>
      <c r="H175" s="292">
        <v>1</v>
      </c>
      <c r="I175" s="293"/>
      <c r="J175" s="294">
        <f>ROUND(I175*H175,2)</f>
        <v>0</v>
      </c>
      <c r="K175" s="290" t="s">
        <v>22</v>
      </c>
      <c r="L175" s="295"/>
      <c r="M175" s="296" t="s">
        <v>22</v>
      </c>
      <c r="N175" s="297" t="s">
        <v>44</v>
      </c>
      <c r="O175" s="48"/>
      <c r="P175" s="249">
        <f>O175*H175</f>
        <v>0</v>
      </c>
      <c r="Q175" s="249">
        <v>0.0553</v>
      </c>
      <c r="R175" s="249">
        <f>Q175*H175</f>
        <v>0.0553</v>
      </c>
      <c r="S175" s="249">
        <v>0</v>
      </c>
      <c r="T175" s="250">
        <f>S175*H175</f>
        <v>0</v>
      </c>
      <c r="AR175" s="25" t="s">
        <v>443</v>
      </c>
      <c r="AT175" s="25" t="s">
        <v>506</v>
      </c>
      <c r="AU175" s="25" t="s">
        <v>81</v>
      </c>
      <c r="AY175" s="25" t="s">
        <v>394</v>
      </c>
      <c r="BE175" s="251">
        <f>IF(N175="základní",J175,0)</f>
        <v>0</v>
      </c>
      <c r="BF175" s="251">
        <f>IF(N175="snížená",J175,0)</f>
        <v>0</v>
      </c>
      <c r="BG175" s="251">
        <f>IF(N175="zákl. přenesená",J175,0)</f>
        <v>0</v>
      </c>
      <c r="BH175" s="251">
        <f>IF(N175="sníž. přenesená",J175,0)</f>
        <v>0</v>
      </c>
      <c r="BI175" s="251">
        <f>IF(N175="nulová",J175,0)</f>
        <v>0</v>
      </c>
      <c r="BJ175" s="25" t="s">
        <v>24</v>
      </c>
      <c r="BK175" s="251">
        <f>ROUND(I175*H175,2)</f>
        <v>0</v>
      </c>
      <c r="BL175" s="25" t="s">
        <v>401</v>
      </c>
      <c r="BM175" s="25" t="s">
        <v>6609</v>
      </c>
    </row>
    <row r="176" spans="2:65" s="1" customFormat="1" ht="16.5" customHeight="1">
      <c r="B176" s="47"/>
      <c r="C176" s="240" t="s">
        <v>565</v>
      </c>
      <c r="D176" s="240" t="s">
        <v>396</v>
      </c>
      <c r="E176" s="241" t="s">
        <v>6610</v>
      </c>
      <c r="F176" s="242" t="s">
        <v>6611</v>
      </c>
      <c r="G176" s="243" t="s">
        <v>409</v>
      </c>
      <c r="H176" s="244">
        <v>1</v>
      </c>
      <c r="I176" s="245"/>
      <c r="J176" s="246">
        <f>ROUND(I176*H176,2)</f>
        <v>0</v>
      </c>
      <c r="K176" s="242" t="s">
        <v>22</v>
      </c>
      <c r="L176" s="73"/>
      <c r="M176" s="247" t="s">
        <v>22</v>
      </c>
      <c r="N176" s="248" t="s">
        <v>44</v>
      </c>
      <c r="O176" s="48"/>
      <c r="P176" s="249">
        <f>O176*H176</f>
        <v>0</v>
      </c>
      <c r="Q176" s="249">
        <v>0</v>
      </c>
      <c r="R176" s="249">
        <f>Q176*H176</f>
        <v>0</v>
      </c>
      <c r="S176" s="249">
        <v>0</v>
      </c>
      <c r="T176" s="250">
        <f>S176*H176</f>
        <v>0</v>
      </c>
      <c r="AR176" s="25" t="s">
        <v>401</v>
      </c>
      <c r="AT176" s="25" t="s">
        <v>396</v>
      </c>
      <c r="AU176" s="25" t="s">
        <v>81</v>
      </c>
      <c r="AY176" s="25" t="s">
        <v>394</v>
      </c>
      <c r="BE176" s="251">
        <f>IF(N176="základní",J176,0)</f>
        <v>0</v>
      </c>
      <c r="BF176" s="251">
        <f>IF(N176="snížená",J176,0)</f>
        <v>0</v>
      </c>
      <c r="BG176" s="251">
        <f>IF(N176="zákl. přenesená",J176,0)</f>
        <v>0</v>
      </c>
      <c r="BH176" s="251">
        <f>IF(N176="sníž. přenesená",J176,0)</f>
        <v>0</v>
      </c>
      <c r="BI176" s="251">
        <f>IF(N176="nulová",J176,0)</f>
        <v>0</v>
      </c>
      <c r="BJ176" s="25" t="s">
        <v>24</v>
      </c>
      <c r="BK176" s="251">
        <f>ROUND(I176*H176,2)</f>
        <v>0</v>
      </c>
      <c r="BL176" s="25" t="s">
        <v>401</v>
      </c>
      <c r="BM176" s="25" t="s">
        <v>6612</v>
      </c>
    </row>
    <row r="177" spans="2:47" s="1" customFormat="1" ht="13.5">
      <c r="B177" s="47"/>
      <c r="C177" s="75"/>
      <c r="D177" s="252" t="s">
        <v>403</v>
      </c>
      <c r="E177" s="75"/>
      <c r="F177" s="253" t="s">
        <v>6611</v>
      </c>
      <c r="G177" s="75"/>
      <c r="H177" s="75"/>
      <c r="I177" s="208"/>
      <c r="J177" s="75"/>
      <c r="K177" s="75"/>
      <c r="L177" s="73"/>
      <c r="M177" s="254"/>
      <c r="N177" s="48"/>
      <c r="O177" s="48"/>
      <c r="P177" s="48"/>
      <c r="Q177" s="48"/>
      <c r="R177" s="48"/>
      <c r="S177" s="48"/>
      <c r="T177" s="96"/>
      <c r="AT177" s="25" t="s">
        <v>403</v>
      </c>
      <c r="AU177" s="25" t="s">
        <v>81</v>
      </c>
    </row>
    <row r="178" spans="2:65" s="1" customFormat="1" ht="25.5" customHeight="1">
      <c r="B178" s="47"/>
      <c r="C178" s="240" t="s">
        <v>571</v>
      </c>
      <c r="D178" s="240" t="s">
        <v>396</v>
      </c>
      <c r="E178" s="241" t="s">
        <v>6613</v>
      </c>
      <c r="F178" s="242" t="s">
        <v>6614</v>
      </c>
      <c r="G178" s="243" t="s">
        <v>409</v>
      </c>
      <c r="H178" s="244">
        <v>1</v>
      </c>
      <c r="I178" s="245"/>
      <c r="J178" s="246">
        <f>ROUND(I178*H178,2)</f>
        <v>0</v>
      </c>
      <c r="K178" s="242" t="s">
        <v>22</v>
      </c>
      <c r="L178" s="73"/>
      <c r="M178" s="247" t="s">
        <v>22</v>
      </c>
      <c r="N178" s="248" t="s">
        <v>44</v>
      </c>
      <c r="O178" s="48"/>
      <c r="P178" s="249">
        <f>O178*H178</f>
        <v>0</v>
      </c>
      <c r="Q178" s="249">
        <v>0</v>
      </c>
      <c r="R178" s="249">
        <f>Q178*H178</f>
        <v>0</v>
      </c>
      <c r="S178" s="249">
        <v>0</v>
      </c>
      <c r="T178" s="250">
        <f>S178*H178</f>
        <v>0</v>
      </c>
      <c r="AR178" s="25" t="s">
        <v>401</v>
      </c>
      <c r="AT178" s="25" t="s">
        <v>396</v>
      </c>
      <c r="AU178" s="25" t="s">
        <v>81</v>
      </c>
      <c r="AY178" s="25" t="s">
        <v>394</v>
      </c>
      <c r="BE178" s="251">
        <f>IF(N178="základní",J178,0)</f>
        <v>0</v>
      </c>
      <c r="BF178" s="251">
        <f>IF(N178="snížená",J178,0)</f>
        <v>0</v>
      </c>
      <c r="BG178" s="251">
        <f>IF(N178="zákl. přenesená",J178,0)</f>
        <v>0</v>
      </c>
      <c r="BH178" s="251">
        <f>IF(N178="sníž. přenesená",J178,0)</f>
        <v>0</v>
      </c>
      <c r="BI178" s="251">
        <f>IF(N178="nulová",J178,0)</f>
        <v>0</v>
      </c>
      <c r="BJ178" s="25" t="s">
        <v>24</v>
      </c>
      <c r="BK178" s="251">
        <f>ROUND(I178*H178,2)</f>
        <v>0</v>
      </c>
      <c r="BL178" s="25" t="s">
        <v>401</v>
      </c>
      <c r="BM178" s="25" t="s">
        <v>6615</v>
      </c>
    </row>
    <row r="179" spans="2:47" s="1" customFormat="1" ht="13.5">
      <c r="B179" s="47"/>
      <c r="C179" s="75"/>
      <c r="D179" s="252" t="s">
        <v>403</v>
      </c>
      <c r="E179" s="75"/>
      <c r="F179" s="253" t="s">
        <v>6614</v>
      </c>
      <c r="G179" s="75"/>
      <c r="H179" s="75"/>
      <c r="I179" s="208"/>
      <c r="J179" s="75"/>
      <c r="K179" s="75"/>
      <c r="L179" s="73"/>
      <c r="M179" s="254"/>
      <c r="N179" s="48"/>
      <c r="O179" s="48"/>
      <c r="P179" s="48"/>
      <c r="Q179" s="48"/>
      <c r="R179" s="48"/>
      <c r="S179" s="48"/>
      <c r="T179" s="96"/>
      <c r="AT179" s="25" t="s">
        <v>403</v>
      </c>
      <c r="AU179" s="25" t="s">
        <v>81</v>
      </c>
    </row>
    <row r="180" spans="2:63" s="11" customFormat="1" ht="29.85" customHeight="1">
      <c r="B180" s="224"/>
      <c r="C180" s="225"/>
      <c r="D180" s="226" t="s">
        <v>72</v>
      </c>
      <c r="E180" s="238" t="s">
        <v>1767</v>
      </c>
      <c r="F180" s="238" t="s">
        <v>1768</v>
      </c>
      <c r="G180" s="225"/>
      <c r="H180" s="225"/>
      <c r="I180" s="228"/>
      <c r="J180" s="239">
        <f>BK180</f>
        <v>0</v>
      </c>
      <c r="K180" s="225"/>
      <c r="L180" s="230"/>
      <c r="M180" s="231"/>
      <c r="N180" s="232"/>
      <c r="O180" s="232"/>
      <c r="P180" s="233">
        <f>SUM(P181:P182)</f>
        <v>0</v>
      </c>
      <c r="Q180" s="232"/>
      <c r="R180" s="233">
        <f>SUM(R181:R182)</f>
        <v>0</v>
      </c>
      <c r="S180" s="232"/>
      <c r="T180" s="234">
        <f>SUM(T181:T182)</f>
        <v>0</v>
      </c>
      <c r="AR180" s="235" t="s">
        <v>24</v>
      </c>
      <c r="AT180" s="236" t="s">
        <v>72</v>
      </c>
      <c r="AU180" s="236" t="s">
        <v>24</v>
      </c>
      <c r="AY180" s="235" t="s">
        <v>394</v>
      </c>
      <c r="BK180" s="237">
        <f>SUM(BK181:BK182)</f>
        <v>0</v>
      </c>
    </row>
    <row r="181" spans="2:65" s="1" customFormat="1" ht="25.5" customHeight="1">
      <c r="B181" s="47"/>
      <c r="C181" s="240" t="s">
        <v>578</v>
      </c>
      <c r="D181" s="240" t="s">
        <v>396</v>
      </c>
      <c r="E181" s="241" t="s">
        <v>6616</v>
      </c>
      <c r="F181" s="242" t="s">
        <v>6617</v>
      </c>
      <c r="G181" s="243" t="s">
        <v>552</v>
      </c>
      <c r="H181" s="244">
        <v>39.782</v>
      </c>
      <c r="I181" s="245"/>
      <c r="J181" s="246">
        <f>ROUND(I181*H181,2)</f>
        <v>0</v>
      </c>
      <c r="K181" s="242" t="s">
        <v>400</v>
      </c>
      <c r="L181" s="73"/>
      <c r="M181" s="247" t="s">
        <v>22</v>
      </c>
      <c r="N181" s="248" t="s">
        <v>44</v>
      </c>
      <c r="O181" s="48"/>
      <c r="P181" s="249">
        <f>O181*H181</f>
        <v>0</v>
      </c>
      <c r="Q181" s="249">
        <v>0</v>
      </c>
      <c r="R181" s="249">
        <f>Q181*H181</f>
        <v>0</v>
      </c>
      <c r="S181" s="249">
        <v>0</v>
      </c>
      <c r="T181" s="250">
        <f>S181*H181</f>
        <v>0</v>
      </c>
      <c r="AR181" s="25" t="s">
        <v>401</v>
      </c>
      <c r="AT181" s="25" t="s">
        <v>396</v>
      </c>
      <c r="AU181" s="25" t="s">
        <v>81</v>
      </c>
      <c r="AY181" s="25" t="s">
        <v>394</v>
      </c>
      <c r="BE181" s="251">
        <f>IF(N181="základní",J181,0)</f>
        <v>0</v>
      </c>
      <c r="BF181" s="251">
        <f>IF(N181="snížená",J181,0)</f>
        <v>0</v>
      </c>
      <c r="BG181" s="251">
        <f>IF(N181="zákl. přenesená",J181,0)</f>
        <v>0</v>
      </c>
      <c r="BH181" s="251">
        <f>IF(N181="sníž. přenesená",J181,0)</f>
        <v>0</v>
      </c>
      <c r="BI181" s="251">
        <f>IF(N181="nulová",J181,0)</f>
        <v>0</v>
      </c>
      <c r="BJ181" s="25" t="s">
        <v>24</v>
      </c>
      <c r="BK181" s="251">
        <f>ROUND(I181*H181,2)</f>
        <v>0</v>
      </c>
      <c r="BL181" s="25" t="s">
        <v>401</v>
      </c>
      <c r="BM181" s="25" t="s">
        <v>6618</v>
      </c>
    </row>
    <row r="182" spans="2:47" s="1" customFormat="1" ht="13.5">
      <c r="B182" s="47"/>
      <c r="C182" s="75"/>
      <c r="D182" s="252" t="s">
        <v>403</v>
      </c>
      <c r="E182" s="75"/>
      <c r="F182" s="253" t="s">
        <v>6619</v>
      </c>
      <c r="G182" s="75"/>
      <c r="H182" s="75"/>
      <c r="I182" s="208"/>
      <c r="J182" s="75"/>
      <c r="K182" s="75"/>
      <c r="L182" s="73"/>
      <c r="M182" s="254"/>
      <c r="N182" s="48"/>
      <c r="O182" s="48"/>
      <c r="P182" s="48"/>
      <c r="Q182" s="48"/>
      <c r="R182" s="48"/>
      <c r="S182" s="48"/>
      <c r="T182" s="96"/>
      <c r="AT182" s="25" t="s">
        <v>403</v>
      </c>
      <c r="AU182" s="25" t="s">
        <v>81</v>
      </c>
    </row>
    <row r="183" spans="2:63" s="11" customFormat="1" ht="37.4" customHeight="1">
      <c r="B183" s="224"/>
      <c r="C183" s="225"/>
      <c r="D183" s="226" t="s">
        <v>72</v>
      </c>
      <c r="E183" s="227" t="s">
        <v>1773</v>
      </c>
      <c r="F183" s="227" t="s">
        <v>1774</v>
      </c>
      <c r="G183" s="225"/>
      <c r="H183" s="225"/>
      <c r="I183" s="228"/>
      <c r="J183" s="229">
        <f>BK183</f>
        <v>0</v>
      </c>
      <c r="K183" s="225"/>
      <c r="L183" s="230"/>
      <c r="M183" s="231"/>
      <c r="N183" s="232"/>
      <c r="O183" s="232"/>
      <c r="P183" s="233">
        <f>P184</f>
        <v>0</v>
      </c>
      <c r="Q183" s="232"/>
      <c r="R183" s="233">
        <f>R184</f>
        <v>0.022578</v>
      </c>
      <c r="S183" s="232"/>
      <c r="T183" s="234">
        <f>T184</f>
        <v>0</v>
      </c>
      <c r="AR183" s="235" t="s">
        <v>81</v>
      </c>
      <c r="AT183" s="236" t="s">
        <v>72</v>
      </c>
      <c r="AU183" s="236" t="s">
        <v>73</v>
      </c>
      <c r="AY183" s="235" t="s">
        <v>394</v>
      </c>
      <c r="BK183" s="237">
        <f>BK184</f>
        <v>0</v>
      </c>
    </row>
    <row r="184" spans="2:63" s="11" customFormat="1" ht="19.9" customHeight="1">
      <c r="B184" s="224"/>
      <c r="C184" s="225"/>
      <c r="D184" s="226" t="s">
        <v>72</v>
      </c>
      <c r="E184" s="238" t="s">
        <v>1775</v>
      </c>
      <c r="F184" s="238" t="s">
        <v>1776</v>
      </c>
      <c r="G184" s="225"/>
      <c r="H184" s="225"/>
      <c r="I184" s="228"/>
      <c r="J184" s="239">
        <f>BK184</f>
        <v>0</v>
      </c>
      <c r="K184" s="225"/>
      <c r="L184" s="230"/>
      <c r="M184" s="231"/>
      <c r="N184" s="232"/>
      <c r="O184" s="232"/>
      <c r="P184" s="233">
        <f>SUM(P185:P198)</f>
        <v>0</v>
      </c>
      <c r="Q184" s="232"/>
      <c r="R184" s="233">
        <f>SUM(R185:R198)</f>
        <v>0.022578</v>
      </c>
      <c r="S184" s="232"/>
      <c r="T184" s="234">
        <f>SUM(T185:T198)</f>
        <v>0</v>
      </c>
      <c r="AR184" s="235" t="s">
        <v>81</v>
      </c>
      <c r="AT184" s="236" t="s">
        <v>72</v>
      </c>
      <c r="AU184" s="236" t="s">
        <v>24</v>
      </c>
      <c r="AY184" s="235" t="s">
        <v>394</v>
      </c>
      <c r="BK184" s="237">
        <f>SUM(BK185:BK198)</f>
        <v>0</v>
      </c>
    </row>
    <row r="185" spans="2:65" s="1" customFormat="1" ht="16.5" customHeight="1">
      <c r="B185" s="47"/>
      <c r="C185" s="240" t="s">
        <v>584</v>
      </c>
      <c r="D185" s="240" t="s">
        <v>396</v>
      </c>
      <c r="E185" s="241" t="s">
        <v>6620</v>
      </c>
      <c r="F185" s="242" t="s">
        <v>6621</v>
      </c>
      <c r="G185" s="243" t="s">
        <v>399</v>
      </c>
      <c r="H185" s="244">
        <v>15.4</v>
      </c>
      <c r="I185" s="245"/>
      <c r="J185" s="246">
        <f>ROUND(I185*H185,2)</f>
        <v>0</v>
      </c>
      <c r="K185" s="242" t="s">
        <v>400</v>
      </c>
      <c r="L185" s="73"/>
      <c r="M185" s="247" t="s">
        <v>22</v>
      </c>
      <c r="N185" s="248" t="s">
        <v>44</v>
      </c>
      <c r="O185" s="48"/>
      <c r="P185" s="249">
        <f>O185*H185</f>
        <v>0</v>
      </c>
      <c r="Q185" s="249">
        <v>0</v>
      </c>
      <c r="R185" s="249">
        <f>Q185*H185</f>
        <v>0</v>
      </c>
      <c r="S185" s="249">
        <v>0</v>
      </c>
      <c r="T185" s="250">
        <f>S185*H185</f>
        <v>0</v>
      </c>
      <c r="AR185" s="25" t="s">
        <v>493</v>
      </c>
      <c r="AT185" s="25" t="s">
        <v>396</v>
      </c>
      <c r="AU185" s="25" t="s">
        <v>81</v>
      </c>
      <c r="AY185" s="25" t="s">
        <v>394</v>
      </c>
      <c r="BE185" s="251">
        <f>IF(N185="základní",J185,0)</f>
        <v>0</v>
      </c>
      <c r="BF185" s="251">
        <f>IF(N185="snížená",J185,0)</f>
        <v>0</v>
      </c>
      <c r="BG185" s="251">
        <f>IF(N185="zákl. přenesená",J185,0)</f>
        <v>0</v>
      </c>
      <c r="BH185" s="251">
        <f>IF(N185="sníž. přenesená",J185,0)</f>
        <v>0</v>
      </c>
      <c r="BI185" s="251">
        <f>IF(N185="nulová",J185,0)</f>
        <v>0</v>
      </c>
      <c r="BJ185" s="25" t="s">
        <v>24</v>
      </c>
      <c r="BK185" s="251">
        <f>ROUND(I185*H185,2)</f>
        <v>0</v>
      </c>
      <c r="BL185" s="25" t="s">
        <v>493</v>
      </c>
      <c r="BM185" s="25" t="s">
        <v>6622</v>
      </c>
    </row>
    <row r="186" spans="2:47" s="1" customFormat="1" ht="13.5">
      <c r="B186" s="47"/>
      <c r="C186" s="75"/>
      <c r="D186" s="252" t="s">
        <v>403</v>
      </c>
      <c r="E186" s="75"/>
      <c r="F186" s="253" t="s">
        <v>6623</v>
      </c>
      <c r="G186" s="75"/>
      <c r="H186" s="75"/>
      <c r="I186" s="208"/>
      <c r="J186" s="75"/>
      <c r="K186" s="75"/>
      <c r="L186" s="73"/>
      <c r="M186" s="254"/>
      <c r="N186" s="48"/>
      <c r="O186" s="48"/>
      <c r="P186" s="48"/>
      <c r="Q186" s="48"/>
      <c r="R186" s="48"/>
      <c r="S186" s="48"/>
      <c r="T186" s="96"/>
      <c r="AT186" s="25" t="s">
        <v>403</v>
      </c>
      <c r="AU186" s="25" t="s">
        <v>81</v>
      </c>
    </row>
    <row r="187" spans="2:51" s="12" customFormat="1" ht="13.5">
      <c r="B187" s="255"/>
      <c r="C187" s="256"/>
      <c r="D187" s="252" t="s">
        <v>405</v>
      </c>
      <c r="E187" s="257" t="s">
        <v>269</v>
      </c>
      <c r="F187" s="258" t="s">
        <v>6602</v>
      </c>
      <c r="G187" s="256"/>
      <c r="H187" s="259">
        <v>15.4</v>
      </c>
      <c r="I187" s="260"/>
      <c r="J187" s="256"/>
      <c r="K187" s="256"/>
      <c r="L187" s="261"/>
      <c r="M187" s="262"/>
      <c r="N187" s="263"/>
      <c r="O187" s="263"/>
      <c r="P187" s="263"/>
      <c r="Q187" s="263"/>
      <c r="R187" s="263"/>
      <c r="S187" s="263"/>
      <c r="T187" s="264"/>
      <c r="AT187" s="265" t="s">
        <v>405</v>
      </c>
      <c r="AU187" s="265" t="s">
        <v>81</v>
      </c>
      <c r="AV187" s="12" t="s">
        <v>81</v>
      </c>
      <c r="AW187" s="12" t="s">
        <v>36</v>
      </c>
      <c r="AX187" s="12" t="s">
        <v>24</v>
      </c>
      <c r="AY187" s="265" t="s">
        <v>394</v>
      </c>
    </row>
    <row r="188" spans="2:65" s="1" customFormat="1" ht="16.5" customHeight="1">
      <c r="B188" s="47"/>
      <c r="C188" s="288" t="s">
        <v>588</v>
      </c>
      <c r="D188" s="288" t="s">
        <v>506</v>
      </c>
      <c r="E188" s="289" t="s">
        <v>623</v>
      </c>
      <c r="F188" s="290" t="s">
        <v>6624</v>
      </c>
      <c r="G188" s="291" t="s">
        <v>399</v>
      </c>
      <c r="H188" s="292">
        <v>75.26</v>
      </c>
      <c r="I188" s="293"/>
      <c r="J188" s="294">
        <f>ROUND(I188*H188,2)</f>
        <v>0</v>
      </c>
      <c r="K188" s="290" t="s">
        <v>400</v>
      </c>
      <c r="L188" s="295"/>
      <c r="M188" s="296" t="s">
        <v>22</v>
      </c>
      <c r="N188" s="297" t="s">
        <v>44</v>
      </c>
      <c r="O188" s="48"/>
      <c r="P188" s="249">
        <f>O188*H188</f>
        <v>0</v>
      </c>
      <c r="Q188" s="249">
        <v>0.0003</v>
      </c>
      <c r="R188" s="249">
        <f>Q188*H188</f>
        <v>0.022578</v>
      </c>
      <c r="S188" s="249">
        <v>0</v>
      </c>
      <c r="T188" s="250">
        <f>S188*H188</f>
        <v>0</v>
      </c>
      <c r="AR188" s="25" t="s">
        <v>588</v>
      </c>
      <c r="AT188" s="25" t="s">
        <v>506</v>
      </c>
      <c r="AU188" s="25" t="s">
        <v>81</v>
      </c>
      <c r="AY188" s="25" t="s">
        <v>394</v>
      </c>
      <c r="BE188" s="251">
        <f>IF(N188="základní",J188,0)</f>
        <v>0</v>
      </c>
      <c r="BF188" s="251">
        <f>IF(N188="snížená",J188,0)</f>
        <v>0</v>
      </c>
      <c r="BG188" s="251">
        <f>IF(N188="zákl. přenesená",J188,0)</f>
        <v>0</v>
      </c>
      <c r="BH188" s="251">
        <f>IF(N188="sníž. přenesená",J188,0)</f>
        <v>0</v>
      </c>
      <c r="BI188" s="251">
        <f>IF(N188="nulová",J188,0)</f>
        <v>0</v>
      </c>
      <c r="BJ188" s="25" t="s">
        <v>24</v>
      </c>
      <c r="BK188" s="251">
        <f>ROUND(I188*H188,2)</f>
        <v>0</v>
      </c>
      <c r="BL188" s="25" t="s">
        <v>493</v>
      </c>
      <c r="BM188" s="25" t="s">
        <v>6625</v>
      </c>
    </row>
    <row r="189" spans="2:47" s="1" customFormat="1" ht="13.5">
      <c r="B189" s="47"/>
      <c r="C189" s="75"/>
      <c r="D189" s="252" t="s">
        <v>403</v>
      </c>
      <c r="E189" s="75"/>
      <c r="F189" s="253" t="s">
        <v>6626</v>
      </c>
      <c r="G189" s="75"/>
      <c r="H189" s="75"/>
      <c r="I189" s="208"/>
      <c r="J189" s="75"/>
      <c r="K189" s="75"/>
      <c r="L189" s="73"/>
      <c r="M189" s="254"/>
      <c r="N189" s="48"/>
      <c r="O189" s="48"/>
      <c r="P189" s="48"/>
      <c r="Q189" s="48"/>
      <c r="R189" s="48"/>
      <c r="S189" s="48"/>
      <c r="T189" s="96"/>
      <c r="AT189" s="25" t="s">
        <v>403</v>
      </c>
      <c r="AU189" s="25" t="s">
        <v>81</v>
      </c>
    </row>
    <row r="190" spans="2:51" s="12" customFormat="1" ht="13.5">
      <c r="B190" s="255"/>
      <c r="C190" s="256"/>
      <c r="D190" s="252" t="s">
        <v>405</v>
      </c>
      <c r="E190" s="257" t="s">
        <v>22</v>
      </c>
      <c r="F190" s="258" t="s">
        <v>6627</v>
      </c>
      <c r="G190" s="256"/>
      <c r="H190" s="259">
        <v>75.26</v>
      </c>
      <c r="I190" s="260"/>
      <c r="J190" s="256"/>
      <c r="K190" s="256"/>
      <c r="L190" s="261"/>
      <c r="M190" s="262"/>
      <c r="N190" s="263"/>
      <c r="O190" s="263"/>
      <c r="P190" s="263"/>
      <c r="Q190" s="263"/>
      <c r="R190" s="263"/>
      <c r="S190" s="263"/>
      <c r="T190" s="264"/>
      <c r="AT190" s="265" t="s">
        <v>405</v>
      </c>
      <c r="AU190" s="265" t="s">
        <v>81</v>
      </c>
      <c r="AV190" s="12" t="s">
        <v>81</v>
      </c>
      <c r="AW190" s="12" t="s">
        <v>36</v>
      </c>
      <c r="AX190" s="12" t="s">
        <v>24</v>
      </c>
      <c r="AY190" s="265" t="s">
        <v>394</v>
      </c>
    </row>
    <row r="191" spans="2:65" s="1" customFormat="1" ht="16.5" customHeight="1">
      <c r="B191" s="47"/>
      <c r="C191" s="240" t="s">
        <v>593</v>
      </c>
      <c r="D191" s="240" t="s">
        <v>396</v>
      </c>
      <c r="E191" s="241" t="s">
        <v>6628</v>
      </c>
      <c r="F191" s="242" t="s">
        <v>6629</v>
      </c>
      <c r="G191" s="243" t="s">
        <v>399</v>
      </c>
      <c r="H191" s="244">
        <v>15.4</v>
      </c>
      <c r="I191" s="245"/>
      <c r="J191" s="246">
        <f>ROUND(I191*H191,2)</f>
        <v>0</v>
      </c>
      <c r="K191" s="242" t="s">
        <v>400</v>
      </c>
      <c r="L191" s="73"/>
      <c r="M191" s="247" t="s">
        <v>22</v>
      </c>
      <c r="N191" s="248" t="s">
        <v>44</v>
      </c>
      <c r="O191" s="48"/>
      <c r="P191" s="249">
        <f>O191*H191</f>
        <v>0</v>
      </c>
      <c r="Q191" s="249">
        <v>0</v>
      </c>
      <c r="R191" s="249">
        <f>Q191*H191</f>
        <v>0</v>
      </c>
      <c r="S191" s="249">
        <v>0</v>
      </c>
      <c r="T191" s="250">
        <f>S191*H191</f>
        <v>0</v>
      </c>
      <c r="AR191" s="25" t="s">
        <v>493</v>
      </c>
      <c r="AT191" s="25" t="s">
        <v>396</v>
      </c>
      <c r="AU191" s="25" t="s">
        <v>81</v>
      </c>
      <c r="AY191" s="25" t="s">
        <v>394</v>
      </c>
      <c r="BE191" s="251">
        <f>IF(N191="základní",J191,0)</f>
        <v>0</v>
      </c>
      <c r="BF191" s="251">
        <f>IF(N191="snížená",J191,0)</f>
        <v>0</v>
      </c>
      <c r="BG191" s="251">
        <f>IF(N191="zákl. přenesená",J191,0)</f>
        <v>0</v>
      </c>
      <c r="BH191" s="251">
        <f>IF(N191="sníž. přenesená",J191,0)</f>
        <v>0</v>
      </c>
      <c r="BI191" s="251">
        <f>IF(N191="nulová",J191,0)</f>
        <v>0</v>
      </c>
      <c r="BJ191" s="25" t="s">
        <v>24</v>
      </c>
      <c r="BK191" s="251">
        <f>ROUND(I191*H191,2)</f>
        <v>0</v>
      </c>
      <c r="BL191" s="25" t="s">
        <v>493</v>
      </c>
      <c r="BM191" s="25" t="s">
        <v>6630</v>
      </c>
    </row>
    <row r="192" spans="2:47" s="1" customFormat="1" ht="13.5">
      <c r="B192" s="47"/>
      <c r="C192" s="75"/>
      <c r="D192" s="252" t="s">
        <v>403</v>
      </c>
      <c r="E192" s="75"/>
      <c r="F192" s="253" t="s">
        <v>6631</v>
      </c>
      <c r="G192" s="75"/>
      <c r="H192" s="75"/>
      <c r="I192" s="208"/>
      <c r="J192" s="75"/>
      <c r="K192" s="75"/>
      <c r="L192" s="73"/>
      <c r="M192" s="254"/>
      <c r="N192" s="48"/>
      <c r="O192" s="48"/>
      <c r="P192" s="48"/>
      <c r="Q192" s="48"/>
      <c r="R192" s="48"/>
      <c r="S192" s="48"/>
      <c r="T192" s="96"/>
      <c r="AT192" s="25" t="s">
        <v>403</v>
      </c>
      <c r="AU192" s="25" t="s">
        <v>81</v>
      </c>
    </row>
    <row r="193" spans="2:51" s="12" customFormat="1" ht="13.5">
      <c r="B193" s="255"/>
      <c r="C193" s="256"/>
      <c r="D193" s="252" t="s">
        <v>405</v>
      </c>
      <c r="E193" s="257" t="s">
        <v>22</v>
      </c>
      <c r="F193" s="258" t="s">
        <v>269</v>
      </c>
      <c r="G193" s="256"/>
      <c r="H193" s="259">
        <v>15.4</v>
      </c>
      <c r="I193" s="260"/>
      <c r="J193" s="256"/>
      <c r="K193" s="256"/>
      <c r="L193" s="261"/>
      <c r="M193" s="262"/>
      <c r="N193" s="263"/>
      <c r="O193" s="263"/>
      <c r="P193" s="263"/>
      <c r="Q193" s="263"/>
      <c r="R193" s="263"/>
      <c r="S193" s="263"/>
      <c r="T193" s="264"/>
      <c r="AT193" s="265" t="s">
        <v>405</v>
      </c>
      <c r="AU193" s="265" t="s">
        <v>81</v>
      </c>
      <c r="AV193" s="12" t="s">
        <v>81</v>
      </c>
      <c r="AW193" s="12" t="s">
        <v>36</v>
      </c>
      <c r="AX193" s="12" t="s">
        <v>24</v>
      </c>
      <c r="AY193" s="265" t="s">
        <v>394</v>
      </c>
    </row>
    <row r="194" spans="2:65" s="1" customFormat="1" ht="16.5" customHeight="1">
      <c r="B194" s="47"/>
      <c r="C194" s="240" t="s">
        <v>598</v>
      </c>
      <c r="D194" s="240" t="s">
        <v>396</v>
      </c>
      <c r="E194" s="241" t="s">
        <v>6632</v>
      </c>
      <c r="F194" s="242" t="s">
        <v>6633</v>
      </c>
      <c r="G194" s="243" t="s">
        <v>399</v>
      </c>
      <c r="H194" s="244">
        <v>33.2</v>
      </c>
      <c r="I194" s="245"/>
      <c r="J194" s="246">
        <f>ROUND(I194*H194,2)</f>
        <v>0</v>
      </c>
      <c r="K194" s="242" t="s">
        <v>400</v>
      </c>
      <c r="L194" s="73"/>
      <c r="M194" s="247" t="s">
        <v>22</v>
      </c>
      <c r="N194" s="248" t="s">
        <v>44</v>
      </c>
      <c r="O194" s="48"/>
      <c r="P194" s="249">
        <f>O194*H194</f>
        <v>0</v>
      </c>
      <c r="Q194" s="249">
        <v>0</v>
      </c>
      <c r="R194" s="249">
        <f>Q194*H194</f>
        <v>0</v>
      </c>
      <c r="S194" s="249">
        <v>0</v>
      </c>
      <c r="T194" s="250">
        <f>S194*H194</f>
        <v>0</v>
      </c>
      <c r="AR194" s="25" t="s">
        <v>493</v>
      </c>
      <c r="AT194" s="25" t="s">
        <v>396</v>
      </c>
      <c r="AU194" s="25" t="s">
        <v>81</v>
      </c>
      <c r="AY194" s="25" t="s">
        <v>394</v>
      </c>
      <c r="BE194" s="251">
        <f>IF(N194="základní",J194,0)</f>
        <v>0</v>
      </c>
      <c r="BF194" s="251">
        <f>IF(N194="snížená",J194,0)</f>
        <v>0</v>
      </c>
      <c r="BG194" s="251">
        <f>IF(N194="zákl. přenesená",J194,0)</f>
        <v>0</v>
      </c>
      <c r="BH194" s="251">
        <f>IF(N194="sníž. přenesená",J194,0)</f>
        <v>0</v>
      </c>
      <c r="BI194" s="251">
        <f>IF(N194="nulová",J194,0)</f>
        <v>0</v>
      </c>
      <c r="BJ194" s="25" t="s">
        <v>24</v>
      </c>
      <c r="BK194" s="251">
        <f>ROUND(I194*H194,2)</f>
        <v>0</v>
      </c>
      <c r="BL194" s="25" t="s">
        <v>493</v>
      </c>
      <c r="BM194" s="25" t="s">
        <v>6634</v>
      </c>
    </row>
    <row r="195" spans="2:47" s="1" customFormat="1" ht="13.5">
      <c r="B195" s="47"/>
      <c r="C195" s="75"/>
      <c r="D195" s="252" t="s">
        <v>403</v>
      </c>
      <c r="E195" s="75"/>
      <c r="F195" s="253" t="s">
        <v>6635</v>
      </c>
      <c r="G195" s="75"/>
      <c r="H195" s="75"/>
      <c r="I195" s="208"/>
      <c r="J195" s="75"/>
      <c r="K195" s="75"/>
      <c r="L195" s="73"/>
      <c r="M195" s="254"/>
      <c r="N195" s="48"/>
      <c r="O195" s="48"/>
      <c r="P195" s="48"/>
      <c r="Q195" s="48"/>
      <c r="R195" s="48"/>
      <c r="S195" s="48"/>
      <c r="T195" s="96"/>
      <c r="AT195" s="25" t="s">
        <v>403</v>
      </c>
      <c r="AU195" s="25" t="s">
        <v>81</v>
      </c>
    </row>
    <row r="196" spans="2:51" s="12" customFormat="1" ht="13.5">
      <c r="B196" s="255"/>
      <c r="C196" s="256"/>
      <c r="D196" s="252" t="s">
        <v>405</v>
      </c>
      <c r="E196" s="257" t="s">
        <v>165</v>
      </c>
      <c r="F196" s="258" t="s">
        <v>6636</v>
      </c>
      <c r="G196" s="256"/>
      <c r="H196" s="259">
        <v>33.2</v>
      </c>
      <c r="I196" s="260"/>
      <c r="J196" s="256"/>
      <c r="K196" s="256"/>
      <c r="L196" s="261"/>
      <c r="M196" s="262"/>
      <c r="N196" s="263"/>
      <c r="O196" s="263"/>
      <c r="P196" s="263"/>
      <c r="Q196" s="263"/>
      <c r="R196" s="263"/>
      <c r="S196" s="263"/>
      <c r="T196" s="264"/>
      <c r="AT196" s="265" t="s">
        <v>405</v>
      </c>
      <c r="AU196" s="265" t="s">
        <v>81</v>
      </c>
      <c r="AV196" s="12" t="s">
        <v>81</v>
      </c>
      <c r="AW196" s="12" t="s">
        <v>36</v>
      </c>
      <c r="AX196" s="12" t="s">
        <v>24</v>
      </c>
      <c r="AY196" s="265" t="s">
        <v>394</v>
      </c>
    </row>
    <row r="197" spans="2:65" s="1" customFormat="1" ht="25.5" customHeight="1">
      <c r="B197" s="47"/>
      <c r="C197" s="240" t="s">
        <v>604</v>
      </c>
      <c r="D197" s="240" t="s">
        <v>396</v>
      </c>
      <c r="E197" s="241" t="s">
        <v>1838</v>
      </c>
      <c r="F197" s="242" t="s">
        <v>1839</v>
      </c>
      <c r="G197" s="243" t="s">
        <v>552</v>
      </c>
      <c r="H197" s="244">
        <v>0.023</v>
      </c>
      <c r="I197" s="245"/>
      <c r="J197" s="246">
        <f>ROUND(I197*H197,2)</f>
        <v>0</v>
      </c>
      <c r="K197" s="242" t="s">
        <v>400</v>
      </c>
      <c r="L197" s="73"/>
      <c r="M197" s="247" t="s">
        <v>22</v>
      </c>
      <c r="N197" s="248" t="s">
        <v>44</v>
      </c>
      <c r="O197" s="48"/>
      <c r="P197" s="249">
        <f>O197*H197</f>
        <v>0</v>
      </c>
      <c r="Q197" s="249">
        <v>0</v>
      </c>
      <c r="R197" s="249">
        <f>Q197*H197</f>
        <v>0</v>
      </c>
      <c r="S197" s="249">
        <v>0</v>
      </c>
      <c r="T197" s="250">
        <f>S197*H197</f>
        <v>0</v>
      </c>
      <c r="AR197" s="25" t="s">
        <v>493</v>
      </c>
      <c r="AT197" s="25" t="s">
        <v>396</v>
      </c>
      <c r="AU197" s="25" t="s">
        <v>81</v>
      </c>
      <c r="AY197" s="25" t="s">
        <v>394</v>
      </c>
      <c r="BE197" s="251">
        <f>IF(N197="základní",J197,0)</f>
        <v>0</v>
      </c>
      <c r="BF197" s="251">
        <f>IF(N197="snížená",J197,0)</f>
        <v>0</v>
      </c>
      <c r="BG197" s="251">
        <f>IF(N197="zákl. přenesená",J197,0)</f>
        <v>0</v>
      </c>
      <c r="BH197" s="251">
        <f>IF(N197="sníž. přenesená",J197,0)</f>
        <v>0</v>
      </c>
      <c r="BI197" s="251">
        <f>IF(N197="nulová",J197,0)</f>
        <v>0</v>
      </c>
      <c r="BJ197" s="25" t="s">
        <v>24</v>
      </c>
      <c r="BK197" s="251">
        <f>ROUND(I197*H197,2)</f>
        <v>0</v>
      </c>
      <c r="BL197" s="25" t="s">
        <v>493</v>
      </c>
      <c r="BM197" s="25" t="s">
        <v>6637</v>
      </c>
    </row>
    <row r="198" spans="2:47" s="1" customFormat="1" ht="13.5">
      <c r="B198" s="47"/>
      <c r="C198" s="75"/>
      <c r="D198" s="252" t="s">
        <v>403</v>
      </c>
      <c r="E198" s="75"/>
      <c r="F198" s="253" t="s">
        <v>1841</v>
      </c>
      <c r="G198" s="75"/>
      <c r="H198" s="75"/>
      <c r="I198" s="208"/>
      <c r="J198" s="75"/>
      <c r="K198" s="75"/>
      <c r="L198" s="73"/>
      <c r="M198" s="309"/>
      <c r="N198" s="310"/>
      <c r="O198" s="310"/>
      <c r="P198" s="310"/>
      <c r="Q198" s="310"/>
      <c r="R198" s="310"/>
      <c r="S198" s="310"/>
      <c r="T198" s="311"/>
      <c r="AT198" s="25" t="s">
        <v>403</v>
      </c>
      <c r="AU198" s="25" t="s">
        <v>81</v>
      </c>
    </row>
    <row r="199" spans="2:12" s="1" customFormat="1" ht="6.95" customHeight="1">
      <c r="B199" s="68"/>
      <c r="C199" s="69"/>
      <c r="D199" s="69"/>
      <c r="E199" s="69"/>
      <c r="F199" s="69"/>
      <c r="G199" s="69"/>
      <c r="H199" s="69"/>
      <c r="I199" s="181"/>
      <c r="J199" s="69"/>
      <c r="K199" s="69"/>
      <c r="L199" s="73"/>
    </row>
  </sheetData>
  <sheetProtection password="CC35" sheet="1" objects="1" scenarios="1" formatColumns="0" formatRows="0" autoFilter="0"/>
  <autoFilter ref="C90:K198"/>
  <mergeCells count="13">
    <mergeCell ref="E7:H7"/>
    <mergeCell ref="E9:H9"/>
    <mergeCell ref="E11:H11"/>
    <mergeCell ref="E26:H26"/>
    <mergeCell ref="E47:H47"/>
    <mergeCell ref="E49:H49"/>
    <mergeCell ref="E51:H51"/>
    <mergeCell ref="J55:J56"/>
    <mergeCell ref="E79:H79"/>
    <mergeCell ref="E81:H81"/>
    <mergeCell ref="E83:H83"/>
    <mergeCell ref="G1:H1"/>
    <mergeCell ref="L2:V2"/>
  </mergeCells>
  <hyperlinks>
    <hyperlink ref="F1:G1" location="C2" display="1) Krycí list soupisu"/>
    <hyperlink ref="G1:H1" location="C58" display="2) Rekapitulace"/>
    <hyperlink ref="J1" location="C9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BR19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0"/>
      <c r="C1" s="150"/>
      <c r="D1" s="151" t="s">
        <v>1</v>
      </c>
      <c r="E1" s="150"/>
      <c r="F1" s="152" t="s">
        <v>158</v>
      </c>
      <c r="G1" s="152" t="s">
        <v>159</v>
      </c>
      <c r="H1" s="152"/>
      <c r="I1" s="153"/>
      <c r="J1" s="152" t="s">
        <v>160</v>
      </c>
      <c r="K1" s="151" t="s">
        <v>161</v>
      </c>
      <c r="L1" s="152" t="s">
        <v>162</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56" ht="36.95" customHeight="1">
      <c r="AT2" s="25" t="s">
        <v>154</v>
      </c>
      <c r="AZ2" s="154" t="s">
        <v>163</v>
      </c>
      <c r="BA2" s="154" t="s">
        <v>22</v>
      </c>
      <c r="BB2" s="154" t="s">
        <v>22</v>
      </c>
      <c r="BC2" s="154" t="s">
        <v>6526</v>
      </c>
      <c r="BD2" s="154" t="s">
        <v>81</v>
      </c>
    </row>
    <row r="3" spans="2:56" ht="6.95" customHeight="1">
      <c r="B3" s="26"/>
      <c r="C3" s="27"/>
      <c r="D3" s="27"/>
      <c r="E3" s="27"/>
      <c r="F3" s="27"/>
      <c r="G3" s="27"/>
      <c r="H3" s="27"/>
      <c r="I3" s="155"/>
      <c r="J3" s="27"/>
      <c r="K3" s="28"/>
      <c r="AT3" s="25" t="s">
        <v>81</v>
      </c>
      <c r="AZ3" s="154" t="s">
        <v>165</v>
      </c>
      <c r="BA3" s="154" t="s">
        <v>22</v>
      </c>
      <c r="BB3" s="154" t="s">
        <v>22</v>
      </c>
      <c r="BC3" s="154" t="s">
        <v>6638</v>
      </c>
      <c r="BD3" s="154" t="s">
        <v>81</v>
      </c>
    </row>
    <row r="4" spans="2:56" ht="36.95" customHeight="1">
      <c r="B4" s="29"/>
      <c r="C4" s="30"/>
      <c r="D4" s="31" t="s">
        <v>167</v>
      </c>
      <c r="E4" s="30"/>
      <c r="F4" s="30"/>
      <c r="G4" s="30"/>
      <c r="H4" s="30"/>
      <c r="I4" s="156"/>
      <c r="J4" s="30"/>
      <c r="K4" s="32"/>
      <c r="M4" s="33" t="s">
        <v>12</v>
      </c>
      <c r="AT4" s="25" t="s">
        <v>6</v>
      </c>
      <c r="AZ4" s="154" t="s">
        <v>190</v>
      </c>
      <c r="BA4" s="154" t="s">
        <v>22</v>
      </c>
      <c r="BB4" s="154" t="s">
        <v>22</v>
      </c>
      <c r="BC4" s="154" t="s">
        <v>6639</v>
      </c>
      <c r="BD4" s="154" t="s">
        <v>81</v>
      </c>
    </row>
    <row r="5" spans="2:56" ht="6.95" customHeight="1">
      <c r="B5" s="29"/>
      <c r="C5" s="30"/>
      <c r="D5" s="30"/>
      <c r="E5" s="30"/>
      <c r="F5" s="30"/>
      <c r="G5" s="30"/>
      <c r="H5" s="30"/>
      <c r="I5" s="156"/>
      <c r="J5" s="30"/>
      <c r="K5" s="32"/>
      <c r="AZ5" s="154" t="s">
        <v>210</v>
      </c>
      <c r="BA5" s="154" t="s">
        <v>22</v>
      </c>
      <c r="BB5" s="154" t="s">
        <v>22</v>
      </c>
      <c r="BC5" s="154" t="s">
        <v>6640</v>
      </c>
      <c r="BD5" s="154" t="s">
        <v>81</v>
      </c>
    </row>
    <row r="6" spans="2:56" ht="13.5">
      <c r="B6" s="29"/>
      <c r="C6" s="30"/>
      <c r="D6" s="41" t="s">
        <v>18</v>
      </c>
      <c r="E6" s="30"/>
      <c r="F6" s="30"/>
      <c r="G6" s="30"/>
      <c r="H6" s="30"/>
      <c r="I6" s="156"/>
      <c r="J6" s="30"/>
      <c r="K6" s="32"/>
      <c r="AZ6" s="154" t="s">
        <v>230</v>
      </c>
      <c r="BA6" s="154" t="s">
        <v>22</v>
      </c>
      <c r="BB6" s="154" t="s">
        <v>22</v>
      </c>
      <c r="BC6" s="154" t="s">
        <v>6641</v>
      </c>
      <c r="BD6" s="154" t="s">
        <v>81</v>
      </c>
    </row>
    <row r="7" spans="2:56" ht="16.5" customHeight="1">
      <c r="B7" s="29"/>
      <c r="C7" s="30"/>
      <c r="D7" s="30"/>
      <c r="E7" s="157" t="str">
        <f>'Rekapitulace stavby'!K6</f>
        <v>Revitalizace a zatraktivnění pevnosti - Stavební úpravy a přístavba návštěvnického centra</v>
      </c>
      <c r="F7" s="41"/>
      <c r="G7" s="41"/>
      <c r="H7" s="41"/>
      <c r="I7" s="156"/>
      <c r="J7" s="30"/>
      <c r="K7" s="32"/>
      <c r="AZ7" s="154" t="s">
        <v>263</v>
      </c>
      <c r="BA7" s="154" t="s">
        <v>22</v>
      </c>
      <c r="BB7" s="154" t="s">
        <v>22</v>
      </c>
      <c r="BC7" s="154" t="s">
        <v>6642</v>
      </c>
      <c r="BD7" s="154" t="s">
        <v>81</v>
      </c>
    </row>
    <row r="8" spans="2:56" ht="13.5">
      <c r="B8" s="29"/>
      <c r="C8" s="30"/>
      <c r="D8" s="41" t="s">
        <v>176</v>
      </c>
      <c r="E8" s="30"/>
      <c r="F8" s="30"/>
      <c r="G8" s="30"/>
      <c r="H8" s="30"/>
      <c r="I8" s="156"/>
      <c r="J8" s="30"/>
      <c r="K8" s="32"/>
      <c r="AZ8" s="154" t="s">
        <v>269</v>
      </c>
      <c r="BA8" s="154" t="s">
        <v>22</v>
      </c>
      <c r="BB8" s="154" t="s">
        <v>22</v>
      </c>
      <c r="BC8" s="154" t="s">
        <v>6531</v>
      </c>
      <c r="BD8" s="154" t="s">
        <v>81</v>
      </c>
    </row>
    <row r="9" spans="2:11" s="1" customFormat="1" ht="16.5" customHeight="1">
      <c r="B9" s="47"/>
      <c r="C9" s="48"/>
      <c r="D9" s="48"/>
      <c r="E9" s="157" t="s">
        <v>6643</v>
      </c>
      <c r="F9" s="48"/>
      <c r="G9" s="48"/>
      <c r="H9" s="48"/>
      <c r="I9" s="158"/>
      <c r="J9" s="48"/>
      <c r="K9" s="52"/>
    </row>
    <row r="10" spans="2:11" s="1" customFormat="1" ht="13.5">
      <c r="B10" s="47"/>
      <c r="C10" s="48"/>
      <c r="D10" s="41" t="s">
        <v>182</v>
      </c>
      <c r="E10" s="48"/>
      <c r="F10" s="48"/>
      <c r="G10" s="48"/>
      <c r="H10" s="48"/>
      <c r="I10" s="158"/>
      <c r="J10" s="48"/>
      <c r="K10" s="52"/>
    </row>
    <row r="11" spans="2:11" s="1" customFormat="1" ht="36.95" customHeight="1">
      <c r="B11" s="47"/>
      <c r="C11" s="48"/>
      <c r="D11" s="48"/>
      <c r="E11" s="159" t="s">
        <v>185</v>
      </c>
      <c r="F11" s="48"/>
      <c r="G11" s="48"/>
      <c r="H11" s="48"/>
      <c r="I11" s="158"/>
      <c r="J11" s="48"/>
      <c r="K11" s="52"/>
    </row>
    <row r="12" spans="2:11" s="1" customFormat="1" ht="13.5">
      <c r="B12" s="47"/>
      <c r="C12" s="48"/>
      <c r="D12" s="48"/>
      <c r="E12" s="48"/>
      <c r="F12" s="48"/>
      <c r="G12" s="48"/>
      <c r="H12" s="48"/>
      <c r="I12" s="158"/>
      <c r="J12" s="48"/>
      <c r="K12" s="52"/>
    </row>
    <row r="13" spans="2:11" s="1" customFormat="1" ht="14.4" customHeight="1">
      <c r="B13" s="47"/>
      <c r="C13" s="48"/>
      <c r="D13" s="41" t="s">
        <v>21</v>
      </c>
      <c r="E13" s="48"/>
      <c r="F13" s="36" t="s">
        <v>22</v>
      </c>
      <c r="G13" s="48"/>
      <c r="H13" s="48"/>
      <c r="I13" s="160" t="s">
        <v>23</v>
      </c>
      <c r="J13" s="36" t="s">
        <v>22</v>
      </c>
      <c r="K13" s="52"/>
    </row>
    <row r="14" spans="2:11" s="1" customFormat="1" ht="14.4" customHeight="1">
      <c r="B14" s="47"/>
      <c r="C14" s="48"/>
      <c r="D14" s="41" t="s">
        <v>25</v>
      </c>
      <c r="E14" s="48"/>
      <c r="F14" s="36" t="s">
        <v>26</v>
      </c>
      <c r="G14" s="48"/>
      <c r="H14" s="48"/>
      <c r="I14" s="160" t="s">
        <v>27</v>
      </c>
      <c r="J14" s="161" t="str">
        <f>'Rekapitulace stavby'!AN8</f>
        <v>3. 5. 2017</v>
      </c>
      <c r="K14" s="52"/>
    </row>
    <row r="15" spans="2:11" s="1" customFormat="1" ht="10.8" customHeight="1">
      <c r="B15" s="47"/>
      <c r="C15" s="48"/>
      <c r="D15" s="48"/>
      <c r="E15" s="48"/>
      <c r="F15" s="48"/>
      <c r="G15" s="48"/>
      <c r="H15" s="48"/>
      <c r="I15" s="158"/>
      <c r="J15" s="48"/>
      <c r="K15" s="52"/>
    </row>
    <row r="16" spans="2:11" s="1" customFormat="1" ht="14.4" customHeight="1">
      <c r="B16" s="47"/>
      <c r="C16" s="48"/>
      <c r="D16" s="41" t="s">
        <v>29</v>
      </c>
      <c r="E16" s="48"/>
      <c r="F16" s="48"/>
      <c r="G16" s="48"/>
      <c r="H16" s="48"/>
      <c r="I16" s="160" t="s">
        <v>30</v>
      </c>
      <c r="J16" s="36" t="str">
        <f>IF('Rekapitulace stavby'!AN10="","",'Rekapitulace stavby'!AN10)</f>
        <v/>
      </c>
      <c r="K16" s="52"/>
    </row>
    <row r="17" spans="2:11" s="1" customFormat="1" ht="18" customHeight="1">
      <c r="B17" s="47"/>
      <c r="C17" s="48"/>
      <c r="D17" s="48"/>
      <c r="E17" s="36" t="str">
        <f>IF('Rekapitulace stavby'!E11="","",'Rekapitulace stavby'!E11)</f>
        <v xml:space="preserve"> </v>
      </c>
      <c r="F17" s="48"/>
      <c r="G17" s="48"/>
      <c r="H17" s="48"/>
      <c r="I17" s="160" t="s">
        <v>32</v>
      </c>
      <c r="J17" s="36" t="str">
        <f>IF('Rekapitulace stavby'!AN11="","",'Rekapitulace stavby'!AN11)</f>
        <v/>
      </c>
      <c r="K17" s="52"/>
    </row>
    <row r="18" spans="2:11" s="1" customFormat="1" ht="6.95" customHeight="1">
      <c r="B18" s="47"/>
      <c r="C18" s="48"/>
      <c r="D18" s="48"/>
      <c r="E18" s="48"/>
      <c r="F18" s="48"/>
      <c r="G18" s="48"/>
      <c r="H18" s="48"/>
      <c r="I18" s="158"/>
      <c r="J18" s="48"/>
      <c r="K18" s="52"/>
    </row>
    <row r="19" spans="2:11" s="1" customFormat="1" ht="14.4" customHeight="1">
      <c r="B19" s="47"/>
      <c r="C19" s="48"/>
      <c r="D19" s="41" t="s">
        <v>33</v>
      </c>
      <c r="E19" s="48"/>
      <c r="F19" s="48"/>
      <c r="G19" s="48"/>
      <c r="H19" s="48"/>
      <c r="I19" s="160" t="s">
        <v>30</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60" t="s">
        <v>32</v>
      </c>
      <c r="J20" s="36" t="str">
        <f>IF('Rekapitulace stavby'!AN14="Vyplň údaj","",IF('Rekapitulace stavby'!AN14="","",'Rekapitulace stavby'!AN14))</f>
        <v/>
      </c>
      <c r="K20" s="52"/>
    </row>
    <row r="21" spans="2:11" s="1" customFormat="1" ht="6.95" customHeight="1">
      <c r="B21" s="47"/>
      <c r="C21" s="48"/>
      <c r="D21" s="48"/>
      <c r="E21" s="48"/>
      <c r="F21" s="48"/>
      <c r="G21" s="48"/>
      <c r="H21" s="48"/>
      <c r="I21" s="158"/>
      <c r="J21" s="48"/>
      <c r="K21" s="52"/>
    </row>
    <row r="22" spans="2:11" s="1" customFormat="1" ht="14.4" customHeight="1">
      <c r="B22" s="47"/>
      <c r="C22" s="48"/>
      <c r="D22" s="41" t="s">
        <v>35</v>
      </c>
      <c r="E22" s="48"/>
      <c r="F22" s="48"/>
      <c r="G22" s="48"/>
      <c r="H22" s="48"/>
      <c r="I22" s="160" t="s">
        <v>30</v>
      </c>
      <c r="J22" s="36" t="str">
        <f>IF('Rekapitulace stavby'!AN16="","",'Rekapitulace stavby'!AN16)</f>
        <v/>
      </c>
      <c r="K22" s="52"/>
    </row>
    <row r="23" spans="2:11" s="1" customFormat="1" ht="18" customHeight="1">
      <c r="B23" s="47"/>
      <c r="C23" s="48"/>
      <c r="D23" s="48"/>
      <c r="E23" s="36" t="str">
        <f>IF('Rekapitulace stavby'!E17="","",'Rekapitulace stavby'!E17)</f>
        <v xml:space="preserve"> </v>
      </c>
      <c r="F23" s="48"/>
      <c r="G23" s="48"/>
      <c r="H23" s="48"/>
      <c r="I23" s="160" t="s">
        <v>32</v>
      </c>
      <c r="J23" s="36" t="str">
        <f>IF('Rekapitulace stavby'!AN17="","",'Rekapitulace stavby'!AN17)</f>
        <v/>
      </c>
      <c r="K23" s="52"/>
    </row>
    <row r="24" spans="2:11" s="1" customFormat="1" ht="6.95" customHeight="1">
      <c r="B24" s="47"/>
      <c r="C24" s="48"/>
      <c r="D24" s="48"/>
      <c r="E24" s="48"/>
      <c r="F24" s="48"/>
      <c r="G24" s="48"/>
      <c r="H24" s="48"/>
      <c r="I24" s="158"/>
      <c r="J24" s="48"/>
      <c r="K24" s="52"/>
    </row>
    <row r="25" spans="2:11" s="1" customFormat="1" ht="14.4" customHeight="1">
      <c r="B25" s="47"/>
      <c r="C25" s="48"/>
      <c r="D25" s="41" t="s">
        <v>37</v>
      </c>
      <c r="E25" s="48"/>
      <c r="F25" s="48"/>
      <c r="G25" s="48"/>
      <c r="H25" s="48"/>
      <c r="I25" s="158"/>
      <c r="J25" s="48"/>
      <c r="K25" s="52"/>
    </row>
    <row r="26" spans="2:11" s="7" customFormat="1" ht="16.5" customHeight="1">
      <c r="B26" s="162"/>
      <c r="C26" s="163"/>
      <c r="D26" s="163"/>
      <c r="E26" s="45" t="s">
        <v>22</v>
      </c>
      <c r="F26" s="45"/>
      <c r="G26" s="45"/>
      <c r="H26" s="45"/>
      <c r="I26" s="164"/>
      <c r="J26" s="163"/>
      <c r="K26" s="165"/>
    </row>
    <row r="27" spans="2:11" s="1" customFormat="1" ht="6.95" customHeight="1">
      <c r="B27" s="47"/>
      <c r="C27" s="48"/>
      <c r="D27" s="48"/>
      <c r="E27" s="48"/>
      <c r="F27" s="48"/>
      <c r="G27" s="48"/>
      <c r="H27" s="48"/>
      <c r="I27" s="158"/>
      <c r="J27" s="48"/>
      <c r="K27" s="52"/>
    </row>
    <row r="28" spans="2:11" s="1" customFormat="1" ht="6.95" customHeight="1">
      <c r="B28" s="47"/>
      <c r="C28" s="48"/>
      <c r="D28" s="107"/>
      <c r="E28" s="107"/>
      <c r="F28" s="107"/>
      <c r="G28" s="107"/>
      <c r="H28" s="107"/>
      <c r="I28" s="167"/>
      <c r="J28" s="107"/>
      <c r="K28" s="168"/>
    </row>
    <row r="29" spans="2:11" s="1" customFormat="1" ht="25.4" customHeight="1">
      <c r="B29" s="47"/>
      <c r="C29" s="48"/>
      <c r="D29" s="169" t="s">
        <v>39</v>
      </c>
      <c r="E29" s="48"/>
      <c r="F29" s="48"/>
      <c r="G29" s="48"/>
      <c r="H29" s="48"/>
      <c r="I29" s="158"/>
      <c r="J29" s="170">
        <f>ROUND(J91,2)</f>
        <v>0</v>
      </c>
      <c r="K29" s="52"/>
    </row>
    <row r="30" spans="2:11" s="1" customFormat="1" ht="6.95" customHeight="1">
      <c r="B30" s="47"/>
      <c r="C30" s="48"/>
      <c r="D30" s="107"/>
      <c r="E30" s="107"/>
      <c r="F30" s="107"/>
      <c r="G30" s="107"/>
      <c r="H30" s="107"/>
      <c r="I30" s="167"/>
      <c r="J30" s="107"/>
      <c r="K30" s="168"/>
    </row>
    <row r="31" spans="2:11" s="1" customFormat="1" ht="14.4" customHeight="1">
      <c r="B31" s="47"/>
      <c r="C31" s="48"/>
      <c r="D31" s="48"/>
      <c r="E31" s="48"/>
      <c r="F31" s="53" t="s">
        <v>41</v>
      </c>
      <c r="G31" s="48"/>
      <c r="H31" s="48"/>
      <c r="I31" s="171" t="s">
        <v>40</v>
      </c>
      <c r="J31" s="53" t="s">
        <v>42</v>
      </c>
      <c r="K31" s="52"/>
    </row>
    <row r="32" spans="2:11" s="1" customFormat="1" ht="14.4" customHeight="1">
      <c r="B32" s="47"/>
      <c r="C32" s="48"/>
      <c r="D32" s="56" t="s">
        <v>43</v>
      </c>
      <c r="E32" s="56" t="s">
        <v>44</v>
      </c>
      <c r="F32" s="172">
        <f>ROUND(SUM(BE91:BE197),2)</f>
        <v>0</v>
      </c>
      <c r="G32" s="48"/>
      <c r="H32" s="48"/>
      <c r="I32" s="173">
        <v>0.21</v>
      </c>
      <c r="J32" s="172">
        <f>ROUND(ROUND((SUM(BE91:BE197)),2)*I32,2)</f>
        <v>0</v>
      </c>
      <c r="K32" s="52"/>
    </row>
    <row r="33" spans="2:11" s="1" customFormat="1" ht="14.4" customHeight="1">
      <c r="B33" s="47"/>
      <c r="C33" s="48"/>
      <c r="D33" s="48"/>
      <c r="E33" s="56" t="s">
        <v>45</v>
      </c>
      <c r="F33" s="172">
        <f>ROUND(SUM(BF91:BF197),2)</f>
        <v>0</v>
      </c>
      <c r="G33" s="48"/>
      <c r="H33" s="48"/>
      <c r="I33" s="173">
        <v>0.15</v>
      </c>
      <c r="J33" s="172">
        <f>ROUND(ROUND((SUM(BF91:BF197)),2)*I33,2)</f>
        <v>0</v>
      </c>
      <c r="K33" s="52"/>
    </row>
    <row r="34" spans="2:11" s="1" customFormat="1" ht="14.4" customHeight="1" hidden="1">
      <c r="B34" s="47"/>
      <c r="C34" s="48"/>
      <c r="D34" s="48"/>
      <c r="E34" s="56" t="s">
        <v>46</v>
      </c>
      <c r="F34" s="172">
        <f>ROUND(SUM(BG91:BG197),2)</f>
        <v>0</v>
      </c>
      <c r="G34" s="48"/>
      <c r="H34" s="48"/>
      <c r="I34" s="173">
        <v>0.21</v>
      </c>
      <c r="J34" s="172">
        <v>0</v>
      </c>
      <c r="K34" s="52"/>
    </row>
    <row r="35" spans="2:11" s="1" customFormat="1" ht="14.4" customHeight="1" hidden="1">
      <c r="B35" s="47"/>
      <c r="C35" s="48"/>
      <c r="D35" s="48"/>
      <c r="E35" s="56" t="s">
        <v>47</v>
      </c>
      <c r="F35" s="172">
        <f>ROUND(SUM(BH91:BH197),2)</f>
        <v>0</v>
      </c>
      <c r="G35" s="48"/>
      <c r="H35" s="48"/>
      <c r="I35" s="173">
        <v>0.15</v>
      </c>
      <c r="J35" s="172">
        <v>0</v>
      </c>
      <c r="K35" s="52"/>
    </row>
    <row r="36" spans="2:11" s="1" customFormat="1" ht="14.4" customHeight="1" hidden="1">
      <c r="B36" s="47"/>
      <c r="C36" s="48"/>
      <c r="D36" s="48"/>
      <c r="E36" s="56" t="s">
        <v>48</v>
      </c>
      <c r="F36" s="172">
        <f>ROUND(SUM(BI91:BI197),2)</f>
        <v>0</v>
      </c>
      <c r="G36" s="48"/>
      <c r="H36" s="48"/>
      <c r="I36" s="173">
        <v>0</v>
      </c>
      <c r="J36" s="172">
        <v>0</v>
      </c>
      <c r="K36" s="52"/>
    </row>
    <row r="37" spans="2:11" s="1" customFormat="1" ht="6.95" customHeight="1">
      <c r="B37" s="47"/>
      <c r="C37" s="48"/>
      <c r="D37" s="48"/>
      <c r="E37" s="48"/>
      <c r="F37" s="48"/>
      <c r="G37" s="48"/>
      <c r="H37" s="48"/>
      <c r="I37" s="158"/>
      <c r="J37" s="48"/>
      <c r="K37" s="52"/>
    </row>
    <row r="38" spans="2:11" s="1" customFormat="1" ht="25.4" customHeight="1">
      <c r="B38" s="47"/>
      <c r="C38" s="174"/>
      <c r="D38" s="175" t="s">
        <v>49</v>
      </c>
      <c r="E38" s="99"/>
      <c r="F38" s="99"/>
      <c r="G38" s="176" t="s">
        <v>50</v>
      </c>
      <c r="H38" s="177" t="s">
        <v>51</v>
      </c>
      <c r="I38" s="178"/>
      <c r="J38" s="179">
        <f>SUM(J29:J36)</f>
        <v>0</v>
      </c>
      <c r="K38" s="180"/>
    </row>
    <row r="39" spans="2:11" s="1" customFormat="1" ht="14.4" customHeight="1">
      <c r="B39" s="68"/>
      <c r="C39" s="69"/>
      <c r="D39" s="69"/>
      <c r="E39" s="69"/>
      <c r="F39" s="69"/>
      <c r="G39" s="69"/>
      <c r="H39" s="69"/>
      <c r="I39" s="181"/>
      <c r="J39" s="69"/>
      <c r="K39" s="70"/>
    </row>
    <row r="43" spans="2:11" s="1" customFormat="1" ht="6.95" customHeight="1">
      <c r="B43" s="182"/>
      <c r="C43" s="183"/>
      <c r="D43" s="183"/>
      <c r="E43" s="183"/>
      <c r="F43" s="183"/>
      <c r="G43" s="183"/>
      <c r="H43" s="183"/>
      <c r="I43" s="184"/>
      <c r="J43" s="183"/>
      <c r="K43" s="185"/>
    </row>
    <row r="44" spans="2:11" s="1" customFormat="1" ht="36.95" customHeight="1">
      <c r="B44" s="47"/>
      <c r="C44" s="31" t="s">
        <v>252</v>
      </c>
      <c r="D44" s="48"/>
      <c r="E44" s="48"/>
      <c r="F44" s="48"/>
      <c r="G44" s="48"/>
      <c r="H44" s="48"/>
      <c r="I44" s="158"/>
      <c r="J44" s="48"/>
      <c r="K44" s="52"/>
    </row>
    <row r="45" spans="2:11" s="1" customFormat="1" ht="6.95" customHeight="1">
      <c r="B45" s="47"/>
      <c r="C45" s="48"/>
      <c r="D45" s="48"/>
      <c r="E45" s="48"/>
      <c r="F45" s="48"/>
      <c r="G45" s="48"/>
      <c r="H45" s="48"/>
      <c r="I45" s="158"/>
      <c r="J45" s="48"/>
      <c r="K45" s="52"/>
    </row>
    <row r="46" spans="2:11" s="1" customFormat="1" ht="14.4" customHeight="1">
      <c r="B46" s="47"/>
      <c r="C46" s="41" t="s">
        <v>18</v>
      </c>
      <c r="D46" s="48"/>
      <c r="E46" s="48"/>
      <c r="F46" s="48"/>
      <c r="G46" s="48"/>
      <c r="H46" s="48"/>
      <c r="I46" s="158"/>
      <c r="J46" s="48"/>
      <c r="K46" s="52"/>
    </row>
    <row r="47" spans="2:11" s="1" customFormat="1" ht="16.5" customHeight="1">
      <c r="B47" s="47"/>
      <c r="C47" s="48"/>
      <c r="D47" s="48"/>
      <c r="E47" s="157" t="str">
        <f>E7</f>
        <v>Revitalizace a zatraktivnění pevnosti - Stavební úpravy a přístavba návštěvnického centra</v>
      </c>
      <c r="F47" s="41"/>
      <c r="G47" s="41"/>
      <c r="H47" s="41"/>
      <c r="I47" s="158"/>
      <c r="J47" s="48"/>
      <c r="K47" s="52"/>
    </row>
    <row r="48" spans="2:11" ht="13.5">
      <c r="B48" s="29"/>
      <c r="C48" s="41" t="s">
        <v>176</v>
      </c>
      <c r="D48" s="30"/>
      <c r="E48" s="30"/>
      <c r="F48" s="30"/>
      <c r="G48" s="30"/>
      <c r="H48" s="30"/>
      <c r="I48" s="156"/>
      <c r="J48" s="30"/>
      <c r="K48" s="32"/>
    </row>
    <row r="49" spans="2:11" s="1" customFormat="1" ht="16.5" customHeight="1">
      <c r="B49" s="47"/>
      <c r="C49" s="48"/>
      <c r="D49" s="48"/>
      <c r="E49" s="157" t="s">
        <v>6643</v>
      </c>
      <c r="F49" s="48"/>
      <c r="G49" s="48"/>
      <c r="H49" s="48"/>
      <c r="I49" s="158"/>
      <c r="J49" s="48"/>
      <c r="K49" s="52"/>
    </row>
    <row r="50" spans="2:11" s="1" customFormat="1" ht="14.4" customHeight="1">
      <c r="B50" s="47"/>
      <c r="C50" s="41" t="s">
        <v>182</v>
      </c>
      <c r="D50" s="48"/>
      <c r="E50" s="48"/>
      <c r="F50" s="48"/>
      <c r="G50" s="48"/>
      <c r="H50" s="48"/>
      <c r="I50" s="158"/>
      <c r="J50" s="48"/>
      <c r="K50" s="52"/>
    </row>
    <row r="51" spans="2:11" s="1" customFormat="1" ht="17.25" customHeight="1">
      <c r="B51" s="47"/>
      <c r="C51" s="48"/>
      <c r="D51" s="48"/>
      <c r="E51" s="159" t="str">
        <f>E11</f>
        <v>stav - Stavební část</v>
      </c>
      <c r="F51" s="48"/>
      <c r="G51" s="48"/>
      <c r="H51" s="48"/>
      <c r="I51" s="158"/>
      <c r="J51" s="48"/>
      <c r="K51" s="52"/>
    </row>
    <row r="52" spans="2:11" s="1" customFormat="1" ht="6.95" customHeight="1">
      <c r="B52" s="47"/>
      <c r="C52" s="48"/>
      <c r="D52" s="48"/>
      <c r="E52" s="48"/>
      <c r="F52" s="48"/>
      <c r="G52" s="48"/>
      <c r="H52" s="48"/>
      <c r="I52" s="158"/>
      <c r="J52" s="48"/>
      <c r="K52" s="52"/>
    </row>
    <row r="53" spans="2:11" s="1" customFormat="1" ht="18" customHeight="1">
      <c r="B53" s="47"/>
      <c r="C53" s="41" t="s">
        <v>25</v>
      </c>
      <c r="D53" s="48"/>
      <c r="E53" s="48"/>
      <c r="F53" s="36" t="str">
        <f>F14</f>
        <v>Dobrošov</v>
      </c>
      <c r="G53" s="48"/>
      <c r="H53" s="48"/>
      <c r="I53" s="160" t="s">
        <v>27</v>
      </c>
      <c r="J53" s="161" t="str">
        <f>IF(J14="","",J14)</f>
        <v>3. 5. 2017</v>
      </c>
      <c r="K53" s="52"/>
    </row>
    <row r="54" spans="2:11" s="1" customFormat="1" ht="6.95" customHeight="1">
      <c r="B54" s="47"/>
      <c r="C54" s="48"/>
      <c r="D54" s="48"/>
      <c r="E54" s="48"/>
      <c r="F54" s="48"/>
      <c r="G54" s="48"/>
      <c r="H54" s="48"/>
      <c r="I54" s="158"/>
      <c r="J54" s="48"/>
      <c r="K54" s="52"/>
    </row>
    <row r="55" spans="2:11" s="1" customFormat="1" ht="13.5">
      <c r="B55" s="47"/>
      <c r="C55" s="41" t="s">
        <v>29</v>
      </c>
      <c r="D55" s="48"/>
      <c r="E55" s="48"/>
      <c r="F55" s="36" t="str">
        <f>E17</f>
        <v xml:space="preserve"> </v>
      </c>
      <c r="G55" s="48"/>
      <c r="H55" s="48"/>
      <c r="I55" s="160" t="s">
        <v>35</v>
      </c>
      <c r="J55" s="45" t="str">
        <f>E23</f>
        <v xml:space="preserve"> </v>
      </c>
      <c r="K55" s="52"/>
    </row>
    <row r="56" spans="2:11" s="1" customFormat="1" ht="14.4" customHeight="1">
      <c r="B56" s="47"/>
      <c r="C56" s="41" t="s">
        <v>33</v>
      </c>
      <c r="D56" s="48"/>
      <c r="E56" s="48"/>
      <c r="F56" s="36" t="str">
        <f>IF(E20="","",E20)</f>
        <v/>
      </c>
      <c r="G56" s="48"/>
      <c r="H56" s="48"/>
      <c r="I56" s="158"/>
      <c r="J56" s="186"/>
      <c r="K56" s="52"/>
    </row>
    <row r="57" spans="2:11" s="1" customFormat="1" ht="10.3" customHeight="1">
      <c r="B57" s="47"/>
      <c r="C57" s="48"/>
      <c r="D57" s="48"/>
      <c r="E57" s="48"/>
      <c r="F57" s="48"/>
      <c r="G57" s="48"/>
      <c r="H57" s="48"/>
      <c r="I57" s="158"/>
      <c r="J57" s="48"/>
      <c r="K57" s="52"/>
    </row>
    <row r="58" spans="2:11" s="1" customFormat="1" ht="29.25" customHeight="1">
      <c r="B58" s="47"/>
      <c r="C58" s="187" t="s">
        <v>281</v>
      </c>
      <c r="D58" s="174"/>
      <c r="E58" s="174"/>
      <c r="F58" s="174"/>
      <c r="G58" s="174"/>
      <c r="H58" s="174"/>
      <c r="I58" s="188"/>
      <c r="J58" s="189" t="s">
        <v>282</v>
      </c>
      <c r="K58" s="190"/>
    </row>
    <row r="59" spans="2:11" s="1" customFormat="1" ht="10.3" customHeight="1">
      <c r="B59" s="47"/>
      <c r="C59" s="48"/>
      <c r="D59" s="48"/>
      <c r="E59" s="48"/>
      <c r="F59" s="48"/>
      <c r="G59" s="48"/>
      <c r="H59" s="48"/>
      <c r="I59" s="158"/>
      <c r="J59" s="48"/>
      <c r="K59" s="52"/>
    </row>
    <row r="60" spans="2:47" s="1" customFormat="1" ht="29.25" customHeight="1">
      <c r="B60" s="47"/>
      <c r="C60" s="191" t="s">
        <v>287</v>
      </c>
      <c r="D60" s="48"/>
      <c r="E60" s="48"/>
      <c r="F60" s="48"/>
      <c r="G60" s="48"/>
      <c r="H60" s="48"/>
      <c r="I60" s="158"/>
      <c r="J60" s="170">
        <f>J91</f>
        <v>0</v>
      </c>
      <c r="K60" s="52"/>
      <c r="AU60" s="25" t="s">
        <v>288</v>
      </c>
    </row>
    <row r="61" spans="2:11" s="8" customFormat="1" ht="24.95" customHeight="1">
      <c r="B61" s="192"/>
      <c r="C61" s="193"/>
      <c r="D61" s="194" t="s">
        <v>291</v>
      </c>
      <c r="E61" s="195"/>
      <c r="F61" s="195"/>
      <c r="G61" s="195"/>
      <c r="H61" s="195"/>
      <c r="I61" s="196"/>
      <c r="J61" s="197">
        <f>J92</f>
        <v>0</v>
      </c>
      <c r="K61" s="198"/>
    </row>
    <row r="62" spans="2:11" s="9" customFormat="1" ht="19.9" customHeight="1">
      <c r="B62" s="200"/>
      <c r="C62" s="201"/>
      <c r="D62" s="202" t="s">
        <v>294</v>
      </c>
      <c r="E62" s="203"/>
      <c r="F62" s="203"/>
      <c r="G62" s="203"/>
      <c r="H62" s="203"/>
      <c r="I62" s="204"/>
      <c r="J62" s="205">
        <f>J93</f>
        <v>0</v>
      </c>
      <c r="K62" s="206"/>
    </row>
    <row r="63" spans="2:11" s="9" customFormat="1" ht="19.9" customHeight="1">
      <c r="B63" s="200"/>
      <c r="C63" s="201"/>
      <c r="D63" s="202" t="s">
        <v>297</v>
      </c>
      <c r="E63" s="203"/>
      <c r="F63" s="203"/>
      <c r="G63" s="203"/>
      <c r="H63" s="203"/>
      <c r="I63" s="204"/>
      <c r="J63" s="205">
        <f>J149</f>
        <v>0</v>
      </c>
      <c r="K63" s="206"/>
    </row>
    <row r="64" spans="2:11" s="9" customFormat="1" ht="19.9" customHeight="1">
      <c r="B64" s="200"/>
      <c r="C64" s="201"/>
      <c r="D64" s="202" t="s">
        <v>300</v>
      </c>
      <c r="E64" s="203"/>
      <c r="F64" s="203"/>
      <c r="G64" s="203"/>
      <c r="H64" s="203"/>
      <c r="I64" s="204"/>
      <c r="J64" s="205">
        <f>J159</f>
        <v>0</v>
      </c>
      <c r="K64" s="206"/>
    </row>
    <row r="65" spans="2:11" s="9" customFormat="1" ht="19.9" customHeight="1">
      <c r="B65" s="200"/>
      <c r="C65" s="201"/>
      <c r="D65" s="202" t="s">
        <v>309</v>
      </c>
      <c r="E65" s="203"/>
      <c r="F65" s="203"/>
      <c r="G65" s="203"/>
      <c r="H65" s="203"/>
      <c r="I65" s="204"/>
      <c r="J65" s="205">
        <f>J164</f>
        <v>0</v>
      </c>
      <c r="K65" s="206"/>
    </row>
    <row r="66" spans="2:11" s="9" customFormat="1" ht="19.9" customHeight="1">
      <c r="B66" s="200"/>
      <c r="C66" s="201"/>
      <c r="D66" s="202" t="s">
        <v>315</v>
      </c>
      <c r="E66" s="203"/>
      <c r="F66" s="203"/>
      <c r="G66" s="203"/>
      <c r="H66" s="203"/>
      <c r="I66" s="204"/>
      <c r="J66" s="205">
        <f>J168</f>
        <v>0</v>
      </c>
      <c r="K66" s="206"/>
    </row>
    <row r="67" spans="2:11" s="9" customFormat="1" ht="19.9" customHeight="1">
      <c r="B67" s="200"/>
      <c r="C67" s="201"/>
      <c r="D67" s="202" t="s">
        <v>321</v>
      </c>
      <c r="E67" s="203"/>
      <c r="F67" s="203"/>
      <c r="G67" s="203"/>
      <c r="H67" s="203"/>
      <c r="I67" s="204"/>
      <c r="J67" s="205">
        <f>J179</f>
        <v>0</v>
      </c>
      <c r="K67" s="206"/>
    </row>
    <row r="68" spans="2:11" s="8" customFormat="1" ht="24.95" customHeight="1">
      <c r="B68" s="192"/>
      <c r="C68" s="193"/>
      <c r="D68" s="194" t="s">
        <v>324</v>
      </c>
      <c r="E68" s="195"/>
      <c r="F68" s="195"/>
      <c r="G68" s="195"/>
      <c r="H68" s="195"/>
      <c r="I68" s="196"/>
      <c r="J68" s="197">
        <f>J182</f>
        <v>0</v>
      </c>
      <c r="K68" s="198"/>
    </row>
    <row r="69" spans="2:11" s="9" customFormat="1" ht="19.9" customHeight="1">
      <c r="B69" s="200"/>
      <c r="C69" s="201"/>
      <c r="D69" s="202" t="s">
        <v>327</v>
      </c>
      <c r="E69" s="203"/>
      <c r="F69" s="203"/>
      <c r="G69" s="203"/>
      <c r="H69" s="203"/>
      <c r="I69" s="204"/>
      <c r="J69" s="205">
        <f>J183</f>
        <v>0</v>
      </c>
      <c r="K69" s="206"/>
    </row>
    <row r="70" spans="2:11" s="1" customFormat="1" ht="21.8" customHeight="1">
      <c r="B70" s="47"/>
      <c r="C70" s="48"/>
      <c r="D70" s="48"/>
      <c r="E70" s="48"/>
      <c r="F70" s="48"/>
      <c r="G70" s="48"/>
      <c r="H70" s="48"/>
      <c r="I70" s="158"/>
      <c r="J70" s="48"/>
      <c r="K70" s="52"/>
    </row>
    <row r="71" spans="2:11" s="1" customFormat="1" ht="6.95" customHeight="1">
      <c r="B71" s="68"/>
      <c r="C71" s="69"/>
      <c r="D71" s="69"/>
      <c r="E71" s="69"/>
      <c r="F71" s="69"/>
      <c r="G71" s="69"/>
      <c r="H71" s="69"/>
      <c r="I71" s="181"/>
      <c r="J71" s="69"/>
      <c r="K71" s="70"/>
    </row>
    <row r="75" spans="2:12" s="1" customFormat="1" ht="6.95" customHeight="1">
      <c r="B75" s="71"/>
      <c r="C75" s="72"/>
      <c r="D75" s="72"/>
      <c r="E75" s="72"/>
      <c r="F75" s="72"/>
      <c r="G75" s="72"/>
      <c r="H75" s="72"/>
      <c r="I75" s="184"/>
      <c r="J75" s="72"/>
      <c r="K75" s="72"/>
      <c r="L75" s="73"/>
    </row>
    <row r="76" spans="2:12" s="1" customFormat="1" ht="36.95" customHeight="1">
      <c r="B76" s="47"/>
      <c r="C76" s="74" t="s">
        <v>378</v>
      </c>
      <c r="D76" s="75"/>
      <c r="E76" s="75"/>
      <c r="F76" s="75"/>
      <c r="G76" s="75"/>
      <c r="H76" s="75"/>
      <c r="I76" s="208"/>
      <c r="J76" s="75"/>
      <c r="K76" s="75"/>
      <c r="L76" s="73"/>
    </row>
    <row r="77" spans="2:12" s="1" customFormat="1" ht="6.95" customHeight="1">
      <c r="B77" s="47"/>
      <c r="C77" s="75"/>
      <c r="D77" s="75"/>
      <c r="E77" s="75"/>
      <c r="F77" s="75"/>
      <c r="G77" s="75"/>
      <c r="H77" s="75"/>
      <c r="I77" s="208"/>
      <c r="J77" s="75"/>
      <c r="K77" s="75"/>
      <c r="L77" s="73"/>
    </row>
    <row r="78" spans="2:12" s="1" customFormat="1" ht="14.4" customHeight="1">
      <c r="B78" s="47"/>
      <c r="C78" s="77" t="s">
        <v>18</v>
      </c>
      <c r="D78" s="75"/>
      <c r="E78" s="75"/>
      <c r="F78" s="75"/>
      <c r="G78" s="75"/>
      <c r="H78" s="75"/>
      <c r="I78" s="208"/>
      <c r="J78" s="75"/>
      <c r="K78" s="75"/>
      <c r="L78" s="73"/>
    </row>
    <row r="79" spans="2:12" s="1" customFormat="1" ht="16.5" customHeight="1">
      <c r="B79" s="47"/>
      <c r="C79" s="75"/>
      <c r="D79" s="75"/>
      <c r="E79" s="209" t="str">
        <f>E7</f>
        <v>Revitalizace a zatraktivnění pevnosti - Stavební úpravy a přístavba návštěvnického centra</v>
      </c>
      <c r="F79" s="77"/>
      <c r="G79" s="77"/>
      <c r="H79" s="77"/>
      <c r="I79" s="208"/>
      <c r="J79" s="75"/>
      <c r="K79" s="75"/>
      <c r="L79" s="73"/>
    </row>
    <row r="80" spans="2:12" ht="13.5">
      <c r="B80" s="29"/>
      <c r="C80" s="77" t="s">
        <v>176</v>
      </c>
      <c r="D80" s="210"/>
      <c r="E80" s="210"/>
      <c r="F80" s="210"/>
      <c r="G80" s="210"/>
      <c r="H80" s="210"/>
      <c r="I80" s="149"/>
      <c r="J80" s="210"/>
      <c r="K80" s="210"/>
      <c r="L80" s="211"/>
    </row>
    <row r="81" spans="2:12" s="1" customFormat="1" ht="16.5" customHeight="1">
      <c r="B81" s="47"/>
      <c r="C81" s="75"/>
      <c r="D81" s="75"/>
      <c r="E81" s="209" t="s">
        <v>6643</v>
      </c>
      <c r="F81" s="75"/>
      <c r="G81" s="75"/>
      <c r="H81" s="75"/>
      <c r="I81" s="208"/>
      <c r="J81" s="75"/>
      <c r="K81" s="75"/>
      <c r="L81" s="73"/>
    </row>
    <row r="82" spans="2:12" s="1" customFormat="1" ht="14.4" customHeight="1">
      <c r="B82" s="47"/>
      <c r="C82" s="77" t="s">
        <v>182</v>
      </c>
      <c r="D82" s="75"/>
      <c r="E82" s="75"/>
      <c r="F82" s="75"/>
      <c r="G82" s="75"/>
      <c r="H82" s="75"/>
      <c r="I82" s="208"/>
      <c r="J82" s="75"/>
      <c r="K82" s="75"/>
      <c r="L82" s="73"/>
    </row>
    <row r="83" spans="2:12" s="1" customFormat="1" ht="17.25" customHeight="1">
      <c r="B83" s="47"/>
      <c r="C83" s="75"/>
      <c r="D83" s="75"/>
      <c r="E83" s="83" t="str">
        <f>E11</f>
        <v>stav - Stavební část</v>
      </c>
      <c r="F83" s="75"/>
      <c r="G83" s="75"/>
      <c r="H83" s="75"/>
      <c r="I83" s="208"/>
      <c r="J83" s="75"/>
      <c r="K83" s="75"/>
      <c r="L83" s="73"/>
    </row>
    <row r="84" spans="2:12" s="1" customFormat="1" ht="6.95" customHeight="1">
      <c r="B84" s="47"/>
      <c r="C84" s="75"/>
      <c r="D84" s="75"/>
      <c r="E84" s="75"/>
      <c r="F84" s="75"/>
      <c r="G84" s="75"/>
      <c r="H84" s="75"/>
      <c r="I84" s="208"/>
      <c r="J84" s="75"/>
      <c r="K84" s="75"/>
      <c r="L84" s="73"/>
    </row>
    <row r="85" spans="2:12" s="1" customFormat="1" ht="18" customHeight="1">
      <c r="B85" s="47"/>
      <c r="C85" s="77" t="s">
        <v>25</v>
      </c>
      <c r="D85" s="75"/>
      <c r="E85" s="75"/>
      <c r="F85" s="212" t="str">
        <f>F14</f>
        <v>Dobrošov</v>
      </c>
      <c r="G85" s="75"/>
      <c r="H85" s="75"/>
      <c r="I85" s="213" t="s">
        <v>27</v>
      </c>
      <c r="J85" s="86" t="str">
        <f>IF(J14="","",J14)</f>
        <v>3. 5. 2017</v>
      </c>
      <c r="K85" s="75"/>
      <c r="L85" s="73"/>
    </row>
    <row r="86" spans="2:12" s="1" customFormat="1" ht="6.95" customHeight="1">
      <c r="B86" s="47"/>
      <c r="C86" s="75"/>
      <c r="D86" s="75"/>
      <c r="E86" s="75"/>
      <c r="F86" s="75"/>
      <c r="G86" s="75"/>
      <c r="H86" s="75"/>
      <c r="I86" s="208"/>
      <c r="J86" s="75"/>
      <c r="K86" s="75"/>
      <c r="L86" s="73"/>
    </row>
    <row r="87" spans="2:12" s="1" customFormat="1" ht="13.5">
      <c r="B87" s="47"/>
      <c r="C87" s="77" t="s">
        <v>29</v>
      </c>
      <c r="D87" s="75"/>
      <c r="E87" s="75"/>
      <c r="F87" s="212" t="str">
        <f>E17</f>
        <v xml:space="preserve"> </v>
      </c>
      <c r="G87" s="75"/>
      <c r="H87" s="75"/>
      <c r="I87" s="213" t="s">
        <v>35</v>
      </c>
      <c r="J87" s="212" t="str">
        <f>E23</f>
        <v xml:space="preserve"> </v>
      </c>
      <c r="K87" s="75"/>
      <c r="L87" s="73"/>
    </row>
    <row r="88" spans="2:12" s="1" customFormat="1" ht="14.4" customHeight="1">
      <c r="B88" s="47"/>
      <c r="C88" s="77" t="s">
        <v>33</v>
      </c>
      <c r="D88" s="75"/>
      <c r="E88" s="75"/>
      <c r="F88" s="212" t="str">
        <f>IF(E20="","",E20)</f>
        <v/>
      </c>
      <c r="G88" s="75"/>
      <c r="H88" s="75"/>
      <c r="I88" s="208"/>
      <c r="J88" s="75"/>
      <c r="K88" s="75"/>
      <c r="L88" s="73"/>
    </row>
    <row r="89" spans="2:12" s="1" customFormat="1" ht="10.3" customHeight="1">
      <c r="B89" s="47"/>
      <c r="C89" s="75"/>
      <c r="D89" s="75"/>
      <c r="E89" s="75"/>
      <c r="F89" s="75"/>
      <c r="G89" s="75"/>
      <c r="H89" s="75"/>
      <c r="I89" s="208"/>
      <c r="J89" s="75"/>
      <c r="K89" s="75"/>
      <c r="L89" s="73"/>
    </row>
    <row r="90" spans="2:20" s="10" customFormat="1" ht="29.25" customHeight="1">
      <c r="B90" s="214"/>
      <c r="C90" s="215" t="s">
        <v>379</v>
      </c>
      <c r="D90" s="216" t="s">
        <v>58</v>
      </c>
      <c r="E90" s="216" t="s">
        <v>54</v>
      </c>
      <c r="F90" s="216" t="s">
        <v>380</v>
      </c>
      <c r="G90" s="216" t="s">
        <v>381</v>
      </c>
      <c r="H90" s="216" t="s">
        <v>382</v>
      </c>
      <c r="I90" s="217" t="s">
        <v>383</v>
      </c>
      <c r="J90" s="216" t="s">
        <v>282</v>
      </c>
      <c r="K90" s="218" t="s">
        <v>384</v>
      </c>
      <c r="L90" s="219"/>
      <c r="M90" s="103" t="s">
        <v>385</v>
      </c>
      <c r="N90" s="104" t="s">
        <v>43</v>
      </c>
      <c r="O90" s="104" t="s">
        <v>386</v>
      </c>
      <c r="P90" s="104" t="s">
        <v>387</v>
      </c>
      <c r="Q90" s="104" t="s">
        <v>388</v>
      </c>
      <c r="R90" s="104" t="s">
        <v>389</v>
      </c>
      <c r="S90" s="104" t="s">
        <v>390</v>
      </c>
      <c r="T90" s="105" t="s">
        <v>391</v>
      </c>
    </row>
    <row r="91" spans="2:63" s="1" customFormat="1" ht="29.25" customHeight="1">
      <c r="B91" s="47"/>
      <c r="C91" s="109" t="s">
        <v>287</v>
      </c>
      <c r="D91" s="75"/>
      <c r="E91" s="75"/>
      <c r="F91" s="75"/>
      <c r="G91" s="75"/>
      <c r="H91" s="75"/>
      <c r="I91" s="208"/>
      <c r="J91" s="220">
        <f>BK91</f>
        <v>0</v>
      </c>
      <c r="K91" s="75"/>
      <c r="L91" s="73"/>
      <c r="M91" s="106"/>
      <c r="N91" s="107"/>
      <c r="O91" s="107"/>
      <c r="P91" s="221">
        <f>P92+P182</f>
        <v>0</v>
      </c>
      <c r="Q91" s="107"/>
      <c r="R91" s="221">
        <f>R92+R182</f>
        <v>29.342780400000006</v>
      </c>
      <c r="S91" s="107"/>
      <c r="T91" s="222">
        <f>T92+T182</f>
        <v>0</v>
      </c>
      <c r="AT91" s="25" t="s">
        <v>72</v>
      </c>
      <c r="AU91" s="25" t="s">
        <v>288</v>
      </c>
      <c r="BK91" s="223">
        <f>BK92+BK182</f>
        <v>0</v>
      </c>
    </row>
    <row r="92" spans="2:63" s="11" customFormat="1" ht="37.4" customHeight="1">
      <c r="B92" s="224"/>
      <c r="C92" s="225"/>
      <c r="D92" s="226" t="s">
        <v>72</v>
      </c>
      <c r="E92" s="227" t="s">
        <v>392</v>
      </c>
      <c r="F92" s="227" t="s">
        <v>393</v>
      </c>
      <c r="G92" s="225"/>
      <c r="H92" s="225"/>
      <c r="I92" s="228"/>
      <c r="J92" s="229">
        <f>BK92</f>
        <v>0</v>
      </c>
      <c r="K92" s="225"/>
      <c r="L92" s="230"/>
      <c r="M92" s="231"/>
      <c r="N92" s="232"/>
      <c r="O92" s="232"/>
      <c r="P92" s="233">
        <f>P93+P149+P159+P164+P168+P179</f>
        <v>0</v>
      </c>
      <c r="Q92" s="232"/>
      <c r="R92" s="233">
        <f>R93+R149+R159+R164+R168+R179</f>
        <v>29.319306000000005</v>
      </c>
      <c r="S92" s="232"/>
      <c r="T92" s="234">
        <f>T93+T149+T159+T164+T168+T179</f>
        <v>0</v>
      </c>
      <c r="AR92" s="235" t="s">
        <v>24</v>
      </c>
      <c r="AT92" s="236" t="s">
        <v>72</v>
      </c>
      <c r="AU92" s="236" t="s">
        <v>73</v>
      </c>
      <c r="AY92" s="235" t="s">
        <v>394</v>
      </c>
      <c r="BK92" s="237">
        <f>BK93+BK149+BK159+BK164+BK168+BK179</f>
        <v>0</v>
      </c>
    </row>
    <row r="93" spans="2:63" s="11" customFormat="1" ht="19.9" customHeight="1">
      <c r="B93" s="224"/>
      <c r="C93" s="225"/>
      <c r="D93" s="226" t="s">
        <v>72</v>
      </c>
      <c r="E93" s="238" t="s">
        <v>24</v>
      </c>
      <c r="F93" s="238" t="s">
        <v>395</v>
      </c>
      <c r="G93" s="225"/>
      <c r="H93" s="225"/>
      <c r="I93" s="228"/>
      <c r="J93" s="239">
        <f>BK93</f>
        <v>0</v>
      </c>
      <c r="K93" s="225"/>
      <c r="L93" s="230"/>
      <c r="M93" s="231"/>
      <c r="N93" s="232"/>
      <c r="O93" s="232"/>
      <c r="P93" s="233">
        <f>SUM(P94:P148)</f>
        <v>0</v>
      </c>
      <c r="Q93" s="232"/>
      <c r="R93" s="233">
        <f>SUM(R94:R148)</f>
        <v>0.117114</v>
      </c>
      <c r="S93" s="232"/>
      <c r="T93" s="234">
        <f>SUM(T94:T148)</f>
        <v>0</v>
      </c>
      <c r="AR93" s="235" t="s">
        <v>24</v>
      </c>
      <c r="AT93" s="236" t="s">
        <v>72</v>
      </c>
      <c r="AU93" s="236" t="s">
        <v>24</v>
      </c>
      <c r="AY93" s="235" t="s">
        <v>394</v>
      </c>
      <c r="BK93" s="237">
        <f>SUM(BK94:BK148)</f>
        <v>0</v>
      </c>
    </row>
    <row r="94" spans="2:65" s="1" customFormat="1" ht="16.5" customHeight="1">
      <c r="B94" s="47"/>
      <c r="C94" s="240" t="s">
        <v>24</v>
      </c>
      <c r="D94" s="240" t="s">
        <v>396</v>
      </c>
      <c r="E94" s="241" t="s">
        <v>4723</v>
      </c>
      <c r="F94" s="242" t="s">
        <v>4724</v>
      </c>
      <c r="G94" s="243" t="s">
        <v>425</v>
      </c>
      <c r="H94" s="244">
        <v>4.108</v>
      </c>
      <c r="I94" s="245"/>
      <c r="J94" s="246">
        <f>ROUND(I94*H94,2)</f>
        <v>0</v>
      </c>
      <c r="K94" s="242" t="s">
        <v>400</v>
      </c>
      <c r="L94" s="73"/>
      <c r="M94" s="247" t="s">
        <v>22</v>
      </c>
      <c r="N94" s="248" t="s">
        <v>44</v>
      </c>
      <c r="O94" s="48"/>
      <c r="P94" s="249">
        <f>O94*H94</f>
        <v>0</v>
      </c>
      <c r="Q94" s="249">
        <v>0</v>
      </c>
      <c r="R94" s="249">
        <f>Q94*H94</f>
        <v>0</v>
      </c>
      <c r="S94" s="249">
        <v>0</v>
      </c>
      <c r="T94" s="250">
        <f>S94*H94</f>
        <v>0</v>
      </c>
      <c r="AR94" s="25" t="s">
        <v>401</v>
      </c>
      <c r="AT94" s="25" t="s">
        <v>396</v>
      </c>
      <c r="AU94" s="25" t="s">
        <v>81</v>
      </c>
      <c r="AY94" s="25" t="s">
        <v>394</v>
      </c>
      <c r="BE94" s="251">
        <f>IF(N94="základní",J94,0)</f>
        <v>0</v>
      </c>
      <c r="BF94" s="251">
        <f>IF(N94="snížená",J94,0)</f>
        <v>0</v>
      </c>
      <c r="BG94" s="251">
        <f>IF(N94="zákl. přenesená",J94,0)</f>
        <v>0</v>
      </c>
      <c r="BH94" s="251">
        <f>IF(N94="sníž. přenesená",J94,0)</f>
        <v>0</v>
      </c>
      <c r="BI94" s="251">
        <f>IF(N94="nulová",J94,0)</f>
        <v>0</v>
      </c>
      <c r="BJ94" s="25" t="s">
        <v>24</v>
      </c>
      <c r="BK94" s="251">
        <f>ROUND(I94*H94,2)</f>
        <v>0</v>
      </c>
      <c r="BL94" s="25" t="s">
        <v>401</v>
      </c>
      <c r="BM94" s="25" t="s">
        <v>6644</v>
      </c>
    </row>
    <row r="95" spans="2:47" s="1" customFormat="1" ht="13.5">
      <c r="B95" s="47"/>
      <c r="C95" s="75"/>
      <c r="D95" s="252" t="s">
        <v>403</v>
      </c>
      <c r="E95" s="75"/>
      <c r="F95" s="253" t="s">
        <v>4726</v>
      </c>
      <c r="G95" s="75"/>
      <c r="H95" s="75"/>
      <c r="I95" s="208"/>
      <c r="J95" s="75"/>
      <c r="K95" s="75"/>
      <c r="L95" s="73"/>
      <c r="M95" s="254"/>
      <c r="N95" s="48"/>
      <c r="O95" s="48"/>
      <c r="P95" s="48"/>
      <c r="Q95" s="48"/>
      <c r="R95" s="48"/>
      <c r="S95" s="48"/>
      <c r="T95" s="96"/>
      <c r="AT95" s="25" t="s">
        <v>403</v>
      </c>
      <c r="AU95" s="25" t="s">
        <v>81</v>
      </c>
    </row>
    <row r="96" spans="2:51" s="12" customFormat="1" ht="13.5">
      <c r="B96" s="255"/>
      <c r="C96" s="256"/>
      <c r="D96" s="252" t="s">
        <v>405</v>
      </c>
      <c r="E96" s="257" t="s">
        <v>163</v>
      </c>
      <c r="F96" s="258" t="s">
        <v>6534</v>
      </c>
      <c r="G96" s="256"/>
      <c r="H96" s="259">
        <v>41.08</v>
      </c>
      <c r="I96" s="260"/>
      <c r="J96" s="256"/>
      <c r="K96" s="256"/>
      <c r="L96" s="261"/>
      <c r="M96" s="262"/>
      <c r="N96" s="263"/>
      <c r="O96" s="263"/>
      <c r="P96" s="263"/>
      <c r="Q96" s="263"/>
      <c r="R96" s="263"/>
      <c r="S96" s="263"/>
      <c r="T96" s="264"/>
      <c r="AT96" s="265" t="s">
        <v>405</v>
      </c>
      <c r="AU96" s="265" t="s">
        <v>81</v>
      </c>
      <c r="AV96" s="12" t="s">
        <v>81</v>
      </c>
      <c r="AW96" s="12" t="s">
        <v>36</v>
      </c>
      <c r="AX96" s="12" t="s">
        <v>73</v>
      </c>
      <c r="AY96" s="265" t="s">
        <v>394</v>
      </c>
    </row>
    <row r="97" spans="2:51" s="12" customFormat="1" ht="13.5">
      <c r="B97" s="255"/>
      <c r="C97" s="256"/>
      <c r="D97" s="252" t="s">
        <v>405</v>
      </c>
      <c r="E97" s="257" t="s">
        <v>22</v>
      </c>
      <c r="F97" s="258" t="s">
        <v>4728</v>
      </c>
      <c r="G97" s="256"/>
      <c r="H97" s="259">
        <v>4.108</v>
      </c>
      <c r="I97" s="260"/>
      <c r="J97" s="256"/>
      <c r="K97" s="256"/>
      <c r="L97" s="261"/>
      <c r="M97" s="262"/>
      <c r="N97" s="263"/>
      <c r="O97" s="263"/>
      <c r="P97" s="263"/>
      <c r="Q97" s="263"/>
      <c r="R97" s="263"/>
      <c r="S97" s="263"/>
      <c r="T97" s="264"/>
      <c r="AT97" s="265" t="s">
        <v>405</v>
      </c>
      <c r="AU97" s="265" t="s">
        <v>81</v>
      </c>
      <c r="AV97" s="12" t="s">
        <v>81</v>
      </c>
      <c r="AW97" s="12" t="s">
        <v>36</v>
      </c>
      <c r="AX97" s="12" t="s">
        <v>24</v>
      </c>
      <c r="AY97" s="265" t="s">
        <v>394</v>
      </c>
    </row>
    <row r="98" spans="2:65" s="1" customFormat="1" ht="16.5" customHeight="1">
      <c r="B98" s="47"/>
      <c r="C98" s="240" t="s">
        <v>81</v>
      </c>
      <c r="D98" s="240" t="s">
        <v>396</v>
      </c>
      <c r="E98" s="241" t="s">
        <v>6535</v>
      </c>
      <c r="F98" s="242" t="s">
        <v>6536</v>
      </c>
      <c r="G98" s="243" t="s">
        <v>425</v>
      </c>
      <c r="H98" s="244">
        <v>61.62</v>
      </c>
      <c r="I98" s="245"/>
      <c r="J98" s="246">
        <f>ROUND(I98*H98,2)</f>
        <v>0</v>
      </c>
      <c r="K98" s="242" t="s">
        <v>400</v>
      </c>
      <c r="L98" s="73"/>
      <c r="M98" s="247" t="s">
        <v>22</v>
      </c>
      <c r="N98" s="248" t="s">
        <v>44</v>
      </c>
      <c r="O98" s="48"/>
      <c r="P98" s="249">
        <f>O98*H98</f>
        <v>0</v>
      </c>
      <c r="Q98" s="249">
        <v>0</v>
      </c>
      <c r="R98" s="249">
        <f>Q98*H98</f>
        <v>0</v>
      </c>
      <c r="S98" s="249">
        <v>0</v>
      </c>
      <c r="T98" s="250">
        <f>S98*H98</f>
        <v>0</v>
      </c>
      <c r="AR98" s="25" t="s">
        <v>401</v>
      </c>
      <c r="AT98" s="25" t="s">
        <v>396</v>
      </c>
      <c r="AU98" s="25" t="s">
        <v>81</v>
      </c>
      <c r="AY98" s="25" t="s">
        <v>394</v>
      </c>
      <c r="BE98" s="251">
        <f>IF(N98="základní",J98,0)</f>
        <v>0</v>
      </c>
      <c r="BF98" s="251">
        <f>IF(N98="snížená",J98,0)</f>
        <v>0</v>
      </c>
      <c r="BG98" s="251">
        <f>IF(N98="zákl. přenesená",J98,0)</f>
        <v>0</v>
      </c>
      <c r="BH98" s="251">
        <f>IF(N98="sníž. přenesená",J98,0)</f>
        <v>0</v>
      </c>
      <c r="BI98" s="251">
        <f>IF(N98="nulová",J98,0)</f>
        <v>0</v>
      </c>
      <c r="BJ98" s="25" t="s">
        <v>24</v>
      </c>
      <c r="BK98" s="251">
        <f>ROUND(I98*H98,2)</f>
        <v>0</v>
      </c>
      <c r="BL98" s="25" t="s">
        <v>401</v>
      </c>
      <c r="BM98" s="25" t="s">
        <v>6645</v>
      </c>
    </row>
    <row r="99" spans="2:47" s="1" customFormat="1" ht="13.5">
      <c r="B99" s="47"/>
      <c r="C99" s="75"/>
      <c r="D99" s="252" t="s">
        <v>403</v>
      </c>
      <c r="E99" s="75"/>
      <c r="F99" s="253" t="s">
        <v>6538</v>
      </c>
      <c r="G99" s="75"/>
      <c r="H99" s="75"/>
      <c r="I99" s="208"/>
      <c r="J99" s="75"/>
      <c r="K99" s="75"/>
      <c r="L99" s="73"/>
      <c r="M99" s="254"/>
      <c r="N99" s="48"/>
      <c r="O99" s="48"/>
      <c r="P99" s="48"/>
      <c r="Q99" s="48"/>
      <c r="R99" s="48"/>
      <c r="S99" s="48"/>
      <c r="T99" s="96"/>
      <c r="AT99" s="25" t="s">
        <v>403</v>
      </c>
      <c r="AU99" s="25" t="s">
        <v>81</v>
      </c>
    </row>
    <row r="100" spans="2:51" s="12" customFormat="1" ht="13.5">
      <c r="B100" s="255"/>
      <c r="C100" s="256"/>
      <c r="D100" s="252" t="s">
        <v>405</v>
      </c>
      <c r="E100" s="257" t="s">
        <v>22</v>
      </c>
      <c r="F100" s="258" t="s">
        <v>6646</v>
      </c>
      <c r="G100" s="256"/>
      <c r="H100" s="259">
        <v>61.62</v>
      </c>
      <c r="I100" s="260"/>
      <c r="J100" s="256"/>
      <c r="K100" s="256"/>
      <c r="L100" s="261"/>
      <c r="M100" s="262"/>
      <c r="N100" s="263"/>
      <c r="O100" s="263"/>
      <c r="P100" s="263"/>
      <c r="Q100" s="263"/>
      <c r="R100" s="263"/>
      <c r="S100" s="263"/>
      <c r="T100" s="264"/>
      <c r="AT100" s="265" t="s">
        <v>405</v>
      </c>
      <c r="AU100" s="265" t="s">
        <v>81</v>
      </c>
      <c r="AV100" s="12" t="s">
        <v>81</v>
      </c>
      <c r="AW100" s="12" t="s">
        <v>36</v>
      </c>
      <c r="AX100" s="12" t="s">
        <v>24</v>
      </c>
      <c r="AY100" s="265" t="s">
        <v>394</v>
      </c>
    </row>
    <row r="101" spans="2:65" s="1" customFormat="1" ht="16.5" customHeight="1">
      <c r="B101" s="47"/>
      <c r="C101" s="240" t="s">
        <v>413</v>
      </c>
      <c r="D101" s="240" t="s">
        <v>396</v>
      </c>
      <c r="E101" s="241" t="s">
        <v>6540</v>
      </c>
      <c r="F101" s="242" t="s">
        <v>6541</v>
      </c>
      <c r="G101" s="243" t="s">
        <v>425</v>
      </c>
      <c r="H101" s="244">
        <v>61.62</v>
      </c>
      <c r="I101" s="245"/>
      <c r="J101" s="246">
        <f>ROUND(I101*H101,2)</f>
        <v>0</v>
      </c>
      <c r="K101" s="242" t="s">
        <v>400</v>
      </c>
      <c r="L101" s="73"/>
      <c r="M101" s="247" t="s">
        <v>22</v>
      </c>
      <c r="N101" s="248" t="s">
        <v>44</v>
      </c>
      <c r="O101" s="48"/>
      <c r="P101" s="249">
        <f>O101*H101</f>
        <v>0</v>
      </c>
      <c r="Q101" s="249">
        <v>0</v>
      </c>
      <c r="R101" s="249">
        <f>Q101*H101</f>
        <v>0</v>
      </c>
      <c r="S101" s="249">
        <v>0</v>
      </c>
      <c r="T101" s="250">
        <f>S101*H101</f>
        <v>0</v>
      </c>
      <c r="AR101" s="25" t="s">
        <v>401</v>
      </c>
      <c r="AT101" s="25" t="s">
        <v>396</v>
      </c>
      <c r="AU101" s="25" t="s">
        <v>81</v>
      </c>
      <c r="AY101" s="25" t="s">
        <v>394</v>
      </c>
      <c r="BE101" s="251">
        <f>IF(N101="základní",J101,0)</f>
        <v>0</v>
      </c>
      <c r="BF101" s="251">
        <f>IF(N101="snížená",J101,0)</f>
        <v>0</v>
      </c>
      <c r="BG101" s="251">
        <f>IF(N101="zákl. přenesená",J101,0)</f>
        <v>0</v>
      </c>
      <c r="BH101" s="251">
        <f>IF(N101="sníž. přenesená",J101,0)</f>
        <v>0</v>
      </c>
      <c r="BI101" s="251">
        <f>IF(N101="nulová",J101,0)</f>
        <v>0</v>
      </c>
      <c r="BJ101" s="25" t="s">
        <v>24</v>
      </c>
      <c r="BK101" s="251">
        <f>ROUND(I101*H101,2)</f>
        <v>0</v>
      </c>
      <c r="BL101" s="25" t="s">
        <v>401</v>
      </c>
      <c r="BM101" s="25" t="s">
        <v>6647</v>
      </c>
    </row>
    <row r="102" spans="2:47" s="1" customFormat="1" ht="13.5">
      <c r="B102" s="47"/>
      <c r="C102" s="75"/>
      <c r="D102" s="252" t="s">
        <v>403</v>
      </c>
      <c r="E102" s="75"/>
      <c r="F102" s="253" t="s">
        <v>6543</v>
      </c>
      <c r="G102" s="75"/>
      <c r="H102" s="75"/>
      <c r="I102" s="208"/>
      <c r="J102" s="75"/>
      <c r="K102" s="75"/>
      <c r="L102" s="73"/>
      <c r="M102" s="254"/>
      <c r="N102" s="48"/>
      <c r="O102" s="48"/>
      <c r="P102" s="48"/>
      <c r="Q102" s="48"/>
      <c r="R102" s="48"/>
      <c r="S102" s="48"/>
      <c r="T102" s="96"/>
      <c r="AT102" s="25" t="s">
        <v>403</v>
      </c>
      <c r="AU102" s="25" t="s">
        <v>81</v>
      </c>
    </row>
    <row r="103" spans="2:51" s="12" customFormat="1" ht="13.5">
      <c r="B103" s="255"/>
      <c r="C103" s="256"/>
      <c r="D103" s="252" t="s">
        <v>405</v>
      </c>
      <c r="E103" s="257" t="s">
        <v>22</v>
      </c>
      <c r="F103" s="258" t="s">
        <v>6646</v>
      </c>
      <c r="G103" s="256"/>
      <c r="H103" s="259">
        <v>61.62</v>
      </c>
      <c r="I103" s="260"/>
      <c r="J103" s="256"/>
      <c r="K103" s="256"/>
      <c r="L103" s="261"/>
      <c r="M103" s="262"/>
      <c r="N103" s="263"/>
      <c r="O103" s="263"/>
      <c r="P103" s="263"/>
      <c r="Q103" s="263"/>
      <c r="R103" s="263"/>
      <c r="S103" s="263"/>
      <c r="T103" s="264"/>
      <c r="AT103" s="265" t="s">
        <v>405</v>
      </c>
      <c r="AU103" s="265" t="s">
        <v>81</v>
      </c>
      <c r="AV103" s="12" t="s">
        <v>81</v>
      </c>
      <c r="AW103" s="12" t="s">
        <v>36</v>
      </c>
      <c r="AX103" s="12" t="s">
        <v>24</v>
      </c>
      <c r="AY103" s="265" t="s">
        <v>394</v>
      </c>
    </row>
    <row r="104" spans="2:65" s="1" customFormat="1" ht="16.5" customHeight="1">
      <c r="B104" s="47"/>
      <c r="C104" s="240" t="s">
        <v>401</v>
      </c>
      <c r="D104" s="240" t="s">
        <v>396</v>
      </c>
      <c r="E104" s="241" t="s">
        <v>5784</v>
      </c>
      <c r="F104" s="242" t="s">
        <v>5785</v>
      </c>
      <c r="G104" s="243" t="s">
        <v>425</v>
      </c>
      <c r="H104" s="244">
        <v>61.62</v>
      </c>
      <c r="I104" s="245"/>
      <c r="J104" s="246">
        <f>ROUND(I104*H104,2)</f>
        <v>0</v>
      </c>
      <c r="K104" s="242" t="s">
        <v>400</v>
      </c>
      <c r="L104" s="73"/>
      <c r="M104" s="247" t="s">
        <v>22</v>
      </c>
      <c r="N104" s="248" t="s">
        <v>44</v>
      </c>
      <c r="O104" s="48"/>
      <c r="P104" s="249">
        <f>O104*H104</f>
        <v>0</v>
      </c>
      <c r="Q104" s="249">
        <v>0</v>
      </c>
      <c r="R104" s="249">
        <f>Q104*H104</f>
        <v>0</v>
      </c>
      <c r="S104" s="249">
        <v>0</v>
      </c>
      <c r="T104" s="250">
        <f>S104*H104</f>
        <v>0</v>
      </c>
      <c r="AR104" s="25" t="s">
        <v>401</v>
      </c>
      <c r="AT104" s="25" t="s">
        <v>396</v>
      </c>
      <c r="AU104" s="25" t="s">
        <v>81</v>
      </c>
      <c r="AY104" s="25" t="s">
        <v>394</v>
      </c>
      <c r="BE104" s="251">
        <f>IF(N104="základní",J104,0)</f>
        <v>0</v>
      </c>
      <c r="BF104" s="251">
        <f>IF(N104="snížená",J104,0)</f>
        <v>0</v>
      </c>
      <c r="BG104" s="251">
        <f>IF(N104="zákl. přenesená",J104,0)</f>
        <v>0</v>
      </c>
      <c r="BH104" s="251">
        <f>IF(N104="sníž. přenesená",J104,0)</f>
        <v>0</v>
      </c>
      <c r="BI104" s="251">
        <f>IF(N104="nulová",J104,0)</f>
        <v>0</v>
      </c>
      <c r="BJ104" s="25" t="s">
        <v>24</v>
      </c>
      <c r="BK104" s="251">
        <f>ROUND(I104*H104,2)</f>
        <v>0</v>
      </c>
      <c r="BL104" s="25" t="s">
        <v>401</v>
      </c>
      <c r="BM104" s="25" t="s">
        <v>6648</v>
      </c>
    </row>
    <row r="105" spans="2:47" s="1" customFormat="1" ht="13.5">
      <c r="B105" s="47"/>
      <c r="C105" s="75"/>
      <c r="D105" s="252" t="s">
        <v>403</v>
      </c>
      <c r="E105" s="75"/>
      <c r="F105" s="253" t="s">
        <v>5787</v>
      </c>
      <c r="G105" s="75"/>
      <c r="H105" s="75"/>
      <c r="I105" s="208"/>
      <c r="J105" s="75"/>
      <c r="K105" s="75"/>
      <c r="L105" s="73"/>
      <c r="M105" s="254"/>
      <c r="N105" s="48"/>
      <c r="O105" s="48"/>
      <c r="P105" s="48"/>
      <c r="Q105" s="48"/>
      <c r="R105" s="48"/>
      <c r="S105" s="48"/>
      <c r="T105" s="96"/>
      <c r="AT105" s="25" t="s">
        <v>403</v>
      </c>
      <c r="AU105" s="25" t="s">
        <v>81</v>
      </c>
    </row>
    <row r="106" spans="2:51" s="12" customFormat="1" ht="13.5">
      <c r="B106" s="255"/>
      <c r="C106" s="256"/>
      <c r="D106" s="252" t="s">
        <v>405</v>
      </c>
      <c r="E106" s="257" t="s">
        <v>22</v>
      </c>
      <c r="F106" s="258" t="s">
        <v>6646</v>
      </c>
      <c r="G106" s="256"/>
      <c r="H106" s="259">
        <v>61.62</v>
      </c>
      <c r="I106" s="260"/>
      <c r="J106" s="256"/>
      <c r="K106" s="256"/>
      <c r="L106" s="261"/>
      <c r="M106" s="262"/>
      <c r="N106" s="263"/>
      <c r="O106" s="263"/>
      <c r="P106" s="263"/>
      <c r="Q106" s="263"/>
      <c r="R106" s="263"/>
      <c r="S106" s="263"/>
      <c r="T106" s="264"/>
      <c r="AT106" s="265" t="s">
        <v>405</v>
      </c>
      <c r="AU106" s="265" t="s">
        <v>81</v>
      </c>
      <c r="AV106" s="12" t="s">
        <v>81</v>
      </c>
      <c r="AW106" s="12" t="s">
        <v>36</v>
      </c>
      <c r="AX106" s="12" t="s">
        <v>24</v>
      </c>
      <c r="AY106" s="265" t="s">
        <v>394</v>
      </c>
    </row>
    <row r="107" spans="2:65" s="1" customFormat="1" ht="16.5" customHeight="1">
      <c r="B107" s="47"/>
      <c r="C107" s="240" t="s">
        <v>422</v>
      </c>
      <c r="D107" s="240" t="s">
        <v>396</v>
      </c>
      <c r="E107" s="241" t="s">
        <v>456</v>
      </c>
      <c r="F107" s="242" t="s">
        <v>457</v>
      </c>
      <c r="G107" s="243" t="s">
        <v>425</v>
      </c>
      <c r="H107" s="244">
        <v>61.62</v>
      </c>
      <c r="I107" s="245"/>
      <c r="J107" s="246">
        <f>ROUND(I107*H107,2)</f>
        <v>0</v>
      </c>
      <c r="K107" s="242" t="s">
        <v>400</v>
      </c>
      <c r="L107" s="73"/>
      <c r="M107" s="247" t="s">
        <v>22</v>
      </c>
      <c r="N107" s="248" t="s">
        <v>44</v>
      </c>
      <c r="O107" s="48"/>
      <c r="P107" s="249">
        <f>O107*H107</f>
        <v>0</v>
      </c>
      <c r="Q107" s="249">
        <v>0</v>
      </c>
      <c r="R107" s="249">
        <f>Q107*H107</f>
        <v>0</v>
      </c>
      <c r="S107" s="249">
        <v>0</v>
      </c>
      <c r="T107" s="250">
        <f>S107*H107</f>
        <v>0</v>
      </c>
      <c r="AR107" s="25" t="s">
        <v>401</v>
      </c>
      <c r="AT107" s="25" t="s">
        <v>396</v>
      </c>
      <c r="AU107" s="25" t="s">
        <v>81</v>
      </c>
      <c r="AY107" s="25" t="s">
        <v>394</v>
      </c>
      <c r="BE107" s="251">
        <f>IF(N107="základní",J107,0)</f>
        <v>0</v>
      </c>
      <c r="BF107" s="251">
        <f>IF(N107="snížená",J107,0)</f>
        <v>0</v>
      </c>
      <c r="BG107" s="251">
        <f>IF(N107="zákl. přenesená",J107,0)</f>
        <v>0</v>
      </c>
      <c r="BH107" s="251">
        <f>IF(N107="sníž. přenesená",J107,0)</f>
        <v>0</v>
      </c>
      <c r="BI107" s="251">
        <f>IF(N107="nulová",J107,0)</f>
        <v>0</v>
      </c>
      <c r="BJ107" s="25" t="s">
        <v>24</v>
      </c>
      <c r="BK107" s="251">
        <f>ROUND(I107*H107,2)</f>
        <v>0</v>
      </c>
      <c r="BL107" s="25" t="s">
        <v>401</v>
      </c>
      <c r="BM107" s="25" t="s">
        <v>6649</v>
      </c>
    </row>
    <row r="108" spans="2:47" s="1" customFormat="1" ht="13.5">
      <c r="B108" s="47"/>
      <c r="C108" s="75"/>
      <c r="D108" s="252" t="s">
        <v>403</v>
      </c>
      <c r="E108" s="75"/>
      <c r="F108" s="253" t="s">
        <v>459</v>
      </c>
      <c r="G108" s="75"/>
      <c r="H108" s="75"/>
      <c r="I108" s="208"/>
      <c r="J108" s="75"/>
      <c r="K108" s="75"/>
      <c r="L108" s="73"/>
      <c r="M108" s="254"/>
      <c r="N108" s="48"/>
      <c r="O108" s="48"/>
      <c r="P108" s="48"/>
      <c r="Q108" s="48"/>
      <c r="R108" s="48"/>
      <c r="S108" s="48"/>
      <c r="T108" s="96"/>
      <c r="AT108" s="25" t="s">
        <v>403</v>
      </c>
      <c r="AU108" s="25" t="s">
        <v>81</v>
      </c>
    </row>
    <row r="109" spans="2:51" s="12" customFormat="1" ht="13.5">
      <c r="B109" s="255"/>
      <c r="C109" s="256"/>
      <c r="D109" s="252" t="s">
        <v>405</v>
      </c>
      <c r="E109" s="257" t="s">
        <v>22</v>
      </c>
      <c r="F109" s="258" t="s">
        <v>6646</v>
      </c>
      <c r="G109" s="256"/>
      <c r="H109" s="259">
        <v>61.62</v>
      </c>
      <c r="I109" s="260"/>
      <c r="J109" s="256"/>
      <c r="K109" s="256"/>
      <c r="L109" s="261"/>
      <c r="M109" s="262"/>
      <c r="N109" s="263"/>
      <c r="O109" s="263"/>
      <c r="P109" s="263"/>
      <c r="Q109" s="263"/>
      <c r="R109" s="263"/>
      <c r="S109" s="263"/>
      <c r="T109" s="264"/>
      <c r="AT109" s="265" t="s">
        <v>405</v>
      </c>
      <c r="AU109" s="265" t="s">
        <v>81</v>
      </c>
      <c r="AV109" s="12" t="s">
        <v>81</v>
      </c>
      <c r="AW109" s="12" t="s">
        <v>36</v>
      </c>
      <c r="AX109" s="12" t="s">
        <v>24</v>
      </c>
      <c r="AY109" s="265" t="s">
        <v>394</v>
      </c>
    </row>
    <row r="110" spans="2:65" s="1" customFormat="1" ht="16.5" customHeight="1">
      <c r="B110" s="47"/>
      <c r="C110" s="240" t="s">
        <v>432</v>
      </c>
      <c r="D110" s="240" t="s">
        <v>396</v>
      </c>
      <c r="E110" s="241" t="s">
        <v>6546</v>
      </c>
      <c r="F110" s="242" t="s">
        <v>6547</v>
      </c>
      <c r="G110" s="243" t="s">
        <v>399</v>
      </c>
      <c r="H110" s="244">
        <v>78.6</v>
      </c>
      <c r="I110" s="245"/>
      <c r="J110" s="246">
        <f>ROUND(I110*H110,2)</f>
        <v>0</v>
      </c>
      <c r="K110" s="242" t="s">
        <v>400</v>
      </c>
      <c r="L110" s="73"/>
      <c r="M110" s="247" t="s">
        <v>22</v>
      </c>
      <c r="N110" s="248" t="s">
        <v>44</v>
      </c>
      <c r="O110" s="48"/>
      <c r="P110" s="249">
        <f>O110*H110</f>
        <v>0</v>
      </c>
      <c r="Q110" s="249">
        <v>0.0007</v>
      </c>
      <c r="R110" s="249">
        <f>Q110*H110</f>
        <v>0.05501999999999999</v>
      </c>
      <c r="S110" s="249">
        <v>0</v>
      </c>
      <c r="T110" s="250">
        <f>S110*H110</f>
        <v>0</v>
      </c>
      <c r="AR110" s="25" t="s">
        <v>401</v>
      </c>
      <c r="AT110" s="25" t="s">
        <v>396</v>
      </c>
      <c r="AU110" s="25" t="s">
        <v>81</v>
      </c>
      <c r="AY110" s="25" t="s">
        <v>394</v>
      </c>
      <c r="BE110" s="251">
        <f>IF(N110="základní",J110,0)</f>
        <v>0</v>
      </c>
      <c r="BF110" s="251">
        <f>IF(N110="snížená",J110,0)</f>
        <v>0</v>
      </c>
      <c r="BG110" s="251">
        <f>IF(N110="zákl. přenesená",J110,0)</f>
        <v>0</v>
      </c>
      <c r="BH110" s="251">
        <f>IF(N110="sníž. přenesená",J110,0)</f>
        <v>0</v>
      </c>
      <c r="BI110" s="251">
        <f>IF(N110="nulová",J110,0)</f>
        <v>0</v>
      </c>
      <c r="BJ110" s="25" t="s">
        <v>24</v>
      </c>
      <c r="BK110" s="251">
        <f>ROUND(I110*H110,2)</f>
        <v>0</v>
      </c>
      <c r="BL110" s="25" t="s">
        <v>401</v>
      </c>
      <c r="BM110" s="25" t="s">
        <v>6650</v>
      </c>
    </row>
    <row r="111" spans="2:47" s="1" customFormat="1" ht="13.5">
      <c r="B111" s="47"/>
      <c r="C111" s="75"/>
      <c r="D111" s="252" t="s">
        <v>403</v>
      </c>
      <c r="E111" s="75"/>
      <c r="F111" s="253" t="s">
        <v>6549</v>
      </c>
      <c r="G111" s="75"/>
      <c r="H111" s="75"/>
      <c r="I111" s="208"/>
      <c r="J111" s="75"/>
      <c r="K111" s="75"/>
      <c r="L111" s="73"/>
      <c r="M111" s="254"/>
      <c r="N111" s="48"/>
      <c r="O111" s="48"/>
      <c r="P111" s="48"/>
      <c r="Q111" s="48"/>
      <c r="R111" s="48"/>
      <c r="S111" s="48"/>
      <c r="T111" s="96"/>
      <c r="AT111" s="25" t="s">
        <v>403</v>
      </c>
      <c r="AU111" s="25" t="s">
        <v>81</v>
      </c>
    </row>
    <row r="112" spans="2:51" s="12" customFormat="1" ht="13.5">
      <c r="B112" s="255"/>
      <c r="C112" s="256"/>
      <c r="D112" s="252" t="s">
        <v>405</v>
      </c>
      <c r="E112" s="257" t="s">
        <v>190</v>
      </c>
      <c r="F112" s="258" t="s">
        <v>6651</v>
      </c>
      <c r="G112" s="256"/>
      <c r="H112" s="259">
        <v>78.6</v>
      </c>
      <c r="I112" s="260"/>
      <c r="J112" s="256"/>
      <c r="K112" s="256"/>
      <c r="L112" s="261"/>
      <c r="M112" s="262"/>
      <c r="N112" s="263"/>
      <c r="O112" s="263"/>
      <c r="P112" s="263"/>
      <c r="Q112" s="263"/>
      <c r="R112" s="263"/>
      <c r="S112" s="263"/>
      <c r="T112" s="264"/>
      <c r="AT112" s="265" t="s">
        <v>405</v>
      </c>
      <c r="AU112" s="265" t="s">
        <v>81</v>
      </c>
      <c r="AV112" s="12" t="s">
        <v>81</v>
      </c>
      <c r="AW112" s="12" t="s">
        <v>36</v>
      </c>
      <c r="AX112" s="12" t="s">
        <v>24</v>
      </c>
      <c r="AY112" s="265" t="s">
        <v>394</v>
      </c>
    </row>
    <row r="113" spans="2:65" s="1" customFormat="1" ht="16.5" customHeight="1">
      <c r="B113" s="47"/>
      <c r="C113" s="240" t="s">
        <v>437</v>
      </c>
      <c r="D113" s="240" t="s">
        <v>396</v>
      </c>
      <c r="E113" s="241" t="s">
        <v>6551</v>
      </c>
      <c r="F113" s="242" t="s">
        <v>6552</v>
      </c>
      <c r="G113" s="243" t="s">
        <v>399</v>
      </c>
      <c r="H113" s="244">
        <v>78.6</v>
      </c>
      <c r="I113" s="245"/>
      <c r="J113" s="246">
        <f>ROUND(I113*H113,2)</f>
        <v>0</v>
      </c>
      <c r="K113" s="242" t="s">
        <v>400</v>
      </c>
      <c r="L113" s="73"/>
      <c r="M113" s="247" t="s">
        <v>22</v>
      </c>
      <c r="N113" s="248" t="s">
        <v>44</v>
      </c>
      <c r="O113" s="48"/>
      <c r="P113" s="249">
        <f>O113*H113</f>
        <v>0</v>
      </c>
      <c r="Q113" s="249">
        <v>0</v>
      </c>
      <c r="R113" s="249">
        <f>Q113*H113</f>
        <v>0</v>
      </c>
      <c r="S113" s="249">
        <v>0</v>
      </c>
      <c r="T113" s="250">
        <f>S113*H113</f>
        <v>0</v>
      </c>
      <c r="AR113" s="25" t="s">
        <v>401</v>
      </c>
      <c r="AT113" s="25" t="s">
        <v>396</v>
      </c>
      <c r="AU113" s="25" t="s">
        <v>81</v>
      </c>
      <c r="AY113" s="25" t="s">
        <v>394</v>
      </c>
      <c r="BE113" s="251">
        <f>IF(N113="základní",J113,0)</f>
        <v>0</v>
      </c>
      <c r="BF113" s="251">
        <f>IF(N113="snížená",J113,0)</f>
        <v>0</v>
      </c>
      <c r="BG113" s="251">
        <f>IF(N113="zákl. přenesená",J113,0)</f>
        <v>0</v>
      </c>
      <c r="BH113" s="251">
        <f>IF(N113="sníž. přenesená",J113,0)</f>
        <v>0</v>
      </c>
      <c r="BI113" s="251">
        <f>IF(N113="nulová",J113,0)</f>
        <v>0</v>
      </c>
      <c r="BJ113" s="25" t="s">
        <v>24</v>
      </c>
      <c r="BK113" s="251">
        <f>ROUND(I113*H113,2)</f>
        <v>0</v>
      </c>
      <c r="BL113" s="25" t="s">
        <v>401</v>
      </c>
      <c r="BM113" s="25" t="s">
        <v>6652</v>
      </c>
    </row>
    <row r="114" spans="2:47" s="1" customFormat="1" ht="13.5">
      <c r="B114" s="47"/>
      <c r="C114" s="75"/>
      <c r="D114" s="252" t="s">
        <v>403</v>
      </c>
      <c r="E114" s="75"/>
      <c r="F114" s="253" t="s">
        <v>6554</v>
      </c>
      <c r="G114" s="75"/>
      <c r="H114" s="75"/>
      <c r="I114" s="208"/>
      <c r="J114" s="75"/>
      <c r="K114" s="75"/>
      <c r="L114" s="73"/>
      <c r="M114" s="254"/>
      <c r="N114" s="48"/>
      <c r="O114" s="48"/>
      <c r="P114" s="48"/>
      <c r="Q114" s="48"/>
      <c r="R114" s="48"/>
      <c r="S114" s="48"/>
      <c r="T114" s="96"/>
      <c r="AT114" s="25" t="s">
        <v>403</v>
      </c>
      <c r="AU114" s="25" t="s">
        <v>81</v>
      </c>
    </row>
    <row r="115" spans="2:51" s="12" customFormat="1" ht="13.5">
      <c r="B115" s="255"/>
      <c r="C115" s="256"/>
      <c r="D115" s="252" t="s">
        <v>405</v>
      </c>
      <c r="E115" s="257" t="s">
        <v>22</v>
      </c>
      <c r="F115" s="258" t="s">
        <v>190</v>
      </c>
      <c r="G115" s="256"/>
      <c r="H115" s="259">
        <v>78.6</v>
      </c>
      <c r="I115" s="260"/>
      <c r="J115" s="256"/>
      <c r="K115" s="256"/>
      <c r="L115" s="261"/>
      <c r="M115" s="262"/>
      <c r="N115" s="263"/>
      <c r="O115" s="263"/>
      <c r="P115" s="263"/>
      <c r="Q115" s="263"/>
      <c r="R115" s="263"/>
      <c r="S115" s="263"/>
      <c r="T115" s="264"/>
      <c r="AT115" s="265" t="s">
        <v>405</v>
      </c>
      <c r="AU115" s="265" t="s">
        <v>81</v>
      </c>
      <c r="AV115" s="12" t="s">
        <v>81</v>
      </c>
      <c r="AW115" s="12" t="s">
        <v>36</v>
      </c>
      <c r="AX115" s="12" t="s">
        <v>24</v>
      </c>
      <c r="AY115" s="265" t="s">
        <v>394</v>
      </c>
    </row>
    <row r="116" spans="2:65" s="1" customFormat="1" ht="16.5" customHeight="1">
      <c r="B116" s="47"/>
      <c r="C116" s="240" t="s">
        <v>443</v>
      </c>
      <c r="D116" s="240" t="s">
        <v>396</v>
      </c>
      <c r="E116" s="241" t="s">
        <v>6555</v>
      </c>
      <c r="F116" s="242" t="s">
        <v>6556</v>
      </c>
      <c r="G116" s="243" t="s">
        <v>399</v>
      </c>
      <c r="H116" s="244">
        <v>78.6</v>
      </c>
      <c r="I116" s="245"/>
      <c r="J116" s="246">
        <f>ROUND(I116*H116,2)</f>
        <v>0</v>
      </c>
      <c r="K116" s="242" t="s">
        <v>400</v>
      </c>
      <c r="L116" s="73"/>
      <c r="M116" s="247" t="s">
        <v>22</v>
      </c>
      <c r="N116" s="248" t="s">
        <v>44</v>
      </c>
      <c r="O116" s="48"/>
      <c r="P116" s="249">
        <f>O116*H116</f>
        <v>0</v>
      </c>
      <c r="Q116" s="249">
        <v>0.00079</v>
      </c>
      <c r="R116" s="249">
        <f>Q116*H116</f>
        <v>0.062093999999999996</v>
      </c>
      <c r="S116" s="249">
        <v>0</v>
      </c>
      <c r="T116" s="250">
        <f>S116*H116</f>
        <v>0</v>
      </c>
      <c r="AR116" s="25" t="s">
        <v>401</v>
      </c>
      <c r="AT116" s="25" t="s">
        <v>396</v>
      </c>
      <c r="AU116" s="25" t="s">
        <v>81</v>
      </c>
      <c r="AY116" s="25" t="s">
        <v>394</v>
      </c>
      <c r="BE116" s="251">
        <f>IF(N116="základní",J116,0)</f>
        <v>0</v>
      </c>
      <c r="BF116" s="251">
        <f>IF(N116="snížená",J116,0)</f>
        <v>0</v>
      </c>
      <c r="BG116" s="251">
        <f>IF(N116="zákl. přenesená",J116,0)</f>
        <v>0</v>
      </c>
      <c r="BH116" s="251">
        <f>IF(N116="sníž. přenesená",J116,0)</f>
        <v>0</v>
      </c>
      <c r="BI116" s="251">
        <f>IF(N116="nulová",J116,0)</f>
        <v>0</v>
      </c>
      <c r="BJ116" s="25" t="s">
        <v>24</v>
      </c>
      <c r="BK116" s="251">
        <f>ROUND(I116*H116,2)</f>
        <v>0</v>
      </c>
      <c r="BL116" s="25" t="s">
        <v>401</v>
      </c>
      <c r="BM116" s="25" t="s">
        <v>6653</v>
      </c>
    </row>
    <row r="117" spans="2:47" s="1" customFormat="1" ht="13.5">
      <c r="B117" s="47"/>
      <c r="C117" s="75"/>
      <c r="D117" s="252" t="s">
        <v>403</v>
      </c>
      <c r="E117" s="75"/>
      <c r="F117" s="253" t="s">
        <v>6558</v>
      </c>
      <c r="G117" s="75"/>
      <c r="H117" s="75"/>
      <c r="I117" s="208"/>
      <c r="J117" s="75"/>
      <c r="K117" s="75"/>
      <c r="L117" s="73"/>
      <c r="M117" s="254"/>
      <c r="N117" s="48"/>
      <c r="O117" s="48"/>
      <c r="P117" s="48"/>
      <c r="Q117" s="48"/>
      <c r="R117" s="48"/>
      <c r="S117" s="48"/>
      <c r="T117" s="96"/>
      <c r="AT117" s="25" t="s">
        <v>403</v>
      </c>
      <c r="AU117" s="25" t="s">
        <v>81</v>
      </c>
    </row>
    <row r="118" spans="2:51" s="12" customFormat="1" ht="13.5">
      <c r="B118" s="255"/>
      <c r="C118" s="256"/>
      <c r="D118" s="252" t="s">
        <v>405</v>
      </c>
      <c r="E118" s="257" t="s">
        <v>22</v>
      </c>
      <c r="F118" s="258" t="s">
        <v>190</v>
      </c>
      <c r="G118" s="256"/>
      <c r="H118" s="259">
        <v>78.6</v>
      </c>
      <c r="I118" s="260"/>
      <c r="J118" s="256"/>
      <c r="K118" s="256"/>
      <c r="L118" s="261"/>
      <c r="M118" s="262"/>
      <c r="N118" s="263"/>
      <c r="O118" s="263"/>
      <c r="P118" s="263"/>
      <c r="Q118" s="263"/>
      <c r="R118" s="263"/>
      <c r="S118" s="263"/>
      <c r="T118" s="264"/>
      <c r="AT118" s="265" t="s">
        <v>405</v>
      </c>
      <c r="AU118" s="265" t="s">
        <v>81</v>
      </c>
      <c r="AV118" s="12" t="s">
        <v>81</v>
      </c>
      <c r="AW118" s="12" t="s">
        <v>36</v>
      </c>
      <c r="AX118" s="12" t="s">
        <v>24</v>
      </c>
      <c r="AY118" s="265" t="s">
        <v>394</v>
      </c>
    </row>
    <row r="119" spans="2:65" s="1" customFormat="1" ht="16.5" customHeight="1">
      <c r="B119" s="47"/>
      <c r="C119" s="240" t="s">
        <v>448</v>
      </c>
      <c r="D119" s="240" t="s">
        <v>396</v>
      </c>
      <c r="E119" s="241" t="s">
        <v>6559</v>
      </c>
      <c r="F119" s="242" t="s">
        <v>6560</v>
      </c>
      <c r="G119" s="243" t="s">
        <v>399</v>
      </c>
      <c r="H119" s="244">
        <v>78.6</v>
      </c>
      <c r="I119" s="245"/>
      <c r="J119" s="246">
        <f>ROUND(I119*H119,2)</f>
        <v>0</v>
      </c>
      <c r="K119" s="242" t="s">
        <v>400</v>
      </c>
      <c r="L119" s="73"/>
      <c r="M119" s="247" t="s">
        <v>22</v>
      </c>
      <c r="N119" s="248" t="s">
        <v>44</v>
      </c>
      <c r="O119" s="48"/>
      <c r="P119" s="249">
        <f>O119*H119</f>
        <v>0</v>
      </c>
      <c r="Q119" s="249">
        <v>0</v>
      </c>
      <c r="R119" s="249">
        <f>Q119*H119</f>
        <v>0</v>
      </c>
      <c r="S119" s="249">
        <v>0</v>
      </c>
      <c r="T119" s="250">
        <f>S119*H119</f>
        <v>0</v>
      </c>
      <c r="AR119" s="25" t="s">
        <v>401</v>
      </c>
      <c r="AT119" s="25" t="s">
        <v>396</v>
      </c>
      <c r="AU119" s="25" t="s">
        <v>81</v>
      </c>
      <c r="AY119" s="25" t="s">
        <v>394</v>
      </c>
      <c r="BE119" s="251">
        <f>IF(N119="základní",J119,0)</f>
        <v>0</v>
      </c>
      <c r="BF119" s="251">
        <f>IF(N119="snížená",J119,0)</f>
        <v>0</v>
      </c>
      <c r="BG119" s="251">
        <f>IF(N119="zákl. přenesená",J119,0)</f>
        <v>0</v>
      </c>
      <c r="BH119" s="251">
        <f>IF(N119="sníž. přenesená",J119,0)</f>
        <v>0</v>
      </c>
      <c r="BI119" s="251">
        <f>IF(N119="nulová",J119,0)</f>
        <v>0</v>
      </c>
      <c r="BJ119" s="25" t="s">
        <v>24</v>
      </c>
      <c r="BK119" s="251">
        <f>ROUND(I119*H119,2)</f>
        <v>0</v>
      </c>
      <c r="BL119" s="25" t="s">
        <v>401</v>
      </c>
      <c r="BM119" s="25" t="s">
        <v>6654</v>
      </c>
    </row>
    <row r="120" spans="2:47" s="1" customFormat="1" ht="13.5">
      <c r="B120" s="47"/>
      <c r="C120" s="75"/>
      <c r="D120" s="252" t="s">
        <v>403</v>
      </c>
      <c r="E120" s="75"/>
      <c r="F120" s="253" t="s">
        <v>6562</v>
      </c>
      <c r="G120" s="75"/>
      <c r="H120" s="75"/>
      <c r="I120" s="208"/>
      <c r="J120" s="75"/>
      <c r="K120" s="75"/>
      <c r="L120" s="73"/>
      <c r="M120" s="254"/>
      <c r="N120" s="48"/>
      <c r="O120" s="48"/>
      <c r="P120" s="48"/>
      <c r="Q120" s="48"/>
      <c r="R120" s="48"/>
      <c r="S120" s="48"/>
      <c r="T120" s="96"/>
      <c r="AT120" s="25" t="s">
        <v>403</v>
      </c>
      <c r="AU120" s="25" t="s">
        <v>81</v>
      </c>
    </row>
    <row r="121" spans="2:51" s="12" customFormat="1" ht="13.5">
      <c r="B121" s="255"/>
      <c r="C121" s="256"/>
      <c r="D121" s="252" t="s">
        <v>405</v>
      </c>
      <c r="E121" s="257" t="s">
        <v>22</v>
      </c>
      <c r="F121" s="258" t="s">
        <v>190</v>
      </c>
      <c r="G121" s="256"/>
      <c r="H121" s="259">
        <v>78.6</v>
      </c>
      <c r="I121" s="260"/>
      <c r="J121" s="256"/>
      <c r="K121" s="256"/>
      <c r="L121" s="261"/>
      <c r="M121" s="262"/>
      <c r="N121" s="263"/>
      <c r="O121" s="263"/>
      <c r="P121" s="263"/>
      <c r="Q121" s="263"/>
      <c r="R121" s="263"/>
      <c r="S121" s="263"/>
      <c r="T121" s="264"/>
      <c r="AT121" s="265" t="s">
        <v>405</v>
      </c>
      <c r="AU121" s="265" t="s">
        <v>81</v>
      </c>
      <c r="AV121" s="12" t="s">
        <v>81</v>
      </c>
      <c r="AW121" s="12" t="s">
        <v>36</v>
      </c>
      <c r="AX121" s="12" t="s">
        <v>24</v>
      </c>
      <c r="AY121" s="265" t="s">
        <v>394</v>
      </c>
    </row>
    <row r="122" spans="2:65" s="1" customFormat="1" ht="16.5" customHeight="1">
      <c r="B122" s="47"/>
      <c r="C122" s="240" t="s">
        <v>455</v>
      </c>
      <c r="D122" s="240" t="s">
        <v>396</v>
      </c>
      <c r="E122" s="241" t="s">
        <v>6563</v>
      </c>
      <c r="F122" s="242" t="s">
        <v>6564</v>
      </c>
      <c r="G122" s="243" t="s">
        <v>399</v>
      </c>
      <c r="H122" s="244">
        <v>78.6</v>
      </c>
      <c r="I122" s="245"/>
      <c r="J122" s="246">
        <f>ROUND(I122*H122,2)</f>
        <v>0</v>
      </c>
      <c r="K122" s="242" t="s">
        <v>400</v>
      </c>
      <c r="L122" s="73"/>
      <c r="M122" s="247" t="s">
        <v>22</v>
      </c>
      <c r="N122" s="248" t="s">
        <v>44</v>
      </c>
      <c r="O122" s="48"/>
      <c r="P122" s="249">
        <f>O122*H122</f>
        <v>0</v>
      </c>
      <c r="Q122" s="249">
        <v>0</v>
      </c>
      <c r="R122" s="249">
        <f>Q122*H122</f>
        <v>0</v>
      </c>
      <c r="S122" s="249">
        <v>0</v>
      </c>
      <c r="T122" s="250">
        <f>S122*H122</f>
        <v>0</v>
      </c>
      <c r="AR122" s="25" t="s">
        <v>401</v>
      </c>
      <c r="AT122" s="25" t="s">
        <v>396</v>
      </c>
      <c r="AU122" s="25" t="s">
        <v>81</v>
      </c>
      <c r="AY122" s="25" t="s">
        <v>394</v>
      </c>
      <c r="BE122" s="251">
        <f>IF(N122="základní",J122,0)</f>
        <v>0</v>
      </c>
      <c r="BF122" s="251">
        <f>IF(N122="snížená",J122,0)</f>
        <v>0</v>
      </c>
      <c r="BG122" s="251">
        <f>IF(N122="zákl. přenesená",J122,0)</f>
        <v>0</v>
      </c>
      <c r="BH122" s="251">
        <f>IF(N122="sníž. přenesená",J122,0)</f>
        <v>0</v>
      </c>
      <c r="BI122" s="251">
        <f>IF(N122="nulová",J122,0)</f>
        <v>0</v>
      </c>
      <c r="BJ122" s="25" t="s">
        <v>24</v>
      </c>
      <c r="BK122" s="251">
        <f>ROUND(I122*H122,2)</f>
        <v>0</v>
      </c>
      <c r="BL122" s="25" t="s">
        <v>401</v>
      </c>
      <c r="BM122" s="25" t="s">
        <v>6655</v>
      </c>
    </row>
    <row r="123" spans="2:47" s="1" customFormat="1" ht="13.5">
      <c r="B123" s="47"/>
      <c r="C123" s="75"/>
      <c r="D123" s="252" t="s">
        <v>403</v>
      </c>
      <c r="E123" s="75"/>
      <c r="F123" s="253" t="s">
        <v>6566</v>
      </c>
      <c r="G123" s="75"/>
      <c r="H123" s="75"/>
      <c r="I123" s="208"/>
      <c r="J123" s="75"/>
      <c r="K123" s="75"/>
      <c r="L123" s="73"/>
      <c r="M123" s="254"/>
      <c r="N123" s="48"/>
      <c r="O123" s="48"/>
      <c r="P123" s="48"/>
      <c r="Q123" s="48"/>
      <c r="R123" s="48"/>
      <c r="S123" s="48"/>
      <c r="T123" s="96"/>
      <c r="AT123" s="25" t="s">
        <v>403</v>
      </c>
      <c r="AU123" s="25" t="s">
        <v>81</v>
      </c>
    </row>
    <row r="124" spans="2:51" s="12" customFormat="1" ht="13.5">
      <c r="B124" s="255"/>
      <c r="C124" s="256"/>
      <c r="D124" s="252" t="s">
        <v>405</v>
      </c>
      <c r="E124" s="257" t="s">
        <v>22</v>
      </c>
      <c r="F124" s="258" t="s">
        <v>190</v>
      </c>
      <c r="G124" s="256"/>
      <c r="H124" s="259">
        <v>78.6</v>
      </c>
      <c r="I124" s="260"/>
      <c r="J124" s="256"/>
      <c r="K124" s="256"/>
      <c r="L124" s="261"/>
      <c r="M124" s="262"/>
      <c r="N124" s="263"/>
      <c r="O124" s="263"/>
      <c r="P124" s="263"/>
      <c r="Q124" s="263"/>
      <c r="R124" s="263"/>
      <c r="S124" s="263"/>
      <c r="T124" s="264"/>
      <c r="AT124" s="265" t="s">
        <v>405</v>
      </c>
      <c r="AU124" s="265" t="s">
        <v>81</v>
      </c>
      <c r="AV124" s="12" t="s">
        <v>81</v>
      </c>
      <c r="AW124" s="12" t="s">
        <v>36</v>
      </c>
      <c r="AX124" s="12" t="s">
        <v>24</v>
      </c>
      <c r="AY124" s="265" t="s">
        <v>394</v>
      </c>
    </row>
    <row r="125" spans="2:65" s="1" customFormat="1" ht="16.5" customHeight="1">
      <c r="B125" s="47"/>
      <c r="C125" s="240" t="s">
        <v>460</v>
      </c>
      <c r="D125" s="240" t="s">
        <v>396</v>
      </c>
      <c r="E125" s="241" t="s">
        <v>6567</v>
      </c>
      <c r="F125" s="242" t="s">
        <v>6568</v>
      </c>
      <c r="G125" s="243" t="s">
        <v>425</v>
      </c>
      <c r="H125" s="244">
        <v>19.718</v>
      </c>
      <c r="I125" s="245"/>
      <c r="J125" s="246">
        <f>ROUND(I125*H125,2)</f>
        <v>0</v>
      </c>
      <c r="K125" s="242" t="s">
        <v>400</v>
      </c>
      <c r="L125" s="73"/>
      <c r="M125" s="247" t="s">
        <v>22</v>
      </c>
      <c r="N125" s="248" t="s">
        <v>44</v>
      </c>
      <c r="O125" s="48"/>
      <c r="P125" s="249">
        <f>O125*H125</f>
        <v>0</v>
      </c>
      <c r="Q125" s="249">
        <v>0</v>
      </c>
      <c r="R125" s="249">
        <f>Q125*H125</f>
        <v>0</v>
      </c>
      <c r="S125" s="249">
        <v>0</v>
      </c>
      <c r="T125" s="250">
        <f>S125*H125</f>
        <v>0</v>
      </c>
      <c r="AR125" s="25" t="s">
        <v>401</v>
      </c>
      <c r="AT125" s="25" t="s">
        <v>396</v>
      </c>
      <c r="AU125" s="25" t="s">
        <v>81</v>
      </c>
      <c r="AY125" s="25" t="s">
        <v>394</v>
      </c>
      <c r="BE125" s="251">
        <f>IF(N125="základní",J125,0)</f>
        <v>0</v>
      </c>
      <c r="BF125" s="251">
        <f>IF(N125="snížená",J125,0)</f>
        <v>0</v>
      </c>
      <c r="BG125" s="251">
        <f>IF(N125="zákl. přenesená",J125,0)</f>
        <v>0</v>
      </c>
      <c r="BH125" s="251">
        <f>IF(N125="sníž. přenesená",J125,0)</f>
        <v>0</v>
      </c>
      <c r="BI125" s="251">
        <f>IF(N125="nulová",J125,0)</f>
        <v>0</v>
      </c>
      <c r="BJ125" s="25" t="s">
        <v>24</v>
      </c>
      <c r="BK125" s="251">
        <f>ROUND(I125*H125,2)</f>
        <v>0</v>
      </c>
      <c r="BL125" s="25" t="s">
        <v>401</v>
      </c>
      <c r="BM125" s="25" t="s">
        <v>6656</v>
      </c>
    </row>
    <row r="126" spans="2:47" s="1" customFormat="1" ht="13.5">
      <c r="B126" s="47"/>
      <c r="C126" s="75"/>
      <c r="D126" s="252" t="s">
        <v>403</v>
      </c>
      <c r="E126" s="75"/>
      <c r="F126" s="253" t="s">
        <v>6570</v>
      </c>
      <c r="G126" s="75"/>
      <c r="H126" s="75"/>
      <c r="I126" s="208"/>
      <c r="J126" s="75"/>
      <c r="K126" s="75"/>
      <c r="L126" s="73"/>
      <c r="M126" s="254"/>
      <c r="N126" s="48"/>
      <c r="O126" s="48"/>
      <c r="P126" s="48"/>
      <c r="Q126" s="48"/>
      <c r="R126" s="48"/>
      <c r="S126" s="48"/>
      <c r="T126" s="96"/>
      <c r="AT126" s="25" t="s">
        <v>403</v>
      </c>
      <c r="AU126" s="25" t="s">
        <v>81</v>
      </c>
    </row>
    <row r="127" spans="2:51" s="12" customFormat="1" ht="13.5">
      <c r="B127" s="255"/>
      <c r="C127" s="256"/>
      <c r="D127" s="252" t="s">
        <v>405</v>
      </c>
      <c r="E127" s="257" t="s">
        <v>22</v>
      </c>
      <c r="F127" s="258" t="s">
        <v>6657</v>
      </c>
      <c r="G127" s="256"/>
      <c r="H127" s="259">
        <v>19.718</v>
      </c>
      <c r="I127" s="260"/>
      <c r="J127" s="256"/>
      <c r="K127" s="256"/>
      <c r="L127" s="261"/>
      <c r="M127" s="262"/>
      <c r="N127" s="263"/>
      <c r="O127" s="263"/>
      <c r="P127" s="263"/>
      <c r="Q127" s="263"/>
      <c r="R127" s="263"/>
      <c r="S127" s="263"/>
      <c r="T127" s="264"/>
      <c r="AT127" s="265" t="s">
        <v>405</v>
      </c>
      <c r="AU127" s="265" t="s">
        <v>81</v>
      </c>
      <c r="AV127" s="12" t="s">
        <v>81</v>
      </c>
      <c r="AW127" s="12" t="s">
        <v>36</v>
      </c>
      <c r="AX127" s="12" t="s">
        <v>24</v>
      </c>
      <c r="AY127" s="265" t="s">
        <v>394</v>
      </c>
    </row>
    <row r="128" spans="2:65" s="1" customFormat="1" ht="16.5" customHeight="1">
      <c r="B128" s="47"/>
      <c r="C128" s="240" t="s">
        <v>305</v>
      </c>
      <c r="D128" s="240" t="s">
        <v>396</v>
      </c>
      <c r="E128" s="241" t="s">
        <v>4734</v>
      </c>
      <c r="F128" s="242" t="s">
        <v>4735</v>
      </c>
      <c r="G128" s="243" t="s">
        <v>425</v>
      </c>
      <c r="H128" s="244">
        <v>159.44</v>
      </c>
      <c r="I128" s="245"/>
      <c r="J128" s="246">
        <f>ROUND(I128*H128,2)</f>
        <v>0</v>
      </c>
      <c r="K128" s="242" t="s">
        <v>400</v>
      </c>
      <c r="L128" s="73"/>
      <c r="M128" s="247" t="s">
        <v>22</v>
      </c>
      <c r="N128" s="248" t="s">
        <v>44</v>
      </c>
      <c r="O128" s="48"/>
      <c r="P128" s="249">
        <f>O128*H128</f>
        <v>0</v>
      </c>
      <c r="Q128" s="249">
        <v>0</v>
      </c>
      <c r="R128" s="249">
        <f>Q128*H128</f>
        <v>0</v>
      </c>
      <c r="S128" s="249">
        <v>0</v>
      </c>
      <c r="T128" s="250">
        <f>S128*H128</f>
        <v>0</v>
      </c>
      <c r="AR128" s="25" t="s">
        <v>401</v>
      </c>
      <c r="AT128" s="25" t="s">
        <v>396</v>
      </c>
      <c r="AU128" s="25" t="s">
        <v>81</v>
      </c>
      <c r="AY128" s="25" t="s">
        <v>394</v>
      </c>
      <c r="BE128" s="251">
        <f>IF(N128="základní",J128,0)</f>
        <v>0</v>
      </c>
      <c r="BF128" s="251">
        <f>IF(N128="snížená",J128,0)</f>
        <v>0</v>
      </c>
      <c r="BG128" s="251">
        <f>IF(N128="zákl. přenesená",J128,0)</f>
        <v>0</v>
      </c>
      <c r="BH128" s="251">
        <f>IF(N128="sníž. přenesená",J128,0)</f>
        <v>0</v>
      </c>
      <c r="BI128" s="251">
        <f>IF(N128="nulová",J128,0)</f>
        <v>0</v>
      </c>
      <c r="BJ128" s="25" t="s">
        <v>24</v>
      </c>
      <c r="BK128" s="251">
        <f>ROUND(I128*H128,2)</f>
        <v>0</v>
      </c>
      <c r="BL128" s="25" t="s">
        <v>401</v>
      </c>
      <c r="BM128" s="25" t="s">
        <v>6658</v>
      </c>
    </row>
    <row r="129" spans="2:47" s="1" customFormat="1" ht="13.5">
      <c r="B129" s="47"/>
      <c r="C129" s="75"/>
      <c r="D129" s="252" t="s">
        <v>403</v>
      </c>
      <c r="E129" s="75"/>
      <c r="F129" s="253" t="s">
        <v>4737</v>
      </c>
      <c r="G129" s="75"/>
      <c r="H129" s="75"/>
      <c r="I129" s="208"/>
      <c r="J129" s="75"/>
      <c r="K129" s="75"/>
      <c r="L129" s="73"/>
      <c r="M129" s="254"/>
      <c r="N129" s="48"/>
      <c r="O129" s="48"/>
      <c r="P129" s="48"/>
      <c r="Q129" s="48"/>
      <c r="R129" s="48"/>
      <c r="S129" s="48"/>
      <c r="T129" s="96"/>
      <c r="AT129" s="25" t="s">
        <v>403</v>
      </c>
      <c r="AU129" s="25" t="s">
        <v>81</v>
      </c>
    </row>
    <row r="130" spans="2:51" s="12" customFormat="1" ht="13.5">
      <c r="B130" s="255"/>
      <c r="C130" s="256"/>
      <c r="D130" s="252" t="s">
        <v>405</v>
      </c>
      <c r="E130" s="257" t="s">
        <v>22</v>
      </c>
      <c r="F130" s="258" t="s">
        <v>4904</v>
      </c>
      <c r="G130" s="256"/>
      <c r="H130" s="259">
        <v>159.44</v>
      </c>
      <c r="I130" s="260"/>
      <c r="J130" s="256"/>
      <c r="K130" s="256"/>
      <c r="L130" s="261"/>
      <c r="M130" s="262"/>
      <c r="N130" s="263"/>
      <c r="O130" s="263"/>
      <c r="P130" s="263"/>
      <c r="Q130" s="263"/>
      <c r="R130" s="263"/>
      <c r="S130" s="263"/>
      <c r="T130" s="264"/>
      <c r="AT130" s="265" t="s">
        <v>405</v>
      </c>
      <c r="AU130" s="265" t="s">
        <v>81</v>
      </c>
      <c r="AV130" s="12" t="s">
        <v>81</v>
      </c>
      <c r="AW130" s="12" t="s">
        <v>36</v>
      </c>
      <c r="AX130" s="12" t="s">
        <v>24</v>
      </c>
      <c r="AY130" s="265" t="s">
        <v>394</v>
      </c>
    </row>
    <row r="131" spans="2:65" s="1" customFormat="1" ht="16.5" customHeight="1">
      <c r="B131" s="47"/>
      <c r="C131" s="240" t="s">
        <v>475</v>
      </c>
      <c r="D131" s="240" t="s">
        <v>396</v>
      </c>
      <c r="E131" s="241" t="s">
        <v>534</v>
      </c>
      <c r="F131" s="242" t="s">
        <v>535</v>
      </c>
      <c r="G131" s="243" t="s">
        <v>425</v>
      </c>
      <c r="H131" s="244">
        <v>43.52</v>
      </c>
      <c r="I131" s="245"/>
      <c r="J131" s="246">
        <f>ROUND(I131*H131,2)</f>
        <v>0</v>
      </c>
      <c r="K131" s="242" t="s">
        <v>400</v>
      </c>
      <c r="L131" s="73"/>
      <c r="M131" s="247" t="s">
        <v>22</v>
      </c>
      <c r="N131" s="248" t="s">
        <v>44</v>
      </c>
      <c r="O131" s="48"/>
      <c r="P131" s="249">
        <f>O131*H131</f>
        <v>0</v>
      </c>
      <c r="Q131" s="249">
        <v>0</v>
      </c>
      <c r="R131" s="249">
        <f>Q131*H131</f>
        <v>0</v>
      </c>
      <c r="S131" s="249">
        <v>0</v>
      </c>
      <c r="T131" s="250">
        <f>S131*H131</f>
        <v>0</v>
      </c>
      <c r="AR131" s="25" t="s">
        <v>401</v>
      </c>
      <c r="AT131" s="25" t="s">
        <v>396</v>
      </c>
      <c r="AU131" s="25" t="s">
        <v>81</v>
      </c>
      <c r="AY131" s="25" t="s">
        <v>394</v>
      </c>
      <c r="BE131" s="251">
        <f>IF(N131="základní",J131,0)</f>
        <v>0</v>
      </c>
      <c r="BF131" s="251">
        <f>IF(N131="snížená",J131,0)</f>
        <v>0</v>
      </c>
      <c r="BG131" s="251">
        <f>IF(N131="zákl. přenesená",J131,0)</f>
        <v>0</v>
      </c>
      <c r="BH131" s="251">
        <f>IF(N131="sníž. přenesená",J131,0)</f>
        <v>0</v>
      </c>
      <c r="BI131" s="251">
        <f>IF(N131="nulová",J131,0)</f>
        <v>0</v>
      </c>
      <c r="BJ131" s="25" t="s">
        <v>24</v>
      </c>
      <c r="BK131" s="251">
        <f>ROUND(I131*H131,2)</f>
        <v>0</v>
      </c>
      <c r="BL131" s="25" t="s">
        <v>401</v>
      </c>
      <c r="BM131" s="25" t="s">
        <v>6659</v>
      </c>
    </row>
    <row r="132" spans="2:47" s="1" customFormat="1" ht="13.5">
      <c r="B132" s="47"/>
      <c r="C132" s="75"/>
      <c r="D132" s="252" t="s">
        <v>403</v>
      </c>
      <c r="E132" s="75"/>
      <c r="F132" s="253" t="s">
        <v>537</v>
      </c>
      <c r="G132" s="75"/>
      <c r="H132" s="75"/>
      <c r="I132" s="208"/>
      <c r="J132" s="75"/>
      <c r="K132" s="75"/>
      <c r="L132" s="73"/>
      <c r="M132" s="254"/>
      <c r="N132" s="48"/>
      <c r="O132" s="48"/>
      <c r="P132" s="48"/>
      <c r="Q132" s="48"/>
      <c r="R132" s="48"/>
      <c r="S132" s="48"/>
      <c r="T132" s="96"/>
      <c r="AT132" s="25" t="s">
        <v>403</v>
      </c>
      <c r="AU132" s="25" t="s">
        <v>81</v>
      </c>
    </row>
    <row r="133" spans="2:51" s="12" customFormat="1" ht="13.5">
      <c r="B133" s="255"/>
      <c r="C133" s="256"/>
      <c r="D133" s="252" t="s">
        <v>405</v>
      </c>
      <c r="E133" s="257" t="s">
        <v>230</v>
      </c>
      <c r="F133" s="258" t="s">
        <v>6660</v>
      </c>
      <c r="G133" s="256"/>
      <c r="H133" s="259">
        <v>43.52</v>
      </c>
      <c r="I133" s="260"/>
      <c r="J133" s="256"/>
      <c r="K133" s="256"/>
      <c r="L133" s="261"/>
      <c r="M133" s="262"/>
      <c r="N133" s="263"/>
      <c r="O133" s="263"/>
      <c r="P133" s="263"/>
      <c r="Q133" s="263"/>
      <c r="R133" s="263"/>
      <c r="S133" s="263"/>
      <c r="T133" s="264"/>
      <c r="AT133" s="265" t="s">
        <v>405</v>
      </c>
      <c r="AU133" s="265" t="s">
        <v>81</v>
      </c>
      <c r="AV133" s="12" t="s">
        <v>81</v>
      </c>
      <c r="AW133" s="12" t="s">
        <v>36</v>
      </c>
      <c r="AX133" s="12" t="s">
        <v>24</v>
      </c>
      <c r="AY133" s="265" t="s">
        <v>394</v>
      </c>
    </row>
    <row r="134" spans="2:65" s="1" customFormat="1" ht="16.5" customHeight="1">
      <c r="B134" s="47"/>
      <c r="C134" s="240" t="s">
        <v>480</v>
      </c>
      <c r="D134" s="240" t="s">
        <v>396</v>
      </c>
      <c r="E134" s="241" t="s">
        <v>4741</v>
      </c>
      <c r="F134" s="242" t="s">
        <v>4742</v>
      </c>
      <c r="G134" s="243" t="s">
        <v>425</v>
      </c>
      <c r="H134" s="244">
        <v>79.72</v>
      </c>
      <c r="I134" s="245"/>
      <c r="J134" s="246">
        <f>ROUND(I134*H134,2)</f>
        <v>0</v>
      </c>
      <c r="K134" s="242" t="s">
        <v>400</v>
      </c>
      <c r="L134" s="73"/>
      <c r="M134" s="247" t="s">
        <v>22</v>
      </c>
      <c r="N134" s="248" t="s">
        <v>44</v>
      </c>
      <c r="O134" s="48"/>
      <c r="P134" s="249">
        <f>O134*H134</f>
        <v>0</v>
      </c>
      <c r="Q134" s="249">
        <v>0</v>
      </c>
      <c r="R134" s="249">
        <f>Q134*H134</f>
        <v>0</v>
      </c>
      <c r="S134" s="249">
        <v>0</v>
      </c>
      <c r="T134" s="250">
        <f>S134*H134</f>
        <v>0</v>
      </c>
      <c r="AR134" s="25" t="s">
        <v>401</v>
      </c>
      <c r="AT134" s="25" t="s">
        <v>396</v>
      </c>
      <c r="AU134" s="25" t="s">
        <v>81</v>
      </c>
      <c r="AY134" s="25" t="s">
        <v>394</v>
      </c>
      <c r="BE134" s="251">
        <f>IF(N134="základní",J134,0)</f>
        <v>0</v>
      </c>
      <c r="BF134" s="251">
        <f>IF(N134="snížená",J134,0)</f>
        <v>0</v>
      </c>
      <c r="BG134" s="251">
        <f>IF(N134="zákl. přenesená",J134,0)</f>
        <v>0</v>
      </c>
      <c r="BH134" s="251">
        <f>IF(N134="sníž. přenesená",J134,0)</f>
        <v>0</v>
      </c>
      <c r="BI134" s="251">
        <f>IF(N134="nulová",J134,0)</f>
        <v>0</v>
      </c>
      <c r="BJ134" s="25" t="s">
        <v>24</v>
      </c>
      <c r="BK134" s="251">
        <f>ROUND(I134*H134,2)</f>
        <v>0</v>
      </c>
      <c r="BL134" s="25" t="s">
        <v>401</v>
      </c>
      <c r="BM134" s="25" t="s">
        <v>6661</v>
      </c>
    </row>
    <row r="135" spans="2:47" s="1" customFormat="1" ht="13.5">
      <c r="B135" s="47"/>
      <c r="C135" s="75"/>
      <c r="D135" s="252" t="s">
        <v>403</v>
      </c>
      <c r="E135" s="75"/>
      <c r="F135" s="253" t="s">
        <v>4744</v>
      </c>
      <c r="G135" s="75"/>
      <c r="H135" s="75"/>
      <c r="I135" s="208"/>
      <c r="J135" s="75"/>
      <c r="K135" s="75"/>
      <c r="L135" s="73"/>
      <c r="M135" s="254"/>
      <c r="N135" s="48"/>
      <c r="O135" s="48"/>
      <c r="P135" s="48"/>
      <c r="Q135" s="48"/>
      <c r="R135" s="48"/>
      <c r="S135" s="48"/>
      <c r="T135" s="96"/>
      <c r="AT135" s="25" t="s">
        <v>403</v>
      </c>
      <c r="AU135" s="25" t="s">
        <v>81</v>
      </c>
    </row>
    <row r="136" spans="2:51" s="12" customFormat="1" ht="13.5">
      <c r="B136" s="255"/>
      <c r="C136" s="256"/>
      <c r="D136" s="252" t="s">
        <v>405</v>
      </c>
      <c r="E136" s="257" t="s">
        <v>22</v>
      </c>
      <c r="F136" s="258" t="s">
        <v>210</v>
      </c>
      <c r="G136" s="256"/>
      <c r="H136" s="259">
        <v>79.72</v>
      </c>
      <c r="I136" s="260"/>
      <c r="J136" s="256"/>
      <c r="K136" s="256"/>
      <c r="L136" s="261"/>
      <c r="M136" s="262"/>
      <c r="N136" s="263"/>
      <c r="O136" s="263"/>
      <c r="P136" s="263"/>
      <c r="Q136" s="263"/>
      <c r="R136" s="263"/>
      <c r="S136" s="263"/>
      <c r="T136" s="264"/>
      <c r="AT136" s="265" t="s">
        <v>405</v>
      </c>
      <c r="AU136" s="265" t="s">
        <v>81</v>
      </c>
      <c r="AV136" s="12" t="s">
        <v>81</v>
      </c>
      <c r="AW136" s="12" t="s">
        <v>36</v>
      </c>
      <c r="AX136" s="12" t="s">
        <v>24</v>
      </c>
      <c r="AY136" s="265" t="s">
        <v>394</v>
      </c>
    </row>
    <row r="137" spans="2:65" s="1" customFormat="1" ht="16.5" customHeight="1">
      <c r="B137" s="47"/>
      <c r="C137" s="240" t="s">
        <v>10</v>
      </c>
      <c r="D137" s="240" t="s">
        <v>396</v>
      </c>
      <c r="E137" s="241" t="s">
        <v>546</v>
      </c>
      <c r="F137" s="242" t="s">
        <v>547</v>
      </c>
      <c r="G137" s="243" t="s">
        <v>425</v>
      </c>
      <c r="H137" s="244">
        <v>43.52</v>
      </c>
      <c r="I137" s="245"/>
      <c r="J137" s="246">
        <f>ROUND(I137*H137,2)</f>
        <v>0</v>
      </c>
      <c r="K137" s="242" t="s">
        <v>400</v>
      </c>
      <c r="L137" s="73"/>
      <c r="M137" s="247" t="s">
        <v>22</v>
      </c>
      <c r="N137" s="248" t="s">
        <v>44</v>
      </c>
      <c r="O137" s="48"/>
      <c r="P137" s="249">
        <f>O137*H137</f>
        <v>0</v>
      </c>
      <c r="Q137" s="249">
        <v>0</v>
      </c>
      <c r="R137" s="249">
        <f>Q137*H137</f>
        <v>0</v>
      </c>
      <c r="S137" s="249">
        <v>0</v>
      </c>
      <c r="T137" s="250">
        <f>S137*H137</f>
        <v>0</v>
      </c>
      <c r="AR137" s="25" t="s">
        <v>401</v>
      </c>
      <c r="AT137" s="25" t="s">
        <v>396</v>
      </c>
      <c r="AU137" s="25" t="s">
        <v>81</v>
      </c>
      <c r="AY137" s="25" t="s">
        <v>394</v>
      </c>
      <c r="BE137" s="251">
        <f>IF(N137="základní",J137,0)</f>
        <v>0</v>
      </c>
      <c r="BF137" s="251">
        <f>IF(N137="snížená",J137,0)</f>
        <v>0</v>
      </c>
      <c r="BG137" s="251">
        <f>IF(N137="zákl. přenesená",J137,0)</f>
        <v>0</v>
      </c>
      <c r="BH137" s="251">
        <f>IF(N137="sníž. přenesená",J137,0)</f>
        <v>0</v>
      </c>
      <c r="BI137" s="251">
        <f>IF(N137="nulová",J137,0)</f>
        <v>0</v>
      </c>
      <c r="BJ137" s="25" t="s">
        <v>24</v>
      </c>
      <c r="BK137" s="251">
        <f>ROUND(I137*H137,2)</f>
        <v>0</v>
      </c>
      <c r="BL137" s="25" t="s">
        <v>401</v>
      </c>
      <c r="BM137" s="25" t="s">
        <v>6662</v>
      </c>
    </row>
    <row r="138" spans="2:47" s="1" customFormat="1" ht="13.5">
      <c r="B138" s="47"/>
      <c r="C138" s="75"/>
      <c r="D138" s="252" t="s">
        <v>403</v>
      </c>
      <c r="E138" s="75"/>
      <c r="F138" s="253" t="s">
        <v>547</v>
      </c>
      <c r="G138" s="75"/>
      <c r="H138" s="75"/>
      <c r="I138" s="208"/>
      <c r="J138" s="75"/>
      <c r="K138" s="75"/>
      <c r="L138" s="73"/>
      <c r="M138" s="254"/>
      <c r="N138" s="48"/>
      <c r="O138" s="48"/>
      <c r="P138" s="48"/>
      <c r="Q138" s="48"/>
      <c r="R138" s="48"/>
      <c r="S138" s="48"/>
      <c r="T138" s="96"/>
      <c r="AT138" s="25" t="s">
        <v>403</v>
      </c>
      <c r="AU138" s="25" t="s">
        <v>81</v>
      </c>
    </row>
    <row r="139" spans="2:51" s="12" customFormat="1" ht="13.5">
      <c r="B139" s="255"/>
      <c r="C139" s="256"/>
      <c r="D139" s="252" t="s">
        <v>405</v>
      </c>
      <c r="E139" s="257" t="s">
        <v>22</v>
      </c>
      <c r="F139" s="258" t="s">
        <v>230</v>
      </c>
      <c r="G139" s="256"/>
      <c r="H139" s="259">
        <v>43.52</v>
      </c>
      <c r="I139" s="260"/>
      <c r="J139" s="256"/>
      <c r="K139" s="256"/>
      <c r="L139" s="261"/>
      <c r="M139" s="262"/>
      <c r="N139" s="263"/>
      <c r="O139" s="263"/>
      <c r="P139" s="263"/>
      <c r="Q139" s="263"/>
      <c r="R139" s="263"/>
      <c r="S139" s="263"/>
      <c r="T139" s="264"/>
      <c r="AT139" s="265" t="s">
        <v>405</v>
      </c>
      <c r="AU139" s="265" t="s">
        <v>81</v>
      </c>
      <c r="AV139" s="12" t="s">
        <v>81</v>
      </c>
      <c r="AW139" s="12" t="s">
        <v>36</v>
      </c>
      <c r="AX139" s="12" t="s">
        <v>24</v>
      </c>
      <c r="AY139" s="265" t="s">
        <v>394</v>
      </c>
    </row>
    <row r="140" spans="2:65" s="1" customFormat="1" ht="16.5" customHeight="1">
      <c r="B140" s="47"/>
      <c r="C140" s="240" t="s">
        <v>493</v>
      </c>
      <c r="D140" s="240" t="s">
        <v>396</v>
      </c>
      <c r="E140" s="241" t="s">
        <v>550</v>
      </c>
      <c r="F140" s="242" t="s">
        <v>551</v>
      </c>
      <c r="G140" s="243" t="s">
        <v>552</v>
      </c>
      <c r="H140" s="244">
        <v>78.336</v>
      </c>
      <c r="I140" s="245"/>
      <c r="J140" s="246">
        <f>ROUND(I140*H140,2)</f>
        <v>0</v>
      </c>
      <c r="K140" s="242" t="s">
        <v>400</v>
      </c>
      <c r="L140" s="73"/>
      <c r="M140" s="247" t="s">
        <v>22</v>
      </c>
      <c r="N140" s="248" t="s">
        <v>44</v>
      </c>
      <c r="O140" s="48"/>
      <c r="P140" s="249">
        <f>O140*H140</f>
        <v>0</v>
      </c>
      <c r="Q140" s="249">
        <v>0</v>
      </c>
      <c r="R140" s="249">
        <f>Q140*H140</f>
        <v>0</v>
      </c>
      <c r="S140" s="249">
        <v>0</v>
      </c>
      <c r="T140" s="250">
        <f>S140*H140</f>
        <v>0</v>
      </c>
      <c r="AR140" s="25" t="s">
        <v>401</v>
      </c>
      <c r="AT140" s="25" t="s">
        <v>396</v>
      </c>
      <c r="AU140" s="25" t="s">
        <v>81</v>
      </c>
      <c r="AY140" s="25" t="s">
        <v>394</v>
      </c>
      <c r="BE140" s="251">
        <f>IF(N140="základní",J140,0)</f>
        <v>0</v>
      </c>
      <c r="BF140" s="251">
        <f>IF(N140="snížená",J140,0)</f>
        <v>0</v>
      </c>
      <c r="BG140" s="251">
        <f>IF(N140="zákl. přenesená",J140,0)</f>
        <v>0</v>
      </c>
      <c r="BH140" s="251">
        <f>IF(N140="sníž. přenesená",J140,0)</f>
        <v>0</v>
      </c>
      <c r="BI140" s="251">
        <f>IF(N140="nulová",J140,0)</f>
        <v>0</v>
      </c>
      <c r="BJ140" s="25" t="s">
        <v>24</v>
      </c>
      <c r="BK140" s="251">
        <f>ROUND(I140*H140,2)</f>
        <v>0</v>
      </c>
      <c r="BL140" s="25" t="s">
        <v>401</v>
      </c>
      <c r="BM140" s="25" t="s">
        <v>6663</v>
      </c>
    </row>
    <row r="141" spans="2:47" s="1" customFormat="1" ht="13.5">
      <c r="B141" s="47"/>
      <c r="C141" s="75"/>
      <c r="D141" s="252" t="s">
        <v>403</v>
      </c>
      <c r="E141" s="75"/>
      <c r="F141" s="253" t="s">
        <v>554</v>
      </c>
      <c r="G141" s="75"/>
      <c r="H141" s="75"/>
      <c r="I141" s="208"/>
      <c r="J141" s="75"/>
      <c r="K141" s="75"/>
      <c r="L141" s="73"/>
      <c r="M141" s="254"/>
      <c r="N141" s="48"/>
      <c r="O141" s="48"/>
      <c r="P141" s="48"/>
      <c r="Q141" s="48"/>
      <c r="R141" s="48"/>
      <c r="S141" s="48"/>
      <c r="T141" s="96"/>
      <c r="AT141" s="25" t="s">
        <v>403</v>
      </c>
      <c r="AU141" s="25" t="s">
        <v>81</v>
      </c>
    </row>
    <row r="142" spans="2:51" s="12" customFormat="1" ht="13.5">
      <c r="B142" s="255"/>
      <c r="C142" s="256"/>
      <c r="D142" s="252" t="s">
        <v>405</v>
      </c>
      <c r="E142" s="257" t="s">
        <v>22</v>
      </c>
      <c r="F142" s="258" t="s">
        <v>6578</v>
      </c>
      <c r="G142" s="256"/>
      <c r="H142" s="259">
        <v>78.336</v>
      </c>
      <c r="I142" s="260"/>
      <c r="J142" s="256"/>
      <c r="K142" s="256"/>
      <c r="L142" s="261"/>
      <c r="M142" s="262"/>
      <c r="N142" s="263"/>
      <c r="O142" s="263"/>
      <c r="P142" s="263"/>
      <c r="Q142" s="263"/>
      <c r="R142" s="263"/>
      <c r="S142" s="263"/>
      <c r="T142" s="264"/>
      <c r="AT142" s="265" t="s">
        <v>405</v>
      </c>
      <c r="AU142" s="265" t="s">
        <v>81</v>
      </c>
      <c r="AV142" s="12" t="s">
        <v>81</v>
      </c>
      <c r="AW142" s="12" t="s">
        <v>36</v>
      </c>
      <c r="AX142" s="12" t="s">
        <v>24</v>
      </c>
      <c r="AY142" s="265" t="s">
        <v>394</v>
      </c>
    </row>
    <row r="143" spans="2:65" s="1" customFormat="1" ht="16.5" customHeight="1">
      <c r="B143" s="47"/>
      <c r="C143" s="240" t="s">
        <v>499</v>
      </c>
      <c r="D143" s="240" t="s">
        <v>396</v>
      </c>
      <c r="E143" s="241" t="s">
        <v>557</v>
      </c>
      <c r="F143" s="242" t="s">
        <v>558</v>
      </c>
      <c r="G143" s="243" t="s">
        <v>425</v>
      </c>
      <c r="H143" s="244">
        <v>79.72</v>
      </c>
      <c r="I143" s="245"/>
      <c r="J143" s="246">
        <f>ROUND(I143*H143,2)</f>
        <v>0</v>
      </c>
      <c r="K143" s="242" t="s">
        <v>400</v>
      </c>
      <c r="L143" s="73"/>
      <c r="M143" s="247" t="s">
        <v>22</v>
      </c>
      <c r="N143" s="248" t="s">
        <v>44</v>
      </c>
      <c r="O143" s="48"/>
      <c r="P143" s="249">
        <f>O143*H143</f>
        <v>0</v>
      </c>
      <c r="Q143" s="249">
        <v>0</v>
      </c>
      <c r="R143" s="249">
        <f>Q143*H143</f>
        <v>0</v>
      </c>
      <c r="S143" s="249">
        <v>0</v>
      </c>
      <c r="T143" s="250">
        <f>S143*H143</f>
        <v>0</v>
      </c>
      <c r="AR143" s="25" t="s">
        <v>401</v>
      </c>
      <c r="AT143" s="25" t="s">
        <v>396</v>
      </c>
      <c r="AU143" s="25" t="s">
        <v>81</v>
      </c>
      <c r="AY143" s="25" t="s">
        <v>394</v>
      </c>
      <c r="BE143" s="251">
        <f>IF(N143="základní",J143,0)</f>
        <v>0</v>
      </c>
      <c r="BF143" s="251">
        <f>IF(N143="snížená",J143,0)</f>
        <v>0</v>
      </c>
      <c r="BG143" s="251">
        <f>IF(N143="zákl. přenesená",J143,0)</f>
        <v>0</v>
      </c>
      <c r="BH143" s="251">
        <f>IF(N143="sníž. přenesená",J143,0)</f>
        <v>0</v>
      </c>
      <c r="BI143" s="251">
        <f>IF(N143="nulová",J143,0)</f>
        <v>0</v>
      </c>
      <c r="BJ143" s="25" t="s">
        <v>24</v>
      </c>
      <c r="BK143" s="251">
        <f>ROUND(I143*H143,2)</f>
        <v>0</v>
      </c>
      <c r="BL143" s="25" t="s">
        <v>401</v>
      </c>
      <c r="BM143" s="25" t="s">
        <v>6664</v>
      </c>
    </row>
    <row r="144" spans="2:47" s="1" customFormat="1" ht="13.5">
      <c r="B144" s="47"/>
      <c r="C144" s="75"/>
      <c r="D144" s="252" t="s">
        <v>403</v>
      </c>
      <c r="E144" s="75"/>
      <c r="F144" s="253" t="s">
        <v>560</v>
      </c>
      <c r="G144" s="75"/>
      <c r="H144" s="75"/>
      <c r="I144" s="208"/>
      <c r="J144" s="75"/>
      <c r="K144" s="75"/>
      <c r="L144" s="73"/>
      <c r="M144" s="254"/>
      <c r="N144" s="48"/>
      <c r="O144" s="48"/>
      <c r="P144" s="48"/>
      <c r="Q144" s="48"/>
      <c r="R144" s="48"/>
      <c r="S144" s="48"/>
      <c r="T144" s="96"/>
      <c r="AT144" s="25" t="s">
        <v>403</v>
      </c>
      <c r="AU144" s="25" t="s">
        <v>81</v>
      </c>
    </row>
    <row r="145" spans="2:51" s="12" customFormat="1" ht="13.5">
      <c r="B145" s="255"/>
      <c r="C145" s="256"/>
      <c r="D145" s="252" t="s">
        <v>405</v>
      </c>
      <c r="E145" s="257" t="s">
        <v>210</v>
      </c>
      <c r="F145" s="258" t="s">
        <v>6665</v>
      </c>
      <c r="G145" s="256"/>
      <c r="H145" s="259">
        <v>79.72</v>
      </c>
      <c r="I145" s="260"/>
      <c r="J145" s="256"/>
      <c r="K145" s="256"/>
      <c r="L145" s="261"/>
      <c r="M145" s="262"/>
      <c r="N145" s="263"/>
      <c r="O145" s="263"/>
      <c r="P145" s="263"/>
      <c r="Q145" s="263"/>
      <c r="R145" s="263"/>
      <c r="S145" s="263"/>
      <c r="T145" s="264"/>
      <c r="AT145" s="265" t="s">
        <v>405</v>
      </c>
      <c r="AU145" s="265" t="s">
        <v>81</v>
      </c>
      <c r="AV145" s="12" t="s">
        <v>81</v>
      </c>
      <c r="AW145" s="12" t="s">
        <v>36</v>
      </c>
      <c r="AX145" s="12" t="s">
        <v>24</v>
      </c>
      <c r="AY145" s="265" t="s">
        <v>394</v>
      </c>
    </row>
    <row r="146" spans="2:65" s="1" customFormat="1" ht="16.5" customHeight="1">
      <c r="B146" s="47"/>
      <c r="C146" s="240" t="s">
        <v>505</v>
      </c>
      <c r="D146" s="240" t="s">
        <v>396</v>
      </c>
      <c r="E146" s="241" t="s">
        <v>579</v>
      </c>
      <c r="F146" s="242" t="s">
        <v>580</v>
      </c>
      <c r="G146" s="243" t="s">
        <v>399</v>
      </c>
      <c r="H146" s="244">
        <v>41.08</v>
      </c>
      <c r="I146" s="245"/>
      <c r="J146" s="246">
        <f>ROUND(I146*H146,2)</f>
        <v>0</v>
      </c>
      <c r="K146" s="242" t="s">
        <v>400</v>
      </c>
      <c r="L146" s="73"/>
      <c r="M146" s="247" t="s">
        <v>22</v>
      </c>
      <c r="N146" s="248" t="s">
        <v>44</v>
      </c>
      <c r="O146" s="48"/>
      <c r="P146" s="249">
        <f>O146*H146</f>
        <v>0</v>
      </c>
      <c r="Q146" s="249">
        <v>0</v>
      </c>
      <c r="R146" s="249">
        <f>Q146*H146</f>
        <v>0</v>
      </c>
      <c r="S146" s="249">
        <v>0</v>
      </c>
      <c r="T146" s="250">
        <f>S146*H146</f>
        <v>0</v>
      </c>
      <c r="AR146" s="25" t="s">
        <v>401</v>
      </c>
      <c r="AT146" s="25" t="s">
        <v>396</v>
      </c>
      <c r="AU146" s="25" t="s">
        <v>81</v>
      </c>
      <c r="AY146" s="25" t="s">
        <v>394</v>
      </c>
      <c r="BE146" s="251">
        <f>IF(N146="základní",J146,0)</f>
        <v>0</v>
      </c>
      <c r="BF146" s="251">
        <f>IF(N146="snížená",J146,0)</f>
        <v>0</v>
      </c>
      <c r="BG146" s="251">
        <f>IF(N146="zákl. přenesená",J146,0)</f>
        <v>0</v>
      </c>
      <c r="BH146" s="251">
        <f>IF(N146="sníž. přenesená",J146,0)</f>
        <v>0</v>
      </c>
      <c r="BI146" s="251">
        <f>IF(N146="nulová",J146,0)</f>
        <v>0</v>
      </c>
      <c r="BJ146" s="25" t="s">
        <v>24</v>
      </c>
      <c r="BK146" s="251">
        <f>ROUND(I146*H146,2)</f>
        <v>0</v>
      </c>
      <c r="BL146" s="25" t="s">
        <v>401</v>
      </c>
      <c r="BM146" s="25" t="s">
        <v>6666</v>
      </c>
    </row>
    <row r="147" spans="2:47" s="1" customFormat="1" ht="13.5">
      <c r="B147" s="47"/>
      <c r="C147" s="75"/>
      <c r="D147" s="252" t="s">
        <v>403</v>
      </c>
      <c r="E147" s="75"/>
      <c r="F147" s="253" t="s">
        <v>582</v>
      </c>
      <c r="G147" s="75"/>
      <c r="H147" s="75"/>
      <c r="I147" s="208"/>
      <c r="J147" s="75"/>
      <c r="K147" s="75"/>
      <c r="L147" s="73"/>
      <c r="M147" s="254"/>
      <c r="N147" s="48"/>
      <c r="O147" s="48"/>
      <c r="P147" s="48"/>
      <c r="Q147" s="48"/>
      <c r="R147" s="48"/>
      <c r="S147" s="48"/>
      <c r="T147" s="96"/>
      <c r="AT147" s="25" t="s">
        <v>403</v>
      </c>
      <c r="AU147" s="25" t="s">
        <v>81</v>
      </c>
    </row>
    <row r="148" spans="2:51" s="12" customFormat="1" ht="13.5">
      <c r="B148" s="255"/>
      <c r="C148" s="256"/>
      <c r="D148" s="252" t="s">
        <v>405</v>
      </c>
      <c r="E148" s="257" t="s">
        <v>22</v>
      </c>
      <c r="F148" s="258" t="s">
        <v>163</v>
      </c>
      <c r="G148" s="256"/>
      <c r="H148" s="259">
        <v>41.08</v>
      </c>
      <c r="I148" s="260"/>
      <c r="J148" s="256"/>
      <c r="K148" s="256"/>
      <c r="L148" s="261"/>
      <c r="M148" s="262"/>
      <c r="N148" s="263"/>
      <c r="O148" s="263"/>
      <c r="P148" s="263"/>
      <c r="Q148" s="263"/>
      <c r="R148" s="263"/>
      <c r="S148" s="263"/>
      <c r="T148" s="264"/>
      <c r="AT148" s="265" t="s">
        <v>405</v>
      </c>
      <c r="AU148" s="265" t="s">
        <v>81</v>
      </c>
      <c r="AV148" s="12" t="s">
        <v>81</v>
      </c>
      <c r="AW148" s="12" t="s">
        <v>36</v>
      </c>
      <c r="AX148" s="12" t="s">
        <v>24</v>
      </c>
      <c r="AY148" s="265" t="s">
        <v>394</v>
      </c>
    </row>
    <row r="149" spans="2:63" s="11" customFormat="1" ht="29.85" customHeight="1">
      <c r="B149" s="224"/>
      <c r="C149" s="225"/>
      <c r="D149" s="226" t="s">
        <v>72</v>
      </c>
      <c r="E149" s="238" t="s">
        <v>81</v>
      </c>
      <c r="F149" s="238" t="s">
        <v>603</v>
      </c>
      <c r="G149" s="225"/>
      <c r="H149" s="225"/>
      <c r="I149" s="228"/>
      <c r="J149" s="239">
        <f>BK149</f>
        <v>0</v>
      </c>
      <c r="K149" s="225"/>
      <c r="L149" s="230"/>
      <c r="M149" s="231"/>
      <c r="N149" s="232"/>
      <c r="O149" s="232"/>
      <c r="P149" s="233">
        <f>SUM(P150:P158)</f>
        <v>0</v>
      </c>
      <c r="Q149" s="232"/>
      <c r="R149" s="233">
        <f>SUM(R150:R158)</f>
        <v>7.44876</v>
      </c>
      <c r="S149" s="232"/>
      <c r="T149" s="234">
        <f>SUM(T150:T158)</f>
        <v>0</v>
      </c>
      <c r="AR149" s="235" t="s">
        <v>24</v>
      </c>
      <c r="AT149" s="236" t="s">
        <v>72</v>
      </c>
      <c r="AU149" s="236" t="s">
        <v>24</v>
      </c>
      <c r="AY149" s="235" t="s">
        <v>394</v>
      </c>
      <c r="BK149" s="237">
        <f>SUM(BK150:BK158)</f>
        <v>0</v>
      </c>
    </row>
    <row r="150" spans="2:65" s="1" customFormat="1" ht="25.5" customHeight="1">
      <c r="B150" s="47"/>
      <c r="C150" s="240" t="s">
        <v>512</v>
      </c>
      <c r="D150" s="240" t="s">
        <v>396</v>
      </c>
      <c r="E150" s="241" t="s">
        <v>5841</v>
      </c>
      <c r="F150" s="242" t="s">
        <v>5842</v>
      </c>
      <c r="G150" s="243" t="s">
        <v>425</v>
      </c>
      <c r="H150" s="244">
        <v>1.71</v>
      </c>
      <c r="I150" s="245"/>
      <c r="J150" s="246">
        <f>ROUND(I150*H150,2)</f>
        <v>0</v>
      </c>
      <c r="K150" s="242" t="s">
        <v>400</v>
      </c>
      <c r="L150" s="73"/>
      <c r="M150" s="247" t="s">
        <v>22</v>
      </c>
      <c r="N150" s="248" t="s">
        <v>44</v>
      </c>
      <c r="O150" s="48"/>
      <c r="P150" s="249">
        <f>O150*H150</f>
        <v>0</v>
      </c>
      <c r="Q150" s="249">
        <v>1.98</v>
      </c>
      <c r="R150" s="249">
        <f>Q150*H150</f>
        <v>3.3857999999999997</v>
      </c>
      <c r="S150" s="249">
        <v>0</v>
      </c>
      <c r="T150" s="250">
        <f>S150*H150</f>
        <v>0</v>
      </c>
      <c r="AR150" s="25" t="s">
        <v>401</v>
      </c>
      <c r="AT150" s="25" t="s">
        <v>396</v>
      </c>
      <c r="AU150" s="25" t="s">
        <v>81</v>
      </c>
      <c r="AY150" s="25" t="s">
        <v>394</v>
      </c>
      <c r="BE150" s="251">
        <f>IF(N150="základní",J150,0)</f>
        <v>0</v>
      </c>
      <c r="BF150" s="251">
        <f>IF(N150="snížená",J150,0)</f>
        <v>0</v>
      </c>
      <c r="BG150" s="251">
        <f>IF(N150="zákl. přenesená",J150,0)</f>
        <v>0</v>
      </c>
      <c r="BH150" s="251">
        <f>IF(N150="sníž. přenesená",J150,0)</f>
        <v>0</v>
      </c>
      <c r="BI150" s="251">
        <f>IF(N150="nulová",J150,0)</f>
        <v>0</v>
      </c>
      <c r="BJ150" s="25" t="s">
        <v>24</v>
      </c>
      <c r="BK150" s="251">
        <f>ROUND(I150*H150,2)</f>
        <v>0</v>
      </c>
      <c r="BL150" s="25" t="s">
        <v>401</v>
      </c>
      <c r="BM150" s="25" t="s">
        <v>6667</v>
      </c>
    </row>
    <row r="151" spans="2:47" s="1" customFormat="1" ht="13.5">
      <c r="B151" s="47"/>
      <c r="C151" s="75"/>
      <c r="D151" s="252" t="s">
        <v>403</v>
      </c>
      <c r="E151" s="75"/>
      <c r="F151" s="253" t="s">
        <v>5844</v>
      </c>
      <c r="G151" s="75"/>
      <c r="H151" s="75"/>
      <c r="I151" s="208"/>
      <c r="J151" s="75"/>
      <c r="K151" s="75"/>
      <c r="L151" s="73"/>
      <c r="M151" s="254"/>
      <c r="N151" s="48"/>
      <c r="O151" s="48"/>
      <c r="P151" s="48"/>
      <c r="Q151" s="48"/>
      <c r="R151" s="48"/>
      <c r="S151" s="48"/>
      <c r="T151" s="96"/>
      <c r="AT151" s="25" t="s">
        <v>403</v>
      </c>
      <c r="AU151" s="25" t="s">
        <v>81</v>
      </c>
    </row>
    <row r="152" spans="2:51" s="12" customFormat="1" ht="13.5">
      <c r="B152" s="255"/>
      <c r="C152" s="256"/>
      <c r="D152" s="252" t="s">
        <v>405</v>
      </c>
      <c r="E152" s="257" t="s">
        <v>22</v>
      </c>
      <c r="F152" s="258" t="s">
        <v>6668</v>
      </c>
      <c r="G152" s="256"/>
      <c r="H152" s="259">
        <v>1.71</v>
      </c>
      <c r="I152" s="260"/>
      <c r="J152" s="256"/>
      <c r="K152" s="256"/>
      <c r="L152" s="261"/>
      <c r="M152" s="262"/>
      <c r="N152" s="263"/>
      <c r="O152" s="263"/>
      <c r="P152" s="263"/>
      <c r="Q152" s="263"/>
      <c r="R152" s="263"/>
      <c r="S152" s="263"/>
      <c r="T152" s="264"/>
      <c r="AT152" s="265" t="s">
        <v>405</v>
      </c>
      <c r="AU152" s="265" t="s">
        <v>81</v>
      </c>
      <c r="AV152" s="12" t="s">
        <v>81</v>
      </c>
      <c r="AW152" s="12" t="s">
        <v>36</v>
      </c>
      <c r="AX152" s="12" t="s">
        <v>24</v>
      </c>
      <c r="AY152" s="265" t="s">
        <v>394</v>
      </c>
    </row>
    <row r="153" spans="2:65" s="1" customFormat="1" ht="16.5" customHeight="1">
      <c r="B153" s="47"/>
      <c r="C153" s="240" t="s">
        <v>518</v>
      </c>
      <c r="D153" s="240" t="s">
        <v>396</v>
      </c>
      <c r="E153" s="241" t="s">
        <v>629</v>
      </c>
      <c r="F153" s="242" t="s">
        <v>630</v>
      </c>
      <c r="G153" s="243" t="s">
        <v>425</v>
      </c>
      <c r="H153" s="244">
        <v>2.052</v>
      </c>
      <c r="I153" s="245"/>
      <c r="J153" s="246">
        <f>ROUND(I153*H153,2)</f>
        <v>0</v>
      </c>
      <c r="K153" s="242" t="s">
        <v>400</v>
      </c>
      <c r="L153" s="73"/>
      <c r="M153" s="247" t="s">
        <v>22</v>
      </c>
      <c r="N153" s="248" t="s">
        <v>44</v>
      </c>
      <c r="O153" s="48"/>
      <c r="P153" s="249">
        <f>O153*H153</f>
        <v>0</v>
      </c>
      <c r="Q153" s="249">
        <v>1.98</v>
      </c>
      <c r="R153" s="249">
        <f>Q153*H153</f>
        <v>4.06296</v>
      </c>
      <c r="S153" s="249">
        <v>0</v>
      </c>
      <c r="T153" s="250">
        <f>S153*H153</f>
        <v>0</v>
      </c>
      <c r="AR153" s="25" t="s">
        <v>401</v>
      </c>
      <c r="AT153" s="25" t="s">
        <v>396</v>
      </c>
      <c r="AU153" s="25" t="s">
        <v>81</v>
      </c>
      <c r="AY153" s="25" t="s">
        <v>394</v>
      </c>
      <c r="BE153" s="251">
        <f>IF(N153="základní",J153,0)</f>
        <v>0</v>
      </c>
      <c r="BF153" s="251">
        <f>IF(N153="snížená",J153,0)</f>
        <v>0</v>
      </c>
      <c r="BG153" s="251">
        <f>IF(N153="zákl. přenesená",J153,0)</f>
        <v>0</v>
      </c>
      <c r="BH153" s="251">
        <f>IF(N153="sníž. přenesená",J153,0)</f>
        <v>0</v>
      </c>
      <c r="BI153" s="251">
        <f>IF(N153="nulová",J153,0)</f>
        <v>0</v>
      </c>
      <c r="BJ153" s="25" t="s">
        <v>24</v>
      </c>
      <c r="BK153" s="251">
        <f>ROUND(I153*H153,2)</f>
        <v>0</v>
      </c>
      <c r="BL153" s="25" t="s">
        <v>401</v>
      </c>
      <c r="BM153" s="25" t="s">
        <v>6669</v>
      </c>
    </row>
    <row r="154" spans="2:47" s="1" customFormat="1" ht="13.5">
      <c r="B154" s="47"/>
      <c r="C154" s="75"/>
      <c r="D154" s="252" t="s">
        <v>403</v>
      </c>
      <c r="E154" s="75"/>
      <c r="F154" s="253" t="s">
        <v>632</v>
      </c>
      <c r="G154" s="75"/>
      <c r="H154" s="75"/>
      <c r="I154" s="208"/>
      <c r="J154" s="75"/>
      <c r="K154" s="75"/>
      <c r="L154" s="73"/>
      <c r="M154" s="254"/>
      <c r="N154" s="48"/>
      <c r="O154" s="48"/>
      <c r="P154" s="48"/>
      <c r="Q154" s="48"/>
      <c r="R154" s="48"/>
      <c r="S154" s="48"/>
      <c r="T154" s="96"/>
      <c r="AT154" s="25" t="s">
        <v>403</v>
      </c>
      <c r="AU154" s="25" t="s">
        <v>81</v>
      </c>
    </row>
    <row r="155" spans="2:51" s="12" customFormat="1" ht="13.5">
      <c r="B155" s="255"/>
      <c r="C155" s="256"/>
      <c r="D155" s="252" t="s">
        <v>405</v>
      </c>
      <c r="E155" s="257" t="s">
        <v>22</v>
      </c>
      <c r="F155" s="258" t="s">
        <v>6670</v>
      </c>
      <c r="G155" s="256"/>
      <c r="H155" s="259">
        <v>2.052</v>
      </c>
      <c r="I155" s="260"/>
      <c r="J155" s="256"/>
      <c r="K155" s="256"/>
      <c r="L155" s="261"/>
      <c r="M155" s="262"/>
      <c r="N155" s="263"/>
      <c r="O155" s="263"/>
      <c r="P155" s="263"/>
      <c r="Q155" s="263"/>
      <c r="R155" s="263"/>
      <c r="S155" s="263"/>
      <c r="T155" s="264"/>
      <c r="AT155" s="265" t="s">
        <v>405</v>
      </c>
      <c r="AU155" s="265" t="s">
        <v>81</v>
      </c>
      <c r="AV155" s="12" t="s">
        <v>81</v>
      </c>
      <c r="AW155" s="12" t="s">
        <v>36</v>
      </c>
      <c r="AX155" s="12" t="s">
        <v>24</v>
      </c>
      <c r="AY155" s="265" t="s">
        <v>394</v>
      </c>
    </row>
    <row r="156" spans="2:65" s="1" customFormat="1" ht="16.5" customHeight="1">
      <c r="B156" s="47"/>
      <c r="C156" s="240" t="s">
        <v>9</v>
      </c>
      <c r="D156" s="240" t="s">
        <v>396</v>
      </c>
      <c r="E156" s="241" t="s">
        <v>6585</v>
      </c>
      <c r="F156" s="242" t="s">
        <v>6586</v>
      </c>
      <c r="G156" s="243" t="s">
        <v>425</v>
      </c>
      <c r="H156" s="244">
        <v>2.655</v>
      </c>
      <c r="I156" s="245"/>
      <c r="J156" s="246">
        <f>ROUND(I156*H156,2)</f>
        <v>0</v>
      </c>
      <c r="K156" s="242" t="s">
        <v>400</v>
      </c>
      <c r="L156" s="73"/>
      <c r="M156" s="247" t="s">
        <v>22</v>
      </c>
      <c r="N156" s="248" t="s">
        <v>44</v>
      </c>
      <c r="O156" s="48"/>
      <c r="P156" s="249">
        <f>O156*H156</f>
        <v>0</v>
      </c>
      <c r="Q156" s="249">
        <v>0</v>
      </c>
      <c r="R156" s="249">
        <f>Q156*H156</f>
        <v>0</v>
      </c>
      <c r="S156" s="249">
        <v>0</v>
      </c>
      <c r="T156" s="250">
        <f>S156*H156</f>
        <v>0</v>
      </c>
      <c r="AR156" s="25" t="s">
        <v>401</v>
      </c>
      <c r="AT156" s="25" t="s">
        <v>396</v>
      </c>
      <c r="AU156" s="25" t="s">
        <v>81</v>
      </c>
      <c r="AY156" s="25" t="s">
        <v>394</v>
      </c>
      <c r="BE156" s="251">
        <f>IF(N156="základní",J156,0)</f>
        <v>0</v>
      </c>
      <c r="BF156" s="251">
        <f>IF(N156="snížená",J156,0)</f>
        <v>0</v>
      </c>
      <c r="BG156" s="251">
        <f>IF(N156="zákl. přenesená",J156,0)</f>
        <v>0</v>
      </c>
      <c r="BH156" s="251">
        <f>IF(N156="sníž. přenesená",J156,0)</f>
        <v>0</v>
      </c>
      <c r="BI156" s="251">
        <f>IF(N156="nulová",J156,0)</f>
        <v>0</v>
      </c>
      <c r="BJ156" s="25" t="s">
        <v>24</v>
      </c>
      <c r="BK156" s="251">
        <f>ROUND(I156*H156,2)</f>
        <v>0</v>
      </c>
      <c r="BL156" s="25" t="s">
        <v>401</v>
      </c>
      <c r="BM156" s="25" t="s">
        <v>6671</v>
      </c>
    </row>
    <row r="157" spans="2:47" s="1" customFormat="1" ht="13.5">
      <c r="B157" s="47"/>
      <c r="C157" s="75"/>
      <c r="D157" s="252" t="s">
        <v>403</v>
      </c>
      <c r="E157" s="75"/>
      <c r="F157" s="253" t="s">
        <v>6588</v>
      </c>
      <c r="G157" s="75"/>
      <c r="H157" s="75"/>
      <c r="I157" s="208"/>
      <c r="J157" s="75"/>
      <c r="K157" s="75"/>
      <c r="L157" s="73"/>
      <c r="M157" s="254"/>
      <c r="N157" s="48"/>
      <c r="O157" s="48"/>
      <c r="P157" s="48"/>
      <c r="Q157" s="48"/>
      <c r="R157" s="48"/>
      <c r="S157" s="48"/>
      <c r="T157" s="96"/>
      <c r="AT157" s="25" t="s">
        <v>403</v>
      </c>
      <c r="AU157" s="25" t="s">
        <v>81</v>
      </c>
    </row>
    <row r="158" spans="2:51" s="12" customFormat="1" ht="13.5">
      <c r="B158" s="255"/>
      <c r="C158" s="256"/>
      <c r="D158" s="252" t="s">
        <v>405</v>
      </c>
      <c r="E158" s="257" t="s">
        <v>22</v>
      </c>
      <c r="F158" s="258" t="s">
        <v>6589</v>
      </c>
      <c r="G158" s="256"/>
      <c r="H158" s="259">
        <v>2.655</v>
      </c>
      <c r="I158" s="260"/>
      <c r="J158" s="256"/>
      <c r="K158" s="256"/>
      <c r="L158" s="261"/>
      <c r="M158" s="262"/>
      <c r="N158" s="263"/>
      <c r="O158" s="263"/>
      <c r="P158" s="263"/>
      <c r="Q158" s="263"/>
      <c r="R158" s="263"/>
      <c r="S158" s="263"/>
      <c r="T158" s="264"/>
      <c r="AT158" s="265" t="s">
        <v>405</v>
      </c>
      <c r="AU158" s="265" t="s">
        <v>81</v>
      </c>
      <c r="AV158" s="12" t="s">
        <v>81</v>
      </c>
      <c r="AW158" s="12" t="s">
        <v>36</v>
      </c>
      <c r="AX158" s="12" t="s">
        <v>24</v>
      </c>
      <c r="AY158" s="265" t="s">
        <v>394</v>
      </c>
    </row>
    <row r="159" spans="2:63" s="11" customFormat="1" ht="29.85" customHeight="1">
      <c r="B159" s="224"/>
      <c r="C159" s="225"/>
      <c r="D159" s="226" t="s">
        <v>72</v>
      </c>
      <c r="E159" s="238" t="s">
        <v>413</v>
      </c>
      <c r="F159" s="238" t="s">
        <v>734</v>
      </c>
      <c r="G159" s="225"/>
      <c r="H159" s="225"/>
      <c r="I159" s="228"/>
      <c r="J159" s="239">
        <f>BK159</f>
        <v>0</v>
      </c>
      <c r="K159" s="225"/>
      <c r="L159" s="230"/>
      <c r="M159" s="231"/>
      <c r="N159" s="232"/>
      <c r="O159" s="232"/>
      <c r="P159" s="233">
        <f>SUM(P160:P163)</f>
        <v>0</v>
      </c>
      <c r="Q159" s="232"/>
      <c r="R159" s="233">
        <f>SUM(R160:R163)</f>
        <v>21.655</v>
      </c>
      <c r="S159" s="232"/>
      <c r="T159" s="234">
        <f>SUM(T160:T163)</f>
        <v>0</v>
      </c>
      <c r="AR159" s="235" t="s">
        <v>24</v>
      </c>
      <c r="AT159" s="236" t="s">
        <v>72</v>
      </c>
      <c r="AU159" s="236" t="s">
        <v>24</v>
      </c>
      <c r="AY159" s="235" t="s">
        <v>394</v>
      </c>
      <c r="BK159" s="237">
        <f>SUM(BK160:BK163)</f>
        <v>0</v>
      </c>
    </row>
    <row r="160" spans="2:65" s="1" customFormat="1" ht="51" customHeight="1">
      <c r="B160" s="47"/>
      <c r="C160" s="240" t="s">
        <v>528</v>
      </c>
      <c r="D160" s="240" t="s">
        <v>396</v>
      </c>
      <c r="E160" s="241" t="s">
        <v>5877</v>
      </c>
      <c r="F160" s="242" t="s">
        <v>6672</v>
      </c>
      <c r="G160" s="243" t="s">
        <v>409</v>
      </c>
      <c r="H160" s="244">
        <v>1</v>
      </c>
      <c r="I160" s="245"/>
      <c r="J160" s="246">
        <f>ROUND(I160*H160,2)</f>
        <v>0</v>
      </c>
      <c r="K160" s="242" t="s">
        <v>22</v>
      </c>
      <c r="L160" s="73"/>
      <c r="M160" s="247" t="s">
        <v>22</v>
      </c>
      <c r="N160" s="248" t="s">
        <v>44</v>
      </c>
      <c r="O160" s="48"/>
      <c r="P160" s="249">
        <f>O160*H160</f>
        <v>0</v>
      </c>
      <c r="Q160" s="249">
        <v>19.78</v>
      </c>
      <c r="R160" s="249">
        <f>Q160*H160</f>
        <v>19.78</v>
      </c>
      <c r="S160" s="249">
        <v>0</v>
      </c>
      <c r="T160" s="250">
        <f>S160*H160</f>
        <v>0</v>
      </c>
      <c r="AR160" s="25" t="s">
        <v>401</v>
      </c>
      <c r="AT160" s="25" t="s">
        <v>396</v>
      </c>
      <c r="AU160" s="25" t="s">
        <v>81</v>
      </c>
      <c r="AY160" s="25" t="s">
        <v>394</v>
      </c>
      <c r="BE160" s="251">
        <f>IF(N160="základní",J160,0)</f>
        <v>0</v>
      </c>
      <c r="BF160" s="251">
        <f>IF(N160="snížená",J160,0)</f>
        <v>0</v>
      </c>
      <c r="BG160" s="251">
        <f>IF(N160="zákl. přenesená",J160,0)</f>
        <v>0</v>
      </c>
      <c r="BH160" s="251">
        <f>IF(N160="sníž. přenesená",J160,0)</f>
        <v>0</v>
      </c>
      <c r="BI160" s="251">
        <f>IF(N160="nulová",J160,0)</f>
        <v>0</v>
      </c>
      <c r="BJ160" s="25" t="s">
        <v>24</v>
      </c>
      <c r="BK160" s="251">
        <f>ROUND(I160*H160,2)</f>
        <v>0</v>
      </c>
      <c r="BL160" s="25" t="s">
        <v>401</v>
      </c>
      <c r="BM160" s="25" t="s">
        <v>6673</v>
      </c>
    </row>
    <row r="161" spans="2:51" s="12" customFormat="1" ht="13.5">
      <c r="B161" s="255"/>
      <c r="C161" s="256"/>
      <c r="D161" s="252" t="s">
        <v>405</v>
      </c>
      <c r="E161" s="257" t="s">
        <v>22</v>
      </c>
      <c r="F161" s="258" t="s">
        <v>24</v>
      </c>
      <c r="G161" s="256"/>
      <c r="H161" s="259">
        <v>1</v>
      </c>
      <c r="I161" s="260"/>
      <c r="J161" s="256"/>
      <c r="K161" s="256"/>
      <c r="L161" s="261"/>
      <c r="M161" s="262"/>
      <c r="N161" s="263"/>
      <c r="O161" s="263"/>
      <c r="P161" s="263"/>
      <c r="Q161" s="263"/>
      <c r="R161" s="263"/>
      <c r="S161" s="263"/>
      <c r="T161" s="264"/>
      <c r="AT161" s="265" t="s">
        <v>405</v>
      </c>
      <c r="AU161" s="265" t="s">
        <v>81</v>
      </c>
      <c r="AV161" s="12" t="s">
        <v>81</v>
      </c>
      <c r="AW161" s="12" t="s">
        <v>36</v>
      </c>
      <c r="AX161" s="12" t="s">
        <v>24</v>
      </c>
      <c r="AY161" s="265" t="s">
        <v>394</v>
      </c>
    </row>
    <row r="162" spans="2:65" s="1" customFormat="1" ht="38.25" customHeight="1">
      <c r="B162" s="47"/>
      <c r="C162" s="240" t="s">
        <v>533</v>
      </c>
      <c r="D162" s="240" t="s">
        <v>396</v>
      </c>
      <c r="E162" s="241" t="s">
        <v>5881</v>
      </c>
      <c r="F162" s="242" t="s">
        <v>5882</v>
      </c>
      <c r="G162" s="243" t="s">
        <v>409</v>
      </c>
      <c r="H162" s="244">
        <v>1</v>
      </c>
      <c r="I162" s="245"/>
      <c r="J162" s="246">
        <f>ROUND(I162*H162,2)</f>
        <v>0</v>
      </c>
      <c r="K162" s="242" t="s">
        <v>22</v>
      </c>
      <c r="L162" s="73"/>
      <c r="M162" s="247" t="s">
        <v>22</v>
      </c>
      <c r="N162" s="248" t="s">
        <v>44</v>
      </c>
      <c r="O162" s="48"/>
      <c r="P162" s="249">
        <f>O162*H162</f>
        <v>0</v>
      </c>
      <c r="Q162" s="249">
        <v>1.875</v>
      </c>
      <c r="R162" s="249">
        <f>Q162*H162</f>
        <v>1.875</v>
      </c>
      <c r="S162" s="249">
        <v>0</v>
      </c>
      <c r="T162" s="250">
        <f>S162*H162</f>
        <v>0</v>
      </c>
      <c r="AR162" s="25" t="s">
        <v>401</v>
      </c>
      <c r="AT162" s="25" t="s">
        <v>396</v>
      </c>
      <c r="AU162" s="25" t="s">
        <v>81</v>
      </c>
      <c r="AY162" s="25" t="s">
        <v>394</v>
      </c>
      <c r="BE162" s="251">
        <f>IF(N162="základní",J162,0)</f>
        <v>0</v>
      </c>
      <c r="BF162" s="251">
        <f>IF(N162="snížená",J162,0)</f>
        <v>0</v>
      </c>
      <c r="BG162" s="251">
        <f>IF(N162="zákl. přenesená",J162,0)</f>
        <v>0</v>
      </c>
      <c r="BH162" s="251">
        <f>IF(N162="sníž. přenesená",J162,0)</f>
        <v>0</v>
      </c>
      <c r="BI162" s="251">
        <f>IF(N162="nulová",J162,0)</f>
        <v>0</v>
      </c>
      <c r="BJ162" s="25" t="s">
        <v>24</v>
      </c>
      <c r="BK162" s="251">
        <f>ROUND(I162*H162,2)</f>
        <v>0</v>
      </c>
      <c r="BL162" s="25" t="s">
        <v>401</v>
      </c>
      <c r="BM162" s="25" t="s">
        <v>6674</v>
      </c>
    </row>
    <row r="163" spans="2:47" s="1" customFormat="1" ht="13.5">
      <c r="B163" s="47"/>
      <c r="C163" s="75"/>
      <c r="D163" s="252" t="s">
        <v>403</v>
      </c>
      <c r="E163" s="75"/>
      <c r="F163" s="253" t="s">
        <v>5884</v>
      </c>
      <c r="G163" s="75"/>
      <c r="H163" s="75"/>
      <c r="I163" s="208"/>
      <c r="J163" s="75"/>
      <c r="K163" s="75"/>
      <c r="L163" s="73"/>
      <c r="M163" s="254"/>
      <c r="N163" s="48"/>
      <c r="O163" s="48"/>
      <c r="P163" s="48"/>
      <c r="Q163" s="48"/>
      <c r="R163" s="48"/>
      <c r="S163" s="48"/>
      <c r="T163" s="96"/>
      <c r="AT163" s="25" t="s">
        <v>403</v>
      </c>
      <c r="AU163" s="25" t="s">
        <v>81</v>
      </c>
    </row>
    <row r="164" spans="2:63" s="11" customFormat="1" ht="29.85" customHeight="1">
      <c r="B164" s="224"/>
      <c r="C164" s="225"/>
      <c r="D164" s="226" t="s">
        <v>72</v>
      </c>
      <c r="E164" s="238" t="s">
        <v>432</v>
      </c>
      <c r="F164" s="238" t="s">
        <v>1201</v>
      </c>
      <c r="G164" s="225"/>
      <c r="H164" s="225"/>
      <c r="I164" s="228"/>
      <c r="J164" s="239">
        <f>BK164</f>
        <v>0</v>
      </c>
      <c r="K164" s="225"/>
      <c r="L164" s="230"/>
      <c r="M164" s="231"/>
      <c r="N164" s="232"/>
      <c r="O164" s="232"/>
      <c r="P164" s="233">
        <f>SUM(P165:P167)</f>
        <v>0</v>
      </c>
      <c r="Q164" s="232"/>
      <c r="R164" s="233">
        <f>SUM(R165:R167)</f>
        <v>0.03838799999999999</v>
      </c>
      <c r="S164" s="232"/>
      <c r="T164" s="234">
        <f>SUM(T165:T167)</f>
        <v>0</v>
      </c>
      <c r="AR164" s="235" t="s">
        <v>24</v>
      </c>
      <c r="AT164" s="236" t="s">
        <v>72</v>
      </c>
      <c r="AU164" s="236" t="s">
        <v>24</v>
      </c>
      <c r="AY164" s="235" t="s">
        <v>394</v>
      </c>
      <c r="BK164" s="237">
        <f>SUM(BK165:BK167)</f>
        <v>0</v>
      </c>
    </row>
    <row r="165" spans="2:65" s="1" customFormat="1" ht="25.5" customHeight="1">
      <c r="B165" s="47"/>
      <c r="C165" s="240" t="s">
        <v>540</v>
      </c>
      <c r="D165" s="240" t="s">
        <v>396</v>
      </c>
      <c r="E165" s="241" t="s">
        <v>1321</v>
      </c>
      <c r="F165" s="242" t="s">
        <v>6594</v>
      </c>
      <c r="G165" s="243" t="s">
        <v>399</v>
      </c>
      <c r="H165" s="244">
        <v>127.96</v>
      </c>
      <c r="I165" s="245"/>
      <c r="J165" s="246">
        <f>ROUND(I165*H165,2)</f>
        <v>0</v>
      </c>
      <c r="K165" s="242" t="s">
        <v>22</v>
      </c>
      <c r="L165" s="73"/>
      <c r="M165" s="247" t="s">
        <v>22</v>
      </c>
      <c r="N165" s="248" t="s">
        <v>44</v>
      </c>
      <c r="O165" s="48"/>
      <c r="P165" s="249">
        <f>O165*H165</f>
        <v>0</v>
      </c>
      <c r="Q165" s="249">
        <v>0.0003</v>
      </c>
      <c r="R165" s="249">
        <f>Q165*H165</f>
        <v>0.03838799999999999</v>
      </c>
      <c r="S165" s="249">
        <v>0</v>
      </c>
      <c r="T165" s="250">
        <f>S165*H165</f>
        <v>0</v>
      </c>
      <c r="AR165" s="25" t="s">
        <v>401</v>
      </c>
      <c r="AT165" s="25" t="s">
        <v>396</v>
      </c>
      <c r="AU165" s="25" t="s">
        <v>81</v>
      </c>
      <c r="AY165" s="25" t="s">
        <v>394</v>
      </c>
      <c r="BE165" s="251">
        <f>IF(N165="základní",J165,0)</f>
        <v>0</v>
      </c>
      <c r="BF165" s="251">
        <f>IF(N165="snížená",J165,0)</f>
        <v>0</v>
      </c>
      <c r="BG165" s="251">
        <f>IF(N165="zákl. přenesená",J165,0)</f>
        <v>0</v>
      </c>
      <c r="BH165" s="251">
        <f>IF(N165="sníž. přenesená",J165,0)</f>
        <v>0</v>
      </c>
      <c r="BI165" s="251">
        <f>IF(N165="nulová",J165,0)</f>
        <v>0</v>
      </c>
      <c r="BJ165" s="25" t="s">
        <v>24</v>
      </c>
      <c r="BK165" s="251">
        <f>ROUND(I165*H165,2)</f>
        <v>0</v>
      </c>
      <c r="BL165" s="25" t="s">
        <v>401</v>
      </c>
      <c r="BM165" s="25" t="s">
        <v>6675</v>
      </c>
    </row>
    <row r="166" spans="2:47" s="1" customFormat="1" ht="13.5">
      <c r="B166" s="47"/>
      <c r="C166" s="75"/>
      <c r="D166" s="252" t="s">
        <v>403</v>
      </c>
      <c r="E166" s="75"/>
      <c r="F166" s="253" t="s">
        <v>6596</v>
      </c>
      <c r="G166" s="75"/>
      <c r="H166" s="75"/>
      <c r="I166" s="208"/>
      <c r="J166" s="75"/>
      <c r="K166" s="75"/>
      <c r="L166" s="73"/>
      <c r="M166" s="254"/>
      <c r="N166" s="48"/>
      <c r="O166" s="48"/>
      <c r="P166" s="48"/>
      <c r="Q166" s="48"/>
      <c r="R166" s="48"/>
      <c r="S166" s="48"/>
      <c r="T166" s="96"/>
      <c r="AT166" s="25" t="s">
        <v>403</v>
      </c>
      <c r="AU166" s="25" t="s">
        <v>81</v>
      </c>
    </row>
    <row r="167" spans="2:51" s="12" customFormat="1" ht="13.5">
      <c r="B167" s="255"/>
      <c r="C167" s="256"/>
      <c r="D167" s="252" t="s">
        <v>405</v>
      </c>
      <c r="E167" s="257" t="s">
        <v>22</v>
      </c>
      <c r="F167" s="258" t="s">
        <v>263</v>
      </c>
      <c r="G167" s="256"/>
      <c r="H167" s="259">
        <v>127.96</v>
      </c>
      <c r="I167" s="260"/>
      <c r="J167" s="256"/>
      <c r="K167" s="256"/>
      <c r="L167" s="261"/>
      <c r="M167" s="262"/>
      <c r="N167" s="263"/>
      <c r="O167" s="263"/>
      <c r="P167" s="263"/>
      <c r="Q167" s="263"/>
      <c r="R167" s="263"/>
      <c r="S167" s="263"/>
      <c r="T167" s="264"/>
      <c r="AT167" s="265" t="s">
        <v>405</v>
      </c>
      <c r="AU167" s="265" t="s">
        <v>81</v>
      </c>
      <c r="AV167" s="12" t="s">
        <v>81</v>
      </c>
      <c r="AW167" s="12" t="s">
        <v>36</v>
      </c>
      <c r="AX167" s="12" t="s">
        <v>24</v>
      </c>
      <c r="AY167" s="265" t="s">
        <v>394</v>
      </c>
    </row>
    <row r="168" spans="2:63" s="11" customFormat="1" ht="29.85" customHeight="1">
      <c r="B168" s="224"/>
      <c r="C168" s="225"/>
      <c r="D168" s="226" t="s">
        <v>72</v>
      </c>
      <c r="E168" s="238" t="s">
        <v>448</v>
      </c>
      <c r="F168" s="238" t="s">
        <v>1549</v>
      </c>
      <c r="G168" s="225"/>
      <c r="H168" s="225"/>
      <c r="I168" s="228"/>
      <c r="J168" s="239">
        <f>BK168</f>
        <v>0</v>
      </c>
      <c r="K168" s="225"/>
      <c r="L168" s="230"/>
      <c r="M168" s="231"/>
      <c r="N168" s="232"/>
      <c r="O168" s="232"/>
      <c r="P168" s="233">
        <f>SUM(P169:P178)</f>
        <v>0</v>
      </c>
      <c r="Q168" s="232"/>
      <c r="R168" s="233">
        <f>SUM(R169:R178)</f>
        <v>0.060044</v>
      </c>
      <c r="S168" s="232"/>
      <c r="T168" s="234">
        <f>SUM(T169:T178)</f>
        <v>0</v>
      </c>
      <c r="AR168" s="235" t="s">
        <v>24</v>
      </c>
      <c r="AT168" s="236" t="s">
        <v>72</v>
      </c>
      <c r="AU168" s="236" t="s">
        <v>24</v>
      </c>
      <c r="AY168" s="235" t="s">
        <v>394</v>
      </c>
      <c r="BK168" s="237">
        <f>SUM(BK169:BK178)</f>
        <v>0</v>
      </c>
    </row>
    <row r="169" spans="2:65" s="1" customFormat="1" ht="16.5" customHeight="1">
      <c r="B169" s="47"/>
      <c r="C169" s="240" t="s">
        <v>545</v>
      </c>
      <c r="D169" s="240" t="s">
        <v>396</v>
      </c>
      <c r="E169" s="241" t="s">
        <v>6598</v>
      </c>
      <c r="F169" s="242" t="s">
        <v>6599</v>
      </c>
      <c r="G169" s="243" t="s">
        <v>399</v>
      </c>
      <c r="H169" s="244">
        <v>15.4</v>
      </c>
      <c r="I169" s="245"/>
      <c r="J169" s="246">
        <f>ROUND(I169*H169,2)</f>
        <v>0</v>
      </c>
      <c r="K169" s="242" t="s">
        <v>400</v>
      </c>
      <c r="L169" s="73"/>
      <c r="M169" s="247" t="s">
        <v>22</v>
      </c>
      <c r="N169" s="248" t="s">
        <v>44</v>
      </c>
      <c r="O169" s="48"/>
      <c r="P169" s="249">
        <f>O169*H169</f>
        <v>0</v>
      </c>
      <c r="Q169" s="249">
        <v>1E-05</v>
      </c>
      <c r="R169" s="249">
        <f>Q169*H169</f>
        <v>0.000154</v>
      </c>
      <c r="S169" s="249">
        <v>0</v>
      </c>
      <c r="T169" s="250">
        <f>S169*H169</f>
        <v>0</v>
      </c>
      <c r="AR169" s="25" t="s">
        <v>401</v>
      </c>
      <c r="AT169" s="25" t="s">
        <v>396</v>
      </c>
      <c r="AU169" s="25" t="s">
        <v>81</v>
      </c>
      <c r="AY169" s="25" t="s">
        <v>394</v>
      </c>
      <c r="BE169" s="251">
        <f>IF(N169="základní",J169,0)</f>
        <v>0</v>
      </c>
      <c r="BF169" s="251">
        <f>IF(N169="snížená",J169,0)</f>
        <v>0</v>
      </c>
      <c r="BG169" s="251">
        <f>IF(N169="zákl. přenesená",J169,0)</f>
        <v>0</v>
      </c>
      <c r="BH169" s="251">
        <f>IF(N169="sníž. přenesená",J169,0)</f>
        <v>0</v>
      </c>
      <c r="BI169" s="251">
        <f>IF(N169="nulová",J169,0)</f>
        <v>0</v>
      </c>
      <c r="BJ169" s="25" t="s">
        <v>24</v>
      </c>
      <c r="BK169" s="251">
        <f>ROUND(I169*H169,2)</f>
        <v>0</v>
      </c>
      <c r="BL169" s="25" t="s">
        <v>401</v>
      </c>
      <c r="BM169" s="25" t="s">
        <v>6676</v>
      </c>
    </row>
    <row r="170" spans="2:47" s="1" customFormat="1" ht="13.5">
      <c r="B170" s="47"/>
      <c r="C170" s="75"/>
      <c r="D170" s="252" t="s">
        <v>403</v>
      </c>
      <c r="E170" s="75"/>
      <c r="F170" s="253" t="s">
        <v>6601</v>
      </c>
      <c r="G170" s="75"/>
      <c r="H170" s="75"/>
      <c r="I170" s="208"/>
      <c r="J170" s="75"/>
      <c r="K170" s="75"/>
      <c r="L170" s="73"/>
      <c r="M170" s="254"/>
      <c r="N170" s="48"/>
      <c r="O170" s="48"/>
      <c r="P170" s="48"/>
      <c r="Q170" s="48"/>
      <c r="R170" s="48"/>
      <c r="S170" s="48"/>
      <c r="T170" s="96"/>
      <c r="AT170" s="25" t="s">
        <v>403</v>
      </c>
      <c r="AU170" s="25" t="s">
        <v>81</v>
      </c>
    </row>
    <row r="171" spans="2:51" s="12" customFormat="1" ht="13.5">
      <c r="B171" s="255"/>
      <c r="C171" s="256"/>
      <c r="D171" s="252" t="s">
        <v>405</v>
      </c>
      <c r="E171" s="257" t="s">
        <v>22</v>
      </c>
      <c r="F171" s="258" t="s">
        <v>6602</v>
      </c>
      <c r="G171" s="256"/>
      <c r="H171" s="259">
        <v>15.4</v>
      </c>
      <c r="I171" s="260"/>
      <c r="J171" s="256"/>
      <c r="K171" s="256"/>
      <c r="L171" s="261"/>
      <c r="M171" s="262"/>
      <c r="N171" s="263"/>
      <c r="O171" s="263"/>
      <c r="P171" s="263"/>
      <c r="Q171" s="263"/>
      <c r="R171" s="263"/>
      <c r="S171" s="263"/>
      <c r="T171" s="264"/>
      <c r="AT171" s="265" t="s">
        <v>405</v>
      </c>
      <c r="AU171" s="265" t="s">
        <v>81</v>
      </c>
      <c r="AV171" s="12" t="s">
        <v>81</v>
      </c>
      <c r="AW171" s="12" t="s">
        <v>36</v>
      </c>
      <c r="AX171" s="12" t="s">
        <v>24</v>
      </c>
      <c r="AY171" s="265" t="s">
        <v>394</v>
      </c>
    </row>
    <row r="172" spans="2:65" s="1" customFormat="1" ht="16.5" customHeight="1">
      <c r="B172" s="47"/>
      <c r="C172" s="240" t="s">
        <v>549</v>
      </c>
      <c r="D172" s="240" t="s">
        <v>396</v>
      </c>
      <c r="E172" s="241" t="s">
        <v>6603</v>
      </c>
      <c r="F172" s="242" t="s">
        <v>6604</v>
      </c>
      <c r="G172" s="243" t="s">
        <v>409</v>
      </c>
      <c r="H172" s="244">
        <v>1</v>
      </c>
      <c r="I172" s="245"/>
      <c r="J172" s="246">
        <f>ROUND(I172*H172,2)</f>
        <v>0</v>
      </c>
      <c r="K172" s="242" t="s">
        <v>400</v>
      </c>
      <c r="L172" s="73"/>
      <c r="M172" s="247" t="s">
        <v>22</v>
      </c>
      <c r="N172" s="248" t="s">
        <v>44</v>
      </c>
      <c r="O172" s="48"/>
      <c r="P172" s="249">
        <f>O172*H172</f>
        <v>0</v>
      </c>
      <c r="Q172" s="249">
        <v>0.00459</v>
      </c>
      <c r="R172" s="249">
        <f>Q172*H172</f>
        <v>0.00459</v>
      </c>
      <c r="S172" s="249">
        <v>0</v>
      </c>
      <c r="T172" s="250">
        <f>S172*H172</f>
        <v>0</v>
      </c>
      <c r="AR172" s="25" t="s">
        <v>401</v>
      </c>
      <c r="AT172" s="25" t="s">
        <v>396</v>
      </c>
      <c r="AU172" s="25" t="s">
        <v>81</v>
      </c>
      <c r="AY172" s="25" t="s">
        <v>394</v>
      </c>
      <c r="BE172" s="251">
        <f>IF(N172="základní",J172,0)</f>
        <v>0</v>
      </c>
      <c r="BF172" s="251">
        <f>IF(N172="snížená",J172,0)</f>
        <v>0</v>
      </c>
      <c r="BG172" s="251">
        <f>IF(N172="zákl. přenesená",J172,0)</f>
        <v>0</v>
      </c>
      <c r="BH172" s="251">
        <f>IF(N172="sníž. přenesená",J172,0)</f>
        <v>0</v>
      </c>
      <c r="BI172" s="251">
        <f>IF(N172="nulová",J172,0)</f>
        <v>0</v>
      </c>
      <c r="BJ172" s="25" t="s">
        <v>24</v>
      </c>
      <c r="BK172" s="251">
        <f>ROUND(I172*H172,2)</f>
        <v>0</v>
      </c>
      <c r="BL172" s="25" t="s">
        <v>401</v>
      </c>
      <c r="BM172" s="25" t="s">
        <v>6677</v>
      </c>
    </row>
    <row r="173" spans="2:47" s="1" customFormat="1" ht="13.5">
      <c r="B173" s="47"/>
      <c r="C173" s="75"/>
      <c r="D173" s="252" t="s">
        <v>403</v>
      </c>
      <c r="E173" s="75"/>
      <c r="F173" s="253" t="s">
        <v>6606</v>
      </c>
      <c r="G173" s="75"/>
      <c r="H173" s="75"/>
      <c r="I173" s="208"/>
      <c r="J173" s="75"/>
      <c r="K173" s="75"/>
      <c r="L173" s="73"/>
      <c r="M173" s="254"/>
      <c r="N173" s="48"/>
      <c r="O173" s="48"/>
      <c r="P173" s="48"/>
      <c r="Q173" s="48"/>
      <c r="R173" s="48"/>
      <c r="S173" s="48"/>
      <c r="T173" s="96"/>
      <c r="AT173" s="25" t="s">
        <v>403</v>
      </c>
      <c r="AU173" s="25" t="s">
        <v>81</v>
      </c>
    </row>
    <row r="174" spans="2:65" s="1" customFormat="1" ht="16.5" customHeight="1">
      <c r="B174" s="47"/>
      <c r="C174" s="288" t="s">
        <v>556</v>
      </c>
      <c r="D174" s="288" t="s">
        <v>506</v>
      </c>
      <c r="E174" s="289" t="s">
        <v>6607</v>
      </c>
      <c r="F174" s="290" t="s">
        <v>6678</v>
      </c>
      <c r="G174" s="291" t="s">
        <v>409</v>
      </c>
      <c r="H174" s="292">
        <v>1</v>
      </c>
      <c r="I174" s="293"/>
      <c r="J174" s="294">
        <f>ROUND(I174*H174,2)</f>
        <v>0</v>
      </c>
      <c r="K174" s="290" t="s">
        <v>22</v>
      </c>
      <c r="L174" s="295"/>
      <c r="M174" s="296" t="s">
        <v>22</v>
      </c>
      <c r="N174" s="297" t="s">
        <v>44</v>
      </c>
      <c r="O174" s="48"/>
      <c r="P174" s="249">
        <f>O174*H174</f>
        <v>0</v>
      </c>
      <c r="Q174" s="249">
        <v>0.0553</v>
      </c>
      <c r="R174" s="249">
        <f>Q174*H174</f>
        <v>0.0553</v>
      </c>
      <c r="S174" s="249">
        <v>0</v>
      </c>
      <c r="T174" s="250">
        <f>S174*H174</f>
        <v>0</v>
      </c>
      <c r="AR174" s="25" t="s">
        <v>443</v>
      </c>
      <c r="AT174" s="25" t="s">
        <v>506</v>
      </c>
      <c r="AU174" s="25" t="s">
        <v>81</v>
      </c>
      <c r="AY174" s="25" t="s">
        <v>394</v>
      </c>
      <c r="BE174" s="251">
        <f>IF(N174="základní",J174,0)</f>
        <v>0</v>
      </c>
      <c r="BF174" s="251">
        <f>IF(N174="snížená",J174,0)</f>
        <v>0</v>
      </c>
      <c r="BG174" s="251">
        <f>IF(N174="zákl. přenesená",J174,0)</f>
        <v>0</v>
      </c>
      <c r="BH174" s="251">
        <f>IF(N174="sníž. přenesená",J174,0)</f>
        <v>0</v>
      </c>
      <c r="BI174" s="251">
        <f>IF(N174="nulová",J174,0)</f>
        <v>0</v>
      </c>
      <c r="BJ174" s="25" t="s">
        <v>24</v>
      </c>
      <c r="BK174" s="251">
        <f>ROUND(I174*H174,2)</f>
        <v>0</v>
      </c>
      <c r="BL174" s="25" t="s">
        <v>401</v>
      </c>
      <c r="BM174" s="25" t="s">
        <v>6679</v>
      </c>
    </row>
    <row r="175" spans="2:65" s="1" customFormat="1" ht="16.5" customHeight="1">
      <c r="B175" s="47"/>
      <c r="C175" s="240" t="s">
        <v>565</v>
      </c>
      <c r="D175" s="240" t="s">
        <v>396</v>
      </c>
      <c r="E175" s="241" t="s">
        <v>6610</v>
      </c>
      <c r="F175" s="242" t="s">
        <v>6611</v>
      </c>
      <c r="G175" s="243" t="s">
        <v>409</v>
      </c>
      <c r="H175" s="244">
        <v>2</v>
      </c>
      <c r="I175" s="245"/>
      <c r="J175" s="246">
        <f>ROUND(I175*H175,2)</f>
        <v>0</v>
      </c>
      <c r="K175" s="242" t="s">
        <v>22</v>
      </c>
      <c r="L175" s="73"/>
      <c r="M175" s="247" t="s">
        <v>22</v>
      </c>
      <c r="N175" s="248" t="s">
        <v>44</v>
      </c>
      <c r="O175" s="48"/>
      <c r="P175" s="249">
        <f>O175*H175</f>
        <v>0</v>
      </c>
      <c r="Q175" s="249">
        <v>0</v>
      </c>
      <c r="R175" s="249">
        <f>Q175*H175</f>
        <v>0</v>
      </c>
      <c r="S175" s="249">
        <v>0</v>
      </c>
      <c r="T175" s="250">
        <f>S175*H175</f>
        <v>0</v>
      </c>
      <c r="AR175" s="25" t="s">
        <v>401</v>
      </c>
      <c r="AT175" s="25" t="s">
        <v>396</v>
      </c>
      <c r="AU175" s="25" t="s">
        <v>81</v>
      </c>
      <c r="AY175" s="25" t="s">
        <v>394</v>
      </c>
      <c r="BE175" s="251">
        <f>IF(N175="základní",J175,0)</f>
        <v>0</v>
      </c>
      <c r="BF175" s="251">
        <f>IF(N175="snížená",J175,0)</f>
        <v>0</v>
      </c>
      <c r="BG175" s="251">
        <f>IF(N175="zákl. přenesená",J175,0)</f>
        <v>0</v>
      </c>
      <c r="BH175" s="251">
        <f>IF(N175="sníž. přenesená",J175,0)</f>
        <v>0</v>
      </c>
      <c r="BI175" s="251">
        <f>IF(N175="nulová",J175,0)</f>
        <v>0</v>
      </c>
      <c r="BJ175" s="25" t="s">
        <v>24</v>
      </c>
      <c r="BK175" s="251">
        <f>ROUND(I175*H175,2)</f>
        <v>0</v>
      </c>
      <c r="BL175" s="25" t="s">
        <v>401</v>
      </c>
      <c r="BM175" s="25" t="s">
        <v>6680</v>
      </c>
    </row>
    <row r="176" spans="2:65" s="1" customFormat="1" ht="25.5" customHeight="1">
      <c r="B176" s="47"/>
      <c r="C176" s="240" t="s">
        <v>571</v>
      </c>
      <c r="D176" s="240" t="s">
        <v>396</v>
      </c>
      <c r="E176" s="241" t="s">
        <v>6613</v>
      </c>
      <c r="F176" s="242" t="s">
        <v>6614</v>
      </c>
      <c r="G176" s="243" t="s">
        <v>409</v>
      </c>
      <c r="H176" s="244">
        <v>2</v>
      </c>
      <c r="I176" s="245"/>
      <c r="J176" s="246">
        <f>ROUND(I176*H176,2)</f>
        <v>0</v>
      </c>
      <c r="K176" s="242" t="s">
        <v>22</v>
      </c>
      <c r="L176" s="73"/>
      <c r="M176" s="247" t="s">
        <v>22</v>
      </c>
      <c r="N176" s="248" t="s">
        <v>44</v>
      </c>
      <c r="O176" s="48"/>
      <c r="P176" s="249">
        <f>O176*H176</f>
        <v>0</v>
      </c>
      <c r="Q176" s="249">
        <v>0</v>
      </c>
      <c r="R176" s="249">
        <f>Q176*H176</f>
        <v>0</v>
      </c>
      <c r="S176" s="249">
        <v>0</v>
      </c>
      <c r="T176" s="250">
        <f>S176*H176</f>
        <v>0</v>
      </c>
      <c r="AR176" s="25" t="s">
        <v>401</v>
      </c>
      <c r="AT176" s="25" t="s">
        <v>396</v>
      </c>
      <c r="AU176" s="25" t="s">
        <v>81</v>
      </c>
      <c r="AY176" s="25" t="s">
        <v>394</v>
      </c>
      <c r="BE176" s="251">
        <f>IF(N176="základní",J176,0)</f>
        <v>0</v>
      </c>
      <c r="BF176" s="251">
        <f>IF(N176="snížená",J176,0)</f>
        <v>0</v>
      </c>
      <c r="BG176" s="251">
        <f>IF(N176="zákl. přenesená",J176,0)</f>
        <v>0</v>
      </c>
      <c r="BH176" s="251">
        <f>IF(N176="sníž. přenesená",J176,0)</f>
        <v>0</v>
      </c>
      <c r="BI176" s="251">
        <f>IF(N176="nulová",J176,0)</f>
        <v>0</v>
      </c>
      <c r="BJ176" s="25" t="s">
        <v>24</v>
      </c>
      <c r="BK176" s="251">
        <f>ROUND(I176*H176,2)</f>
        <v>0</v>
      </c>
      <c r="BL176" s="25" t="s">
        <v>401</v>
      </c>
      <c r="BM176" s="25" t="s">
        <v>6681</v>
      </c>
    </row>
    <row r="177" spans="2:65" s="1" customFormat="1" ht="25.5" customHeight="1">
      <c r="B177" s="47"/>
      <c r="C177" s="240" t="s">
        <v>578</v>
      </c>
      <c r="D177" s="240" t="s">
        <v>396</v>
      </c>
      <c r="E177" s="241" t="s">
        <v>6682</v>
      </c>
      <c r="F177" s="242" t="s">
        <v>6683</v>
      </c>
      <c r="G177" s="243" t="s">
        <v>409</v>
      </c>
      <c r="H177" s="244">
        <v>1</v>
      </c>
      <c r="I177" s="245"/>
      <c r="J177" s="246">
        <f>ROUND(I177*H177,2)</f>
        <v>0</v>
      </c>
      <c r="K177" s="242" t="s">
        <v>22</v>
      </c>
      <c r="L177" s="73"/>
      <c r="M177" s="247" t="s">
        <v>22</v>
      </c>
      <c r="N177" s="248" t="s">
        <v>44</v>
      </c>
      <c r="O177" s="48"/>
      <c r="P177" s="249">
        <f>O177*H177</f>
        <v>0</v>
      </c>
      <c r="Q177" s="249">
        <v>0</v>
      </c>
      <c r="R177" s="249">
        <f>Q177*H177</f>
        <v>0</v>
      </c>
      <c r="S177" s="249">
        <v>0</v>
      </c>
      <c r="T177" s="250">
        <f>S177*H177</f>
        <v>0</v>
      </c>
      <c r="AR177" s="25" t="s">
        <v>401</v>
      </c>
      <c r="AT177" s="25" t="s">
        <v>396</v>
      </c>
      <c r="AU177" s="25" t="s">
        <v>81</v>
      </c>
      <c r="AY177" s="25" t="s">
        <v>394</v>
      </c>
      <c r="BE177" s="251">
        <f>IF(N177="základní",J177,0)</f>
        <v>0</v>
      </c>
      <c r="BF177" s="251">
        <f>IF(N177="snížená",J177,0)</f>
        <v>0</v>
      </c>
      <c r="BG177" s="251">
        <f>IF(N177="zákl. přenesená",J177,0)</f>
        <v>0</v>
      </c>
      <c r="BH177" s="251">
        <f>IF(N177="sníž. přenesená",J177,0)</f>
        <v>0</v>
      </c>
      <c r="BI177" s="251">
        <f>IF(N177="nulová",J177,0)</f>
        <v>0</v>
      </c>
      <c r="BJ177" s="25" t="s">
        <v>24</v>
      </c>
      <c r="BK177" s="251">
        <f>ROUND(I177*H177,2)</f>
        <v>0</v>
      </c>
      <c r="BL177" s="25" t="s">
        <v>401</v>
      </c>
      <c r="BM177" s="25" t="s">
        <v>6684</v>
      </c>
    </row>
    <row r="178" spans="2:47" s="1" customFormat="1" ht="13.5">
      <c r="B178" s="47"/>
      <c r="C178" s="75"/>
      <c r="D178" s="252" t="s">
        <v>403</v>
      </c>
      <c r="E178" s="75"/>
      <c r="F178" s="253" t="s">
        <v>6683</v>
      </c>
      <c r="G178" s="75"/>
      <c r="H178" s="75"/>
      <c r="I178" s="208"/>
      <c r="J178" s="75"/>
      <c r="K178" s="75"/>
      <c r="L178" s="73"/>
      <c r="M178" s="254"/>
      <c r="N178" s="48"/>
      <c r="O178" s="48"/>
      <c r="P178" s="48"/>
      <c r="Q178" s="48"/>
      <c r="R178" s="48"/>
      <c r="S178" s="48"/>
      <c r="T178" s="96"/>
      <c r="AT178" s="25" t="s">
        <v>403</v>
      </c>
      <c r="AU178" s="25" t="s">
        <v>81</v>
      </c>
    </row>
    <row r="179" spans="2:63" s="11" customFormat="1" ht="29.85" customHeight="1">
      <c r="B179" s="224"/>
      <c r="C179" s="225"/>
      <c r="D179" s="226" t="s">
        <v>72</v>
      </c>
      <c r="E179" s="238" t="s">
        <v>1767</v>
      </c>
      <c r="F179" s="238" t="s">
        <v>1768</v>
      </c>
      <c r="G179" s="225"/>
      <c r="H179" s="225"/>
      <c r="I179" s="228"/>
      <c r="J179" s="239">
        <f>BK179</f>
        <v>0</v>
      </c>
      <c r="K179" s="225"/>
      <c r="L179" s="230"/>
      <c r="M179" s="231"/>
      <c r="N179" s="232"/>
      <c r="O179" s="232"/>
      <c r="P179" s="233">
        <f>SUM(P180:P181)</f>
        <v>0</v>
      </c>
      <c r="Q179" s="232"/>
      <c r="R179" s="233">
        <f>SUM(R180:R181)</f>
        <v>0</v>
      </c>
      <c r="S179" s="232"/>
      <c r="T179" s="234">
        <f>SUM(T180:T181)</f>
        <v>0</v>
      </c>
      <c r="AR179" s="235" t="s">
        <v>24</v>
      </c>
      <c r="AT179" s="236" t="s">
        <v>72</v>
      </c>
      <c r="AU179" s="236" t="s">
        <v>24</v>
      </c>
      <c r="AY179" s="235" t="s">
        <v>394</v>
      </c>
      <c r="BK179" s="237">
        <f>SUM(BK180:BK181)</f>
        <v>0</v>
      </c>
    </row>
    <row r="180" spans="2:65" s="1" customFormat="1" ht="25.5" customHeight="1">
      <c r="B180" s="47"/>
      <c r="C180" s="240" t="s">
        <v>584</v>
      </c>
      <c r="D180" s="240" t="s">
        <v>396</v>
      </c>
      <c r="E180" s="241" t="s">
        <v>6616</v>
      </c>
      <c r="F180" s="242" t="s">
        <v>6617</v>
      </c>
      <c r="G180" s="243" t="s">
        <v>552</v>
      </c>
      <c r="H180" s="244">
        <v>29.319</v>
      </c>
      <c r="I180" s="245"/>
      <c r="J180" s="246">
        <f>ROUND(I180*H180,2)</f>
        <v>0</v>
      </c>
      <c r="K180" s="242" t="s">
        <v>400</v>
      </c>
      <c r="L180" s="73"/>
      <c r="M180" s="247" t="s">
        <v>22</v>
      </c>
      <c r="N180" s="248" t="s">
        <v>44</v>
      </c>
      <c r="O180" s="48"/>
      <c r="P180" s="249">
        <f>O180*H180</f>
        <v>0</v>
      </c>
      <c r="Q180" s="249">
        <v>0</v>
      </c>
      <c r="R180" s="249">
        <f>Q180*H180</f>
        <v>0</v>
      </c>
      <c r="S180" s="249">
        <v>0</v>
      </c>
      <c r="T180" s="250">
        <f>S180*H180</f>
        <v>0</v>
      </c>
      <c r="AR180" s="25" t="s">
        <v>401</v>
      </c>
      <c r="AT180" s="25" t="s">
        <v>396</v>
      </c>
      <c r="AU180" s="25" t="s">
        <v>81</v>
      </c>
      <c r="AY180" s="25" t="s">
        <v>394</v>
      </c>
      <c r="BE180" s="251">
        <f>IF(N180="základní",J180,0)</f>
        <v>0</v>
      </c>
      <c r="BF180" s="251">
        <f>IF(N180="snížená",J180,0)</f>
        <v>0</v>
      </c>
      <c r="BG180" s="251">
        <f>IF(N180="zákl. přenesená",J180,0)</f>
        <v>0</v>
      </c>
      <c r="BH180" s="251">
        <f>IF(N180="sníž. přenesená",J180,0)</f>
        <v>0</v>
      </c>
      <c r="BI180" s="251">
        <f>IF(N180="nulová",J180,0)</f>
        <v>0</v>
      </c>
      <c r="BJ180" s="25" t="s">
        <v>24</v>
      </c>
      <c r="BK180" s="251">
        <f>ROUND(I180*H180,2)</f>
        <v>0</v>
      </c>
      <c r="BL180" s="25" t="s">
        <v>401</v>
      </c>
      <c r="BM180" s="25" t="s">
        <v>6685</v>
      </c>
    </row>
    <row r="181" spans="2:47" s="1" customFormat="1" ht="13.5">
      <c r="B181" s="47"/>
      <c r="C181" s="75"/>
      <c r="D181" s="252" t="s">
        <v>403</v>
      </c>
      <c r="E181" s="75"/>
      <c r="F181" s="253" t="s">
        <v>6619</v>
      </c>
      <c r="G181" s="75"/>
      <c r="H181" s="75"/>
      <c r="I181" s="208"/>
      <c r="J181" s="75"/>
      <c r="K181" s="75"/>
      <c r="L181" s="73"/>
      <c r="M181" s="254"/>
      <c r="N181" s="48"/>
      <c r="O181" s="48"/>
      <c r="P181" s="48"/>
      <c r="Q181" s="48"/>
      <c r="R181" s="48"/>
      <c r="S181" s="48"/>
      <c r="T181" s="96"/>
      <c r="AT181" s="25" t="s">
        <v>403</v>
      </c>
      <c r="AU181" s="25" t="s">
        <v>81</v>
      </c>
    </row>
    <row r="182" spans="2:63" s="11" customFormat="1" ht="37.4" customHeight="1">
      <c r="B182" s="224"/>
      <c r="C182" s="225"/>
      <c r="D182" s="226" t="s">
        <v>72</v>
      </c>
      <c r="E182" s="227" t="s">
        <v>1773</v>
      </c>
      <c r="F182" s="227" t="s">
        <v>1774</v>
      </c>
      <c r="G182" s="225"/>
      <c r="H182" s="225"/>
      <c r="I182" s="228"/>
      <c r="J182" s="229">
        <f>BK182</f>
        <v>0</v>
      </c>
      <c r="K182" s="225"/>
      <c r="L182" s="230"/>
      <c r="M182" s="231"/>
      <c r="N182" s="232"/>
      <c r="O182" s="232"/>
      <c r="P182" s="233">
        <f>P183</f>
        <v>0</v>
      </c>
      <c r="Q182" s="232"/>
      <c r="R182" s="233">
        <f>R183</f>
        <v>0.0234744</v>
      </c>
      <c r="S182" s="232"/>
      <c r="T182" s="234">
        <f>T183</f>
        <v>0</v>
      </c>
      <c r="AR182" s="235" t="s">
        <v>81</v>
      </c>
      <c r="AT182" s="236" t="s">
        <v>72</v>
      </c>
      <c r="AU182" s="236" t="s">
        <v>73</v>
      </c>
      <c r="AY182" s="235" t="s">
        <v>394</v>
      </c>
      <c r="BK182" s="237">
        <f>BK183</f>
        <v>0</v>
      </c>
    </row>
    <row r="183" spans="2:63" s="11" customFormat="1" ht="19.9" customHeight="1">
      <c r="B183" s="224"/>
      <c r="C183" s="225"/>
      <c r="D183" s="226" t="s">
        <v>72</v>
      </c>
      <c r="E183" s="238" t="s">
        <v>1775</v>
      </c>
      <c r="F183" s="238" t="s">
        <v>1776</v>
      </c>
      <c r="G183" s="225"/>
      <c r="H183" s="225"/>
      <c r="I183" s="228"/>
      <c r="J183" s="239">
        <f>BK183</f>
        <v>0</v>
      </c>
      <c r="K183" s="225"/>
      <c r="L183" s="230"/>
      <c r="M183" s="231"/>
      <c r="N183" s="232"/>
      <c r="O183" s="232"/>
      <c r="P183" s="233">
        <f>SUM(P184:P197)</f>
        <v>0</v>
      </c>
      <c r="Q183" s="232"/>
      <c r="R183" s="233">
        <f>SUM(R184:R197)</f>
        <v>0.0234744</v>
      </c>
      <c r="S183" s="232"/>
      <c r="T183" s="234">
        <f>SUM(T184:T197)</f>
        <v>0</v>
      </c>
      <c r="AR183" s="235" t="s">
        <v>81</v>
      </c>
      <c r="AT183" s="236" t="s">
        <v>72</v>
      </c>
      <c r="AU183" s="236" t="s">
        <v>24</v>
      </c>
      <c r="AY183" s="235" t="s">
        <v>394</v>
      </c>
      <c r="BK183" s="237">
        <f>SUM(BK184:BK197)</f>
        <v>0</v>
      </c>
    </row>
    <row r="184" spans="2:65" s="1" customFormat="1" ht="16.5" customHeight="1">
      <c r="B184" s="47"/>
      <c r="C184" s="240" t="s">
        <v>588</v>
      </c>
      <c r="D184" s="240" t="s">
        <v>396</v>
      </c>
      <c r="E184" s="241" t="s">
        <v>6620</v>
      </c>
      <c r="F184" s="242" t="s">
        <v>6621</v>
      </c>
      <c r="G184" s="243" t="s">
        <v>399</v>
      </c>
      <c r="H184" s="244">
        <v>15.4</v>
      </c>
      <c r="I184" s="245"/>
      <c r="J184" s="246">
        <f>ROUND(I184*H184,2)</f>
        <v>0</v>
      </c>
      <c r="K184" s="242" t="s">
        <v>400</v>
      </c>
      <c r="L184" s="73"/>
      <c r="M184" s="247" t="s">
        <v>22</v>
      </c>
      <c r="N184" s="248" t="s">
        <v>44</v>
      </c>
      <c r="O184" s="48"/>
      <c r="P184" s="249">
        <f>O184*H184</f>
        <v>0</v>
      </c>
      <c r="Q184" s="249">
        <v>0</v>
      </c>
      <c r="R184" s="249">
        <f>Q184*H184</f>
        <v>0</v>
      </c>
      <c r="S184" s="249">
        <v>0</v>
      </c>
      <c r="T184" s="250">
        <f>S184*H184</f>
        <v>0</v>
      </c>
      <c r="AR184" s="25" t="s">
        <v>493</v>
      </c>
      <c r="AT184" s="25" t="s">
        <v>396</v>
      </c>
      <c r="AU184" s="25" t="s">
        <v>81</v>
      </c>
      <c r="AY184" s="25" t="s">
        <v>394</v>
      </c>
      <c r="BE184" s="251">
        <f>IF(N184="základní",J184,0)</f>
        <v>0</v>
      </c>
      <c r="BF184" s="251">
        <f>IF(N184="snížená",J184,0)</f>
        <v>0</v>
      </c>
      <c r="BG184" s="251">
        <f>IF(N184="zákl. přenesená",J184,0)</f>
        <v>0</v>
      </c>
      <c r="BH184" s="251">
        <f>IF(N184="sníž. přenesená",J184,0)</f>
        <v>0</v>
      </c>
      <c r="BI184" s="251">
        <f>IF(N184="nulová",J184,0)</f>
        <v>0</v>
      </c>
      <c r="BJ184" s="25" t="s">
        <v>24</v>
      </c>
      <c r="BK184" s="251">
        <f>ROUND(I184*H184,2)</f>
        <v>0</v>
      </c>
      <c r="BL184" s="25" t="s">
        <v>493</v>
      </c>
      <c r="BM184" s="25" t="s">
        <v>6686</v>
      </c>
    </row>
    <row r="185" spans="2:47" s="1" customFormat="1" ht="13.5">
      <c r="B185" s="47"/>
      <c r="C185" s="75"/>
      <c r="D185" s="252" t="s">
        <v>403</v>
      </c>
      <c r="E185" s="75"/>
      <c r="F185" s="253" t="s">
        <v>6623</v>
      </c>
      <c r="G185" s="75"/>
      <c r="H185" s="75"/>
      <c r="I185" s="208"/>
      <c r="J185" s="75"/>
      <c r="K185" s="75"/>
      <c r="L185" s="73"/>
      <c r="M185" s="254"/>
      <c r="N185" s="48"/>
      <c r="O185" s="48"/>
      <c r="P185" s="48"/>
      <c r="Q185" s="48"/>
      <c r="R185" s="48"/>
      <c r="S185" s="48"/>
      <c r="T185" s="96"/>
      <c r="AT185" s="25" t="s">
        <v>403</v>
      </c>
      <c r="AU185" s="25" t="s">
        <v>81</v>
      </c>
    </row>
    <row r="186" spans="2:51" s="12" customFormat="1" ht="13.5">
      <c r="B186" s="255"/>
      <c r="C186" s="256"/>
      <c r="D186" s="252" t="s">
        <v>405</v>
      </c>
      <c r="E186" s="257" t="s">
        <v>269</v>
      </c>
      <c r="F186" s="258" t="s">
        <v>6602</v>
      </c>
      <c r="G186" s="256"/>
      <c r="H186" s="259">
        <v>15.4</v>
      </c>
      <c r="I186" s="260"/>
      <c r="J186" s="256"/>
      <c r="K186" s="256"/>
      <c r="L186" s="261"/>
      <c r="M186" s="262"/>
      <c r="N186" s="263"/>
      <c r="O186" s="263"/>
      <c r="P186" s="263"/>
      <c r="Q186" s="263"/>
      <c r="R186" s="263"/>
      <c r="S186" s="263"/>
      <c r="T186" s="264"/>
      <c r="AT186" s="265" t="s">
        <v>405</v>
      </c>
      <c r="AU186" s="265" t="s">
        <v>81</v>
      </c>
      <c r="AV186" s="12" t="s">
        <v>81</v>
      </c>
      <c r="AW186" s="12" t="s">
        <v>36</v>
      </c>
      <c r="AX186" s="12" t="s">
        <v>24</v>
      </c>
      <c r="AY186" s="265" t="s">
        <v>394</v>
      </c>
    </row>
    <row r="187" spans="2:65" s="1" customFormat="1" ht="16.5" customHeight="1">
      <c r="B187" s="47"/>
      <c r="C187" s="288" t="s">
        <v>593</v>
      </c>
      <c r="D187" s="288" t="s">
        <v>506</v>
      </c>
      <c r="E187" s="289" t="s">
        <v>623</v>
      </c>
      <c r="F187" s="290" t="s">
        <v>6624</v>
      </c>
      <c r="G187" s="291" t="s">
        <v>399</v>
      </c>
      <c r="H187" s="292">
        <v>78.248</v>
      </c>
      <c r="I187" s="293"/>
      <c r="J187" s="294">
        <f>ROUND(I187*H187,2)</f>
        <v>0</v>
      </c>
      <c r="K187" s="290" t="s">
        <v>400</v>
      </c>
      <c r="L187" s="295"/>
      <c r="M187" s="296" t="s">
        <v>22</v>
      </c>
      <c r="N187" s="297" t="s">
        <v>44</v>
      </c>
      <c r="O187" s="48"/>
      <c r="P187" s="249">
        <f>O187*H187</f>
        <v>0</v>
      </c>
      <c r="Q187" s="249">
        <v>0.0003</v>
      </c>
      <c r="R187" s="249">
        <f>Q187*H187</f>
        <v>0.0234744</v>
      </c>
      <c r="S187" s="249">
        <v>0</v>
      </c>
      <c r="T187" s="250">
        <f>S187*H187</f>
        <v>0</v>
      </c>
      <c r="AR187" s="25" t="s">
        <v>588</v>
      </c>
      <c r="AT187" s="25" t="s">
        <v>506</v>
      </c>
      <c r="AU187" s="25" t="s">
        <v>81</v>
      </c>
      <c r="AY187" s="25" t="s">
        <v>394</v>
      </c>
      <c r="BE187" s="251">
        <f>IF(N187="základní",J187,0)</f>
        <v>0</v>
      </c>
      <c r="BF187" s="251">
        <f>IF(N187="snížená",J187,0)</f>
        <v>0</v>
      </c>
      <c r="BG187" s="251">
        <f>IF(N187="zákl. přenesená",J187,0)</f>
        <v>0</v>
      </c>
      <c r="BH187" s="251">
        <f>IF(N187="sníž. přenesená",J187,0)</f>
        <v>0</v>
      </c>
      <c r="BI187" s="251">
        <f>IF(N187="nulová",J187,0)</f>
        <v>0</v>
      </c>
      <c r="BJ187" s="25" t="s">
        <v>24</v>
      </c>
      <c r="BK187" s="251">
        <f>ROUND(I187*H187,2)</f>
        <v>0</v>
      </c>
      <c r="BL187" s="25" t="s">
        <v>493</v>
      </c>
      <c r="BM187" s="25" t="s">
        <v>6687</v>
      </c>
    </row>
    <row r="188" spans="2:47" s="1" customFormat="1" ht="13.5">
      <c r="B188" s="47"/>
      <c r="C188" s="75"/>
      <c r="D188" s="252" t="s">
        <v>403</v>
      </c>
      <c r="E188" s="75"/>
      <c r="F188" s="253" t="s">
        <v>6626</v>
      </c>
      <c r="G188" s="75"/>
      <c r="H188" s="75"/>
      <c r="I188" s="208"/>
      <c r="J188" s="75"/>
      <c r="K188" s="75"/>
      <c r="L188" s="73"/>
      <c r="M188" s="254"/>
      <c r="N188" s="48"/>
      <c r="O188" s="48"/>
      <c r="P188" s="48"/>
      <c r="Q188" s="48"/>
      <c r="R188" s="48"/>
      <c r="S188" s="48"/>
      <c r="T188" s="96"/>
      <c r="AT188" s="25" t="s">
        <v>403</v>
      </c>
      <c r="AU188" s="25" t="s">
        <v>81</v>
      </c>
    </row>
    <row r="189" spans="2:51" s="12" customFormat="1" ht="13.5">
      <c r="B189" s="255"/>
      <c r="C189" s="256"/>
      <c r="D189" s="252" t="s">
        <v>405</v>
      </c>
      <c r="E189" s="257" t="s">
        <v>22</v>
      </c>
      <c r="F189" s="258" t="s">
        <v>6627</v>
      </c>
      <c r="G189" s="256"/>
      <c r="H189" s="259">
        <v>78.248</v>
      </c>
      <c r="I189" s="260"/>
      <c r="J189" s="256"/>
      <c r="K189" s="256"/>
      <c r="L189" s="261"/>
      <c r="M189" s="262"/>
      <c r="N189" s="263"/>
      <c r="O189" s="263"/>
      <c r="P189" s="263"/>
      <c r="Q189" s="263"/>
      <c r="R189" s="263"/>
      <c r="S189" s="263"/>
      <c r="T189" s="264"/>
      <c r="AT189" s="265" t="s">
        <v>405</v>
      </c>
      <c r="AU189" s="265" t="s">
        <v>81</v>
      </c>
      <c r="AV189" s="12" t="s">
        <v>81</v>
      </c>
      <c r="AW189" s="12" t="s">
        <v>36</v>
      </c>
      <c r="AX189" s="12" t="s">
        <v>24</v>
      </c>
      <c r="AY189" s="265" t="s">
        <v>394</v>
      </c>
    </row>
    <row r="190" spans="2:65" s="1" customFormat="1" ht="16.5" customHeight="1">
      <c r="B190" s="47"/>
      <c r="C190" s="240" t="s">
        <v>598</v>
      </c>
      <c r="D190" s="240" t="s">
        <v>396</v>
      </c>
      <c r="E190" s="241" t="s">
        <v>6628</v>
      </c>
      <c r="F190" s="242" t="s">
        <v>6629</v>
      </c>
      <c r="G190" s="243" t="s">
        <v>399</v>
      </c>
      <c r="H190" s="244">
        <v>15.4</v>
      </c>
      <c r="I190" s="245"/>
      <c r="J190" s="246">
        <f>ROUND(I190*H190,2)</f>
        <v>0</v>
      </c>
      <c r="K190" s="242" t="s">
        <v>400</v>
      </c>
      <c r="L190" s="73"/>
      <c r="M190" s="247" t="s">
        <v>22</v>
      </c>
      <c r="N190" s="248" t="s">
        <v>44</v>
      </c>
      <c r="O190" s="48"/>
      <c r="P190" s="249">
        <f>O190*H190</f>
        <v>0</v>
      </c>
      <c r="Q190" s="249">
        <v>0</v>
      </c>
      <c r="R190" s="249">
        <f>Q190*H190</f>
        <v>0</v>
      </c>
      <c r="S190" s="249">
        <v>0</v>
      </c>
      <c r="T190" s="250">
        <f>S190*H190</f>
        <v>0</v>
      </c>
      <c r="AR190" s="25" t="s">
        <v>493</v>
      </c>
      <c r="AT190" s="25" t="s">
        <v>396</v>
      </c>
      <c r="AU190" s="25" t="s">
        <v>81</v>
      </c>
      <c r="AY190" s="25" t="s">
        <v>394</v>
      </c>
      <c r="BE190" s="251">
        <f>IF(N190="základní",J190,0)</f>
        <v>0</v>
      </c>
      <c r="BF190" s="251">
        <f>IF(N190="snížená",J190,0)</f>
        <v>0</v>
      </c>
      <c r="BG190" s="251">
        <f>IF(N190="zákl. přenesená",J190,0)</f>
        <v>0</v>
      </c>
      <c r="BH190" s="251">
        <f>IF(N190="sníž. přenesená",J190,0)</f>
        <v>0</v>
      </c>
      <c r="BI190" s="251">
        <f>IF(N190="nulová",J190,0)</f>
        <v>0</v>
      </c>
      <c r="BJ190" s="25" t="s">
        <v>24</v>
      </c>
      <c r="BK190" s="251">
        <f>ROUND(I190*H190,2)</f>
        <v>0</v>
      </c>
      <c r="BL190" s="25" t="s">
        <v>493</v>
      </c>
      <c r="BM190" s="25" t="s">
        <v>6688</v>
      </c>
    </row>
    <row r="191" spans="2:47" s="1" customFormat="1" ht="13.5">
      <c r="B191" s="47"/>
      <c r="C191" s="75"/>
      <c r="D191" s="252" t="s">
        <v>403</v>
      </c>
      <c r="E191" s="75"/>
      <c r="F191" s="253" t="s">
        <v>6631</v>
      </c>
      <c r="G191" s="75"/>
      <c r="H191" s="75"/>
      <c r="I191" s="208"/>
      <c r="J191" s="75"/>
      <c r="K191" s="75"/>
      <c r="L191" s="73"/>
      <c r="M191" s="254"/>
      <c r="N191" s="48"/>
      <c r="O191" s="48"/>
      <c r="P191" s="48"/>
      <c r="Q191" s="48"/>
      <c r="R191" s="48"/>
      <c r="S191" s="48"/>
      <c r="T191" s="96"/>
      <c r="AT191" s="25" t="s">
        <v>403</v>
      </c>
      <c r="AU191" s="25" t="s">
        <v>81</v>
      </c>
    </row>
    <row r="192" spans="2:51" s="12" customFormat="1" ht="13.5">
      <c r="B192" s="255"/>
      <c r="C192" s="256"/>
      <c r="D192" s="252" t="s">
        <v>405</v>
      </c>
      <c r="E192" s="257" t="s">
        <v>22</v>
      </c>
      <c r="F192" s="258" t="s">
        <v>269</v>
      </c>
      <c r="G192" s="256"/>
      <c r="H192" s="259">
        <v>15.4</v>
      </c>
      <c r="I192" s="260"/>
      <c r="J192" s="256"/>
      <c r="K192" s="256"/>
      <c r="L192" s="261"/>
      <c r="M192" s="262"/>
      <c r="N192" s="263"/>
      <c r="O192" s="263"/>
      <c r="P192" s="263"/>
      <c r="Q192" s="263"/>
      <c r="R192" s="263"/>
      <c r="S192" s="263"/>
      <c r="T192" s="264"/>
      <c r="AT192" s="265" t="s">
        <v>405</v>
      </c>
      <c r="AU192" s="265" t="s">
        <v>81</v>
      </c>
      <c r="AV192" s="12" t="s">
        <v>81</v>
      </c>
      <c r="AW192" s="12" t="s">
        <v>36</v>
      </c>
      <c r="AX192" s="12" t="s">
        <v>24</v>
      </c>
      <c r="AY192" s="265" t="s">
        <v>394</v>
      </c>
    </row>
    <row r="193" spans="2:65" s="1" customFormat="1" ht="16.5" customHeight="1">
      <c r="B193" s="47"/>
      <c r="C193" s="240" t="s">
        <v>604</v>
      </c>
      <c r="D193" s="240" t="s">
        <v>396</v>
      </c>
      <c r="E193" s="241" t="s">
        <v>6632</v>
      </c>
      <c r="F193" s="242" t="s">
        <v>6633</v>
      </c>
      <c r="G193" s="243" t="s">
        <v>399</v>
      </c>
      <c r="H193" s="244">
        <v>35.69</v>
      </c>
      <c r="I193" s="245"/>
      <c r="J193" s="246">
        <f>ROUND(I193*H193,2)</f>
        <v>0</v>
      </c>
      <c r="K193" s="242" t="s">
        <v>400</v>
      </c>
      <c r="L193" s="73"/>
      <c r="M193" s="247" t="s">
        <v>22</v>
      </c>
      <c r="N193" s="248" t="s">
        <v>44</v>
      </c>
      <c r="O193" s="48"/>
      <c r="P193" s="249">
        <f>O193*H193</f>
        <v>0</v>
      </c>
      <c r="Q193" s="249">
        <v>0</v>
      </c>
      <c r="R193" s="249">
        <f>Q193*H193</f>
        <v>0</v>
      </c>
      <c r="S193" s="249">
        <v>0</v>
      </c>
      <c r="T193" s="250">
        <f>S193*H193</f>
        <v>0</v>
      </c>
      <c r="AR193" s="25" t="s">
        <v>493</v>
      </c>
      <c r="AT193" s="25" t="s">
        <v>396</v>
      </c>
      <c r="AU193" s="25" t="s">
        <v>81</v>
      </c>
      <c r="AY193" s="25" t="s">
        <v>394</v>
      </c>
      <c r="BE193" s="251">
        <f>IF(N193="základní",J193,0)</f>
        <v>0</v>
      </c>
      <c r="BF193" s="251">
        <f>IF(N193="snížená",J193,0)</f>
        <v>0</v>
      </c>
      <c r="BG193" s="251">
        <f>IF(N193="zákl. přenesená",J193,0)</f>
        <v>0</v>
      </c>
      <c r="BH193" s="251">
        <f>IF(N193="sníž. přenesená",J193,0)</f>
        <v>0</v>
      </c>
      <c r="BI193" s="251">
        <f>IF(N193="nulová",J193,0)</f>
        <v>0</v>
      </c>
      <c r="BJ193" s="25" t="s">
        <v>24</v>
      </c>
      <c r="BK193" s="251">
        <f>ROUND(I193*H193,2)</f>
        <v>0</v>
      </c>
      <c r="BL193" s="25" t="s">
        <v>493</v>
      </c>
      <c r="BM193" s="25" t="s">
        <v>6689</v>
      </c>
    </row>
    <row r="194" spans="2:47" s="1" customFormat="1" ht="13.5">
      <c r="B194" s="47"/>
      <c r="C194" s="75"/>
      <c r="D194" s="252" t="s">
        <v>403</v>
      </c>
      <c r="E194" s="75"/>
      <c r="F194" s="253" t="s">
        <v>6635</v>
      </c>
      <c r="G194" s="75"/>
      <c r="H194" s="75"/>
      <c r="I194" s="208"/>
      <c r="J194" s="75"/>
      <c r="K194" s="75"/>
      <c r="L194" s="73"/>
      <c r="M194" s="254"/>
      <c r="N194" s="48"/>
      <c r="O194" s="48"/>
      <c r="P194" s="48"/>
      <c r="Q194" s="48"/>
      <c r="R194" s="48"/>
      <c r="S194" s="48"/>
      <c r="T194" s="96"/>
      <c r="AT194" s="25" t="s">
        <v>403</v>
      </c>
      <c r="AU194" s="25" t="s">
        <v>81</v>
      </c>
    </row>
    <row r="195" spans="2:51" s="12" customFormat="1" ht="13.5">
      <c r="B195" s="255"/>
      <c r="C195" s="256"/>
      <c r="D195" s="252" t="s">
        <v>405</v>
      </c>
      <c r="E195" s="257" t="s">
        <v>165</v>
      </c>
      <c r="F195" s="258" t="s">
        <v>6690</v>
      </c>
      <c r="G195" s="256"/>
      <c r="H195" s="259">
        <v>35.69</v>
      </c>
      <c r="I195" s="260"/>
      <c r="J195" s="256"/>
      <c r="K195" s="256"/>
      <c r="L195" s="261"/>
      <c r="M195" s="262"/>
      <c r="N195" s="263"/>
      <c r="O195" s="263"/>
      <c r="P195" s="263"/>
      <c r="Q195" s="263"/>
      <c r="R195" s="263"/>
      <c r="S195" s="263"/>
      <c r="T195" s="264"/>
      <c r="AT195" s="265" t="s">
        <v>405</v>
      </c>
      <c r="AU195" s="265" t="s">
        <v>81</v>
      </c>
      <c r="AV195" s="12" t="s">
        <v>81</v>
      </c>
      <c r="AW195" s="12" t="s">
        <v>36</v>
      </c>
      <c r="AX195" s="12" t="s">
        <v>24</v>
      </c>
      <c r="AY195" s="265" t="s">
        <v>394</v>
      </c>
    </row>
    <row r="196" spans="2:65" s="1" customFormat="1" ht="25.5" customHeight="1">
      <c r="B196" s="47"/>
      <c r="C196" s="240" t="s">
        <v>609</v>
      </c>
      <c r="D196" s="240" t="s">
        <v>396</v>
      </c>
      <c r="E196" s="241" t="s">
        <v>1838</v>
      </c>
      <c r="F196" s="242" t="s">
        <v>1839</v>
      </c>
      <c r="G196" s="243" t="s">
        <v>552</v>
      </c>
      <c r="H196" s="244">
        <v>0.023</v>
      </c>
      <c r="I196" s="245"/>
      <c r="J196" s="246">
        <f>ROUND(I196*H196,2)</f>
        <v>0</v>
      </c>
      <c r="K196" s="242" t="s">
        <v>400</v>
      </c>
      <c r="L196" s="73"/>
      <c r="M196" s="247" t="s">
        <v>22</v>
      </c>
      <c r="N196" s="248" t="s">
        <v>44</v>
      </c>
      <c r="O196" s="48"/>
      <c r="P196" s="249">
        <f>O196*H196</f>
        <v>0</v>
      </c>
      <c r="Q196" s="249">
        <v>0</v>
      </c>
      <c r="R196" s="249">
        <f>Q196*H196</f>
        <v>0</v>
      </c>
      <c r="S196" s="249">
        <v>0</v>
      </c>
      <c r="T196" s="250">
        <f>S196*H196</f>
        <v>0</v>
      </c>
      <c r="AR196" s="25" t="s">
        <v>493</v>
      </c>
      <c r="AT196" s="25" t="s">
        <v>396</v>
      </c>
      <c r="AU196" s="25" t="s">
        <v>81</v>
      </c>
      <c r="AY196" s="25" t="s">
        <v>394</v>
      </c>
      <c r="BE196" s="251">
        <f>IF(N196="základní",J196,0)</f>
        <v>0</v>
      </c>
      <c r="BF196" s="251">
        <f>IF(N196="snížená",J196,0)</f>
        <v>0</v>
      </c>
      <c r="BG196" s="251">
        <f>IF(N196="zákl. přenesená",J196,0)</f>
        <v>0</v>
      </c>
      <c r="BH196" s="251">
        <f>IF(N196="sníž. přenesená",J196,0)</f>
        <v>0</v>
      </c>
      <c r="BI196" s="251">
        <f>IF(N196="nulová",J196,0)</f>
        <v>0</v>
      </c>
      <c r="BJ196" s="25" t="s">
        <v>24</v>
      </c>
      <c r="BK196" s="251">
        <f>ROUND(I196*H196,2)</f>
        <v>0</v>
      </c>
      <c r="BL196" s="25" t="s">
        <v>493</v>
      </c>
      <c r="BM196" s="25" t="s">
        <v>6691</v>
      </c>
    </row>
    <row r="197" spans="2:47" s="1" customFormat="1" ht="13.5">
      <c r="B197" s="47"/>
      <c r="C197" s="75"/>
      <c r="D197" s="252" t="s">
        <v>403</v>
      </c>
      <c r="E197" s="75"/>
      <c r="F197" s="253" t="s">
        <v>1841</v>
      </c>
      <c r="G197" s="75"/>
      <c r="H197" s="75"/>
      <c r="I197" s="208"/>
      <c r="J197" s="75"/>
      <c r="K197" s="75"/>
      <c r="L197" s="73"/>
      <c r="M197" s="309"/>
      <c r="N197" s="310"/>
      <c r="O197" s="310"/>
      <c r="P197" s="310"/>
      <c r="Q197" s="310"/>
      <c r="R197" s="310"/>
      <c r="S197" s="310"/>
      <c r="T197" s="311"/>
      <c r="AT197" s="25" t="s">
        <v>403</v>
      </c>
      <c r="AU197" s="25" t="s">
        <v>81</v>
      </c>
    </row>
    <row r="198" spans="2:12" s="1" customFormat="1" ht="6.95" customHeight="1">
      <c r="B198" s="68"/>
      <c r="C198" s="69"/>
      <c r="D198" s="69"/>
      <c r="E198" s="69"/>
      <c r="F198" s="69"/>
      <c r="G198" s="69"/>
      <c r="H198" s="69"/>
      <c r="I198" s="181"/>
      <c r="J198" s="69"/>
      <c r="K198" s="69"/>
      <c r="L198" s="73"/>
    </row>
  </sheetData>
  <sheetProtection password="CC35" sheet="1" objects="1" scenarios="1" formatColumns="0" formatRows="0" autoFilter="0"/>
  <autoFilter ref="C90:K197"/>
  <mergeCells count="13">
    <mergeCell ref="E7:H7"/>
    <mergeCell ref="E9:H9"/>
    <mergeCell ref="E11:H11"/>
    <mergeCell ref="E26:H26"/>
    <mergeCell ref="E47:H47"/>
    <mergeCell ref="E49:H49"/>
    <mergeCell ref="E51:H51"/>
    <mergeCell ref="J55:J56"/>
    <mergeCell ref="E79:H79"/>
    <mergeCell ref="E81:H81"/>
    <mergeCell ref="E83:H83"/>
    <mergeCell ref="G1:H1"/>
    <mergeCell ref="L2:V2"/>
  </mergeCells>
  <hyperlinks>
    <hyperlink ref="F1:G1" location="C2" display="1) Krycí list soupisu"/>
    <hyperlink ref="G1:H1" location="C58" display="2) Rekapitulace"/>
    <hyperlink ref="J1" location="C9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BR97"/>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0"/>
      <c r="C1" s="150"/>
      <c r="D1" s="151" t="s">
        <v>1</v>
      </c>
      <c r="E1" s="150"/>
      <c r="F1" s="152" t="s">
        <v>158</v>
      </c>
      <c r="G1" s="152" t="s">
        <v>159</v>
      </c>
      <c r="H1" s="152"/>
      <c r="I1" s="153"/>
      <c r="J1" s="152" t="s">
        <v>160</v>
      </c>
      <c r="K1" s="151" t="s">
        <v>161</v>
      </c>
      <c r="L1" s="152" t="s">
        <v>162</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157</v>
      </c>
    </row>
    <row r="3" spans="2:46" ht="6.95" customHeight="1">
      <c r="B3" s="26"/>
      <c r="C3" s="27"/>
      <c r="D3" s="27"/>
      <c r="E3" s="27"/>
      <c r="F3" s="27"/>
      <c r="G3" s="27"/>
      <c r="H3" s="27"/>
      <c r="I3" s="155"/>
      <c r="J3" s="27"/>
      <c r="K3" s="28"/>
      <c r="AT3" s="25" t="s">
        <v>81</v>
      </c>
    </row>
    <row r="4" spans="2:46" ht="36.95" customHeight="1">
      <c r="B4" s="29"/>
      <c r="C4" s="30"/>
      <c r="D4" s="31" t="s">
        <v>167</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18</v>
      </c>
      <c r="E6" s="30"/>
      <c r="F6" s="30"/>
      <c r="G6" s="30"/>
      <c r="H6" s="30"/>
      <c r="I6" s="156"/>
      <c r="J6" s="30"/>
      <c r="K6" s="32"/>
    </row>
    <row r="7" spans="2:11" ht="16.5" customHeight="1">
      <c r="B7" s="29"/>
      <c r="C7" s="30"/>
      <c r="D7" s="30"/>
      <c r="E7" s="157" t="str">
        <f>'Rekapitulace stavby'!K6</f>
        <v>Revitalizace a zatraktivnění pevnosti - Stavební úpravy a přístavba návštěvnického centra</v>
      </c>
      <c r="F7" s="41"/>
      <c r="G7" s="41"/>
      <c r="H7" s="41"/>
      <c r="I7" s="156"/>
      <c r="J7" s="30"/>
      <c r="K7" s="32"/>
    </row>
    <row r="8" spans="2:11" s="1" customFormat="1" ht="13.5">
      <c r="B8" s="47"/>
      <c r="C8" s="48"/>
      <c r="D8" s="41" t="s">
        <v>176</v>
      </c>
      <c r="E8" s="48"/>
      <c r="F8" s="48"/>
      <c r="G8" s="48"/>
      <c r="H8" s="48"/>
      <c r="I8" s="158"/>
      <c r="J8" s="48"/>
      <c r="K8" s="52"/>
    </row>
    <row r="9" spans="2:11" s="1" customFormat="1" ht="36.95" customHeight="1">
      <c r="B9" s="47"/>
      <c r="C9" s="48"/>
      <c r="D9" s="48"/>
      <c r="E9" s="159" t="s">
        <v>6692</v>
      </c>
      <c r="F9" s="48"/>
      <c r="G9" s="48"/>
      <c r="H9" s="48"/>
      <c r="I9" s="158"/>
      <c r="J9" s="48"/>
      <c r="K9" s="52"/>
    </row>
    <row r="10" spans="2:11" s="1" customFormat="1" ht="13.5">
      <c r="B10" s="47"/>
      <c r="C10" s="48"/>
      <c r="D10" s="48"/>
      <c r="E10" s="48"/>
      <c r="F10" s="48"/>
      <c r="G10" s="48"/>
      <c r="H10" s="48"/>
      <c r="I10" s="158"/>
      <c r="J10" s="48"/>
      <c r="K10" s="52"/>
    </row>
    <row r="11" spans="2:11" s="1" customFormat="1" ht="14.4" customHeight="1">
      <c r="B11" s="47"/>
      <c r="C11" s="48"/>
      <c r="D11" s="41" t="s">
        <v>21</v>
      </c>
      <c r="E11" s="48"/>
      <c r="F11" s="36" t="s">
        <v>22</v>
      </c>
      <c r="G11" s="48"/>
      <c r="H11" s="48"/>
      <c r="I11" s="160" t="s">
        <v>23</v>
      </c>
      <c r="J11" s="36" t="s">
        <v>22</v>
      </c>
      <c r="K11" s="52"/>
    </row>
    <row r="12" spans="2:11" s="1" customFormat="1" ht="14.4" customHeight="1">
      <c r="B12" s="47"/>
      <c r="C12" s="48"/>
      <c r="D12" s="41" t="s">
        <v>25</v>
      </c>
      <c r="E12" s="48"/>
      <c r="F12" s="36" t="s">
        <v>26</v>
      </c>
      <c r="G12" s="48"/>
      <c r="H12" s="48"/>
      <c r="I12" s="160" t="s">
        <v>27</v>
      </c>
      <c r="J12" s="161" t="str">
        <f>'Rekapitulace stavby'!AN8</f>
        <v>3. 5. 2017</v>
      </c>
      <c r="K12" s="52"/>
    </row>
    <row r="13" spans="2:11" s="1" customFormat="1" ht="10.8" customHeight="1">
      <c r="B13" s="47"/>
      <c r="C13" s="48"/>
      <c r="D13" s="48"/>
      <c r="E13" s="48"/>
      <c r="F13" s="48"/>
      <c r="G13" s="48"/>
      <c r="H13" s="48"/>
      <c r="I13" s="158"/>
      <c r="J13" s="48"/>
      <c r="K13" s="52"/>
    </row>
    <row r="14" spans="2:11" s="1" customFormat="1" ht="14.4" customHeight="1">
      <c r="B14" s="47"/>
      <c r="C14" s="48"/>
      <c r="D14" s="41" t="s">
        <v>29</v>
      </c>
      <c r="E14" s="48"/>
      <c r="F14" s="48"/>
      <c r="G14" s="48"/>
      <c r="H14" s="48"/>
      <c r="I14" s="160" t="s">
        <v>30</v>
      </c>
      <c r="J14" s="36" t="str">
        <f>IF('Rekapitulace stavby'!AN10="","",'Rekapitulace stavby'!AN10)</f>
        <v/>
      </c>
      <c r="K14" s="52"/>
    </row>
    <row r="15" spans="2:11" s="1" customFormat="1" ht="18" customHeight="1">
      <c r="B15" s="47"/>
      <c r="C15" s="48"/>
      <c r="D15" s="48"/>
      <c r="E15" s="36" t="str">
        <f>IF('Rekapitulace stavby'!E11="","",'Rekapitulace stavby'!E11)</f>
        <v xml:space="preserve"> </v>
      </c>
      <c r="F15" s="48"/>
      <c r="G15" s="48"/>
      <c r="H15" s="48"/>
      <c r="I15" s="160" t="s">
        <v>32</v>
      </c>
      <c r="J15" s="36" t="str">
        <f>IF('Rekapitulace stavby'!AN11="","",'Rekapitulace stavby'!AN11)</f>
        <v/>
      </c>
      <c r="K15" s="52"/>
    </row>
    <row r="16" spans="2:11" s="1" customFormat="1" ht="6.95" customHeight="1">
      <c r="B16" s="47"/>
      <c r="C16" s="48"/>
      <c r="D16" s="48"/>
      <c r="E16" s="48"/>
      <c r="F16" s="48"/>
      <c r="G16" s="48"/>
      <c r="H16" s="48"/>
      <c r="I16" s="158"/>
      <c r="J16" s="48"/>
      <c r="K16" s="52"/>
    </row>
    <row r="17" spans="2:11" s="1" customFormat="1" ht="14.4" customHeight="1">
      <c r="B17" s="47"/>
      <c r="C17" s="48"/>
      <c r="D17" s="41" t="s">
        <v>33</v>
      </c>
      <c r="E17" s="48"/>
      <c r="F17" s="48"/>
      <c r="G17" s="48"/>
      <c r="H17" s="48"/>
      <c r="I17" s="160" t="s">
        <v>30</v>
      </c>
      <c r="J17" s="36" t="str">
        <f>IF('Rekapitulace stavby'!AN13="Vyplň údaj","",IF('Rekapitulace stavby'!AN13="","",'Rekapitulace stavby'!AN13))</f>
        <v/>
      </c>
      <c r="K17" s="52"/>
    </row>
    <row r="18" spans="2:11" s="1" customFormat="1" ht="18" customHeight="1">
      <c r="B18" s="47"/>
      <c r="C18" s="48"/>
      <c r="D18" s="48"/>
      <c r="E18" s="36" t="str">
        <f>IF('Rekapitulace stavby'!E14="Vyplň údaj","",IF('Rekapitulace stavby'!E14="","",'Rekapitulace stavby'!E14))</f>
        <v/>
      </c>
      <c r="F18" s="48"/>
      <c r="G18" s="48"/>
      <c r="H18" s="48"/>
      <c r="I18" s="160" t="s">
        <v>32</v>
      </c>
      <c r="J18" s="36" t="str">
        <f>IF('Rekapitulace stavby'!AN14="Vyplň údaj","",IF('Rekapitulace stavby'!AN14="","",'Rekapitulace stavby'!AN14))</f>
        <v/>
      </c>
      <c r="K18" s="52"/>
    </row>
    <row r="19" spans="2:11" s="1" customFormat="1" ht="6.95" customHeight="1">
      <c r="B19" s="47"/>
      <c r="C19" s="48"/>
      <c r="D19" s="48"/>
      <c r="E19" s="48"/>
      <c r="F19" s="48"/>
      <c r="G19" s="48"/>
      <c r="H19" s="48"/>
      <c r="I19" s="158"/>
      <c r="J19" s="48"/>
      <c r="K19" s="52"/>
    </row>
    <row r="20" spans="2:11" s="1" customFormat="1" ht="14.4" customHeight="1">
      <c r="B20" s="47"/>
      <c r="C20" s="48"/>
      <c r="D20" s="41" t="s">
        <v>35</v>
      </c>
      <c r="E20" s="48"/>
      <c r="F20" s="48"/>
      <c r="G20" s="48"/>
      <c r="H20" s="48"/>
      <c r="I20" s="160" t="s">
        <v>30</v>
      </c>
      <c r="J20" s="36" t="str">
        <f>IF('Rekapitulace stavby'!AN16="","",'Rekapitulace stavby'!AN16)</f>
        <v/>
      </c>
      <c r="K20" s="52"/>
    </row>
    <row r="21" spans="2:11" s="1" customFormat="1" ht="18" customHeight="1">
      <c r="B21" s="47"/>
      <c r="C21" s="48"/>
      <c r="D21" s="48"/>
      <c r="E21" s="36" t="str">
        <f>IF('Rekapitulace stavby'!E17="","",'Rekapitulace stavby'!E17)</f>
        <v xml:space="preserve"> </v>
      </c>
      <c r="F21" s="48"/>
      <c r="G21" s="48"/>
      <c r="H21" s="48"/>
      <c r="I21" s="160" t="s">
        <v>32</v>
      </c>
      <c r="J21" s="36" t="str">
        <f>IF('Rekapitulace stavby'!AN17="","",'Rekapitulace stavby'!AN17)</f>
        <v/>
      </c>
      <c r="K21" s="52"/>
    </row>
    <row r="22" spans="2:11" s="1" customFormat="1" ht="6.95" customHeight="1">
      <c r="B22" s="47"/>
      <c r="C22" s="48"/>
      <c r="D22" s="48"/>
      <c r="E22" s="48"/>
      <c r="F22" s="48"/>
      <c r="G22" s="48"/>
      <c r="H22" s="48"/>
      <c r="I22" s="158"/>
      <c r="J22" s="48"/>
      <c r="K22" s="52"/>
    </row>
    <row r="23" spans="2:11" s="1" customFormat="1" ht="14.4" customHeight="1">
      <c r="B23" s="47"/>
      <c r="C23" s="48"/>
      <c r="D23" s="41" t="s">
        <v>37</v>
      </c>
      <c r="E23" s="48"/>
      <c r="F23" s="48"/>
      <c r="G23" s="48"/>
      <c r="H23" s="48"/>
      <c r="I23" s="158"/>
      <c r="J23" s="48"/>
      <c r="K23" s="52"/>
    </row>
    <row r="24" spans="2:11" s="7" customFormat="1" ht="16.5" customHeight="1">
      <c r="B24" s="162"/>
      <c r="C24" s="163"/>
      <c r="D24" s="163"/>
      <c r="E24" s="45" t="s">
        <v>22</v>
      </c>
      <c r="F24" s="45"/>
      <c r="G24" s="45"/>
      <c r="H24" s="45"/>
      <c r="I24" s="164"/>
      <c r="J24" s="163"/>
      <c r="K24" s="165"/>
    </row>
    <row r="25" spans="2:11" s="1" customFormat="1" ht="6.95" customHeight="1">
      <c r="B25" s="47"/>
      <c r="C25" s="48"/>
      <c r="D25" s="48"/>
      <c r="E25" s="48"/>
      <c r="F25" s="48"/>
      <c r="G25" s="48"/>
      <c r="H25" s="48"/>
      <c r="I25" s="158"/>
      <c r="J25" s="48"/>
      <c r="K25" s="52"/>
    </row>
    <row r="26" spans="2:11" s="1" customFormat="1" ht="6.95" customHeight="1">
      <c r="B26" s="47"/>
      <c r="C26" s="48"/>
      <c r="D26" s="107"/>
      <c r="E26" s="107"/>
      <c r="F26" s="107"/>
      <c r="G26" s="107"/>
      <c r="H26" s="107"/>
      <c r="I26" s="167"/>
      <c r="J26" s="107"/>
      <c r="K26" s="168"/>
    </row>
    <row r="27" spans="2:11" s="1" customFormat="1" ht="25.4" customHeight="1">
      <c r="B27" s="47"/>
      <c r="C27" s="48"/>
      <c r="D27" s="169" t="s">
        <v>39</v>
      </c>
      <c r="E27" s="48"/>
      <c r="F27" s="48"/>
      <c r="G27" s="48"/>
      <c r="H27" s="48"/>
      <c r="I27" s="158"/>
      <c r="J27" s="170">
        <f>ROUND(J80,2)</f>
        <v>0</v>
      </c>
      <c r="K27" s="52"/>
    </row>
    <row r="28" spans="2:11" s="1" customFormat="1" ht="6.95" customHeight="1">
      <c r="B28" s="47"/>
      <c r="C28" s="48"/>
      <c r="D28" s="107"/>
      <c r="E28" s="107"/>
      <c r="F28" s="107"/>
      <c r="G28" s="107"/>
      <c r="H28" s="107"/>
      <c r="I28" s="167"/>
      <c r="J28" s="107"/>
      <c r="K28" s="168"/>
    </row>
    <row r="29" spans="2:11" s="1" customFormat="1" ht="14.4" customHeight="1">
      <c r="B29" s="47"/>
      <c r="C29" s="48"/>
      <c r="D29" s="48"/>
      <c r="E29" s="48"/>
      <c r="F29" s="53" t="s">
        <v>41</v>
      </c>
      <c r="G29" s="48"/>
      <c r="H29" s="48"/>
      <c r="I29" s="171" t="s">
        <v>40</v>
      </c>
      <c r="J29" s="53" t="s">
        <v>42</v>
      </c>
      <c r="K29" s="52"/>
    </row>
    <row r="30" spans="2:11" s="1" customFormat="1" ht="14.4" customHeight="1">
      <c r="B30" s="47"/>
      <c r="C30" s="48"/>
      <c r="D30" s="56" t="s">
        <v>43</v>
      </c>
      <c r="E30" s="56" t="s">
        <v>44</v>
      </c>
      <c r="F30" s="172">
        <f>ROUND(SUM(BE80:BE96),2)</f>
        <v>0</v>
      </c>
      <c r="G30" s="48"/>
      <c r="H30" s="48"/>
      <c r="I30" s="173">
        <v>0.21</v>
      </c>
      <c r="J30" s="172">
        <f>ROUND(ROUND((SUM(BE80:BE96)),2)*I30,2)</f>
        <v>0</v>
      </c>
      <c r="K30" s="52"/>
    </row>
    <row r="31" spans="2:11" s="1" customFormat="1" ht="14.4" customHeight="1">
      <c r="B31" s="47"/>
      <c r="C31" s="48"/>
      <c r="D31" s="48"/>
      <c r="E31" s="56" t="s">
        <v>45</v>
      </c>
      <c r="F31" s="172">
        <f>ROUND(SUM(BF80:BF96),2)</f>
        <v>0</v>
      </c>
      <c r="G31" s="48"/>
      <c r="H31" s="48"/>
      <c r="I31" s="173">
        <v>0.15</v>
      </c>
      <c r="J31" s="172">
        <f>ROUND(ROUND((SUM(BF80:BF96)),2)*I31,2)</f>
        <v>0</v>
      </c>
      <c r="K31" s="52"/>
    </row>
    <row r="32" spans="2:11" s="1" customFormat="1" ht="14.4" customHeight="1" hidden="1">
      <c r="B32" s="47"/>
      <c r="C32" s="48"/>
      <c r="D32" s="48"/>
      <c r="E32" s="56" t="s">
        <v>46</v>
      </c>
      <c r="F32" s="172">
        <f>ROUND(SUM(BG80:BG96),2)</f>
        <v>0</v>
      </c>
      <c r="G32" s="48"/>
      <c r="H32" s="48"/>
      <c r="I32" s="173">
        <v>0.21</v>
      </c>
      <c r="J32" s="172">
        <v>0</v>
      </c>
      <c r="K32" s="52"/>
    </row>
    <row r="33" spans="2:11" s="1" customFormat="1" ht="14.4" customHeight="1" hidden="1">
      <c r="B33" s="47"/>
      <c r="C33" s="48"/>
      <c r="D33" s="48"/>
      <c r="E33" s="56" t="s">
        <v>47</v>
      </c>
      <c r="F33" s="172">
        <f>ROUND(SUM(BH80:BH96),2)</f>
        <v>0</v>
      </c>
      <c r="G33" s="48"/>
      <c r="H33" s="48"/>
      <c r="I33" s="173">
        <v>0.15</v>
      </c>
      <c r="J33" s="172">
        <v>0</v>
      </c>
      <c r="K33" s="52"/>
    </row>
    <row r="34" spans="2:11" s="1" customFormat="1" ht="14.4" customHeight="1" hidden="1">
      <c r="B34" s="47"/>
      <c r="C34" s="48"/>
      <c r="D34" s="48"/>
      <c r="E34" s="56" t="s">
        <v>48</v>
      </c>
      <c r="F34" s="172">
        <f>ROUND(SUM(BI80:BI96),2)</f>
        <v>0</v>
      </c>
      <c r="G34" s="48"/>
      <c r="H34" s="48"/>
      <c r="I34" s="173">
        <v>0</v>
      </c>
      <c r="J34" s="172">
        <v>0</v>
      </c>
      <c r="K34" s="52"/>
    </row>
    <row r="35" spans="2:11" s="1" customFormat="1" ht="6.95" customHeight="1">
      <c r="B35" s="47"/>
      <c r="C35" s="48"/>
      <c r="D35" s="48"/>
      <c r="E35" s="48"/>
      <c r="F35" s="48"/>
      <c r="G35" s="48"/>
      <c r="H35" s="48"/>
      <c r="I35" s="158"/>
      <c r="J35" s="48"/>
      <c r="K35" s="52"/>
    </row>
    <row r="36" spans="2:11" s="1" customFormat="1" ht="25.4" customHeight="1">
      <c r="B36" s="47"/>
      <c r="C36" s="174"/>
      <c r="D36" s="175" t="s">
        <v>49</v>
      </c>
      <c r="E36" s="99"/>
      <c r="F36" s="99"/>
      <c r="G36" s="176" t="s">
        <v>50</v>
      </c>
      <c r="H36" s="177" t="s">
        <v>51</v>
      </c>
      <c r="I36" s="178"/>
      <c r="J36" s="179">
        <f>SUM(J27:J34)</f>
        <v>0</v>
      </c>
      <c r="K36" s="180"/>
    </row>
    <row r="37" spans="2:11" s="1" customFormat="1" ht="14.4" customHeight="1">
      <c r="B37" s="68"/>
      <c r="C37" s="69"/>
      <c r="D37" s="69"/>
      <c r="E37" s="69"/>
      <c r="F37" s="69"/>
      <c r="G37" s="69"/>
      <c r="H37" s="69"/>
      <c r="I37" s="181"/>
      <c r="J37" s="69"/>
      <c r="K37" s="70"/>
    </row>
    <row r="41" spans="2:11" s="1" customFormat="1" ht="6.95" customHeight="1">
      <c r="B41" s="182"/>
      <c r="C41" s="183"/>
      <c r="D41" s="183"/>
      <c r="E41" s="183"/>
      <c r="F41" s="183"/>
      <c r="G41" s="183"/>
      <c r="H41" s="183"/>
      <c r="I41" s="184"/>
      <c r="J41" s="183"/>
      <c r="K41" s="185"/>
    </row>
    <row r="42" spans="2:11" s="1" customFormat="1" ht="36.95" customHeight="1">
      <c r="B42" s="47"/>
      <c r="C42" s="31" t="s">
        <v>252</v>
      </c>
      <c r="D42" s="48"/>
      <c r="E42" s="48"/>
      <c r="F42" s="48"/>
      <c r="G42" s="48"/>
      <c r="H42" s="48"/>
      <c r="I42" s="158"/>
      <c r="J42" s="48"/>
      <c r="K42" s="52"/>
    </row>
    <row r="43" spans="2:11" s="1" customFormat="1" ht="6.95" customHeight="1">
      <c r="B43" s="47"/>
      <c r="C43" s="48"/>
      <c r="D43" s="48"/>
      <c r="E43" s="48"/>
      <c r="F43" s="48"/>
      <c r="G43" s="48"/>
      <c r="H43" s="48"/>
      <c r="I43" s="158"/>
      <c r="J43" s="48"/>
      <c r="K43" s="52"/>
    </row>
    <row r="44" spans="2:11" s="1" customFormat="1" ht="14.4" customHeight="1">
      <c r="B44" s="47"/>
      <c r="C44" s="41" t="s">
        <v>18</v>
      </c>
      <c r="D44" s="48"/>
      <c r="E44" s="48"/>
      <c r="F44" s="48"/>
      <c r="G44" s="48"/>
      <c r="H44" s="48"/>
      <c r="I44" s="158"/>
      <c r="J44" s="48"/>
      <c r="K44" s="52"/>
    </row>
    <row r="45" spans="2:11" s="1" customFormat="1" ht="16.5" customHeight="1">
      <c r="B45" s="47"/>
      <c r="C45" s="48"/>
      <c r="D45" s="48"/>
      <c r="E45" s="157" t="str">
        <f>E7</f>
        <v>Revitalizace a zatraktivnění pevnosti - Stavební úpravy a přístavba návštěvnického centra</v>
      </c>
      <c r="F45" s="41"/>
      <c r="G45" s="41"/>
      <c r="H45" s="41"/>
      <c r="I45" s="158"/>
      <c r="J45" s="48"/>
      <c r="K45" s="52"/>
    </row>
    <row r="46" spans="2:11" s="1" customFormat="1" ht="14.4" customHeight="1">
      <c r="B46" s="47"/>
      <c r="C46" s="41" t="s">
        <v>176</v>
      </c>
      <c r="D46" s="48"/>
      <c r="E46" s="48"/>
      <c r="F46" s="48"/>
      <c r="G46" s="48"/>
      <c r="H46" s="48"/>
      <c r="I46" s="158"/>
      <c r="J46" s="48"/>
      <c r="K46" s="52"/>
    </row>
    <row r="47" spans="2:11" s="1" customFormat="1" ht="17.25" customHeight="1">
      <c r="B47" s="47"/>
      <c r="C47" s="48"/>
      <c r="D47" s="48"/>
      <c r="E47" s="159" t="str">
        <f>E9</f>
        <v>vrn - Vedlejší a ostatní náklady</v>
      </c>
      <c r="F47" s="48"/>
      <c r="G47" s="48"/>
      <c r="H47" s="48"/>
      <c r="I47" s="158"/>
      <c r="J47" s="48"/>
      <c r="K47" s="52"/>
    </row>
    <row r="48" spans="2:11" s="1" customFormat="1" ht="6.95" customHeight="1">
      <c r="B48" s="47"/>
      <c r="C48" s="48"/>
      <c r="D48" s="48"/>
      <c r="E48" s="48"/>
      <c r="F48" s="48"/>
      <c r="G48" s="48"/>
      <c r="H48" s="48"/>
      <c r="I48" s="158"/>
      <c r="J48" s="48"/>
      <c r="K48" s="52"/>
    </row>
    <row r="49" spans="2:11" s="1" customFormat="1" ht="18" customHeight="1">
      <c r="B49" s="47"/>
      <c r="C49" s="41" t="s">
        <v>25</v>
      </c>
      <c r="D49" s="48"/>
      <c r="E49" s="48"/>
      <c r="F49" s="36" t="str">
        <f>F12</f>
        <v>Dobrošov</v>
      </c>
      <c r="G49" s="48"/>
      <c r="H49" s="48"/>
      <c r="I49" s="160" t="s">
        <v>27</v>
      </c>
      <c r="J49" s="161" t="str">
        <f>IF(J12="","",J12)</f>
        <v>3. 5. 2017</v>
      </c>
      <c r="K49" s="52"/>
    </row>
    <row r="50" spans="2:11" s="1" customFormat="1" ht="6.95" customHeight="1">
      <c r="B50" s="47"/>
      <c r="C50" s="48"/>
      <c r="D50" s="48"/>
      <c r="E50" s="48"/>
      <c r="F50" s="48"/>
      <c r="G50" s="48"/>
      <c r="H50" s="48"/>
      <c r="I50" s="158"/>
      <c r="J50" s="48"/>
      <c r="K50" s="52"/>
    </row>
    <row r="51" spans="2:11" s="1" customFormat="1" ht="13.5">
      <c r="B51" s="47"/>
      <c r="C51" s="41" t="s">
        <v>29</v>
      </c>
      <c r="D51" s="48"/>
      <c r="E51" s="48"/>
      <c r="F51" s="36" t="str">
        <f>E15</f>
        <v xml:space="preserve"> </v>
      </c>
      <c r="G51" s="48"/>
      <c r="H51" s="48"/>
      <c r="I51" s="160" t="s">
        <v>35</v>
      </c>
      <c r="J51" s="45" t="str">
        <f>E21</f>
        <v xml:space="preserve"> </v>
      </c>
      <c r="K51" s="52"/>
    </row>
    <row r="52" spans="2:11" s="1" customFormat="1" ht="14.4" customHeight="1">
      <c r="B52" s="47"/>
      <c r="C52" s="41" t="s">
        <v>33</v>
      </c>
      <c r="D52" s="48"/>
      <c r="E52" s="48"/>
      <c r="F52" s="36" t="str">
        <f>IF(E18="","",E18)</f>
        <v/>
      </c>
      <c r="G52" s="48"/>
      <c r="H52" s="48"/>
      <c r="I52" s="158"/>
      <c r="J52" s="186"/>
      <c r="K52" s="52"/>
    </row>
    <row r="53" spans="2:11" s="1" customFormat="1" ht="10.3" customHeight="1">
      <c r="B53" s="47"/>
      <c r="C53" s="48"/>
      <c r="D53" s="48"/>
      <c r="E53" s="48"/>
      <c r="F53" s="48"/>
      <c r="G53" s="48"/>
      <c r="H53" s="48"/>
      <c r="I53" s="158"/>
      <c r="J53" s="48"/>
      <c r="K53" s="52"/>
    </row>
    <row r="54" spans="2:11" s="1" customFormat="1" ht="29.25" customHeight="1">
      <c r="B54" s="47"/>
      <c r="C54" s="187" t="s">
        <v>281</v>
      </c>
      <c r="D54" s="174"/>
      <c r="E54" s="174"/>
      <c r="F54" s="174"/>
      <c r="G54" s="174"/>
      <c r="H54" s="174"/>
      <c r="I54" s="188"/>
      <c r="J54" s="189" t="s">
        <v>282</v>
      </c>
      <c r="K54" s="190"/>
    </row>
    <row r="55" spans="2:11" s="1" customFormat="1" ht="10.3" customHeight="1">
      <c r="B55" s="47"/>
      <c r="C55" s="48"/>
      <c r="D55" s="48"/>
      <c r="E55" s="48"/>
      <c r="F55" s="48"/>
      <c r="G55" s="48"/>
      <c r="H55" s="48"/>
      <c r="I55" s="158"/>
      <c r="J55" s="48"/>
      <c r="K55" s="52"/>
    </row>
    <row r="56" spans="2:47" s="1" customFormat="1" ht="29.25" customHeight="1">
      <c r="B56" s="47"/>
      <c r="C56" s="191" t="s">
        <v>287</v>
      </c>
      <c r="D56" s="48"/>
      <c r="E56" s="48"/>
      <c r="F56" s="48"/>
      <c r="G56" s="48"/>
      <c r="H56" s="48"/>
      <c r="I56" s="158"/>
      <c r="J56" s="170">
        <f>J80</f>
        <v>0</v>
      </c>
      <c r="K56" s="52"/>
      <c r="AU56" s="25" t="s">
        <v>288</v>
      </c>
    </row>
    <row r="57" spans="2:11" s="8" customFormat="1" ht="24.95" customHeight="1">
      <c r="B57" s="192"/>
      <c r="C57" s="193"/>
      <c r="D57" s="194" t="s">
        <v>6693</v>
      </c>
      <c r="E57" s="195"/>
      <c r="F57" s="195"/>
      <c r="G57" s="195"/>
      <c r="H57" s="195"/>
      <c r="I57" s="196"/>
      <c r="J57" s="197">
        <f>J81</f>
        <v>0</v>
      </c>
      <c r="K57" s="198"/>
    </row>
    <row r="58" spans="2:11" s="9" customFormat="1" ht="19.9" customHeight="1">
      <c r="B58" s="200"/>
      <c r="C58" s="201"/>
      <c r="D58" s="202" t="s">
        <v>6694</v>
      </c>
      <c r="E58" s="203"/>
      <c r="F58" s="203"/>
      <c r="G58" s="203"/>
      <c r="H58" s="203"/>
      <c r="I58" s="204"/>
      <c r="J58" s="205">
        <f>J82</f>
        <v>0</v>
      </c>
      <c r="K58" s="206"/>
    </row>
    <row r="59" spans="2:11" s="9" customFormat="1" ht="19.9" customHeight="1">
      <c r="B59" s="200"/>
      <c r="C59" s="201"/>
      <c r="D59" s="202" t="s">
        <v>6695</v>
      </c>
      <c r="E59" s="203"/>
      <c r="F59" s="203"/>
      <c r="G59" s="203"/>
      <c r="H59" s="203"/>
      <c r="I59" s="204"/>
      <c r="J59" s="205">
        <f>J91</f>
        <v>0</v>
      </c>
      <c r="K59" s="206"/>
    </row>
    <row r="60" spans="2:11" s="9" customFormat="1" ht="19.9" customHeight="1">
      <c r="B60" s="200"/>
      <c r="C60" s="201"/>
      <c r="D60" s="202" t="s">
        <v>6696</v>
      </c>
      <c r="E60" s="203"/>
      <c r="F60" s="203"/>
      <c r="G60" s="203"/>
      <c r="H60" s="203"/>
      <c r="I60" s="204"/>
      <c r="J60" s="205">
        <f>J94</f>
        <v>0</v>
      </c>
      <c r="K60" s="206"/>
    </row>
    <row r="61" spans="2:11" s="1" customFormat="1" ht="21.8" customHeight="1">
      <c r="B61" s="47"/>
      <c r="C61" s="48"/>
      <c r="D61" s="48"/>
      <c r="E61" s="48"/>
      <c r="F61" s="48"/>
      <c r="G61" s="48"/>
      <c r="H61" s="48"/>
      <c r="I61" s="158"/>
      <c r="J61" s="48"/>
      <c r="K61" s="52"/>
    </row>
    <row r="62" spans="2:11" s="1" customFormat="1" ht="6.95" customHeight="1">
      <c r="B62" s="68"/>
      <c r="C62" s="69"/>
      <c r="D62" s="69"/>
      <c r="E62" s="69"/>
      <c r="F62" s="69"/>
      <c r="G62" s="69"/>
      <c r="H62" s="69"/>
      <c r="I62" s="181"/>
      <c r="J62" s="69"/>
      <c r="K62" s="70"/>
    </row>
    <row r="66" spans="2:12" s="1" customFormat="1" ht="6.95" customHeight="1">
      <c r="B66" s="71"/>
      <c r="C66" s="72"/>
      <c r="D66" s="72"/>
      <c r="E66" s="72"/>
      <c r="F66" s="72"/>
      <c r="G66" s="72"/>
      <c r="H66" s="72"/>
      <c r="I66" s="184"/>
      <c r="J66" s="72"/>
      <c r="K66" s="72"/>
      <c r="L66" s="73"/>
    </row>
    <row r="67" spans="2:12" s="1" customFormat="1" ht="36.95" customHeight="1">
      <c r="B67" s="47"/>
      <c r="C67" s="74" t="s">
        <v>378</v>
      </c>
      <c r="D67" s="75"/>
      <c r="E67" s="75"/>
      <c r="F67" s="75"/>
      <c r="G67" s="75"/>
      <c r="H67" s="75"/>
      <c r="I67" s="208"/>
      <c r="J67" s="75"/>
      <c r="K67" s="75"/>
      <c r="L67" s="73"/>
    </row>
    <row r="68" spans="2:12" s="1" customFormat="1" ht="6.95" customHeight="1">
      <c r="B68" s="47"/>
      <c r="C68" s="75"/>
      <c r="D68" s="75"/>
      <c r="E68" s="75"/>
      <c r="F68" s="75"/>
      <c r="G68" s="75"/>
      <c r="H68" s="75"/>
      <c r="I68" s="208"/>
      <c r="J68" s="75"/>
      <c r="K68" s="75"/>
      <c r="L68" s="73"/>
    </row>
    <row r="69" spans="2:12" s="1" customFormat="1" ht="14.4" customHeight="1">
      <c r="B69" s="47"/>
      <c r="C69" s="77" t="s">
        <v>18</v>
      </c>
      <c r="D69" s="75"/>
      <c r="E69" s="75"/>
      <c r="F69" s="75"/>
      <c r="G69" s="75"/>
      <c r="H69" s="75"/>
      <c r="I69" s="208"/>
      <c r="J69" s="75"/>
      <c r="K69" s="75"/>
      <c r="L69" s="73"/>
    </row>
    <row r="70" spans="2:12" s="1" customFormat="1" ht="16.5" customHeight="1">
      <c r="B70" s="47"/>
      <c r="C70" s="75"/>
      <c r="D70" s="75"/>
      <c r="E70" s="209" t="str">
        <f>E7</f>
        <v>Revitalizace a zatraktivnění pevnosti - Stavební úpravy a přístavba návštěvnického centra</v>
      </c>
      <c r="F70" s="77"/>
      <c r="G70" s="77"/>
      <c r="H70" s="77"/>
      <c r="I70" s="208"/>
      <c r="J70" s="75"/>
      <c r="K70" s="75"/>
      <c r="L70" s="73"/>
    </row>
    <row r="71" spans="2:12" s="1" customFormat="1" ht="14.4" customHeight="1">
      <c r="B71" s="47"/>
      <c r="C71" s="77" t="s">
        <v>176</v>
      </c>
      <c r="D71" s="75"/>
      <c r="E71" s="75"/>
      <c r="F71" s="75"/>
      <c r="G71" s="75"/>
      <c r="H71" s="75"/>
      <c r="I71" s="208"/>
      <c r="J71" s="75"/>
      <c r="K71" s="75"/>
      <c r="L71" s="73"/>
    </row>
    <row r="72" spans="2:12" s="1" customFormat="1" ht="17.25" customHeight="1">
      <c r="B72" s="47"/>
      <c r="C72" s="75"/>
      <c r="D72" s="75"/>
      <c r="E72" s="83" t="str">
        <f>E9</f>
        <v>vrn - Vedlejší a ostatní náklady</v>
      </c>
      <c r="F72" s="75"/>
      <c r="G72" s="75"/>
      <c r="H72" s="75"/>
      <c r="I72" s="208"/>
      <c r="J72" s="75"/>
      <c r="K72" s="75"/>
      <c r="L72" s="73"/>
    </row>
    <row r="73" spans="2:12" s="1" customFormat="1" ht="6.95" customHeight="1">
      <c r="B73" s="47"/>
      <c r="C73" s="75"/>
      <c r="D73" s="75"/>
      <c r="E73" s="75"/>
      <c r="F73" s="75"/>
      <c r="G73" s="75"/>
      <c r="H73" s="75"/>
      <c r="I73" s="208"/>
      <c r="J73" s="75"/>
      <c r="K73" s="75"/>
      <c r="L73" s="73"/>
    </row>
    <row r="74" spans="2:12" s="1" customFormat="1" ht="18" customHeight="1">
      <c r="B74" s="47"/>
      <c r="C74" s="77" t="s">
        <v>25</v>
      </c>
      <c r="D74" s="75"/>
      <c r="E74" s="75"/>
      <c r="F74" s="212" t="str">
        <f>F12</f>
        <v>Dobrošov</v>
      </c>
      <c r="G74" s="75"/>
      <c r="H74" s="75"/>
      <c r="I74" s="213" t="s">
        <v>27</v>
      </c>
      <c r="J74" s="86" t="str">
        <f>IF(J12="","",J12)</f>
        <v>3. 5. 2017</v>
      </c>
      <c r="K74" s="75"/>
      <c r="L74" s="73"/>
    </row>
    <row r="75" spans="2:12" s="1" customFormat="1" ht="6.95" customHeight="1">
      <c r="B75" s="47"/>
      <c r="C75" s="75"/>
      <c r="D75" s="75"/>
      <c r="E75" s="75"/>
      <c r="F75" s="75"/>
      <c r="G75" s="75"/>
      <c r="H75" s="75"/>
      <c r="I75" s="208"/>
      <c r="J75" s="75"/>
      <c r="K75" s="75"/>
      <c r="L75" s="73"/>
    </row>
    <row r="76" spans="2:12" s="1" customFormat="1" ht="13.5">
      <c r="B76" s="47"/>
      <c r="C76" s="77" t="s">
        <v>29</v>
      </c>
      <c r="D76" s="75"/>
      <c r="E76" s="75"/>
      <c r="F76" s="212" t="str">
        <f>E15</f>
        <v xml:space="preserve"> </v>
      </c>
      <c r="G76" s="75"/>
      <c r="H76" s="75"/>
      <c r="I76" s="213" t="s">
        <v>35</v>
      </c>
      <c r="J76" s="212" t="str">
        <f>E21</f>
        <v xml:space="preserve"> </v>
      </c>
      <c r="K76" s="75"/>
      <c r="L76" s="73"/>
    </row>
    <row r="77" spans="2:12" s="1" customFormat="1" ht="14.4" customHeight="1">
      <c r="B77" s="47"/>
      <c r="C77" s="77" t="s">
        <v>33</v>
      </c>
      <c r="D77" s="75"/>
      <c r="E77" s="75"/>
      <c r="F77" s="212" t="str">
        <f>IF(E18="","",E18)</f>
        <v/>
      </c>
      <c r="G77" s="75"/>
      <c r="H77" s="75"/>
      <c r="I77" s="208"/>
      <c r="J77" s="75"/>
      <c r="K77" s="75"/>
      <c r="L77" s="73"/>
    </row>
    <row r="78" spans="2:12" s="1" customFormat="1" ht="10.3" customHeight="1">
      <c r="B78" s="47"/>
      <c r="C78" s="75"/>
      <c r="D78" s="75"/>
      <c r="E78" s="75"/>
      <c r="F78" s="75"/>
      <c r="G78" s="75"/>
      <c r="H78" s="75"/>
      <c r="I78" s="208"/>
      <c r="J78" s="75"/>
      <c r="K78" s="75"/>
      <c r="L78" s="73"/>
    </row>
    <row r="79" spans="2:20" s="10" customFormat="1" ht="29.25" customHeight="1">
      <c r="B79" s="214"/>
      <c r="C79" s="215" t="s">
        <v>379</v>
      </c>
      <c r="D79" s="216" t="s">
        <v>58</v>
      </c>
      <c r="E79" s="216" t="s">
        <v>54</v>
      </c>
      <c r="F79" s="216" t="s">
        <v>380</v>
      </c>
      <c r="G79" s="216" t="s">
        <v>381</v>
      </c>
      <c r="H79" s="216" t="s">
        <v>382</v>
      </c>
      <c r="I79" s="217" t="s">
        <v>383</v>
      </c>
      <c r="J79" s="216" t="s">
        <v>282</v>
      </c>
      <c r="K79" s="218" t="s">
        <v>384</v>
      </c>
      <c r="L79" s="219"/>
      <c r="M79" s="103" t="s">
        <v>385</v>
      </c>
      <c r="N79" s="104" t="s">
        <v>43</v>
      </c>
      <c r="O79" s="104" t="s">
        <v>386</v>
      </c>
      <c r="P79" s="104" t="s">
        <v>387</v>
      </c>
      <c r="Q79" s="104" t="s">
        <v>388</v>
      </c>
      <c r="R79" s="104" t="s">
        <v>389</v>
      </c>
      <c r="S79" s="104" t="s">
        <v>390</v>
      </c>
      <c r="T79" s="105" t="s">
        <v>391</v>
      </c>
    </row>
    <row r="80" spans="2:63" s="1" customFormat="1" ht="29.25" customHeight="1">
      <c r="B80" s="47"/>
      <c r="C80" s="109" t="s">
        <v>287</v>
      </c>
      <c r="D80" s="75"/>
      <c r="E80" s="75"/>
      <c r="F80" s="75"/>
      <c r="G80" s="75"/>
      <c r="H80" s="75"/>
      <c r="I80" s="208"/>
      <c r="J80" s="220">
        <f>BK80</f>
        <v>0</v>
      </c>
      <c r="K80" s="75"/>
      <c r="L80" s="73"/>
      <c r="M80" s="106"/>
      <c r="N80" s="107"/>
      <c r="O80" s="107"/>
      <c r="P80" s="221">
        <f>P81</f>
        <v>0</v>
      </c>
      <c r="Q80" s="107"/>
      <c r="R80" s="221">
        <f>R81</f>
        <v>0</v>
      </c>
      <c r="S80" s="107"/>
      <c r="T80" s="222">
        <f>T81</f>
        <v>0</v>
      </c>
      <c r="AT80" s="25" t="s">
        <v>72</v>
      </c>
      <c r="AU80" s="25" t="s">
        <v>288</v>
      </c>
      <c r="BK80" s="223">
        <f>BK81</f>
        <v>0</v>
      </c>
    </row>
    <row r="81" spans="2:63" s="11" customFormat="1" ht="37.4" customHeight="1">
      <c r="B81" s="224"/>
      <c r="C81" s="225"/>
      <c r="D81" s="226" t="s">
        <v>72</v>
      </c>
      <c r="E81" s="227" t="s">
        <v>6697</v>
      </c>
      <c r="F81" s="227" t="s">
        <v>6698</v>
      </c>
      <c r="G81" s="225"/>
      <c r="H81" s="225"/>
      <c r="I81" s="228"/>
      <c r="J81" s="229">
        <f>BK81</f>
        <v>0</v>
      </c>
      <c r="K81" s="225"/>
      <c r="L81" s="230"/>
      <c r="M81" s="231"/>
      <c r="N81" s="232"/>
      <c r="O81" s="232"/>
      <c r="P81" s="233">
        <f>P82+P91+P94</f>
        <v>0</v>
      </c>
      <c r="Q81" s="232"/>
      <c r="R81" s="233">
        <f>R82+R91+R94</f>
        <v>0</v>
      </c>
      <c r="S81" s="232"/>
      <c r="T81" s="234">
        <f>T82+T91+T94</f>
        <v>0</v>
      </c>
      <c r="AR81" s="235" t="s">
        <v>422</v>
      </c>
      <c r="AT81" s="236" t="s">
        <v>72</v>
      </c>
      <c r="AU81" s="236" t="s">
        <v>73</v>
      </c>
      <c r="AY81" s="235" t="s">
        <v>394</v>
      </c>
      <c r="BK81" s="237">
        <f>BK82+BK91+BK94</f>
        <v>0</v>
      </c>
    </row>
    <row r="82" spans="2:63" s="11" customFormat="1" ht="19.9" customHeight="1">
      <c r="B82" s="224"/>
      <c r="C82" s="225"/>
      <c r="D82" s="226" t="s">
        <v>72</v>
      </c>
      <c r="E82" s="238" t="s">
        <v>73</v>
      </c>
      <c r="F82" s="238" t="s">
        <v>6698</v>
      </c>
      <c r="G82" s="225"/>
      <c r="H82" s="225"/>
      <c r="I82" s="228"/>
      <c r="J82" s="239">
        <f>BK82</f>
        <v>0</v>
      </c>
      <c r="K82" s="225"/>
      <c r="L82" s="230"/>
      <c r="M82" s="231"/>
      <c r="N82" s="232"/>
      <c r="O82" s="232"/>
      <c r="P82" s="233">
        <f>SUM(P83:P90)</f>
        <v>0</v>
      </c>
      <c r="Q82" s="232"/>
      <c r="R82" s="233">
        <f>SUM(R83:R90)</f>
        <v>0</v>
      </c>
      <c r="S82" s="232"/>
      <c r="T82" s="234">
        <f>SUM(T83:T90)</f>
        <v>0</v>
      </c>
      <c r="AR82" s="235" t="s">
        <v>422</v>
      </c>
      <c r="AT82" s="236" t="s">
        <v>72</v>
      </c>
      <c r="AU82" s="236" t="s">
        <v>24</v>
      </c>
      <c r="AY82" s="235" t="s">
        <v>394</v>
      </c>
      <c r="BK82" s="237">
        <f>SUM(BK83:BK90)</f>
        <v>0</v>
      </c>
    </row>
    <row r="83" spans="2:65" s="1" customFormat="1" ht="16.5" customHeight="1">
      <c r="B83" s="47"/>
      <c r="C83" s="240" t="s">
        <v>24</v>
      </c>
      <c r="D83" s="240" t="s">
        <v>396</v>
      </c>
      <c r="E83" s="241" t="s">
        <v>6699</v>
      </c>
      <c r="F83" s="242" t="s">
        <v>6700</v>
      </c>
      <c r="G83" s="243" t="s">
        <v>3993</v>
      </c>
      <c r="H83" s="244">
        <v>1</v>
      </c>
      <c r="I83" s="245"/>
      <c r="J83" s="246">
        <f>ROUND(I83*H83,2)</f>
        <v>0</v>
      </c>
      <c r="K83" s="242" t="s">
        <v>6425</v>
      </c>
      <c r="L83" s="73"/>
      <c r="M83" s="247" t="s">
        <v>22</v>
      </c>
      <c r="N83" s="248" t="s">
        <v>44</v>
      </c>
      <c r="O83" s="48"/>
      <c r="P83" s="249">
        <f>O83*H83</f>
        <v>0</v>
      </c>
      <c r="Q83" s="249">
        <v>0</v>
      </c>
      <c r="R83" s="249">
        <f>Q83*H83</f>
        <v>0</v>
      </c>
      <c r="S83" s="249">
        <v>0</v>
      </c>
      <c r="T83" s="250">
        <f>S83*H83</f>
        <v>0</v>
      </c>
      <c r="AR83" s="25" t="s">
        <v>6701</v>
      </c>
      <c r="AT83" s="25" t="s">
        <v>396</v>
      </c>
      <c r="AU83" s="25" t="s">
        <v>81</v>
      </c>
      <c r="AY83" s="25" t="s">
        <v>394</v>
      </c>
      <c r="BE83" s="251">
        <f>IF(N83="základní",J83,0)</f>
        <v>0</v>
      </c>
      <c r="BF83" s="251">
        <f>IF(N83="snížená",J83,0)</f>
        <v>0</v>
      </c>
      <c r="BG83" s="251">
        <f>IF(N83="zákl. přenesená",J83,0)</f>
        <v>0</v>
      </c>
      <c r="BH83" s="251">
        <f>IF(N83="sníž. přenesená",J83,0)</f>
        <v>0</v>
      </c>
      <c r="BI83" s="251">
        <f>IF(N83="nulová",J83,0)</f>
        <v>0</v>
      </c>
      <c r="BJ83" s="25" t="s">
        <v>24</v>
      </c>
      <c r="BK83" s="251">
        <f>ROUND(I83*H83,2)</f>
        <v>0</v>
      </c>
      <c r="BL83" s="25" t="s">
        <v>6701</v>
      </c>
      <c r="BM83" s="25" t="s">
        <v>6702</v>
      </c>
    </row>
    <row r="84" spans="2:47" s="1" customFormat="1" ht="13.5">
      <c r="B84" s="47"/>
      <c r="C84" s="75"/>
      <c r="D84" s="252" t="s">
        <v>403</v>
      </c>
      <c r="E84" s="75"/>
      <c r="F84" s="253" t="s">
        <v>6703</v>
      </c>
      <c r="G84" s="75"/>
      <c r="H84" s="75"/>
      <c r="I84" s="208"/>
      <c r="J84" s="75"/>
      <c r="K84" s="75"/>
      <c r="L84" s="73"/>
      <c r="M84" s="254"/>
      <c r="N84" s="48"/>
      <c r="O84" s="48"/>
      <c r="P84" s="48"/>
      <c r="Q84" s="48"/>
      <c r="R84" s="48"/>
      <c r="S84" s="48"/>
      <c r="T84" s="96"/>
      <c r="AT84" s="25" t="s">
        <v>403</v>
      </c>
      <c r="AU84" s="25" t="s">
        <v>81</v>
      </c>
    </row>
    <row r="85" spans="2:65" s="1" customFormat="1" ht="16.5" customHeight="1">
      <c r="B85" s="47"/>
      <c r="C85" s="240" t="s">
        <v>81</v>
      </c>
      <c r="D85" s="240" t="s">
        <v>396</v>
      </c>
      <c r="E85" s="241" t="s">
        <v>6704</v>
      </c>
      <c r="F85" s="242" t="s">
        <v>6705</v>
      </c>
      <c r="G85" s="243" t="s">
        <v>3993</v>
      </c>
      <c r="H85" s="244">
        <v>1</v>
      </c>
      <c r="I85" s="245"/>
      <c r="J85" s="246">
        <f>ROUND(I85*H85,2)</f>
        <v>0</v>
      </c>
      <c r="K85" s="242" t="s">
        <v>6425</v>
      </c>
      <c r="L85" s="73"/>
      <c r="M85" s="247" t="s">
        <v>22</v>
      </c>
      <c r="N85" s="248" t="s">
        <v>44</v>
      </c>
      <c r="O85" s="48"/>
      <c r="P85" s="249">
        <f>O85*H85</f>
        <v>0</v>
      </c>
      <c r="Q85" s="249">
        <v>0</v>
      </c>
      <c r="R85" s="249">
        <f>Q85*H85</f>
        <v>0</v>
      </c>
      <c r="S85" s="249">
        <v>0</v>
      </c>
      <c r="T85" s="250">
        <f>S85*H85</f>
        <v>0</v>
      </c>
      <c r="AR85" s="25" t="s">
        <v>6701</v>
      </c>
      <c r="AT85" s="25" t="s">
        <v>396</v>
      </c>
      <c r="AU85" s="25" t="s">
        <v>81</v>
      </c>
      <c r="AY85" s="25" t="s">
        <v>394</v>
      </c>
      <c r="BE85" s="251">
        <f>IF(N85="základní",J85,0)</f>
        <v>0</v>
      </c>
      <c r="BF85" s="251">
        <f>IF(N85="snížená",J85,0)</f>
        <v>0</v>
      </c>
      <c r="BG85" s="251">
        <f>IF(N85="zákl. přenesená",J85,0)</f>
        <v>0</v>
      </c>
      <c r="BH85" s="251">
        <f>IF(N85="sníž. přenesená",J85,0)</f>
        <v>0</v>
      </c>
      <c r="BI85" s="251">
        <f>IF(N85="nulová",J85,0)</f>
        <v>0</v>
      </c>
      <c r="BJ85" s="25" t="s">
        <v>24</v>
      </c>
      <c r="BK85" s="251">
        <f>ROUND(I85*H85,2)</f>
        <v>0</v>
      </c>
      <c r="BL85" s="25" t="s">
        <v>6701</v>
      </c>
      <c r="BM85" s="25" t="s">
        <v>6706</v>
      </c>
    </row>
    <row r="86" spans="2:47" s="1" customFormat="1" ht="13.5">
      <c r="B86" s="47"/>
      <c r="C86" s="75"/>
      <c r="D86" s="252" t="s">
        <v>403</v>
      </c>
      <c r="E86" s="75"/>
      <c r="F86" s="253" t="s">
        <v>6707</v>
      </c>
      <c r="G86" s="75"/>
      <c r="H86" s="75"/>
      <c r="I86" s="208"/>
      <c r="J86" s="75"/>
      <c r="K86" s="75"/>
      <c r="L86" s="73"/>
      <c r="M86" s="254"/>
      <c r="N86" s="48"/>
      <c r="O86" s="48"/>
      <c r="P86" s="48"/>
      <c r="Q86" s="48"/>
      <c r="R86" s="48"/>
      <c r="S86" s="48"/>
      <c r="T86" s="96"/>
      <c r="AT86" s="25" t="s">
        <v>403</v>
      </c>
      <c r="AU86" s="25" t="s">
        <v>81</v>
      </c>
    </row>
    <row r="87" spans="2:65" s="1" customFormat="1" ht="16.5" customHeight="1">
      <c r="B87" s="47"/>
      <c r="C87" s="240" t="s">
        <v>413</v>
      </c>
      <c r="D87" s="240" t="s">
        <v>396</v>
      </c>
      <c r="E87" s="241" t="s">
        <v>6708</v>
      </c>
      <c r="F87" s="242" t="s">
        <v>6709</v>
      </c>
      <c r="G87" s="243" t="s">
        <v>3993</v>
      </c>
      <c r="H87" s="244">
        <v>1</v>
      </c>
      <c r="I87" s="245"/>
      <c r="J87" s="246">
        <f>ROUND(I87*H87,2)</f>
        <v>0</v>
      </c>
      <c r="K87" s="242" t="s">
        <v>6425</v>
      </c>
      <c r="L87" s="73"/>
      <c r="M87" s="247" t="s">
        <v>22</v>
      </c>
      <c r="N87" s="248" t="s">
        <v>44</v>
      </c>
      <c r="O87" s="48"/>
      <c r="P87" s="249">
        <f>O87*H87</f>
        <v>0</v>
      </c>
      <c r="Q87" s="249">
        <v>0</v>
      </c>
      <c r="R87" s="249">
        <f>Q87*H87</f>
        <v>0</v>
      </c>
      <c r="S87" s="249">
        <v>0</v>
      </c>
      <c r="T87" s="250">
        <f>S87*H87</f>
        <v>0</v>
      </c>
      <c r="AR87" s="25" t="s">
        <v>6701</v>
      </c>
      <c r="AT87" s="25" t="s">
        <v>396</v>
      </c>
      <c r="AU87" s="25" t="s">
        <v>81</v>
      </c>
      <c r="AY87" s="25" t="s">
        <v>394</v>
      </c>
      <c r="BE87" s="251">
        <f>IF(N87="základní",J87,0)</f>
        <v>0</v>
      </c>
      <c r="BF87" s="251">
        <f>IF(N87="snížená",J87,0)</f>
        <v>0</v>
      </c>
      <c r="BG87" s="251">
        <f>IF(N87="zákl. přenesená",J87,0)</f>
        <v>0</v>
      </c>
      <c r="BH87" s="251">
        <f>IF(N87="sníž. přenesená",J87,0)</f>
        <v>0</v>
      </c>
      <c r="BI87" s="251">
        <f>IF(N87="nulová",J87,0)</f>
        <v>0</v>
      </c>
      <c r="BJ87" s="25" t="s">
        <v>24</v>
      </c>
      <c r="BK87" s="251">
        <f>ROUND(I87*H87,2)</f>
        <v>0</v>
      </c>
      <c r="BL87" s="25" t="s">
        <v>6701</v>
      </c>
      <c r="BM87" s="25" t="s">
        <v>6710</v>
      </c>
    </row>
    <row r="88" spans="2:47" s="1" customFormat="1" ht="13.5">
      <c r="B88" s="47"/>
      <c r="C88" s="75"/>
      <c r="D88" s="252" t="s">
        <v>403</v>
      </c>
      <c r="E88" s="75"/>
      <c r="F88" s="253" t="s">
        <v>6711</v>
      </c>
      <c r="G88" s="75"/>
      <c r="H88" s="75"/>
      <c r="I88" s="208"/>
      <c r="J88" s="75"/>
      <c r="K88" s="75"/>
      <c r="L88" s="73"/>
      <c r="M88" s="254"/>
      <c r="N88" s="48"/>
      <c r="O88" s="48"/>
      <c r="P88" s="48"/>
      <c r="Q88" s="48"/>
      <c r="R88" s="48"/>
      <c r="S88" s="48"/>
      <c r="T88" s="96"/>
      <c r="AT88" s="25" t="s">
        <v>403</v>
      </c>
      <c r="AU88" s="25" t="s">
        <v>81</v>
      </c>
    </row>
    <row r="89" spans="2:65" s="1" customFormat="1" ht="16.5" customHeight="1">
      <c r="B89" s="47"/>
      <c r="C89" s="240" t="s">
        <v>401</v>
      </c>
      <c r="D89" s="240" t="s">
        <v>396</v>
      </c>
      <c r="E89" s="241" t="s">
        <v>6712</v>
      </c>
      <c r="F89" s="242" t="s">
        <v>6713</v>
      </c>
      <c r="G89" s="243" t="s">
        <v>3993</v>
      </c>
      <c r="H89" s="244">
        <v>1</v>
      </c>
      <c r="I89" s="245"/>
      <c r="J89" s="246">
        <f>ROUND(I89*H89,2)</f>
        <v>0</v>
      </c>
      <c r="K89" s="242" t="s">
        <v>6425</v>
      </c>
      <c r="L89" s="73"/>
      <c r="M89" s="247" t="s">
        <v>22</v>
      </c>
      <c r="N89" s="248" t="s">
        <v>44</v>
      </c>
      <c r="O89" s="48"/>
      <c r="P89" s="249">
        <f>O89*H89</f>
        <v>0</v>
      </c>
      <c r="Q89" s="249">
        <v>0</v>
      </c>
      <c r="R89" s="249">
        <f>Q89*H89</f>
        <v>0</v>
      </c>
      <c r="S89" s="249">
        <v>0</v>
      </c>
      <c r="T89" s="250">
        <f>S89*H89</f>
        <v>0</v>
      </c>
      <c r="AR89" s="25" t="s">
        <v>6701</v>
      </c>
      <c r="AT89" s="25" t="s">
        <v>396</v>
      </c>
      <c r="AU89" s="25" t="s">
        <v>81</v>
      </c>
      <c r="AY89" s="25" t="s">
        <v>394</v>
      </c>
      <c r="BE89" s="251">
        <f>IF(N89="základní",J89,0)</f>
        <v>0</v>
      </c>
      <c r="BF89" s="251">
        <f>IF(N89="snížená",J89,0)</f>
        <v>0</v>
      </c>
      <c r="BG89" s="251">
        <f>IF(N89="zákl. přenesená",J89,0)</f>
        <v>0</v>
      </c>
      <c r="BH89" s="251">
        <f>IF(N89="sníž. přenesená",J89,0)</f>
        <v>0</v>
      </c>
      <c r="BI89" s="251">
        <f>IF(N89="nulová",J89,0)</f>
        <v>0</v>
      </c>
      <c r="BJ89" s="25" t="s">
        <v>24</v>
      </c>
      <c r="BK89" s="251">
        <f>ROUND(I89*H89,2)</f>
        <v>0</v>
      </c>
      <c r="BL89" s="25" t="s">
        <v>6701</v>
      </c>
      <c r="BM89" s="25" t="s">
        <v>6714</v>
      </c>
    </row>
    <row r="90" spans="2:47" s="1" customFormat="1" ht="13.5">
      <c r="B90" s="47"/>
      <c r="C90" s="75"/>
      <c r="D90" s="252" t="s">
        <v>403</v>
      </c>
      <c r="E90" s="75"/>
      <c r="F90" s="253" t="s">
        <v>6715</v>
      </c>
      <c r="G90" s="75"/>
      <c r="H90" s="75"/>
      <c r="I90" s="208"/>
      <c r="J90" s="75"/>
      <c r="K90" s="75"/>
      <c r="L90" s="73"/>
      <c r="M90" s="254"/>
      <c r="N90" s="48"/>
      <c r="O90" s="48"/>
      <c r="P90" s="48"/>
      <c r="Q90" s="48"/>
      <c r="R90" s="48"/>
      <c r="S90" s="48"/>
      <c r="T90" s="96"/>
      <c r="AT90" s="25" t="s">
        <v>403</v>
      </c>
      <c r="AU90" s="25" t="s">
        <v>81</v>
      </c>
    </row>
    <row r="91" spans="2:63" s="11" customFormat="1" ht="29.85" customHeight="1">
      <c r="B91" s="224"/>
      <c r="C91" s="225"/>
      <c r="D91" s="226" t="s">
        <v>72</v>
      </c>
      <c r="E91" s="238" t="s">
        <v>6716</v>
      </c>
      <c r="F91" s="238" t="s">
        <v>6717</v>
      </c>
      <c r="G91" s="225"/>
      <c r="H91" s="225"/>
      <c r="I91" s="228"/>
      <c r="J91" s="239">
        <f>BK91</f>
        <v>0</v>
      </c>
      <c r="K91" s="225"/>
      <c r="L91" s="230"/>
      <c r="M91" s="231"/>
      <c r="N91" s="232"/>
      <c r="O91" s="232"/>
      <c r="P91" s="233">
        <f>SUM(P92:P93)</f>
        <v>0</v>
      </c>
      <c r="Q91" s="232"/>
      <c r="R91" s="233">
        <f>SUM(R92:R93)</f>
        <v>0</v>
      </c>
      <c r="S91" s="232"/>
      <c r="T91" s="234">
        <f>SUM(T92:T93)</f>
        <v>0</v>
      </c>
      <c r="AR91" s="235" t="s">
        <v>422</v>
      </c>
      <c r="AT91" s="236" t="s">
        <v>72</v>
      </c>
      <c r="AU91" s="236" t="s">
        <v>24</v>
      </c>
      <c r="AY91" s="235" t="s">
        <v>394</v>
      </c>
      <c r="BK91" s="237">
        <f>SUM(BK92:BK93)</f>
        <v>0</v>
      </c>
    </row>
    <row r="92" spans="2:65" s="1" customFormat="1" ht="16.5" customHeight="1">
      <c r="B92" s="47"/>
      <c r="C92" s="240" t="s">
        <v>422</v>
      </c>
      <c r="D92" s="240" t="s">
        <v>396</v>
      </c>
      <c r="E92" s="241" t="s">
        <v>6718</v>
      </c>
      <c r="F92" s="242" t="s">
        <v>6717</v>
      </c>
      <c r="G92" s="243" t="s">
        <v>3993</v>
      </c>
      <c r="H92" s="244">
        <v>1</v>
      </c>
      <c r="I92" s="245"/>
      <c r="J92" s="246">
        <f>ROUND(I92*H92,2)</f>
        <v>0</v>
      </c>
      <c r="K92" s="242" t="s">
        <v>410</v>
      </c>
      <c r="L92" s="73"/>
      <c r="M92" s="247" t="s">
        <v>22</v>
      </c>
      <c r="N92" s="248" t="s">
        <v>44</v>
      </c>
      <c r="O92" s="48"/>
      <c r="P92" s="249">
        <f>O92*H92</f>
        <v>0</v>
      </c>
      <c r="Q92" s="249">
        <v>0</v>
      </c>
      <c r="R92" s="249">
        <f>Q92*H92</f>
        <v>0</v>
      </c>
      <c r="S92" s="249">
        <v>0</v>
      </c>
      <c r="T92" s="250">
        <f>S92*H92</f>
        <v>0</v>
      </c>
      <c r="AR92" s="25" t="s">
        <v>6701</v>
      </c>
      <c r="AT92" s="25" t="s">
        <v>396</v>
      </c>
      <c r="AU92" s="25" t="s">
        <v>81</v>
      </c>
      <c r="AY92" s="25" t="s">
        <v>394</v>
      </c>
      <c r="BE92" s="251">
        <f>IF(N92="základní",J92,0)</f>
        <v>0</v>
      </c>
      <c r="BF92" s="251">
        <f>IF(N92="snížená",J92,0)</f>
        <v>0</v>
      </c>
      <c r="BG92" s="251">
        <f>IF(N92="zákl. přenesená",J92,0)</f>
        <v>0</v>
      </c>
      <c r="BH92" s="251">
        <f>IF(N92="sníž. přenesená",J92,0)</f>
        <v>0</v>
      </c>
      <c r="BI92" s="251">
        <f>IF(N92="nulová",J92,0)</f>
        <v>0</v>
      </c>
      <c r="BJ92" s="25" t="s">
        <v>24</v>
      </c>
      <c r="BK92" s="251">
        <f>ROUND(I92*H92,2)</f>
        <v>0</v>
      </c>
      <c r="BL92" s="25" t="s">
        <v>6701</v>
      </c>
      <c r="BM92" s="25" t="s">
        <v>6719</v>
      </c>
    </row>
    <row r="93" spans="2:47" s="1" customFormat="1" ht="13.5">
      <c r="B93" s="47"/>
      <c r="C93" s="75"/>
      <c r="D93" s="252" t="s">
        <v>403</v>
      </c>
      <c r="E93" s="75"/>
      <c r="F93" s="253" t="s">
        <v>6720</v>
      </c>
      <c r="G93" s="75"/>
      <c r="H93" s="75"/>
      <c r="I93" s="208"/>
      <c r="J93" s="75"/>
      <c r="K93" s="75"/>
      <c r="L93" s="73"/>
      <c r="M93" s="254"/>
      <c r="N93" s="48"/>
      <c r="O93" s="48"/>
      <c r="P93" s="48"/>
      <c r="Q93" s="48"/>
      <c r="R93" s="48"/>
      <c r="S93" s="48"/>
      <c r="T93" s="96"/>
      <c r="AT93" s="25" t="s">
        <v>403</v>
      </c>
      <c r="AU93" s="25" t="s">
        <v>81</v>
      </c>
    </row>
    <row r="94" spans="2:63" s="11" customFormat="1" ht="29.85" customHeight="1">
      <c r="B94" s="224"/>
      <c r="C94" s="225"/>
      <c r="D94" s="226" t="s">
        <v>72</v>
      </c>
      <c r="E94" s="238" t="s">
        <v>6721</v>
      </c>
      <c r="F94" s="238" t="s">
        <v>6722</v>
      </c>
      <c r="G94" s="225"/>
      <c r="H94" s="225"/>
      <c r="I94" s="228"/>
      <c r="J94" s="239">
        <f>BK94</f>
        <v>0</v>
      </c>
      <c r="K94" s="225"/>
      <c r="L94" s="230"/>
      <c r="M94" s="231"/>
      <c r="N94" s="232"/>
      <c r="O94" s="232"/>
      <c r="P94" s="233">
        <f>SUM(P95:P96)</f>
        <v>0</v>
      </c>
      <c r="Q94" s="232"/>
      <c r="R94" s="233">
        <f>SUM(R95:R96)</f>
        <v>0</v>
      </c>
      <c r="S94" s="232"/>
      <c r="T94" s="234">
        <f>SUM(T95:T96)</f>
        <v>0</v>
      </c>
      <c r="AR94" s="235" t="s">
        <v>422</v>
      </c>
      <c r="AT94" s="236" t="s">
        <v>72</v>
      </c>
      <c r="AU94" s="236" t="s">
        <v>24</v>
      </c>
      <c r="AY94" s="235" t="s">
        <v>394</v>
      </c>
      <c r="BK94" s="237">
        <f>SUM(BK95:BK96)</f>
        <v>0</v>
      </c>
    </row>
    <row r="95" spans="2:65" s="1" customFormat="1" ht="16.5" customHeight="1">
      <c r="B95" s="47"/>
      <c r="C95" s="240" t="s">
        <v>432</v>
      </c>
      <c r="D95" s="240" t="s">
        <v>396</v>
      </c>
      <c r="E95" s="241" t="s">
        <v>6723</v>
      </c>
      <c r="F95" s="242" t="s">
        <v>6724</v>
      </c>
      <c r="G95" s="243" t="s">
        <v>3993</v>
      </c>
      <c r="H95" s="244">
        <v>1</v>
      </c>
      <c r="I95" s="245"/>
      <c r="J95" s="246">
        <f>ROUND(I95*H95,2)</f>
        <v>0</v>
      </c>
      <c r="K95" s="242" t="s">
        <v>410</v>
      </c>
      <c r="L95" s="73"/>
      <c r="M95" s="247" t="s">
        <v>22</v>
      </c>
      <c r="N95" s="248" t="s">
        <v>44</v>
      </c>
      <c r="O95" s="48"/>
      <c r="P95" s="249">
        <f>O95*H95</f>
        <v>0</v>
      </c>
      <c r="Q95" s="249">
        <v>0</v>
      </c>
      <c r="R95" s="249">
        <f>Q95*H95</f>
        <v>0</v>
      </c>
      <c r="S95" s="249">
        <v>0</v>
      </c>
      <c r="T95" s="250">
        <f>S95*H95</f>
        <v>0</v>
      </c>
      <c r="AR95" s="25" t="s">
        <v>6701</v>
      </c>
      <c r="AT95" s="25" t="s">
        <v>396</v>
      </c>
      <c r="AU95" s="25" t="s">
        <v>81</v>
      </c>
      <c r="AY95" s="25" t="s">
        <v>394</v>
      </c>
      <c r="BE95" s="251">
        <f>IF(N95="základní",J95,0)</f>
        <v>0</v>
      </c>
      <c r="BF95" s="251">
        <f>IF(N95="snížená",J95,0)</f>
        <v>0</v>
      </c>
      <c r="BG95" s="251">
        <f>IF(N95="zákl. přenesená",J95,0)</f>
        <v>0</v>
      </c>
      <c r="BH95" s="251">
        <f>IF(N95="sníž. přenesená",J95,0)</f>
        <v>0</v>
      </c>
      <c r="BI95" s="251">
        <f>IF(N95="nulová",J95,0)</f>
        <v>0</v>
      </c>
      <c r="BJ95" s="25" t="s">
        <v>24</v>
      </c>
      <c r="BK95" s="251">
        <f>ROUND(I95*H95,2)</f>
        <v>0</v>
      </c>
      <c r="BL95" s="25" t="s">
        <v>6701</v>
      </c>
      <c r="BM95" s="25" t="s">
        <v>6725</v>
      </c>
    </row>
    <row r="96" spans="2:47" s="1" customFormat="1" ht="13.5">
      <c r="B96" s="47"/>
      <c r="C96" s="75"/>
      <c r="D96" s="252" t="s">
        <v>403</v>
      </c>
      <c r="E96" s="75"/>
      <c r="F96" s="253" t="s">
        <v>6726</v>
      </c>
      <c r="G96" s="75"/>
      <c r="H96" s="75"/>
      <c r="I96" s="208"/>
      <c r="J96" s="75"/>
      <c r="K96" s="75"/>
      <c r="L96" s="73"/>
      <c r="M96" s="309"/>
      <c r="N96" s="310"/>
      <c r="O96" s="310"/>
      <c r="P96" s="310"/>
      <c r="Q96" s="310"/>
      <c r="R96" s="310"/>
      <c r="S96" s="310"/>
      <c r="T96" s="311"/>
      <c r="AT96" s="25" t="s">
        <v>403</v>
      </c>
      <c r="AU96" s="25" t="s">
        <v>81</v>
      </c>
    </row>
    <row r="97" spans="2:12" s="1" customFormat="1" ht="6.95" customHeight="1">
      <c r="B97" s="68"/>
      <c r="C97" s="69"/>
      <c r="D97" s="69"/>
      <c r="E97" s="69"/>
      <c r="F97" s="69"/>
      <c r="G97" s="69"/>
      <c r="H97" s="69"/>
      <c r="I97" s="181"/>
      <c r="J97" s="69"/>
      <c r="K97" s="69"/>
      <c r="L97" s="73"/>
    </row>
  </sheetData>
  <sheetProtection password="CC35" sheet="1" objects="1" scenarios="1" formatColumns="0" formatRows="0" autoFilter="0"/>
  <autoFilter ref="C79:K96"/>
  <mergeCells count="10">
    <mergeCell ref="E7:H7"/>
    <mergeCell ref="E9:H9"/>
    <mergeCell ref="E24:H24"/>
    <mergeCell ref="E45:H45"/>
    <mergeCell ref="E47:H47"/>
    <mergeCell ref="J51:J52"/>
    <mergeCell ref="E70:H70"/>
    <mergeCell ref="E72:H72"/>
    <mergeCell ref="G1:H1"/>
    <mergeCell ref="L2:V2"/>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322" customWidth="1"/>
    <col min="2" max="2" width="1.66796875" style="322" customWidth="1"/>
    <col min="3" max="4" width="5" style="322" customWidth="1"/>
    <col min="5" max="5" width="11.66015625" style="322" customWidth="1"/>
    <col min="6" max="6" width="9.16015625" style="322" customWidth="1"/>
    <col min="7" max="7" width="5" style="322" customWidth="1"/>
    <col min="8" max="8" width="77.83203125" style="322" customWidth="1"/>
    <col min="9" max="10" width="20" style="322" customWidth="1"/>
    <col min="11" max="11" width="1.66796875" style="322" customWidth="1"/>
  </cols>
  <sheetData>
    <row r="1" ht="37.5" customHeight="1"/>
    <row r="2" spans="2:11" ht="7.5" customHeight="1">
      <c r="B2" s="323"/>
      <c r="C2" s="324"/>
      <c r="D2" s="324"/>
      <c r="E2" s="324"/>
      <c r="F2" s="324"/>
      <c r="G2" s="324"/>
      <c r="H2" s="324"/>
      <c r="I2" s="324"/>
      <c r="J2" s="324"/>
      <c r="K2" s="325"/>
    </row>
    <row r="3" spans="2:11" s="16" customFormat="1" ht="45" customHeight="1">
      <c r="B3" s="326"/>
      <c r="C3" s="327" t="s">
        <v>6727</v>
      </c>
      <c r="D3" s="327"/>
      <c r="E3" s="327"/>
      <c r="F3" s="327"/>
      <c r="G3" s="327"/>
      <c r="H3" s="327"/>
      <c r="I3" s="327"/>
      <c r="J3" s="327"/>
      <c r="K3" s="328"/>
    </row>
    <row r="4" spans="2:11" ht="25.5" customHeight="1">
      <c r="B4" s="329"/>
      <c r="C4" s="330" t="s">
        <v>6728</v>
      </c>
      <c r="D4" s="330"/>
      <c r="E4" s="330"/>
      <c r="F4" s="330"/>
      <c r="G4" s="330"/>
      <c r="H4" s="330"/>
      <c r="I4" s="330"/>
      <c r="J4" s="330"/>
      <c r="K4" s="331"/>
    </row>
    <row r="5" spans="2:11" ht="5.25" customHeight="1">
      <c r="B5" s="329"/>
      <c r="C5" s="332"/>
      <c r="D5" s="332"/>
      <c r="E5" s="332"/>
      <c r="F5" s="332"/>
      <c r="G5" s="332"/>
      <c r="H5" s="332"/>
      <c r="I5" s="332"/>
      <c r="J5" s="332"/>
      <c r="K5" s="331"/>
    </row>
    <row r="6" spans="2:11" ht="15" customHeight="1">
      <c r="B6" s="329"/>
      <c r="C6" s="333" t="s">
        <v>6729</v>
      </c>
      <c r="D6" s="333"/>
      <c r="E6" s="333"/>
      <c r="F6" s="333"/>
      <c r="G6" s="333"/>
      <c r="H6" s="333"/>
      <c r="I6" s="333"/>
      <c r="J6" s="333"/>
      <c r="K6" s="331"/>
    </row>
    <row r="7" spans="2:11" ht="15" customHeight="1">
      <c r="B7" s="334"/>
      <c r="C7" s="333" t="s">
        <v>6730</v>
      </c>
      <c r="D7" s="333"/>
      <c r="E7" s="333"/>
      <c r="F7" s="333"/>
      <c r="G7" s="333"/>
      <c r="H7" s="333"/>
      <c r="I7" s="333"/>
      <c r="J7" s="333"/>
      <c r="K7" s="331"/>
    </row>
    <row r="8" spans="2:11" ht="12.75" customHeight="1">
      <c r="B8" s="334"/>
      <c r="C8" s="333"/>
      <c r="D8" s="333"/>
      <c r="E8" s="333"/>
      <c r="F8" s="333"/>
      <c r="G8" s="333"/>
      <c r="H8" s="333"/>
      <c r="I8" s="333"/>
      <c r="J8" s="333"/>
      <c r="K8" s="331"/>
    </row>
    <row r="9" spans="2:11" ht="15" customHeight="1">
      <c r="B9" s="334"/>
      <c r="C9" s="333" t="s">
        <v>6731</v>
      </c>
      <c r="D9" s="333"/>
      <c r="E9" s="333"/>
      <c r="F9" s="333"/>
      <c r="G9" s="333"/>
      <c r="H9" s="333"/>
      <c r="I9" s="333"/>
      <c r="J9" s="333"/>
      <c r="K9" s="331"/>
    </row>
    <row r="10" spans="2:11" ht="15" customHeight="1">
      <c r="B10" s="334"/>
      <c r="C10" s="333"/>
      <c r="D10" s="333" t="s">
        <v>6732</v>
      </c>
      <c r="E10" s="333"/>
      <c r="F10" s="333"/>
      <c r="G10" s="333"/>
      <c r="H10" s="333"/>
      <c r="I10" s="333"/>
      <c r="J10" s="333"/>
      <c r="K10" s="331"/>
    </row>
    <row r="11" spans="2:11" ht="15" customHeight="1">
      <c r="B11" s="334"/>
      <c r="C11" s="335"/>
      <c r="D11" s="333" t="s">
        <v>6733</v>
      </c>
      <c r="E11" s="333"/>
      <c r="F11" s="333"/>
      <c r="G11" s="333"/>
      <c r="H11" s="333"/>
      <c r="I11" s="333"/>
      <c r="J11" s="333"/>
      <c r="K11" s="331"/>
    </row>
    <row r="12" spans="2:11" ht="12.75" customHeight="1">
      <c r="B12" s="334"/>
      <c r="C12" s="335"/>
      <c r="D12" s="335"/>
      <c r="E12" s="335"/>
      <c r="F12" s="335"/>
      <c r="G12" s="335"/>
      <c r="H12" s="335"/>
      <c r="I12" s="335"/>
      <c r="J12" s="335"/>
      <c r="K12" s="331"/>
    </row>
    <row r="13" spans="2:11" ht="15" customHeight="1">
      <c r="B13" s="334"/>
      <c r="C13" s="335"/>
      <c r="D13" s="333" t="s">
        <v>6734</v>
      </c>
      <c r="E13" s="333"/>
      <c r="F13" s="333"/>
      <c r="G13" s="333"/>
      <c r="H13" s="333"/>
      <c r="I13" s="333"/>
      <c r="J13" s="333"/>
      <c r="K13" s="331"/>
    </row>
    <row r="14" spans="2:11" ht="15" customHeight="1">
      <c r="B14" s="334"/>
      <c r="C14" s="335"/>
      <c r="D14" s="333" t="s">
        <v>6735</v>
      </c>
      <c r="E14" s="333"/>
      <c r="F14" s="333"/>
      <c r="G14" s="333"/>
      <c r="H14" s="333"/>
      <c r="I14" s="333"/>
      <c r="J14" s="333"/>
      <c r="K14" s="331"/>
    </row>
    <row r="15" spans="2:11" ht="15" customHeight="1">
      <c r="B15" s="334"/>
      <c r="C15" s="335"/>
      <c r="D15" s="333" t="s">
        <v>6736</v>
      </c>
      <c r="E15" s="333"/>
      <c r="F15" s="333"/>
      <c r="G15" s="333"/>
      <c r="H15" s="333"/>
      <c r="I15" s="333"/>
      <c r="J15" s="333"/>
      <c r="K15" s="331"/>
    </row>
    <row r="16" spans="2:11" ht="15" customHeight="1">
      <c r="B16" s="334"/>
      <c r="C16" s="335"/>
      <c r="D16" s="335"/>
      <c r="E16" s="336" t="s">
        <v>79</v>
      </c>
      <c r="F16" s="333" t="s">
        <v>6737</v>
      </c>
      <c r="G16" s="333"/>
      <c r="H16" s="333"/>
      <c r="I16" s="333"/>
      <c r="J16" s="333"/>
      <c r="K16" s="331"/>
    </row>
    <row r="17" spans="2:11" ht="15" customHeight="1">
      <c r="B17" s="334"/>
      <c r="C17" s="335"/>
      <c r="D17" s="335"/>
      <c r="E17" s="336" t="s">
        <v>6738</v>
      </c>
      <c r="F17" s="333" t="s">
        <v>6739</v>
      </c>
      <c r="G17" s="333"/>
      <c r="H17" s="333"/>
      <c r="I17" s="333"/>
      <c r="J17" s="333"/>
      <c r="K17" s="331"/>
    </row>
    <row r="18" spans="2:11" ht="15" customHeight="1">
      <c r="B18" s="334"/>
      <c r="C18" s="335"/>
      <c r="D18" s="335"/>
      <c r="E18" s="336" t="s">
        <v>6740</v>
      </c>
      <c r="F18" s="333" t="s">
        <v>6741</v>
      </c>
      <c r="G18" s="333"/>
      <c r="H18" s="333"/>
      <c r="I18" s="333"/>
      <c r="J18" s="333"/>
      <c r="K18" s="331"/>
    </row>
    <row r="19" spans="2:11" ht="15" customHeight="1">
      <c r="B19" s="334"/>
      <c r="C19" s="335"/>
      <c r="D19" s="335"/>
      <c r="E19" s="336" t="s">
        <v>6742</v>
      </c>
      <c r="F19" s="333" t="s">
        <v>156</v>
      </c>
      <c r="G19" s="333"/>
      <c r="H19" s="333"/>
      <c r="I19" s="333"/>
      <c r="J19" s="333"/>
      <c r="K19" s="331"/>
    </row>
    <row r="20" spans="2:11" ht="15" customHeight="1">
      <c r="B20" s="334"/>
      <c r="C20" s="335"/>
      <c r="D20" s="335"/>
      <c r="E20" s="336" t="s">
        <v>6743</v>
      </c>
      <c r="F20" s="333" t="s">
        <v>3987</v>
      </c>
      <c r="G20" s="333"/>
      <c r="H20" s="333"/>
      <c r="I20" s="333"/>
      <c r="J20" s="333"/>
      <c r="K20" s="331"/>
    </row>
    <row r="21" spans="2:11" ht="15" customHeight="1">
      <c r="B21" s="334"/>
      <c r="C21" s="335"/>
      <c r="D21" s="335"/>
      <c r="E21" s="336" t="s">
        <v>85</v>
      </c>
      <c r="F21" s="333" t="s">
        <v>6744</v>
      </c>
      <c r="G21" s="333"/>
      <c r="H21" s="333"/>
      <c r="I21" s="333"/>
      <c r="J21" s="333"/>
      <c r="K21" s="331"/>
    </row>
    <row r="22" spans="2:11" ht="12.75" customHeight="1">
      <c r="B22" s="334"/>
      <c r="C22" s="335"/>
      <c r="D22" s="335"/>
      <c r="E22" s="335"/>
      <c r="F22" s="335"/>
      <c r="G22" s="335"/>
      <c r="H22" s="335"/>
      <c r="I22" s="335"/>
      <c r="J22" s="335"/>
      <c r="K22" s="331"/>
    </row>
    <row r="23" spans="2:11" ht="15" customHeight="1">
      <c r="B23" s="334"/>
      <c r="C23" s="333" t="s">
        <v>6745</v>
      </c>
      <c r="D23" s="333"/>
      <c r="E23" s="333"/>
      <c r="F23" s="333"/>
      <c r="G23" s="333"/>
      <c r="H23" s="333"/>
      <c r="I23" s="333"/>
      <c r="J23" s="333"/>
      <c r="K23" s="331"/>
    </row>
    <row r="24" spans="2:11" ht="15" customHeight="1">
      <c r="B24" s="334"/>
      <c r="C24" s="333" t="s">
        <v>6746</v>
      </c>
      <c r="D24" s="333"/>
      <c r="E24" s="333"/>
      <c r="F24" s="333"/>
      <c r="G24" s="333"/>
      <c r="H24" s="333"/>
      <c r="I24" s="333"/>
      <c r="J24" s="333"/>
      <c r="K24" s="331"/>
    </row>
    <row r="25" spans="2:11" ht="15" customHeight="1">
      <c r="B25" s="334"/>
      <c r="C25" s="333"/>
      <c r="D25" s="333" t="s">
        <v>6747</v>
      </c>
      <c r="E25" s="333"/>
      <c r="F25" s="333"/>
      <c r="G25" s="333"/>
      <c r="H25" s="333"/>
      <c r="I25" s="333"/>
      <c r="J25" s="333"/>
      <c r="K25" s="331"/>
    </row>
    <row r="26" spans="2:11" ht="15" customHeight="1">
      <c r="B26" s="334"/>
      <c r="C26" s="335"/>
      <c r="D26" s="333" t="s">
        <v>6748</v>
      </c>
      <c r="E26" s="333"/>
      <c r="F26" s="333"/>
      <c r="G26" s="333"/>
      <c r="H26" s="333"/>
      <c r="I26" s="333"/>
      <c r="J26" s="333"/>
      <c r="K26" s="331"/>
    </row>
    <row r="27" spans="2:11" ht="12.75" customHeight="1">
      <c r="B27" s="334"/>
      <c r="C27" s="335"/>
      <c r="D27" s="335"/>
      <c r="E27" s="335"/>
      <c r="F27" s="335"/>
      <c r="G27" s="335"/>
      <c r="H27" s="335"/>
      <c r="I27" s="335"/>
      <c r="J27" s="335"/>
      <c r="K27" s="331"/>
    </row>
    <row r="28" spans="2:11" ht="15" customHeight="1">
      <c r="B28" s="334"/>
      <c r="C28" s="335"/>
      <c r="D28" s="333" t="s">
        <v>6749</v>
      </c>
      <c r="E28" s="333"/>
      <c r="F28" s="333"/>
      <c r="G28" s="333"/>
      <c r="H28" s="333"/>
      <c r="I28" s="333"/>
      <c r="J28" s="333"/>
      <c r="K28" s="331"/>
    </row>
    <row r="29" spans="2:11" ht="15" customHeight="1">
      <c r="B29" s="334"/>
      <c r="C29" s="335"/>
      <c r="D29" s="333" t="s">
        <v>6750</v>
      </c>
      <c r="E29" s="333"/>
      <c r="F29" s="333"/>
      <c r="G29" s="333"/>
      <c r="H29" s="333"/>
      <c r="I29" s="333"/>
      <c r="J29" s="333"/>
      <c r="K29" s="331"/>
    </row>
    <row r="30" spans="2:11" ht="12.75" customHeight="1">
      <c r="B30" s="334"/>
      <c r="C30" s="335"/>
      <c r="D30" s="335"/>
      <c r="E30" s="335"/>
      <c r="F30" s="335"/>
      <c r="G30" s="335"/>
      <c r="H30" s="335"/>
      <c r="I30" s="335"/>
      <c r="J30" s="335"/>
      <c r="K30" s="331"/>
    </row>
    <row r="31" spans="2:11" ht="15" customHeight="1">
      <c r="B31" s="334"/>
      <c r="C31" s="335"/>
      <c r="D31" s="333" t="s">
        <v>6751</v>
      </c>
      <c r="E31" s="333"/>
      <c r="F31" s="333"/>
      <c r="G31" s="333"/>
      <c r="H31" s="333"/>
      <c r="I31" s="333"/>
      <c r="J31" s="333"/>
      <c r="K31" s="331"/>
    </row>
    <row r="32" spans="2:11" ht="15" customHeight="1">
      <c r="B32" s="334"/>
      <c r="C32" s="335"/>
      <c r="D32" s="333" t="s">
        <v>6752</v>
      </c>
      <c r="E32" s="333"/>
      <c r="F32" s="333"/>
      <c r="G32" s="333"/>
      <c r="H32" s="333"/>
      <c r="I32" s="333"/>
      <c r="J32" s="333"/>
      <c r="K32" s="331"/>
    </row>
    <row r="33" spans="2:11" ht="15" customHeight="1">
      <c r="B33" s="334"/>
      <c r="C33" s="335"/>
      <c r="D33" s="333" t="s">
        <v>6753</v>
      </c>
      <c r="E33" s="333"/>
      <c r="F33" s="333"/>
      <c r="G33" s="333"/>
      <c r="H33" s="333"/>
      <c r="I33" s="333"/>
      <c r="J33" s="333"/>
      <c r="K33" s="331"/>
    </row>
    <row r="34" spans="2:11" ht="15" customHeight="1">
      <c r="B34" s="334"/>
      <c r="C34" s="335"/>
      <c r="D34" s="333"/>
      <c r="E34" s="337" t="s">
        <v>379</v>
      </c>
      <c r="F34" s="333"/>
      <c r="G34" s="333" t="s">
        <v>6754</v>
      </c>
      <c r="H34" s="333"/>
      <c r="I34" s="333"/>
      <c r="J34" s="333"/>
      <c r="K34" s="331"/>
    </row>
    <row r="35" spans="2:11" ht="30.75" customHeight="1">
      <c r="B35" s="334"/>
      <c r="C35" s="335"/>
      <c r="D35" s="333"/>
      <c r="E35" s="337" t="s">
        <v>6755</v>
      </c>
      <c r="F35" s="333"/>
      <c r="G35" s="333" t="s">
        <v>6756</v>
      </c>
      <c r="H35" s="333"/>
      <c r="I35" s="333"/>
      <c r="J35" s="333"/>
      <c r="K35" s="331"/>
    </row>
    <row r="36" spans="2:11" ht="15" customHeight="1">
      <c r="B36" s="334"/>
      <c r="C36" s="335"/>
      <c r="D36" s="333"/>
      <c r="E36" s="337" t="s">
        <v>54</v>
      </c>
      <c r="F36" s="333"/>
      <c r="G36" s="333" t="s">
        <v>6757</v>
      </c>
      <c r="H36" s="333"/>
      <c r="I36" s="333"/>
      <c r="J36" s="333"/>
      <c r="K36" s="331"/>
    </row>
    <row r="37" spans="2:11" ht="15" customHeight="1">
      <c r="B37" s="334"/>
      <c r="C37" s="335"/>
      <c r="D37" s="333"/>
      <c r="E37" s="337" t="s">
        <v>380</v>
      </c>
      <c r="F37" s="333"/>
      <c r="G37" s="333" t="s">
        <v>6758</v>
      </c>
      <c r="H37" s="333"/>
      <c r="I37" s="333"/>
      <c r="J37" s="333"/>
      <c r="K37" s="331"/>
    </row>
    <row r="38" spans="2:11" ht="15" customHeight="1">
      <c r="B38" s="334"/>
      <c r="C38" s="335"/>
      <c r="D38" s="333"/>
      <c r="E38" s="337" t="s">
        <v>381</v>
      </c>
      <c r="F38" s="333"/>
      <c r="G38" s="333" t="s">
        <v>6759</v>
      </c>
      <c r="H38" s="333"/>
      <c r="I38" s="333"/>
      <c r="J38" s="333"/>
      <c r="K38" s="331"/>
    </row>
    <row r="39" spans="2:11" ht="15" customHeight="1">
      <c r="B39" s="334"/>
      <c r="C39" s="335"/>
      <c r="D39" s="333"/>
      <c r="E39" s="337" t="s">
        <v>382</v>
      </c>
      <c r="F39" s="333"/>
      <c r="G39" s="333" t="s">
        <v>6760</v>
      </c>
      <c r="H39" s="333"/>
      <c r="I39" s="333"/>
      <c r="J39" s="333"/>
      <c r="K39" s="331"/>
    </row>
    <row r="40" spans="2:11" ht="15" customHeight="1">
      <c r="B40" s="334"/>
      <c r="C40" s="335"/>
      <c r="D40" s="333"/>
      <c r="E40" s="337" t="s">
        <v>6761</v>
      </c>
      <c r="F40" s="333"/>
      <c r="G40" s="333" t="s">
        <v>6762</v>
      </c>
      <c r="H40" s="333"/>
      <c r="I40" s="333"/>
      <c r="J40" s="333"/>
      <c r="K40" s="331"/>
    </row>
    <row r="41" spans="2:11" ht="15" customHeight="1">
      <c r="B41" s="334"/>
      <c r="C41" s="335"/>
      <c r="D41" s="333"/>
      <c r="E41" s="337"/>
      <c r="F41" s="333"/>
      <c r="G41" s="333" t="s">
        <v>6763</v>
      </c>
      <c r="H41" s="333"/>
      <c r="I41" s="333"/>
      <c r="J41" s="333"/>
      <c r="K41" s="331"/>
    </row>
    <row r="42" spans="2:11" ht="15" customHeight="1">
      <c r="B42" s="334"/>
      <c r="C42" s="335"/>
      <c r="D42" s="333"/>
      <c r="E42" s="337" t="s">
        <v>6764</v>
      </c>
      <c r="F42" s="333"/>
      <c r="G42" s="333" t="s">
        <v>6765</v>
      </c>
      <c r="H42" s="333"/>
      <c r="I42" s="333"/>
      <c r="J42" s="333"/>
      <c r="K42" s="331"/>
    </row>
    <row r="43" spans="2:11" ht="15" customHeight="1">
      <c r="B43" s="334"/>
      <c r="C43" s="335"/>
      <c r="D43" s="333"/>
      <c r="E43" s="337" t="s">
        <v>384</v>
      </c>
      <c r="F43" s="333"/>
      <c r="G43" s="333" t="s">
        <v>6766</v>
      </c>
      <c r="H43" s="333"/>
      <c r="I43" s="333"/>
      <c r="J43" s="333"/>
      <c r="K43" s="331"/>
    </row>
    <row r="44" spans="2:11" ht="12.75" customHeight="1">
      <c r="B44" s="334"/>
      <c r="C44" s="335"/>
      <c r="D44" s="333"/>
      <c r="E44" s="333"/>
      <c r="F44" s="333"/>
      <c r="G44" s="333"/>
      <c r="H44" s="333"/>
      <c r="I44" s="333"/>
      <c r="J44" s="333"/>
      <c r="K44" s="331"/>
    </row>
    <row r="45" spans="2:11" ht="15" customHeight="1">
      <c r="B45" s="334"/>
      <c r="C45" s="335"/>
      <c r="D45" s="333" t="s">
        <v>6767</v>
      </c>
      <c r="E45" s="333"/>
      <c r="F45" s="333"/>
      <c r="G45" s="333"/>
      <c r="H45" s="333"/>
      <c r="I45" s="333"/>
      <c r="J45" s="333"/>
      <c r="K45" s="331"/>
    </row>
    <row r="46" spans="2:11" ht="15" customHeight="1">
      <c r="B46" s="334"/>
      <c r="C46" s="335"/>
      <c r="D46" s="335"/>
      <c r="E46" s="333" t="s">
        <v>6768</v>
      </c>
      <c r="F46" s="333"/>
      <c r="G46" s="333"/>
      <c r="H46" s="333"/>
      <c r="I46" s="333"/>
      <c r="J46" s="333"/>
      <c r="K46" s="331"/>
    </row>
    <row r="47" spans="2:11" ht="15" customHeight="1">
      <c r="B47" s="334"/>
      <c r="C47" s="335"/>
      <c r="D47" s="335"/>
      <c r="E47" s="333" t="s">
        <v>6769</v>
      </c>
      <c r="F47" s="333"/>
      <c r="G47" s="333"/>
      <c r="H47" s="333"/>
      <c r="I47" s="333"/>
      <c r="J47" s="333"/>
      <c r="K47" s="331"/>
    </row>
    <row r="48" spans="2:11" ht="15" customHeight="1">
      <c r="B48" s="334"/>
      <c r="C48" s="335"/>
      <c r="D48" s="335"/>
      <c r="E48" s="333" t="s">
        <v>6770</v>
      </c>
      <c r="F48" s="333"/>
      <c r="G48" s="333"/>
      <c r="H48" s="333"/>
      <c r="I48" s="333"/>
      <c r="J48" s="333"/>
      <c r="K48" s="331"/>
    </row>
    <row r="49" spans="2:11" ht="15" customHeight="1">
      <c r="B49" s="334"/>
      <c r="C49" s="335"/>
      <c r="D49" s="333" t="s">
        <v>6771</v>
      </c>
      <c r="E49" s="333"/>
      <c r="F49" s="333"/>
      <c r="G49" s="333"/>
      <c r="H49" s="333"/>
      <c r="I49" s="333"/>
      <c r="J49" s="333"/>
      <c r="K49" s="331"/>
    </row>
    <row r="50" spans="2:11" ht="25.5" customHeight="1">
      <c r="B50" s="329"/>
      <c r="C50" s="330" t="s">
        <v>6772</v>
      </c>
      <c r="D50" s="330"/>
      <c r="E50" s="330"/>
      <c r="F50" s="330"/>
      <c r="G50" s="330"/>
      <c r="H50" s="330"/>
      <c r="I50" s="330"/>
      <c r="J50" s="330"/>
      <c r="K50" s="331"/>
    </row>
    <row r="51" spans="2:11" ht="5.25" customHeight="1">
      <c r="B51" s="329"/>
      <c r="C51" s="332"/>
      <c r="D51" s="332"/>
      <c r="E51" s="332"/>
      <c r="F51" s="332"/>
      <c r="G51" s="332"/>
      <c r="H51" s="332"/>
      <c r="I51" s="332"/>
      <c r="J51" s="332"/>
      <c r="K51" s="331"/>
    </row>
    <row r="52" spans="2:11" ht="15" customHeight="1">
      <c r="B52" s="329"/>
      <c r="C52" s="333" t="s">
        <v>6773</v>
      </c>
      <c r="D52" s="333"/>
      <c r="E52" s="333"/>
      <c r="F52" s="333"/>
      <c r="G52" s="333"/>
      <c r="H52" s="333"/>
      <c r="I52" s="333"/>
      <c r="J52" s="333"/>
      <c r="K52" s="331"/>
    </row>
    <row r="53" spans="2:11" ht="15" customHeight="1">
      <c r="B53" s="329"/>
      <c r="C53" s="333" t="s">
        <v>6774</v>
      </c>
      <c r="D53" s="333"/>
      <c r="E53" s="333"/>
      <c r="F53" s="333"/>
      <c r="G53" s="333"/>
      <c r="H53" s="333"/>
      <c r="I53" s="333"/>
      <c r="J53" s="333"/>
      <c r="K53" s="331"/>
    </row>
    <row r="54" spans="2:11" ht="12.75" customHeight="1">
      <c r="B54" s="329"/>
      <c r="C54" s="333"/>
      <c r="D54" s="333"/>
      <c r="E54" s="333"/>
      <c r="F54" s="333"/>
      <c r="G54" s="333"/>
      <c r="H54" s="333"/>
      <c r="I54" s="333"/>
      <c r="J54" s="333"/>
      <c r="K54" s="331"/>
    </row>
    <row r="55" spans="2:11" ht="15" customHeight="1">
      <c r="B55" s="329"/>
      <c r="C55" s="333" t="s">
        <v>6775</v>
      </c>
      <c r="D55" s="333"/>
      <c r="E55" s="333"/>
      <c r="F55" s="333"/>
      <c r="G55" s="333"/>
      <c r="H55" s="333"/>
      <c r="I55" s="333"/>
      <c r="J55" s="333"/>
      <c r="K55" s="331"/>
    </row>
    <row r="56" spans="2:11" ht="15" customHeight="1">
      <c r="B56" s="329"/>
      <c r="C56" s="335"/>
      <c r="D56" s="333" t="s">
        <v>6776</v>
      </c>
      <c r="E56" s="333"/>
      <c r="F56" s="333"/>
      <c r="G56" s="333"/>
      <c r="H56" s="333"/>
      <c r="I56" s="333"/>
      <c r="J56" s="333"/>
      <c r="K56" s="331"/>
    </row>
    <row r="57" spans="2:11" ht="15" customHeight="1">
      <c r="B57" s="329"/>
      <c r="C57" s="335"/>
      <c r="D57" s="333" t="s">
        <v>6777</v>
      </c>
      <c r="E57" s="333"/>
      <c r="F57" s="333"/>
      <c r="G57" s="333"/>
      <c r="H57" s="333"/>
      <c r="I57" s="333"/>
      <c r="J57" s="333"/>
      <c r="K57" s="331"/>
    </row>
    <row r="58" spans="2:11" ht="15" customHeight="1">
      <c r="B58" s="329"/>
      <c r="C58" s="335"/>
      <c r="D58" s="333" t="s">
        <v>6778</v>
      </c>
      <c r="E58" s="333"/>
      <c r="F58" s="333"/>
      <c r="G58" s="333"/>
      <c r="H58" s="333"/>
      <c r="I58" s="333"/>
      <c r="J58" s="333"/>
      <c r="K58" s="331"/>
    </row>
    <row r="59" spans="2:11" ht="15" customHeight="1">
      <c r="B59" s="329"/>
      <c r="C59" s="335"/>
      <c r="D59" s="333" t="s">
        <v>6779</v>
      </c>
      <c r="E59" s="333"/>
      <c r="F59" s="333"/>
      <c r="G59" s="333"/>
      <c r="H59" s="333"/>
      <c r="I59" s="333"/>
      <c r="J59" s="333"/>
      <c r="K59" s="331"/>
    </row>
    <row r="60" spans="2:11" ht="15" customHeight="1">
      <c r="B60" s="329"/>
      <c r="C60" s="335"/>
      <c r="D60" s="338" t="s">
        <v>6780</v>
      </c>
      <c r="E60" s="338"/>
      <c r="F60" s="338"/>
      <c r="G60" s="338"/>
      <c r="H60" s="338"/>
      <c r="I60" s="338"/>
      <c r="J60" s="338"/>
      <c r="K60" s="331"/>
    </row>
    <row r="61" spans="2:11" ht="15" customHeight="1">
      <c r="B61" s="329"/>
      <c r="C61" s="335"/>
      <c r="D61" s="333" t="s">
        <v>6781</v>
      </c>
      <c r="E61" s="333"/>
      <c r="F61" s="333"/>
      <c r="G61" s="333"/>
      <c r="H61" s="333"/>
      <c r="I61" s="333"/>
      <c r="J61" s="333"/>
      <c r="K61" s="331"/>
    </row>
    <row r="62" spans="2:11" ht="12.75" customHeight="1">
      <c r="B62" s="329"/>
      <c r="C62" s="335"/>
      <c r="D62" s="335"/>
      <c r="E62" s="339"/>
      <c r="F62" s="335"/>
      <c r="G62" s="335"/>
      <c r="H62" s="335"/>
      <c r="I62" s="335"/>
      <c r="J62" s="335"/>
      <c r="K62" s="331"/>
    </row>
    <row r="63" spans="2:11" ht="15" customHeight="1">
      <c r="B63" s="329"/>
      <c r="C63" s="335"/>
      <c r="D63" s="333" t="s">
        <v>6782</v>
      </c>
      <c r="E63" s="333"/>
      <c r="F63" s="333"/>
      <c r="G63" s="333"/>
      <c r="H63" s="333"/>
      <c r="I63" s="333"/>
      <c r="J63" s="333"/>
      <c r="K63" s="331"/>
    </row>
    <row r="64" spans="2:11" ht="15" customHeight="1">
      <c r="B64" s="329"/>
      <c r="C64" s="335"/>
      <c r="D64" s="338" t="s">
        <v>6783</v>
      </c>
      <c r="E64" s="338"/>
      <c r="F64" s="338"/>
      <c r="G64" s="338"/>
      <c r="H64" s="338"/>
      <c r="I64" s="338"/>
      <c r="J64" s="338"/>
      <c r="K64" s="331"/>
    </row>
    <row r="65" spans="2:11" ht="15" customHeight="1">
      <c r="B65" s="329"/>
      <c r="C65" s="335"/>
      <c r="D65" s="333" t="s">
        <v>6784</v>
      </c>
      <c r="E65" s="333"/>
      <c r="F65" s="333"/>
      <c r="G65" s="333"/>
      <c r="H65" s="333"/>
      <c r="I65" s="333"/>
      <c r="J65" s="333"/>
      <c r="K65" s="331"/>
    </row>
    <row r="66" spans="2:11" ht="15" customHeight="1">
      <c r="B66" s="329"/>
      <c r="C66" s="335"/>
      <c r="D66" s="333" t="s">
        <v>6785</v>
      </c>
      <c r="E66" s="333"/>
      <c r="F66" s="333"/>
      <c r="G66" s="333"/>
      <c r="H66" s="333"/>
      <c r="I66" s="333"/>
      <c r="J66" s="333"/>
      <c r="K66" s="331"/>
    </row>
    <row r="67" spans="2:11" ht="15" customHeight="1">
      <c r="B67" s="329"/>
      <c r="C67" s="335"/>
      <c r="D67" s="333" t="s">
        <v>6786</v>
      </c>
      <c r="E67" s="333"/>
      <c r="F67" s="333"/>
      <c r="G67" s="333"/>
      <c r="H67" s="333"/>
      <c r="I67" s="333"/>
      <c r="J67" s="333"/>
      <c r="K67" s="331"/>
    </row>
    <row r="68" spans="2:11" ht="15" customHeight="1">
      <c r="B68" s="329"/>
      <c r="C68" s="335"/>
      <c r="D68" s="333" t="s">
        <v>6787</v>
      </c>
      <c r="E68" s="333"/>
      <c r="F68" s="333"/>
      <c r="G68" s="333"/>
      <c r="H68" s="333"/>
      <c r="I68" s="333"/>
      <c r="J68" s="333"/>
      <c r="K68" s="331"/>
    </row>
    <row r="69" spans="2:11" ht="12.75" customHeight="1">
      <c r="B69" s="340"/>
      <c r="C69" s="341"/>
      <c r="D69" s="341"/>
      <c r="E69" s="341"/>
      <c r="F69" s="341"/>
      <c r="G69" s="341"/>
      <c r="H69" s="341"/>
      <c r="I69" s="341"/>
      <c r="J69" s="341"/>
      <c r="K69" s="342"/>
    </row>
    <row r="70" spans="2:11" ht="18.75" customHeight="1">
      <c r="B70" s="343"/>
      <c r="C70" s="343"/>
      <c r="D70" s="343"/>
      <c r="E70" s="343"/>
      <c r="F70" s="343"/>
      <c r="G70" s="343"/>
      <c r="H70" s="343"/>
      <c r="I70" s="343"/>
      <c r="J70" s="343"/>
      <c r="K70" s="344"/>
    </row>
    <row r="71" spans="2:11" ht="18.75" customHeight="1">
      <c r="B71" s="344"/>
      <c r="C71" s="344"/>
      <c r="D71" s="344"/>
      <c r="E71" s="344"/>
      <c r="F71" s="344"/>
      <c r="G71" s="344"/>
      <c r="H71" s="344"/>
      <c r="I71" s="344"/>
      <c r="J71" s="344"/>
      <c r="K71" s="344"/>
    </row>
    <row r="72" spans="2:11" ht="7.5" customHeight="1">
      <c r="B72" s="345"/>
      <c r="C72" s="346"/>
      <c r="D72" s="346"/>
      <c r="E72" s="346"/>
      <c r="F72" s="346"/>
      <c r="G72" s="346"/>
      <c r="H72" s="346"/>
      <c r="I72" s="346"/>
      <c r="J72" s="346"/>
      <c r="K72" s="347"/>
    </row>
    <row r="73" spans="2:11" ht="45" customHeight="1">
      <c r="B73" s="348"/>
      <c r="C73" s="349" t="s">
        <v>162</v>
      </c>
      <c r="D73" s="349"/>
      <c r="E73" s="349"/>
      <c r="F73" s="349"/>
      <c r="G73" s="349"/>
      <c r="H73" s="349"/>
      <c r="I73" s="349"/>
      <c r="J73" s="349"/>
      <c r="K73" s="350"/>
    </row>
    <row r="74" spans="2:11" ht="17.25" customHeight="1">
      <c r="B74" s="348"/>
      <c r="C74" s="351" t="s">
        <v>6788</v>
      </c>
      <c r="D74" s="351"/>
      <c r="E74" s="351"/>
      <c r="F74" s="351" t="s">
        <v>6789</v>
      </c>
      <c r="G74" s="352"/>
      <c r="H74" s="351" t="s">
        <v>380</v>
      </c>
      <c r="I74" s="351" t="s">
        <v>58</v>
      </c>
      <c r="J74" s="351" t="s">
        <v>6790</v>
      </c>
      <c r="K74" s="350"/>
    </row>
    <row r="75" spans="2:11" ht="17.25" customHeight="1">
      <c r="B75" s="348"/>
      <c r="C75" s="353" t="s">
        <v>6791</v>
      </c>
      <c r="D75" s="353"/>
      <c r="E75" s="353"/>
      <c r="F75" s="354" t="s">
        <v>6792</v>
      </c>
      <c r="G75" s="355"/>
      <c r="H75" s="353"/>
      <c r="I75" s="353"/>
      <c r="J75" s="353" t="s">
        <v>6793</v>
      </c>
      <c r="K75" s="350"/>
    </row>
    <row r="76" spans="2:11" ht="5.25" customHeight="1">
      <c r="B76" s="348"/>
      <c r="C76" s="356"/>
      <c r="D76" s="356"/>
      <c r="E76" s="356"/>
      <c r="F76" s="356"/>
      <c r="G76" s="357"/>
      <c r="H76" s="356"/>
      <c r="I76" s="356"/>
      <c r="J76" s="356"/>
      <c r="K76" s="350"/>
    </row>
    <row r="77" spans="2:11" ht="15" customHeight="1">
      <c r="B77" s="348"/>
      <c r="C77" s="337" t="s">
        <v>54</v>
      </c>
      <c r="D77" s="356"/>
      <c r="E77" s="356"/>
      <c r="F77" s="358" t="s">
        <v>6794</v>
      </c>
      <c r="G77" s="357"/>
      <c r="H77" s="337" t="s">
        <v>6795</v>
      </c>
      <c r="I77" s="337" t="s">
        <v>6796</v>
      </c>
      <c r="J77" s="337">
        <v>20</v>
      </c>
      <c r="K77" s="350"/>
    </row>
    <row r="78" spans="2:11" ht="15" customHeight="1">
      <c r="B78" s="348"/>
      <c r="C78" s="337" t="s">
        <v>6797</v>
      </c>
      <c r="D78" s="337"/>
      <c r="E78" s="337"/>
      <c r="F78" s="358" t="s">
        <v>6794</v>
      </c>
      <c r="G78" s="357"/>
      <c r="H78" s="337" t="s">
        <v>6798</v>
      </c>
      <c r="I78" s="337" t="s">
        <v>6796</v>
      </c>
      <c r="J78" s="337">
        <v>120</v>
      </c>
      <c r="K78" s="350"/>
    </row>
    <row r="79" spans="2:11" ht="15" customHeight="1">
      <c r="B79" s="359"/>
      <c r="C79" s="337" t="s">
        <v>6799</v>
      </c>
      <c r="D79" s="337"/>
      <c r="E79" s="337"/>
      <c r="F79" s="358" t="s">
        <v>6800</v>
      </c>
      <c r="G79" s="357"/>
      <c r="H79" s="337" t="s">
        <v>6801</v>
      </c>
      <c r="I79" s="337" t="s">
        <v>6796</v>
      </c>
      <c r="J79" s="337">
        <v>50</v>
      </c>
      <c r="K79" s="350"/>
    </row>
    <row r="80" spans="2:11" ht="15" customHeight="1">
      <c r="B80" s="359"/>
      <c r="C80" s="337" t="s">
        <v>6802</v>
      </c>
      <c r="D80" s="337"/>
      <c r="E80" s="337"/>
      <c r="F80" s="358" t="s">
        <v>6794</v>
      </c>
      <c r="G80" s="357"/>
      <c r="H80" s="337" t="s">
        <v>6803</v>
      </c>
      <c r="I80" s="337" t="s">
        <v>6804</v>
      </c>
      <c r="J80" s="337"/>
      <c r="K80" s="350"/>
    </row>
    <row r="81" spans="2:11" ht="15" customHeight="1">
      <c r="B81" s="359"/>
      <c r="C81" s="360" t="s">
        <v>6805</v>
      </c>
      <c r="D81" s="360"/>
      <c r="E81" s="360"/>
      <c r="F81" s="361" t="s">
        <v>6800</v>
      </c>
      <c r="G81" s="360"/>
      <c r="H81" s="360" t="s">
        <v>6806</v>
      </c>
      <c r="I81" s="360" t="s">
        <v>6796</v>
      </c>
      <c r="J81" s="360">
        <v>15</v>
      </c>
      <c r="K81" s="350"/>
    </row>
    <row r="82" spans="2:11" ht="15" customHeight="1">
      <c r="B82" s="359"/>
      <c r="C82" s="360" t="s">
        <v>6807</v>
      </c>
      <c r="D82" s="360"/>
      <c r="E82" s="360"/>
      <c r="F82" s="361" t="s">
        <v>6800</v>
      </c>
      <c r="G82" s="360"/>
      <c r="H82" s="360" t="s">
        <v>6808</v>
      </c>
      <c r="I82" s="360" t="s">
        <v>6796</v>
      </c>
      <c r="J82" s="360">
        <v>15</v>
      </c>
      <c r="K82" s="350"/>
    </row>
    <row r="83" spans="2:11" ht="15" customHeight="1">
      <c r="B83" s="359"/>
      <c r="C83" s="360" t="s">
        <v>6809</v>
      </c>
      <c r="D83" s="360"/>
      <c r="E83" s="360"/>
      <c r="F83" s="361" t="s">
        <v>6800</v>
      </c>
      <c r="G83" s="360"/>
      <c r="H83" s="360" t="s">
        <v>6810</v>
      </c>
      <c r="I83" s="360" t="s">
        <v>6796</v>
      </c>
      <c r="J83" s="360">
        <v>20</v>
      </c>
      <c r="K83" s="350"/>
    </row>
    <row r="84" spans="2:11" ht="15" customHeight="1">
      <c r="B84" s="359"/>
      <c r="C84" s="360" t="s">
        <v>6811</v>
      </c>
      <c r="D84" s="360"/>
      <c r="E84" s="360"/>
      <c r="F84" s="361" t="s">
        <v>6800</v>
      </c>
      <c r="G84" s="360"/>
      <c r="H84" s="360" t="s">
        <v>6812</v>
      </c>
      <c r="I84" s="360" t="s">
        <v>6796</v>
      </c>
      <c r="J84" s="360">
        <v>20</v>
      </c>
      <c r="K84" s="350"/>
    </row>
    <row r="85" spans="2:11" ht="15" customHeight="1">
      <c r="B85" s="359"/>
      <c r="C85" s="337" t="s">
        <v>6813</v>
      </c>
      <c r="D85" s="337"/>
      <c r="E85" s="337"/>
      <c r="F85" s="358" t="s">
        <v>6800</v>
      </c>
      <c r="G85" s="357"/>
      <c r="H85" s="337" t="s">
        <v>6814</v>
      </c>
      <c r="I85" s="337" t="s">
        <v>6796</v>
      </c>
      <c r="J85" s="337">
        <v>50</v>
      </c>
      <c r="K85" s="350"/>
    </row>
    <row r="86" spans="2:11" ht="15" customHeight="1">
      <c r="B86" s="359"/>
      <c r="C86" s="337" t="s">
        <v>6815</v>
      </c>
      <c r="D86" s="337"/>
      <c r="E86" s="337"/>
      <c r="F86" s="358" t="s">
        <v>6800</v>
      </c>
      <c r="G86" s="357"/>
      <c r="H86" s="337" t="s">
        <v>6816</v>
      </c>
      <c r="I86" s="337" t="s">
        <v>6796</v>
      </c>
      <c r="J86" s="337">
        <v>20</v>
      </c>
      <c r="K86" s="350"/>
    </row>
    <row r="87" spans="2:11" ht="15" customHeight="1">
      <c r="B87" s="359"/>
      <c r="C87" s="337" t="s">
        <v>6817</v>
      </c>
      <c r="D87" s="337"/>
      <c r="E87" s="337"/>
      <c r="F87" s="358" t="s">
        <v>6800</v>
      </c>
      <c r="G87" s="357"/>
      <c r="H87" s="337" t="s">
        <v>6818</v>
      </c>
      <c r="I87" s="337" t="s">
        <v>6796</v>
      </c>
      <c r="J87" s="337">
        <v>20</v>
      </c>
      <c r="K87" s="350"/>
    </row>
    <row r="88" spans="2:11" ht="15" customHeight="1">
      <c r="B88" s="359"/>
      <c r="C88" s="337" t="s">
        <v>6819</v>
      </c>
      <c r="D88" s="337"/>
      <c r="E88" s="337"/>
      <c r="F88" s="358" t="s">
        <v>6800</v>
      </c>
      <c r="G88" s="357"/>
      <c r="H88" s="337" t="s">
        <v>6820</v>
      </c>
      <c r="I88" s="337" t="s">
        <v>6796</v>
      </c>
      <c r="J88" s="337">
        <v>50</v>
      </c>
      <c r="K88" s="350"/>
    </row>
    <row r="89" spans="2:11" ht="15" customHeight="1">
      <c r="B89" s="359"/>
      <c r="C89" s="337" t="s">
        <v>6821</v>
      </c>
      <c r="D89" s="337"/>
      <c r="E89" s="337"/>
      <c r="F89" s="358" t="s">
        <v>6800</v>
      </c>
      <c r="G89" s="357"/>
      <c r="H89" s="337" t="s">
        <v>6821</v>
      </c>
      <c r="I89" s="337" t="s">
        <v>6796</v>
      </c>
      <c r="J89" s="337">
        <v>50</v>
      </c>
      <c r="K89" s="350"/>
    </row>
    <row r="90" spans="2:11" ht="15" customHeight="1">
      <c r="B90" s="359"/>
      <c r="C90" s="337" t="s">
        <v>385</v>
      </c>
      <c r="D90" s="337"/>
      <c r="E90" s="337"/>
      <c r="F90" s="358" t="s">
        <v>6800</v>
      </c>
      <c r="G90" s="357"/>
      <c r="H90" s="337" t="s">
        <v>6822</v>
      </c>
      <c r="I90" s="337" t="s">
        <v>6796</v>
      </c>
      <c r="J90" s="337">
        <v>255</v>
      </c>
      <c r="K90" s="350"/>
    </row>
    <row r="91" spans="2:11" ht="15" customHeight="1">
      <c r="B91" s="359"/>
      <c r="C91" s="337" t="s">
        <v>6823</v>
      </c>
      <c r="D91" s="337"/>
      <c r="E91" s="337"/>
      <c r="F91" s="358" t="s">
        <v>6794</v>
      </c>
      <c r="G91" s="357"/>
      <c r="H91" s="337" t="s">
        <v>6824</v>
      </c>
      <c r="I91" s="337" t="s">
        <v>6825</v>
      </c>
      <c r="J91" s="337"/>
      <c r="K91" s="350"/>
    </row>
    <row r="92" spans="2:11" ht="15" customHeight="1">
      <c r="B92" s="359"/>
      <c r="C92" s="337" t="s">
        <v>6826</v>
      </c>
      <c r="D92" s="337"/>
      <c r="E92" s="337"/>
      <c r="F92" s="358" t="s">
        <v>6794</v>
      </c>
      <c r="G92" s="357"/>
      <c r="H92" s="337" t="s">
        <v>6827</v>
      </c>
      <c r="I92" s="337" t="s">
        <v>6828</v>
      </c>
      <c r="J92" s="337"/>
      <c r="K92" s="350"/>
    </row>
    <row r="93" spans="2:11" ht="15" customHeight="1">
      <c r="B93" s="359"/>
      <c r="C93" s="337" t="s">
        <v>6829</v>
      </c>
      <c r="D93" s="337"/>
      <c r="E93" s="337"/>
      <c r="F93" s="358" t="s">
        <v>6794</v>
      </c>
      <c r="G93" s="357"/>
      <c r="H93" s="337" t="s">
        <v>6829</v>
      </c>
      <c r="I93" s="337" t="s">
        <v>6828</v>
      </c>
      <c r="J93" s="337"/>
      <c r="K93" s="350"/>
    </row>
    <row r="94" spans="2:11" ht="15" customHeight="1">
      <c r="B94" s="359"/>
      <c r="C94" s="337" t="s">
        <v>39</v>
      </c>
      <c r="D94" s="337"/>
      <c r="E94" s="337"/>
      <c r="F94" s="358" t="s">
        <v>6794</v>
      </c>
      <c r="G94" s="357"/>
      <c r="H94" s="337" t="s">
        <v>6830</v>
      </c>
      <c r="I94" s="337" t="s">
        <v>6828</v>
      </c>
      <c r="J94" s="337"/>
      <c r="K94" s="350"/>
    </row>
    <row r="95" spans="2:11" ht="15" customHeight="1">
      <c r="B95" s="359"/>
      <c r="C95" s="337" t="s">
        <v>49</v>
      </c>
      <c r="D95" s="337"/>
      <c r="E95" s="337"/>
      <c r="F95" s="358" t="s">
        <v>6794</v>
      </c>
      <c r="G95" s="357"/>
      <c r="H95" s="337" t="s">
        <v>6831</v>
      </c>
      <c r="I95" s="337" t="s">
        <v>6828</v>
      </c>
      <c r="J95" s="337"/>
      <c r="K95" s="350"/>
    </row>
    <row r="96" spans="2:11" ht="15" customHeight="1">
      <c r="B96" s="362"/>
      <c r="C96" s="363"/>
      <c r="D96" s="363"/>
      <c r="E96" s="363"/>
      <c r="F96" s="363"/>
      <c r="G96" s="363"/>
      <c r="H96" s="363"/>
      <c r="I96" s="363"/>
      <c r="J96" s="363"/>
      <c r="K96" s="364"/>
    </row>
    <row r="97" spans="2:11" ht="18.75" customHeight="1">
      <c r="B97" s="365"/>
      <c r="C97" s="366"/>
      <c r="D97" s="366"/>
      <c r="E97" s="366"/>
      <c r="F97" s="366"/>
      <c r="G97" s="366"/>
      <c r="H97" s="366"/>
      <c r="I97" s="366"/>
      <c r="J97" s="366"/>
      <c r="K97" s="365"/>
    </row>
    <row r="98" spans="2:11" ht="18.75" customHeight="1">
      <c r="B98" s="344"/>
      <c r="C98" s="344"/>
      <c r="D98" s="344"/>
      <c r="E98" s="344"/>
      <c r="F98" s="344"/>
      <c r="G98" s="344"/>
      <c r="H98" s="344"/>
      <c r="I98" s="344"/>
      <c r="J98" s="344"/>
      <c r="K98" s="344"/>
    </row>
    <row r="99" spans="2:11" ht="7.5" customHeight="1">
      <c r="B99" s="345"/>
      <c r="C99" s="346"/>
      <c r="D99" s="346"/>
      <c r="E99" s="346"/>
      <c r="F99" s="346"/>
      <c r="G99" s="346"/>
      <c r="H99" s="346"/>
      <c r="I99" s="346"/>
      <c r="J99" s="346"/>
      <c r="K99" s="347"/>
    </row>
    <row r="100" spans="2:11" ht="45" customHeight="1">
      <c r="B100" s="348"/>
      <c r="C100" s="349" t="s">
        <v>6832</v>
      </c>
      <c r="D100" s="349"/>
      <c r="E100" s="349"/>
      <c r="F100" s="349"/>
      <c r="G100" s="349"/>
      <c r="H100" s="349"/>
      <c r="I100" s="349"/>
      <c r="J100" s="349"/>
      <c r="K100" s="350"/>
    </row>
    <row r="101" spans="2:11" ht="17.25" customHeight="1">
      <c r="B101" s="348"/>
      <c r="C101" s="351" t="s">
        <v>6788</v>
      </c>
      <c r="D101" s="351"/>
      <c r="E101" s="351"/>
      <c r="F101" s="351" t="s">
        <v>6789</v>
      </c>
      <c r="G101" s="352"/>
      <c r="H101" s="351" t="s">
        <v>380</v>
      </c>
      <c r="I101" s="351" t="s">
        <v>58</v>
      </c>
      <c r="J101" s="351" t="s">
        <v>6790</v>
      </c>
      <c r="K101" s="350"/>
    </row>
    <row r="102" spans="2:11" ht="17.25" customHeight="1">
      <c r="B102" s="348"/>
      <c r="C102" s="353" t="s">
        <v>6791</v>
      </c>
      <c r="D102" s="353"/>
      <c r="E102" s="353"/>
      <c r="F102" s="354" t="s">
        <v>6792</v>
      </c>
      <c r="G102" s="355"/>
      <c r="H102" s="353"/>
      <c r="I102" s="353"/>
      <c r="J102" s="353" t="s">
        <v>6793</v>
      </c>
      <c r="K102" s="350"/>
    </row>
    <row r="103" spans="2:11" ht="5.25" customHeight="1">
      <c r="B103" s="348"/>
      <c r="C103" s="351"/>
      <c r="D103" s="351"/>
      <c r="E103" s="351"/>
      <c r="F103" s="351"/>
      <c r="G103" s="367"/>
      <c r="H103" s="351"/>
      <c r="I103" s="351"/>
      <c r="J103" s="351"/>
      <c r="K103" s="350"/>
    </row>
    <row r="104" spans="2:11" ht="15" customHeight="1">
      <c r="B104" s="348"/>
      <c r="C104" s="337" t="s">
        <v>54</v>
      </c>
      <c r="D104" s="356"/>
      <c r="E104" s="356"/>
      <c r="F104" s="358" t="s">
        <v>6794</v>
      </c>
      <c r="G104" s="367"/>
      <c r="H104" s="337" t="s">
        <v>6833</v>
      </c>
      <c r="I104" s="337" t="s">
        <v>6796</v>
      </c>
      <c r="J104" s="337">
        <v>20</v>
      </c>
      <c r="K104" s="350"/>
    </row>
    <row r="105" spans="2:11" ht="15" customHeight="1">
      <c r="B105" s="348"/>
      <c r="C105" s="337" t="s">
        <v>6797</v>
      </c>
      <c r="D105" s="337"/>
      <c r="E105" s="337"/>
      <c r="F105" s="358" t="s">
        <v>6794</v>
      </c>
      <c r="G105" s="337"/>
      <c r="H105" s="337" t="s">
        <v>6833</v>
      </c>
      <c r="I105" s="337" t="s">
        <v>6796</v>
      </c>
      <c r="J105" s="337">
        <v>120</v>
      </c>
      <c r="K105" s="350"/>
    </row>
    <row r="106" spans="2:11" ht="15" customHeight="1">
      <c r="B106" s="359"/>
      <c r="C106" s="337" t="s">
        <v>6799</v>
      </c>
      <c r="D106" s="337"/>
      <c r="E106" s="337"/>
      <c r="F106" s="358" t="s">
        <v>6800</v>
      </c>
      <c r="G106" s="337"/>
      <c r="H106" s="337" t="s">
        <v>6833</v>
      </c>
      <c r="I106" s="337" t="s">
        <v>6796</v>
      </c>
      <c r="J106" s="337">
        <v>50</v>
      </c>
      <c r="K106" s="350"/>
    </row>
    <row r="107" spans="2:11" ht="15" customHeight="1">
      <c r="B107" s="359"/>
      <c r="C107" s="337" t="s">
        <v>6802</v>
      </c>
      <c r="D107" s="337"/>
      <c r="E107" s="337"/>
      <c r="F107" s="358" t="s">
        <v>6794</v>
      </c>
      <c r="G107" s="337"/>
      <c r="H107" s="337" t="s">
        <v>6833</v>
      </c>
      <c r="I107" s="337" t="s">
        <v>6804</v>
      </c>
      <c r="J107" s="337"/>
      <c r="K107" s="350"/>
    </row>
    <row r="108" spans="2:11" ht="15" customHeight="1">
      <c r="B108" s="359"/>
      <c r="C108" s="337" t="s">
        <v>6813</v>
      </c>
      <c r="D108" s="337"/>
      <c r="E108" s="337"/>
      <c r="F108" s="358" t="s">
        <v>6800</v>
      </c>
      <c r="G108" s="337"/>
      <c r="H108" s="337" t="s">
        <v>6833</v>
      </c>
      <c r="I108" s="337" t="s">
        <v>6796</v>
      </c>
      <c r="J108" s="337">
        <v>50</v>
      </c>
      <c r="K108" s="350"/>
    </row>
    <row r="109" spans="2:11" ht="15" customHeight="1">
      <c r="B109" s="359"/>
      <c r="C109" s="337" t="s">
        <v>6821</v>
      </c>
      <c r="D109" s="337"/>
      <c r="E109" s="337"/>
      <c r="F109" s="358" t="s">
        <v>6800</v>
      </c>
      <c r="G109" s="337"/>
      <c r="H109" s="337" t="s">
        <v>6833</v>
      </c>
      <c r="I109" s="337" t="s">
        <v>6796</v>
      </c>
      <c r="J109" s="337">
        <v>50</v>
      </c>
      <c r="K109" s="350"/>
    </row>
    <row r="110" spans="2:11" ht="15" customHeight="1">
      <c r="B110" s="359"/>
      <c r="C110" s="337" t="s">
        <v>6819</v>
      </c>
      <c r="D110" s="337"/>
      <c r="E110" s="337"/>
      <c r="F110" s="358" t="s">
        <v>6800</v>
      </c>
      <c r="G110" s="337"/>
      <c r="H110" s="337" t="s">
        <v>6833</v>
      </c>
      <c r="I110" s="337" t="s">
        <v>6796</v>
      </c>
      <c r="J110" s="337">
        <v>50</v>
      </c>
      <c r="K110" s="350"/>
    </row>
    <row r="111" spans="2:11" ht="15" customHeight="1">
      <c r="B111" s="359"/>
      <c r="C111" s="337" t="s">
        <v>54</v>
      </c>
      <c r="D111" s="337"/>
      <c r="E111" s="337"/>
      <c r="F111" s="358" t="s">
        <v>6794</v>
      </c>
      <c r="G111" s="337"/>
      <c r="H111" s="337" t="s">
        <v>6834</v>
      </c>
      <c r="I111" s="337" t="s">
        <v>6796</v>
      </c>
      <c r="J111" s="337">
        <v>20</v>
      </c>
      <c r="K111" s="350"/>
    </row>
    <row r="112" spans="2:11" ht="15" customHeight="1">
      <c r="B112" s="359"/>
      <c r="C112" s="337" t="s">
        <v>6835</v>
      </c>
      <c r="D112" s="337"/>
      <c r="E112" s="337"/>
      <c r="F112" s="358" t="s">
        <v>6794</v>
      </c>
      <c r="G112" s="337"/>
      <c r="H112" s="337" t="s">
        <v>6836</v>
      </c>
      <c r="I112" s="337" t="s">
        <v>6796</v>
      </c>
      <c r="J112" s="337">
        <v>120</v>
      </c>
      <c r="K112" s="350"/>
    </row>
    <row r="113" spans="2:11" ht="15" customHeight="1">
      <c r="B113" s="359"/>
      <c r="C113" s="337" t="s">
        <v>39</v>
      </c>
      <c r="D113" s="337"/>
      <c r="E113" s="337"/>
      <c r="F113" s="358" t="s">
        <v>6794</v>
      </c>
      <c r="G113" s="337"/>
      <c r="H113" s="337" t="s">
        <v>6837</v>
      </c>
      <c r="I113" s="337" t="s">
        <v>6828</v>
      </c>
      <c r="J113" s="337"/>
      <c r="K113" s="350"/>
    </row>
    <row r="114" spans="2:11" ht="15" customHeight="1">
      <c r="B114" s="359"/>
      <c r="C114" s="337" t="s">
        <v>49</v>
      </c>
      <c r="D114" s="337"/>
      <c r="E114" s="337"/>
      <c r="F114" s="358" t="s">
        <v>6794</v>
      </c>
      <c r="G114" s="337"/>
      <c r="H114" s="337" t="s">
        <v>6838</v>
      </c>
      <c r="I114" s="337" t="s">
        <v>6828</v>
      </c>
      <c r="J114" s="337"/>
      <c r="K114" s="350"/>
    </row>
    <row r="115" spans="2:11" ht="15" customHeight="1">
      <c r="B115" s="359"/>
      <c r="C115" s="337" t="s">
        <v>58</v>
      </c>
      <c r="D115" s="337"/>
      <c r="E115" s="337"/>
      <c r="F115" s="358" t="s">
        <v>6794</v>
      </c>
      <c r="G115" s="337"/>
      <c r="H115" s="337" t="s">
        <v>6839</v>
      </c>
      <c r="I115" s="337" t="s">
        <v>6840</v>
      </c>
      <c r="J115" s="337"/>
      <c r="K115" s="350"/>
    </row>
    <row r="116" spans="2:11" ht="15" customHeight="1">
      <c r="B116" s="362"/>
      <c r="C116" s="368"/>
      <c r="D116" s="368"/>
      <c r="E116" s="368"/>
      <c r="F116" s="368"/>
      <c r="G116" s="368"/>
      <c r="H116" s="368"/>
      <c r="I116" s="368"/>
      <c r="J116" s="368"/>
      <c r="K116" s="364"/>
    </row>
    <row r="117" spans="2:11" ht="18.75" customHeight="1">
      <c r="B117" s="369"/>
      <c r="C117" s="333"/>
      <c r="D117" s="333"/>
      <c r="E117" s="333"/>
      <c r="F117" s="370"/>
      <c r="G117" s="333"/>
      <c r="H117" s="333"/>
      <c r="I117" s="333"/>
      <c r="J117" s="333"/>
      <c r="K117" s="369"/>
    </row>
    <row r="118" spans="2:11" ht="18.75" customHeight="1">
      <c r="B118" s="344"/>
      <c r="C118" s="344"/>
      <c r="D118" s="344"/>
      <c r="E118" s="344"/>
      <c r="F118" s="344"/>
      <c r="G118" s="344"/>
      <c r="H118" s="344"/>
      <c r="I118" s="344"/>
      <c r="J118" s="344"/>
      <c r="K118" s="344"/>
    </row>
    <row r="119" spans="2:11" ht="7.5" customHeight="1">
      <c r="B119" s="371"/>
      <c r="C119" s="372"/>
      <c r="D119" s="372"/>
      <c r="E119" s="372"/>
      <c r="F119" s="372"/>
      <c r="G119" s="372"/>
      <c r="H119" s="372"/>
      <c r="I119" s="372"/>
      <c r="J119" s="372"/>
      <c r="K119" s="373"/>
    </row>
    <row r="120" spans="2:11" ht="45" customHeight="1">
      <c r="B120" s="374"/>
      <c r="C120" s="327" t="s">
        <v>6841</v>
      </c>
      <c r="D120" s="327"/>
      <c r="E120" s="327"/>
      <c r="F120" s="327"/>
      <c r="G120" s="327"/>
      <c r="H120" s="327"/>
      <c r="I120" s="327"/>
      <c r="J120" s="327"/>
      <c r="K120" s="375"/>
    </row>
    <row r="121" spans="2:11" ht="17.25" customHeight="1">
      <c r="B121" s="376"/>
      <c r="C121" s="351" t="s">
        <v>6788</v>
      </c>
      <c r="D121" s="351"/>
      <c r="E121" s="351"/>
      <c r="F121" s="351" t="s">
        <v>6789</v>
      </c>
      <c r="G121" s="352"/>
      <c r="H121" s="351" t="s">
        <v>380</v>
      </c>
      <c r="I121" s="351" t="s">
        <v>58</v>
      </c>
      <c r="J121" s="351" t="s">
        <v>6790</v>
      </c>
      <c r="K121" s="377"/>
    </row>
    <row r="122" spans="2:11" ht="17.25" customHeight="1">
      <c r="B122" s="376"/>
      <c r="C122" s="353" t="s">
        <v>6791</v>
      </c>
      <c r="D122" s="353"/>
      <c r="E122" s="353"/>
      <c r="F122" s="354" t="s">
        <v>6792</v>
      </c>
      <c r="G122" s="355"/>
      <c r="H122" s="353"/>
      <c r="I122" s="353"/>
      <c r="J122" s="353" t="s">
        <v>6793</v>
      </c>
      <c r="K122" s="377"/>
    </row>
    <row r="123" spans="2:11" ht="5.25" customHeight="1">
      <c r="B123" s="378"/>
      <c r="C123" s="356"/>
      <c r="D123" s="356"/>
      <c r="E123" s="356"/>
      <c r="F123" s="356"/>
      <c r="G123" s="337"/>
      <c r="H123" s="356"/>
      <c r="I123" s="356"/>
      <c r="J123" s="356"/>
      <c r="K123" s="379"/>
    </row>
    <row r="124" spans="2:11" ht="15" customHeight="1">
      <c r="B124" s="378"/>
      <c r="C124" s="337" t="s">
        <v>6797</v>
      </c>
      <c r="D124" s="356"/>
      <c r="E124" s="356"/>
      <c r="F124" s="358" t="s">
        <v>6794</v>
      </c>
      <c r="G124" s="337"/>
      <c r="H124" s="337" t="s">
        <v>6833</v>
      </c>
      <c r="I124" s="337" t="s">
        <v>6796</v>
      </c>
      <c r="J124" s="337">
        <v>120</v>
      </c>
      <c r="K124" s="380"/>
    </row>
    <row r="125" spans="2:11" ht="15" customHeight="1">
      <c r="B125" s="378"/>
      <c r="C125" s="337" t="s">
        <v>6842</v>
      </c>
      <c r="D125" s="337"/>
      <c r="E125" s="337"/>
      <c r="F125" s="358" t="s">
        <v>6794</v>
      </c>
      <c r="G125" s="337"/>
      <c r="H125" s="337" t="s">
        <v>6843</v>
      </c>
      <c r="I125" s="337" t="s">
        <v>6796</v>
      </c>
      <c r="J125" s="337" t="s">
        <v>6844</v>
      </c>
      <c r="K125" s="380"/>
    </row>
    <row r="126" spans="2:11" ht="15" customHeight="1">
      <c r="B126" s="378"/>
      <c r="C126" s="337" t="s">
        <v>85</v>
      </c>
      <c r="D126" s="337"/>
      <c r="E126" s="337"/>
      <c r="F126" s="358" t="s">
        <v>6794</v>
      </c>
      <c r="G126" s="337"/>
      <c r="H126" s="337" t="s">
        <v>6845</v>
      </c>
      <c r="I126" s="337" t="s">
        <v>6796</v>
      </c>
      <c r="J126" s="337" t="s">
        <v>6844</v>
      </c>
      <c r="K126" s="380"/>
    </row>
    <row r="127" spans="2:11" ht="15" customHeight="1">
      <c r="B127" s="378"/>
      <c r="C127" s="337" t="s">
        <v>6805</v>
      </c>
      <c r="D127" s="337"/>
      <c r="E127" s="337"/>
      <c r="F127" s="358" t="s">
        <v>6800</v>
      </c>
      <c r="G127" s="337"/>
      <c r="H127" s="337" t="s">
        <v>6806</v>
      </c>
      <c r="I127" s="337" t="s">
        <v>6796</v>
      </c>
      <c r="J127" s="337">
        <v>15</v>
      </c>
      <c r="K127" s="380"/>
    </row>
    <row r="128" spans="2:11" ht="15" customHeight="1">
      <c r="B128" s="378"/>
      <c r="C128" s="360" t="s">
        <v>6807</v>
      </c>
      <c r="D128" s="360"/>
      <c r="E128" s="360"/>
      <c r="F128" s="361" t="s">
        <v>6800</v>
      </c>
      <c r="G128" s="360"/>
      <c r="H128" s="360" t="s">
        <v>6808</v>
      </c>
      <c r="I128" s="360" t="s">
        <v>6796</v>
      </c>
      <c r="J128" s="360">
        <v>15</v>
      </c>
      <c r="K128" s="380"/>
    </row>
    <row r="129" spans="2:11" ht="15" customHeight="1">
      <c r="B129" s="378"/>
      <c r="C129" s="360" t="s">
        <v>6809</v>
      </c>
      <c r="D129" s="360"/>
      <c r="E129" s="360"/>
      <c r="F129" s="361" t="s">
        <v>6800</v>
      </c>
      <c r="G129" s="360"/>
      <c r="H129" s="360" t="s">
        <v>6810</v>
      </c>
      <c r="I129" s="360" t="s">
        <v>6796</v>
      </c>
      <c r="J129" s="360">
        <v>20</v>
      </c>
      <c r="K129" s="380"/>
    </row>
    <row r="130" spans="2:11" ht="15" customHeight="1">
      <c r="B130" s="378"/>
      <c r="C130" s="360" t="s">
        <v>6811</v>
      </c>
      <c r="D130" s="360"/>
      <c r="E130" s="360"/>
      <c r="F130" s="361" t="s">
        <v>6800</v>
      </c>
      <c r="G130" s="360"/>
      <c r="H130" s="360" t="s">
        <v>6812</v>
      </c>
      <c r="I130" s="360" t="s">
        <v>6796</v>
      </c>
      <c r="J130" s="360">
        <v>20</v>
      </c>
      <c r="K130" s="380"/>
    </row>
    <row r="131" spans="2:11" ht="15" customHeight="1">
      <c r="B131" s="378"/>
      <c r="C131" s="337" t="s">
        <v>6799</v>
      </c>
      <c r="D131" s="337"/>
      <c r="E131" s="337"/>
      <c r="F131" s="358" t="s">
        <v>6800</v>
      </c>
      <c r="G131" s="337"/>
      <c r="H131" s="337" t="s">
        <v>6833</v>
      </c>
      <c r="I131" s="337" t="s">
        <v>6796</v>
      </c>
      <c r="J131" s="337">
        <v>50</v>
      </c>
      <c r="K131" s="380"/>
    </row>
    <row r="132" spans="2:11" ht="15" customHeight="1">
      <c r="B132" s="378"/>
      <c r="C132" s="337" t="s">
        <v>6813</v>
      </c>
      <c r="D132" s="337"/>
      <c r="E132" s="337"/>
      <c r="F132" s="358" t="s">
        <v>6800</v>
      </c>
      <c r="G132" s="337"/>
      <c r="H132" s="337" t="s">
        <v>6833</v>
      </c>
      <c r="I132" s="337" t="s">
        <v>6796</v>
      </c>
      <c r="J132" s="337">
        <v>50</v>
      </c>
      <c r="K132" s="380"/>
    </row>
    <row r="133" spans="2:11" ht="15" customHeight="1">
      <c r="B133" s="378"/>
      <c r="C133" s="337" t="s">
        <v>6819</v>
      </c>
      <c r="D133" s="337"/>
      <c r="E133" s="337"/>
      <c r="F133" s="358" t="s">
        <v>6800</v>
      </c>
      <c r="G133" s="337"/>
      <c r="H133" s="337" t="s">
        <v>6833</v>
      </c>
      <c r="I133" s="337" t="s">
        <v>6796</v>
      </c>
      <c r="J133" s="337">
        <v>50</v>
      </c>
      <c r="K133" s="380"/>
    </row>
    <row r="134" spans="2:11" ht="15" customHeight="1">
      <c r="B134" s="378"/>
      <c r="C134" s="337" t="s">
        <v>6821</v>
      </c>
      <c r="D134" s="337"/>
      <c r="E134" s="337"/>
      <c r="F134" s="358" t="s">
        <v>6800</v>
      </c>
      <c r="G134" s="337"/>
      <c r="H134" s="337" t="s">
        <v>6833</v>
      </c>
      <c r="I134" s="337" t="s">
        <v>6796</v>
      </c>
      <c r="J134" s="337">
        <v>50</v>
      </c>
      <c r="K134" s="380"/>
    </row>
    <row r="135" spans="2:11" ht="15" customHeight="1">
      <c r="B135" s="378"/>
      <c r="C135" s="337" t="s">
        <v>385</v>
      </c>
      <c r="D135" s="337"/>
      <c r="E135" s="337"/>
      <c r="F135" s="358" t="s">
        <v>6800</v>
      </c>
      <c r="G135" s="337"/>
      <c r="H135" s="337" t="s">
        <v>6846</v>
      </c>
      <c r="I135" s="337" t="s">
        <v>6796</v>
      </c>
      <c r="J135" s="337">
        <v>255</v>
      </c>
      <c r="K135" s="380"/>
    </row>
    <row r="136" spans="2:11" ht="15" customHeight="1">
      <c r="B136" s="378"/>
      <c r="C136" s="337" t="s">
        <v>6823</v>
      </c>
      <c r="D136" s="337"/>
      <c r="E136" s="337"/>
      <c r="F136" s="358" t="s">
        <v>6794</v>
      </c>
      <c r="G136" s="337"/>
      <c r="H136" s="337" t="s">
        <v>6847</v>
      </c>
      <c r="I136" s="337" t="s">
        <v>6825</v>
      </c>
      <c r="J136" s="337"/>
      <c r="K136" s="380"/>
    </row>
    <row r="137" spans="2:11" ht="15" customHeight="1">
      <c r="B137" s="378"/>
      <c r="C137" s="337" t="s">
        <v>6826</v>
      </c>
      <c r="D137" s="337"/>
      <c r="E137" s="337"/>
      <c r="F137" s="358" t="s">
        <v>6794</v>
      </c>
      <c r="G137" s="337"/>
      <c r="H137" s="337" t="s">
        <v>6848</v>
      </c>
      <c r="I137" s="337" t="s">
        <v>6828</v>
      </c>
      <c r="J137" s="337"/>
      <c r="K137" s="380"/>
    </row>
    <row r="138" spans="2:11" ht="15" customHeight="1">
      <c r="B138" s="378"/>
      <c r="C138" s="337" t="s">
        <v>6829</v>
      </c>
      <c r="D138" s="337"/>
      <c r="E138" s="337"/>
      <c r="F138" s="358" t="s">
        <v>6794</v>
      </c>
      <c r="G138" s="337"/>
      <c r="H138" s="337" t="s">
        <v>6829</v>
      </c>
      <c r="I138" s="337" t="s">
        <v>6828</v>
      </c>
      <c r="J138" s="337"/>
      <c r="K138" s="380"/>
    </row>
    <row r="139" spans="2:11" ht="15" customHeight="1">
      <c r="B139" s="378"/>
      <c r="C139" s="337" t="s">
        <v>39</v>
      </c>
      <c r="D139" s="337"/>
      <c r="E139" s="337"/>
      <c r="F139" s="358" t="s">
        <v>6794</v>
      </c>
      <c r="G139" s="337"/>
      <c r="H139" s="337" t="s">
        <v>6849</v>
      </c>
      <c r="I139" s="337" t="s">
        <v>6828</v>
      </c>
      <c r="J139" s="337"/>
      <c r="K139" s="380"/>
    </row>
    <row r="140" spans="2:11" ht="15" customHeight="1">
      <c r="B140" s="378"/>
      <c r="C140" s="337" t="s">
        <v>6850</v>
      </c>
      <c r="D140" s="337"/>
      <c r="E140" s="337"/>
      <c r="F140" s="358" t="s">
        <v>6794</v>
      </c>
      <c r="G140" s="337"/>
      <c r="H140" s="337" t="s">
        <v>6851</v>
      </c>
      <c r="I140" s="337" t="s">
        <v>6828</v>
      </c>
      <c r="J140" s="337"/>
      <c r="K140" s="380"/>
    </row>
    <row r="141" spans="2:11" ht="15" customHeight="1">
      <c r="B141" s="381"/>
      <c r="C141" s="382"/>
      <c r="D141" s="382"/>
      <c r="E141" s="382"/>
      <c r="F141" s="382"/>
      <c r="G141" s="382"/>
      <c r="H141" s="382"/>
      <c r="I141" s="382"/>
      <c r="J141" s="382"/>
      <c r="K141" s="383"/>
    </row>
    <row r="142" spans="2:11" ht="18.75" customHeight="1">
      <c r="B142" s="333"/>
      <c r="C142" s="333"/>
      <c r="D142" s="333"/>
      <c r="E142" s="333"/>
      <c r="F142" s="370"/>
      <c r="G142" s="333"/>
      <c r="H142" s="333"/>
      <c r="I142" s="333"/>
      <c r="J142" s="333"/>
      <c r="K142" s="333"/>
    </row>
    <row r="143" spans="2:11" ht="18.75" customHeight="1">
      <c r="B143" s="344"/>
      <c r="C143" s="344"/>
      <c r="D143" s="344"/>
      <c r="E143" s="344"/>
      <c r="F143" s="344"/>
      <c r="G143" s="344"/>
      <c r="H143" s="344"/>
      <c r="I143" s="344"/>
      <c r="J143" s="344"/>
      <c r="K143" s="344"/>
    </row>
    <row r="144" spans="2:11" ht="7.5" customHeight="1">
      <c r="B144" s="345"/>
      <c r="C144" s="346"/>
      <c r="D144" s="346"/>
      <c r="E144" s="346"/>
      <c r="F144" s="346"/>
      <c r="G144" s="346"/>
      <c r="H144" s="346"/>
      <c r="I144" s="346"/>
      <c r="J144" s="346"/>
      <c r="K144" s="347"/>
    </row>
    <row r="145" spans="2:11" ht="45" customHeight="1">
      <c r="B145" s="348"/>
      <c r="C145" s="349" t="s">
        <v>6852</v>
      </c>
      <c r="D145" s="349"/>
      <c r="E145" s="349"/>
      <c r="F145" s="349"/>
      <c r="G145" s="349"/>
      <c r="H145" s="349"/>
      <c r="I145" s="349"/>
      <c r="J145" s="349"/>
      <c r="K145" s="350"/>
    </row>
    <row r="146" spans="2:11" ht="17.25" customHeight="1">
      <c r="B146" s="348"/>
      <c r="C146" s="351" t="s">
        <v>6788</v>
      </c>
      <c r="D146" s="351"/>
      <c r="E146" s="351"/>
      <c r="F146" s="351" t="s">
        <v>6789</v>
      </c>
      <c r="G146" s="352"/>
      <c r="H146" s="351" t="s">
        <v>380</v>
      </c>
      <c r="I146" s="351" t="s">
        <v>58</v>
      </c>
      <c r="J146" s="351" t="s">
        <v>6790</v>
      </c>
      <c r="K146" s="350"/>
    </row>
    <row r="147" spans="2:11" ht="17.25" customHeight="1">
      <c r="B147" s="348"/>
      <c r="C147" s="353" t="s">
        <v>6791</v>
      </c>
      <c r="D147" s="353"/>
      <c r="E147" s="353"/>
      <c r="F147" s="354" t="s">
        <v>6792</v>
      </c>
      <c r="G147" s="355"/>
      <c r="H147" s="353"/>
      <c r="I147" s="353"/>
      <c r="J147" s="353" t="s">
        <v>6793</v>
      </c>
      <c r="K147" s="350"/>
    </row>
    <row r="148" spans="2:11" ht="5.25" customHeight="1">
      <c r="B148" s="359"/>
      <c r="C148" s="356"/>
      <c r="D148" s="356"/>
      <c r="E148" s="356"/>
      <c r="F148" s="356"/>
      <c r="G148" s="357"/>
      <c r="H148" s="356"/>
      <c r="I148" s="356"/>
      <c r="J148" s="356"/>
      <c r="K148" s="380"/>
    </row>
    <row r="149" spans="2:11" ht="15" customHeight="1">
      <c r="B149" s="359"/>
      <c r="C149" s="384" t="s">
        <v>6797</v>
      </c>
      <c r="D149" s="337"/>
      <c r="E149" s="337"/>
      <c r="F149" s="385" t="s">
        <v>6794</v>
      </c>
      <c r="G149" s="337"/>
      <c r="H149" s="384" t="s">
        <v>6833</v>
      </c>
      <c r="I149" s="384" t="s">
        <v>6796</v>
      </c>
      <c r="J149" s="384">
        <v>120</v>
      </c>
      <c r="K149" s="380"/>
    </row>
    <row r="150" spans="2:11" ht="15" customHeight="1">
      <c r="B150" s="359"/>
      <c r="C150" s="384" t="s">
        <v>6842</v>
      </c>
      <c r="D150" s="337"/>
      <c r="E150" s="337"/>
      <c r="F150" s="385" t="s">
        <v>6794</v>
      </c>
      <c r="G150" s="337"/>
      <c r="H150" s="384" t="s">
        <v>6853</v>
      </c>
      <c r="I150" s="384" t="s">
        <v>6796</v>
      </c>
      <c r="J150" s="384" t="s">
        <v>6844</v>
      </c>
      <c r="K150" s="380"/>
    </row>
    <row r="151" spans="2:11" ht="15" customHeight="1">
      <c r="B151" s="359"/>
      <c r="C151" s="384" t="s">
        <v>85</v>
      </c>
      <c r="D151" s="337"/>
      <c r="E151" s="337"/>
      <c r="F151" s="385" t="s">
        <v>6794</v>
      </c>
      <c r="G151" s="337"/>
      <c r="H151" s="384" t="s">
        <v>6854</v>
      </c>
      <c r="I151" s="384" t="s">
        <v>6796</v>
      </c>
      <c r="J151" s="384" t="s">
        <v>6844</v>
      </c>
      <c r="K151" s="380"/>
    </row>
    <row r="152" spans="2:11" ht="15" customHeight="1">
      <c r="B152" s="359"/>
      <c r="C152" s="384" t="s">
        <v>6799</v>
      </c>
      <c r="D152" s="337"/>
      <c r="E152" s="337"/>
      <c r="F152" s="385" t="s">
        <v>6800</v>
      </c>
      <c r="G152" s="337"/>
      <c r="H152" s="384" t="s">
        <v>6833</v>
      </c>
      <c r="I152" s="384" t="s">
        <v>6796</v>
      </c>
      <c r="J152" s="384">
        <v>50</v>
      </c>
      <c r="K152" s="380"/>
    </row>
    <row r="153" spans="2:11" ht="15" customHeight="1">
      <c r="B153" s="359"/>
      <c r="C153" s="384" t="s">
        <v>6802</v>
      </c>
      <c r="D153" s="337"/>
      <c r="E153" s="337"/>
      <c r="F153" s="385" t="s">
        <v>6794</v>
      </c>
      <c r="G153" s="337"/>
      <c r="H153" s="384" t="s">
        <v>6833</v>
      </c>
      <c r="I153" s="384" t="s">
        <v>6804</v>
      </c>
      <c r="J153" s="384"/>
      <c r="K153" s="380"/>
    </row>
    <row r="154" spans="2:11" ht="15" customHeight="1">
      <c r="B154" s="359"/>
      <c r="C154" s="384" t="s">
        <v>6813</v>
      </c>
      <c r="D154" s="337"/>
      <c r="E154" s="337"/>
      <c r="F154" s="385" t="s">
        <v>6800</v>
      </c>
      <c r="G154" s="337"/>
      <c r="H154" s="384" t="s">
        <v>6833</v>
      </c>
      <c r="I154" s="384" t="s">
        <v>6796</v>
      </c>
      <c r="J154" s="384">
        <v>50</v>
      </c>
      <c r="K154" s="380"/>
    </row>
    <row r="155" spans="2:11" ht="15" customHeight="1">
      <c r="B155" s="359"/>
      <c r="C155" s="384" t="s">
        <v>6821</v>
      </c>
      <c r="D155" s="337"/>
      <c r="E155" s="337"/>
      <c r="F155" s="385" t="s">
        <v>6800</v>
      </c>
      <c r="G155" s="337"/>
      <c r="H155" s="384" t="s">
        <v>6833</v>
      </c>
      <c r="I155" s="384" t="s">
        <v>6796</v>
      </c>
      <c r="J155" s="384">
        <v>50</v>
      </c>
      <c r="K155" s="380"/>
    </row>
    <row r="156" spans="2:11" ht="15" customHeight="1">
      <c r="B156" s="359"/>
      <c r="C156" s="384" t="s">
        <v>6819</v>
      </c>
      <c r="D156" s="337"/>
      <c r="E156" s="337"/>
      <c r="F156" s="385" t="s">
        <v>6800</v>
      </c>
      <c r="G156" s="337"/>
      <c r="H156" s="384" t="s">
        <v>6833</v>
      </c>
      <c r="I156" s="384" t="s">
        <v>6796</v>
      </c>
      <c r="J156" s="384">
        <v>50</v>
      </c>
      <c r="K156" s="380"/>
    </row>
    <row r="157" spans="2:11" ht="15" customHeight="1">
      <c r="B157" s="359"/>
      <c r="C157" s="384" t="s">
        <v>281</v>
      </c>
      <c r="D157" s="337"/>
      <c r="E157" s="337"/>
      <c r="F157" s="385" t="s">
        <v>6794</v>
      </c>
      <c r="G157" s="337"/>
      <c r="H157" s="384" t="s">
        <v>6855</v>
      </c>
      <c r="I157" s="384" t="s">
        <v>6796</v>
      </c>
      <c r="J157" s="384" t="s">
        <v>6856</v>
      </c>
      <c r="K157" s="380"/>
    </row>
    <row r="158" spans="2:11" ht="15" customHeight="1">
      <c r="B158" s="359"/>
      <c r="C158" s="384" t="s">
        <v>6857</v>
      </c>
      <c r="D158" s="337"/>
      <c r="E158" s="337"/>
      <c r="F158" s="385" t="s">
        <v>6794</v>
      </c>
      <c r="G158" s="337"/>
      <c r="H158" s="384" t="s">
        <v>6858</v>
      </c>
      <c r="I158" s="384" t="s">
        <v>6828</v>
      </c>
      <c r="J158" s="384"/>
      <c r="K158" s="380"/>
    </row>
    <row r="159" spans="2:11" ht="15" customHeight="1">
      <c r="B159" s="386"/>
      <c r="C159" s="368"/>
      <c r="D159" s="368"/>
      <c r="E159" s="368"/>
      <c r="F159" s="368"/>
      <c r="G159" s="368"/>
      <c r="H159" s="368"/>
      <c r="I159" s="368"/>
      <c r="J159" s="368"/>
      <c r="K159" s="387"/>
    </row>
    <row r="160" spans="2:11" ht="18.75" customHeight="1">
      <c r="B160" s="333"/>
      <c r="C160" s="337"/>
      <c r="D160" s="337"/>
      <c r="E160" s="337"/>
      <c r="F160" s="358"/>
      <c r="G160" s="337"/>
      <c r="H160" s="337"/>
      <c r="I160" s="337"/>
      <c r="J160" s="337"/>
      <c r="K160" s="333"/>
    </row>
    <row r="161" spans="2:11" ht="18.75" customHeight="1">
      <c r="B161" s="344"/>
      <c r="C161" s="344"/>
      <c r="D161" s="344"/>
      <c r="E161" s="344"/>
      <c r="F161" s="344"/>
      <c r="G161" s="344"/>
      <c r="H161" s="344"/>
      <c r="I161" s="344"/>
      <c r="J161" s="344"/>
      <c r="K161" s="344"/>
    </row>
    <row r="162" spans="2:11" ht="7.5" customHeight="1">
      <c r="B162" s="323"/>
      <c r="C162" s="324"/>
      <c r="D162" s="324"/>
      <c r="E162" s="324"/>
      <c r="F162" s="324"/>
      <c r="G162" s="324"/>
      <c r="H162" s="324"/>
      <c r="I162" s="324"/>
      <c r="J162" s="324"/>
      <c r="K162" s="325"/>
    </row>
    <row r="163" spans="2:11" ht="45" customHeight="1">
      <c r="B163" s="326"/>
      <c r="C163" s="327" t="s">
        <v>6859</v>
      </c>
      <c r="D163" s="327"/>
      <c r="E163" s="327"/>
      <c r="F163" s="327"/>
      <c r="G163" s="327"/>
      <c r="H163" s="327"/>
      <c r="I163" s="327"/>
      <c r="J163" s="327"/>
      <c r="K163" s="328"/>
    </row>
    <row r="164" spans="2:11" ht="17.25" customHeight="1">
      <c r="B164" s="326"/>
      <c r="C164" s="351" t="s">
        <v>6788</v>
      </c>
      <c r="D164" s="351"/>
      <c r="E164" s="351"/>
      <c r="F164" s="351" t="s">
        <v>6789</v>
      </c>
      <c r="G164" s="388"/>
      <c r="H164" s="389" t="s">
        <v>380</v>
      </c>
      <c r="I164" s="389" t="s">
        <v>58</v>
      </c>
      <c r="J164" s="351" t="s">
        <v>6790</v>
      </c>
      <c r="K164" s="328"/>
    </row>
    <row r="165" spans="2:11" ht="17.25" customHeight="1">
      <c r="B165" s="329"/>
      <c r="C165" s="353" t="s">
        <v>6791</v>
      </c>
      <c r="D165" s="353"/>
      <c r="E165" s="353"/>
      <c r="F165" s="354" t="s">
        <v>6792</v>
      </c>
      <c r="G165" s="390"/>
      <c r="H165" s="391"/>
      <c r="I165" s="391"/>
      <c r="J165" s="353" t="s">
        <v>6793</v>
      </c>
      <c r="K165" s="331"/>
    </row>
    <row r="166" spans="2:11" ht="5.25" customHeight="1">
      <c r="B166" s="359"/>
      <c r="C166" s="356"/>
      <c r="D166" s="356"/>
      <c r="E166" s="356"/>
      <c r="F166" s="356"/>
      <c r="G166" s="357"/>
      <c r="H166" s="356"/>
      <c r="I166" s="356"/>
      <c r="J166" s="356"/>
      <c r="K166" s="380"/>
    </row>
    <row r="167" spans="2:11" ht="15" customHeight="1">
      <c r="B167" s="359"/>
      <c r="C167" s="337" t="s">
        <v>6797</v>
      </c>
      <c r="D167" s="337"/>
      <c r="E167" s="337"/>
      <c r="F167" s="358" t="s">
        <v>6794</v>
      </c>
      <c r="G167" s="337"/>
      <c r="H167" s="337" t="s">
        <v>6833</v>
      </c>
      <c r="I167" s="337" t="s">
        <v>6796</v>
      </c>
      <c r="J167" s="337">
        <v>120</v>
      </c>
      <c r="K167" s="380"/>
    </row>
    <row r="168" spans="2:11" ht="15" customHeight="1">
      <c r="B168" s="359"/>
      <c r="C168" s="337" t="s">
        <v>6842</v>
      </c>
      <c r="D168" s="337"/>
      <c r="E168" s="337"/>
      <c r="F168" s="358" t="s">
        <v>6794</v>
      </c>
      <c r="G168" s="337"/>
      <c r="H168" s="337" t="s">
        <v>6843</v>
      </c>
      <c r="I168" s="337" t="s">
        <v>6796</v>
      </c>
      <c r="J168" s="337" t="s">
        <v>6844</v>
      </c>
      <c r="K168" s="380"/>
    </row>
    <row r="169" spans="2:11" ht="15" customHeight="1">
      <c r="B169" s="359"/>
      <c r="C169" s="337" t="s">
        <v>85</v>
      </c>
      <c r="D169" s="337"/>
      <c r="E169" s="337"/>
      <c r="F169" s="358" t="s">
        <v>6794</v>
      </c>
      <c r="G169" s="337"/>
      <c r="H169" s="337" t="s">
        <v>6860</v>
      </c>
      <c r="I169" s="337" t="s">
        <v>6796</v>
      </c>
      <c r="J169" s="337" t="s">
        <v>6844</v>
      </c>
      <c r="K169" s="380"/>
    </row>
    <row r="170" spans="2:11" ht="15" customHeight="1">
      <c r="B170" s="359"/>
      <c r="C170" s="337" t="s">
        <v>6799</v>
      </c>
      <c r="D170" s="337"/>
      <c r="E170" s="337"/>
      <c r="F170" s="358" t="s">
        <v>6800</v>
      </c>
      <c r="G170" s="337"/>
      <c r="H170" s="337" t="s">
        <v>6860</v>
      </c>
      <c r="I170" s="337" t="s">
        <v>6796</v>
      </c>
      <c r="J170" s="337">
        <v>50</v>
      </c>
      <c r="K170" s="380"/>
    </row>
    <row r="171" spans="2:11" ht="15" customHeight="1">
      <c r="B171" s="359"/>
      <c r="C171" s="337" t="s">
        <v>6802</v>
      </c>
      <c r="D171" s="337"/>
      <c r="E171" s="337"/>
      <c r="F171" s="358" t="s">
        <v>6794</v>
      </c>
      <c r="G171" s="337"/>
      <c r="H171" s="337" t="s">
        <v>6860</v>
      </c>
      <c r="I171" s="337" t="s">
        <v>6804</v>
      </c>
      <c r="J171" s="337"/>
      <c r="K171" s="380"/>
    </row>
    <row r="172" spans="2:11" ht="15" customHeight="1">
      <c r="B172" s="359"/>
      <c r="C172" s="337" t="s">
        <v>6813</v>
      </c>
      <c r="D172" s="337"/>
      <c r="E172" s="337"/>
      <c r="F172" s="358" t="s">
        <v>6800</v>
      </c>
      <c r="G172" s="337"/>
      <c r="H172" s="337" t="s">
        <v>6860</v>
      </c>
      <c r="I172" s="337" t="s">
        <v>6796</v>
      </c>
      <c r="J172" s="337">
        <v>50</v>
      </c>
      <c r="K172" s="380"/>
    </row>
    <row r="173" spans="2:11" ht="15" customHeight="1">
      <c r="B173" s="359"/>
      <c r="C173" s="337" t="s">
        <v>6821</v>
      </c>
      <c r="D173" s="337"/>
      <c r="E173" s="337"/>
      <c r="F173" s="358" t="s">
        <v>6800</v>
      </c>
      <c r="G173" s="337"/>
      <c r="H173" s="337" t="s">
        <v>6860</v>
      </c>
      <c r="I173" s="337" t="s">
        <v>6796</v>
      </c>
      <c r="J173" s="337">
        <v>50</v>
      </c>
      <c r="K173" s="380"/>
    </row>
    <row r="174" spans="2:11" ht="15" customHeight="1">
      <c r="B174" s="359"/>
      <c r="C174" s="337" t="s">
        <v>6819</v>
      </c>
      <c r="D174" s="337"/>
      <c r="E174" s="337"/>
      <c r="F174" s="358" t="s">
        <v>6800</v>
      </c>
      <c r="G174" s="337"/>
      <c r="H174" s="337" t="s">
        <v>6860</v>
      </c>
      <c r="I174" s="337" t="s">
        <v>6796</v>
      </c>
      <c r="J174" s="337">
        <v>50</v>
      </c>
      <c r="K174" s="380"/>
    </row>
    <row r="175" spans="2:11" ht="15" customHeight="1">
      <c r="B175" s="359"/>
      <c r="C175" s="337" t="s">
        <v>379</v>
      </c>
      <c r="D175" s="337"/>
      <c r="E175" s="337"/>
      <c r="F175" s="358" t="s">
        <v>6794</v>
      </c>
      <c r="G175" s="337"/>
      <c r="H175" s="337" t="s">
        <v>6861</v>
      </c>
      <c r="I175" s="337" t="s">
        <v>6862</v>
      </c>
      <c r="J175" s="337"/>
      <c r="K175" s="380"/>
    </row>
    <row r="176" spans="2:11" ht="15" customHeight="1">
      <c r="B176" s="359"/>
      <c r="C176" s="337" t="s">
        <v>58</v>
      </c>
      <c r="D176" s="337"/>
      <c r="E176" s="337"/>
      <c r="F176" s="358" t="s">
        <v>6794</v>
      </c>
      <c r="G176" s="337"/>
      <c r="H176" s="337" t="s">
        <v>6863</v>
      </c>
      <c r="I176" s="337" t="s">
        <v>6864</v>
      </c>
      <c r="J176" s="337">
        <v>1</v>
      </c>
      <c r="K176" s="380"/>
    </row>
    <row r="177" spans="2:11" ht="15" customHeight="1">
      <c r="B177" s="359"/>
      <c r="C177" s="337" t="s">
        <v>54</v>
      </c>
      <c r="D177" s="337"/>
      <c r="E177" s="337"/>
      <c r="F177" s="358" t="s">
        <v>6794</v>
      </c>
      <c r="G177" s="337"/>
      <c r="H177" s="337" t="s">
        <v>6865</v>
      </c>
      <c r="I177" s="337" t="s">
        <v>6796</v>
      </c>
      <c r="J177" s="337">
        <v>20</v>
      </c>
      <c r="K177" s="380"/>
    </row>
    <row r="178" spans="2:11" ht="15" customHeight="1">
      <c r="B178" s="359"/>
      <c r="C178" s="337" t="s">
        <v>380</v>
      </c>
      <c r="D178" s="337"/>
      <c r="E178" s="337"/>
      <c r="F178" s="358" t="s">
        <v>6794</v>
      </c>
      <c r="G178" s="337"/>
      <c r="H178" s="337" t="s">
        <v>6866</v>
      </c>
      <c r="I178" s="337" t="s">
        <v>6796</v>
      </c>
      <c r="J178" s="337">
        <v>255</v>
      </c>
      <c r="K178" s="380"/>
    </row>
    <row r="179" spans="2:11" ht="15" customHeight="1">
      <c r="B179" s="359"/>
      <c r="C179" s="337" t="s">
        <v>381</v>
      </c>
      <c r="D179" s="337"/>
      <c r="E179" s="337"/>
      <c r="F179" s="358" t="s">
        <v>6794</v>
      </c>
      <c r="G179" s="337"/>
      <c r="H179" s="337" t="s">
        <v>6759</v>
      </c>
      <c r="I179" s="337" t="s">
        <v>6796</v>
      </c>
      <c r="J179" s="337">
        <v>10</v>
      </c>
      <c r="K179" s="380"/>
    </row>
    <row r="180" spans="2:11" ht="15" customHeight="1">
      <c r="B180" s="359"/>
      <c r="C180" s="337" t="s">
        <v>382</v>
      </c>
      <c r="D180" s="337"/>
      <c r="E180" s="337"/>
      <c r="F180" s="358" t="s">
        <v>6794</v>
      </c>
      <c r="G180" s="337"/>
      <c r="H180" s="337" t="s">
        <v>6867</v>
      </c>
      <c r="I180" s="337" t="s">
        <v>6828</v>
      </c>
      <c r="J180" s="337"/>
      <c r="K180" s="380"/>
    </row>
    <row r="181" spans="2:11" ht="15" customHeight="1">
      <c r="B181" s="359"/>
      <c r="C181" s="337" t="s">
        <v>6868</v>
      </c>
      <c r="D181" s="337"/>
      <c r="E181" s="337"/>
      <c r="F181" s="358" t="s">
        <v>6794</v>
      </c>
      <c r="G181" s="337"/>
      <c r="H181" s="337" t="s">
        <v>6869</v>
      </c>
      <c r="I181" s="337" t="s">
        <v>6828</v>
      </c>
      <c r="J181" s="337"/>
      <c r="K181" s="380"/>
    </row>
    <row r="182" spans="2:11" ht="15" customHeight="1">
      <c r="B182" s="359"/>
      <c r="C182" s="337" t="s">
        <v>6857</v>
      </c>
      <c r="D182" s="337"/>
      <c r="E182" s="337"/>
      <c r="F182" s="358" t="s">
        <v>6794</v>
      </c>
      <c r="G182" s="337"/>
      <c r="H182" s="337" t="s">
        <v>6870</v>
      </c>
      <c r="I182" s="337" t="s">
        <v>6828</v>
      </c>
      <c r="J182" s="337"/>
      <c r="K182" s="380"/>
    </row>
    <row r="183" spans="2:11" ht="15" customHeight="1">
      <c r="B183" s="359"/>
      <c r="C183" s="337" t="s">
        <v>384</v>
      </c>
      <c r="D183" s="337"/>
      <c r="E183" s="337"/>
      <c r="F183" s="358" t="s">
        <v>6800</v>
      </c>
      <c r="G183" s="337"/>
      <c r="H183" s="337" t="s">
        <v>6871</v>
      </c>
      <c r="I183" s="337" t="s">
        <v>6796</v>
      </c>
      <c r="J183" s="337">
        <v>50</v>
      </c>
      <c r="K183" s="380"/>
    </row>
    <row r="184" spans="2:11" ht="15" customHeight="1">
      <c r="B184" s="359"/>
      <c r="C184" s="337" t="s">
        <v>6872</v>
      </c>
      <c r="D184" s="337"/>
      <c r="E184" s="337"/>
      <c r="F184" s="358" t="s">
        <v>6800</v>
      </c>
      <c r="G184" s="337"/>
      <c r="H184" s="337" t="s">
        <v>6873</v>
      </c>
      <c r="I184" s="337" t="s">
        <v>6874</v>
      </c>
      <c r="J184" s="337"/>
      <c r="K184" s="380"/>
    </row>
    <row r="185" spans="2:11" ht="15" customHeight="1">
      <c r="B185" s="359"/>
      <c r="C185" s="337" t="s">
        <v>6875</v>
      </c>
      <c r="D185" s="337"/>
      <c r="E185" s="337"/>
      <c r="F185" s="358" t="s">
        <v>6800</v>
      </c>
      <c r="G185" s="337"/>
      <c r="H185" s="337" t="s">
        <v>6876</v>
      </c>
      <c r="I185" s="337" t="s">
        <v>6874</v>
      </c>
      <c r="J185" s="337"/>
      <c r="K185" s="380"/>
    </row>
    <row r="186" spans="2:11" ht="15" customHeight="1">
      <c r="B186" s="359"/>
      <c r="C186" s="337" t="s">
        <v>6877</v>
      </c>
      <c r="D186" s="337"/>
      <c r="E186" s="337"/>
      <c r="F186" s="358" t="s">
        <v>6800</v>
      </c>
      <c r="G186" s="337"/>
      <c r="H186" s="337" t="s">
        <v>6878</v>
      </c>
      <c r="I186" s="337" t="s">
        <v>6874</v>
      </c>
      <c r="J186" s="337"/>
      <c r="K186" s="380"/>
    </row>
    <row r="187" spans="2:11" ht="15" customHeight="1">
      <c r="B187" s="359"/>
      <c r="C187" s="392" t="s">
        <v>6879</v>
      </c>
      <c r="D187" s="337"/>
      <c r="E187" s="337"/>
      <c r="F187" s="358" t="s">
        <v>6800</v>
      </c>
      <c r="G187" s="337"/>
      <c r="H187" s="337" t="s">
        <v>6880</v>
      </c>
      <c r="I187" s="337" t="s">
        <v>6881</v>
      </c>
      <c r="J187" s="393" t="s">
        <v>6882</v>
      </c>
      <c r="K187" s="380"/>
    </row>
    <row r="188" spans="2:11" ht="15" customHeight="1">
      <c r="B188" s="359"/>
      <c r="C188" s="343" t="s">
        <v>43</v>
      </c>
      <c r="D188" s="337"/>
      <c r="E188" s="337"/>
      <c r="F188" s="358" t="s">
        <v>6794</v>
      </c>
      <c r="G188" s="337"/>
      <c r="H188" s="333" t="s">
        <v>6883</v>
      </c>
      <c r="I188" s="337" t="s">
        <v>6884</v>
      </c>
      <c r="J188" s="337"/>
      <c r="K188" s="380"/>
    </row>
    <row r="189" spans="2:11" ht="15" customHeight="1">
      <c r="B189" s="359"/>
      <c r="C189" s="343" t="s">
        <v>6885</v>
      </c>
      <c r="D189" s="337"/>
      <c r="E189" s="337"/>
      <c r="F189" s="358" t="s">
        <v>6794</v>
      </c>
      <c r="G189" s="337"/>
      <c r="H189" s="337" t="s">
        <v>6886</v>
      </c>
      <c r="I189" s="337" t="s">
        <v>6828</v>
      </c>
      <c r="J189" s="337"/>
      <c r="K189" s="380"/>
    </row>
    <row r="190" spans="2:11" ht="15" customHeight="1">
      <c r="B190" s="359"/>
      <c r="C190" s="343" t="s">
        <v>6887</v>
      </c>
      <c r="D190" s="337"/>
      <c r="E190" s="337"/>
      <c r="F190" s="358" t="s">
        <v>6794</v>
      </c>
      <c r="G190" s="337"/>
      <c r="H190" s="337" t="s">
        <v>6888</v>
      </c>
      <c r="I190" s="337" t="s">
        <v>6828</v>
      </c>
      <c r="J190" s="337"/>
      <c r="K190" s="380"/>
    </row>
    <row r="191" spans="2:11" ht="15" customHeight="1">
      <c r="B191" s="359"/>
      <c r="C191" s="343" t="s">
        <v>6889</v>
      </c>
      <c r="D191" s="337"/>
      <c r="E191" s="337"/>
      <c r="F191" s="358" t="s">
        <v>6800</v>
      </c>
      <c r="G191" s="337"/>
      <c r="H191" s="337" t="s">
        <v>6890</v>
      </c>
      <c r="I191" s="337" t="s">
        <v>6828</v>
      </c>
      <c r="J191" s="337"/>
      <c r="K191" s="380"/>
    </row>
    <row r="192" spans="2:11" ht="15" customHeight="1">
      <c r="B192" s="386"/>
      <c r="C192" s="394"/>
      <c r="D192" s="368"/>
      <c r="E192" s="368"/>
      <c r="F192" s="368"/>
      <c r="G192" s="368"/>
      <c r="H192" s="368"/>
      <c r="I192" s="368"/>
      <c r="J192" s="368"/>
      <c r="K192" s="387"/>
    </row>
    <row r="193" spans="2:11" ht="18.75" customHeight="1">
      <c r="B193" s="333"/>
      <c r="C193" s="337"/>
      <c r="D193" s="337"/>
      <c r="E193" s="337"/>
      <c r="F193" s="358"/>
      <c r="G193" s="337"/>
      <c r="H193" s="337"/>
      <c r="I193" s="337"/>
      <c r="J193" s="337"/>
      <c r="K193" s="333"/>
    </row>
    <row r="194" spans="2:11" ht="18.75" customHeight="1">
      <c r="B194" s="333"/>
      <c r="C194" s="337"/>
      <c r="D194" s="337"/>
      <c r="E194" s="337"/>
      <c r="F194" s="358"/>
      <c r="G194" s="337"/>
      <c r="H194" s="337"/>
      <c r="I194" s="337"/>
      <c r="J194" s="337"/>
      <c r="K194" s="333"/>
    </row>
    <row r="195" spans="2:11" ht="18.75" customHeight="1">
      <c r="B195" s="344"/>
      <c r="C195" s="344"/>
      <c r="D195" s="344"/>
      <c r="E195" s="344"/>
      <c r="F195" s="344"/>
      <c r="G195" s="344"/>
      <c r="H195" s="344"/>
      <c r="I195" s="344"/>
      <c r="J195" s="344"/>
      <c r="K195" s="344"/>
    </row>
    <row r="196" spans="2:11" ht="13.5">
      <c r="B196" s="323"/>
      <c r="C196" s="324"/>
      <c r="D196" s="324"/>
      <c r="E196" s="324"/>
      <c r="F196" s="324"/>
      <c r="G196" s="324"/>
      <c r="H196" s="324"/>
      <c r="I196" s="324"/>
      <c r="J196" s="324"/>
      <c r="K196" s="325"/>
    </row>
    <row r="197" spans="2:11" ht="21">
      <c r="B197" s="326"/>
      <c r="C197" s="327" t="s">
        <v>6891</v>
      </c>
      <c r="D197" s="327"/>
      <c r="E197" s="327"/>
      <c r="F197" s="327"/>
      <c r="G197" s="327"/>
      <c r="H197" s="327"/>
      <c r="I197" s="327"/>
      <c r="J197" s="327"/>
      <c r="K197" s="328"/>
    </row>
    <row r="198" spans="2:11" ht="25.5" customHeight="1">
      <c r="B198" s="326"/>
      <c r="C198" s="395" t="s">
        <v>6892</v>
      </c>
      <c r="D198" s="395"/>
      <c r="E198" s="395"/>
      <c r="F198" s="395" t="s">
        <v>6893</v>
      </c>
      <c r="G198" s="396"/>
      <c r="H198" s="395" t="s">
        <v>6894</v>
      </c>
      <c r="I198" s="395"/>
      <c r="J198" s="395"/>
      <c r="K198" s="328"/>
    </row>
    <row r="199" spans="2:11" ht="5.25" customHeight="1">
      <c r="B199" s="359"/>
      <c r="C199" s="356"/>
      <c r="D199" s="356"/>
      <c r="E199" s="356"/>
      <c r="F199" s="356"/>
      <c r="G199" s="337"/>
      <c r="H199" s="356"/>
      <c r="I199" s="356"/>
      <c r="J199" s="356"/>
      <c r="K199" s="380"/>
    </row>
    <row r="200" spans="2:11" ht="15" customHeight="1">
      <c r="B200" s="359"/>
      <c r="C200" s="337" t="s">
        <v>6884</v>
      </c>
      <c r="D200" s="337"/>
      <c r="E200" s="337"/>
      <c r="F200" s="358" t="s">
        <v>44</v>
      </c>
      <c r="G200" s="337"/>
      <c r="H200" s="337" t="s">
        <v>6895</v>
      </c>
      <c r="I200" s="337"/>
      <c r="J200" s="337"/>
      <c r="K200" s="380"/>
    </row>
    <row r="201" spans="2:11" ht="15" customHeight="1">
      <c r="B201" s="359"/>
      <c r="C201" s="365"/>
      <c r="D201" s="337"/>
      <c r="E201" s="337"/>
      <c r="F201" s="358" t="s">
        <v>45</v>
      </c>
      <c r="G201" s="337"/>
      <c r="H201" s="337" t="s">
        <v>6896</v>
      </c>
      <c r="I201" s="337"/>
      <c r="J201" s="337"/>
      <c r="K201" s="380"/>
    </row>
    <row r="202" spans="2:11" ht="15" customHeight="1">
      <c r="B202" s="359"/>
      <c r="C202" s="365"/>
      <c r="D202" s="337"/>
      <c r="E202" s="337"/>
      <c r="F202" s="358" t="s">
        <v>48</v>
      </c>
      <c r="G202" s="337"/>
      <c r="H202" s="337" t="s">
        <v>6897</v>
      </c>
      <c r="I202" s="337"/>
      <c r="J202" s="337"/>
      <c r="K202" s="380"/>
    </row>
    <row r="203" spans="2:11" ht="15" customHeight="1">
      <c r="B203" s="359"/>
      <c r="C203" s="337"/>
      <c r="D203" s="337"/>
      <c r="E203" s="337"/>
      <c r="F203" s="358" t="s">
        <v>46</v>
      </c>
      <c r="G203" s="337"/>
      <c r="H203" s="337" t="s">
        <v>6898</v>
      </c>
      <c r="I203" s="337"/>
      <c r="J203" s="337"/>
      <c r="K203" s="380"/>
    </row>
    <row r="204" spans="2:11" ht="15" customHeight="1">
      <c r="B204" s="359"/>
      <c r="C204" s="337"/>
      <c r="D204" s="337"/>
      <c r="E204" s="337"/>
      <c r="F204" s="358" t="s">
        <v>47</v>
      </c>
      <c r="G204" s="337"/>
      <c r="H204" s="337" t="s">
        <v>6899</v>
      </c>
      <c r="I204" s="337"/>
      <c r="J204" s="337"/>
      <c r="K204" s="380"/>
    </row>
    <row r="205" spans="2:11" ht="15" customHeight="1">
      <c r="B205" s="359"/>
      <c r="C205" s="337"/>
      <c r="D205" s="337"/>
      <c r="E205" s="337"/>
      <c r="F205" s="358"/>
      <c r="G205" s="337"/>
      <c r="H205" s="337"/>
      <c r="I205" s="337"/>
      <c r="J205" s="337"/>
      <c r="K205" s="380"/>
    </row>
    <row r="206" spans="2:11" ht="15" customHeight="1">
      <c r="B206" s="359"/>
      <c r="C206" s="337" t="s">
        <v>6840</v>
      </c>
      <c r="D206" s="337"/>
      <c r="E206" s="337"/>
      <c r="F206" s="358" t="s">
        <v>79</v>
      </c>
      <c r="G206" s="337"/>
      <c r="H206" s="337" t="s">
        <v>6900</v>
      </c>
      <c r="I206" s="337"/>
      <c r="J206" s="337"/>
      <c r="K206" s="380"/>
    </row>
    <row r="207" spans="2:11" ht="15" customHeight="1">
      <c r="B207" s="359"/>
      <c r="C207" s="365"/>
      <c r="D207" s="337"/>
      <c r="E207" s="337"/>
      <c r="F207" s="358" t="s">
        <v>6740</v>
      </c>
      <c r="G207" s="337"/>
      <c r="H207" s="337" t="s">
        <v>6741</v>
      </c>
      <c r="I207" s="337"/>
      <c r="J207" s="337"/>
      <c r="K207" s="380"/>
    </row>
    <row r="208" spans="2:11" ht="15" customHeight="1">
      <c r="B208" s="359"/>
      <c r="C208" s="337"/>
      <c r="D208" s="337"/>
      <c r="E208" s="337"/>
      <c r="F208" s="358" t="s">
        <v>6738</v>
      </c>
      <c r="G208" s="337"/>
      <c r="H208" s="337" t="s">
        <v>6901</v>
      </c>
      <c r="I208" s="337"/>
      <c r="J208" s="337"/>
      <c r="K208" s="380"/>
    </row>
    <row r="209" spans="2:11" ht="15" customHeight="1">
      <c r="B209" s="397"/>
      <c r="C209" s="365"/>
      <c r="D209" s="365"/>
      <c r="E209" s="365"/>
      <c r="F209" s="358" t="s">
        <v>6742</v>
      </c>
      <c r="G209" s="343"/>
      <c r="H209" s="384" t="s">
        <v>156</v>
      </c>
      <c r="I209" s="384"/>
      <c r="J209" s="384"/>
      <c r="K209" s="398"/>
    </row>
    <row r="210" spans="2:11" ht="15" customHeight="1">
      <c r="B210" s="397"/>
      <c r="C210" s="365"/>
      <c r="D210" s="365"/>
      <c r="E210" s="365"/>
      <c r="F210" s="358" t="s">
        <v>6743</v>
      </c>
      <c r="G210" s="343"/>
      <c r="H210" s="384" t="s">
        <v>3990</v>
      </c>
      <c r="I210" s="384"/>
      <c r="J210" s="384"/>
      <c r="K210" s="398"/>
    </row>
    <row r="211" spans="2:11" ht="15" customHeight="1">
      <c r="B211" s="397"/>
      <c r="C211" s="365"/>
      <c r="D211" s="365"/>
      <c r="E211" s="365"/>
      <c r="F211" s="399"/>
      <c r="G211" s="343"/>
      <c r="H211" s="400"/>
      <c r="I211" s="400"/>
      <c r="J211" s="400"/>
      <c r="K211" s="398"/>
    </row>
    <row r="212" spans="2:11" ht="15" customHeight="1">
      <c r="B212" s="397"/>
      <c r="C212" s="337" t="s">
        <v>6864</v>
      </c>
      <c r="D212" s="365"/>
      <c r="E212" s="365"/>
      <c r="F212" s="358">
        <v>1</v>
      </c>
      <c r="G212" s="343"/>
      <c r="H212" s="384" t="s">
        <v>6902</v>
      </c>
      <c r="I212" s="384"/>
      <c r="J212" s="384"/>
      <c r="K212" s="398"/>
    </row>
    <row r="213" spans="2:11" ht="15" customHeight="1">
      <c r="B213" s="397"/>
      <c r="C213" s="365"/>
      <c r="D213" s="365"/>
      <c r="E213" s="365"/>
      <c r="F213" s="358">
        <v>2</v>
      </c>
      <c r="G213" s="343"/>
      <c r="H213" s="384" t="s">
        <v>6903</v>
      </c>
      <c r="I213" s="384"/>
      <c r="J213" s="384"/>
      <c r="K213" s="398"/>
    </row>
    <row r="214" spans="2:11" ht="15" customHeight="1">
      <c r="B214" s="397"/>
      <c r="C214" s="365"/>
      <c r="D214" s="365"/>
      <c r="E214" s="365"/>
      <c r="F214" s="358">
        <v>3</v>
      </c>
      <c r="G214" s="343"/>
      <c r="H214" s="384" t="s">
        <v>6904</v>
      </c>
      <c r="I214" s="384"/>
      <c r="J214" s="384"/>
      <c r="K214" s="398"/>
    </row>
    <row r="215" spans="2:11" ht="15" customHeight="1">
      <c r="B215" s="397"/>
      <c r="C215" s="365"/>
      <c r="D215" s="365"/>
      <c r="E215" s="365"/>
      <c r="F215" s="358">
        <v>4</v>
      </c>
      <c r="G215" s="343"/>
      <c r="H215" s="384" t="s">
        <v>6905</v>
      </c>
      <c r="I215" s="384"/>
      <c r="J215" s="384"/>
      <c r="K215" s="398"/>
    </row>
    <row r="216" spans="2:11" ht="12.75" customHeight="1">
      <c r="B216" s="401"/>
      <c r="C216" s="402"/>
      <c r="D216" s="402"/>
      <c r="E216" s="402"/>
      <c r="F216" s="402"/>
      <c r="G216" s="402"/>
      <c r="H216" s="402"/>
      <c r="I216" s="402"/>
      <c r="J216" s="402"/>
      <c r="K216" s="403"/>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xl/worksheets/sheet3.xml><?xml version="1.0" encoding="utf-8"?>
<worksheet xmlns="http://schemas.openxmlformats.org/spreadsheetml/2006/main" xmlns:r="http://schemas.openxmlformats.org/officeDocument/2006/relationships">
  <sheetPr>
    <pageSetUpPr fitToPage="1"/>
  </sheetPr>
  <dimension ref="A1:BR185"/>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0"/>
      <c r="C1" s="150"/>
      <c r="D1" s="151" t="s">
        <v>1</v>
      </c>
      <c r="E1" s="150"/>
      <c r="F1" s="152" t="s">
        <v>158</v>
      </c>
      <c r="G1" s="152" t="s">
        <v>159</v>
      </c>
      <c r="H1" s="152"/>
      <c r="I1" s="153"/>
      <c r="J1" s="152" t="s">
        <v>160</v>
      </c>
      <c r="K1" s="151" t="s">
        <v>161</v>
      </c>
      <c r="L1" s="152" t="s">
        <v>162</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89</v>
      </c>
    </row>
    <row r="3" spans="2:46" ht="6.95" customHeight="1">
      <c r="B3" s="26"/>
      <c r="C3" s="27"/>
      <c r="D3" s="27"/>
      <c r="E3" s="27"/>
      <c r="F3" s="27"/>
      <c r="G3" s="27"/>
      <c r="H3" s="27"/>
      <c r="I3" s="155"/>
      <c r="J3" s="27"/>
      <c r="K3" s="28"/>
      <c r="AT3" s="25" t="s">
        <v>81</v>
      </c>
    </row>
    <row r="4" spans="2:46" ht="36.95" customHeight="1">
      <c r="B4" s="29"/>
      <c r="C4" s="30"/>
      <c r="D4" s="31" t="s">
        <v>167</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18</v>
      </c>
      <c r="E6" s="30"/>
      <c r="F6" s="30"/>
      <c r="G6" s="30"/>
      <c r="H6" s="30"/>
      <c r="I6" s="156"/>
      <c r="J6" s="30"/>
      <c r="K6" s="32"/>
    </row>
    <row r="7" spans="2:11" ht="16.5" customHeight="1">
      <c r="B7" s="29"/>
      <c r="C7" s="30"/>
      <c r="D7" s="30"/>
      <c r="E7" s="157" t="str">
        <f>'Rekapitulace stavby'!K6</f>
        <v>Revitalizace a zatraktivnění pevnosti - Stavební úpravy a přístavba návštěvnického centra</v>
      </c>
      <c r="F7" s="41"/>
      <c r="G7" s="41"/>
      <c r="H7" s="41"/>
      <c r="I7" s="156"/>
      <c r="J7" s="30"/>
      <c r="K7" s="32"/>
    </row>
    <row r="8" spans="2:11" ht="13.5">
      <c r="B8" s="29"/>
      <c r="C8" s="30"/>
      <c r="D8" s="41" t="s">
        <v>176</v>
      </c>
      <c r="E8" s="30"/>
      <c r="F8" s="30"/>
      <c r="G8" s="30"/>
      <c r="H8" s="30"/>
      <c r="I8" s="156"/>
      <c r="J8" s="30"/>
      <c r="K8" s="32"/>
    </row>
    <row r="9" spans="2:11" s="1" customFormat="1" ht="16.5" customHeight="1">
      <c r="B9" s="47"/>
      <c r="C9" s="48"/>
      <c r="D9" s="48"/>
      <c r="E9" s="157" t="s">
        <v>179</v>
      </c>
      <c r="F9" s="48"/>
      <c r="G9" s="48"/>
      <c r="H9" s="48"/>
      <c r="I9" s="158"/>
      <c r="J9" s="48"/>
      <c r="K9" s="52"/>
    </row>
    <row r="10" spans="2:11" s="1" customFormat="1" ht="13.5">
      <c r="B10" s="47"/>
      <c r="C10" s="48"/>
      <c r="D10" s="41" t="s">
        <v>182</v>
      </c>
      <c r="E10" s="48"/>
      <c r="F10" s="48"/>
      <c r="G10" s="48"/>
      <c r="H10" s="48"/>
      <c r="I10" s="158"/>
      <c r="J10" s="48"/>
      <c r="K10" s="52"/>
    </row>
    <row r="11" spans="2:11" s="1" customFormat="1" ht="36.95" customHeight="1">
      <c r="B11" s="47"/>
      <c r="C11" s="48"/>
      <c r="D11" s="48"/>
      <c r="E11" s="159" t="s">
        <v>2822</v>
      </c>
      <c r="F11" s="48"/>
      <c r="G11" s="48"/>
      <c r="H11" s="48"/>
      <c r="I11" s="158"/>
      <c r="J11" s="48"/>
      <c r="K11" s="52"/>
    </row>
    <row r="12" spans="2:11" s="1" customFormat="1" ht="13.5">
      <c r="B12" s="47"/>
      <c r="C12" s="48"/>
      <c r="D12" s="48"/>
      <c r="E12" s="48"/>
      <c r="F12" s="48"/>
      <c r="G12" s="48"/>
      <c r="H12" s="48"/>
      <c r="I12" s="158"/>
      <c r="J12" s="48"/>
      <c r="K12" s="52"/>
    </row>
    <row r="13" spans="2:11" s="1" customFormat="1" ht="14.4" customHeight="1">
      <c r="B13" s="47"/>
      <c r="C13" s="48"/>
      <c r="D13" s="41" t="s">
        <v>21</v>
      </c>
      <c r="E13" s="48"/>
      <c r="F13" s="36" t="s">
        <v>22</v>
      </c>
      <c r="G13" s="48"/>
      <c r="H13" s="48"/>
      <c r="I13" s="160" t="s">
        <v>23</v>
      </c>
      <c r="J13" s="36" t="s">
        <v>22</v>
      </c>
      <c r="K13" s="52"/>
    </row>
    <row r="14" spans="2:11" s="1" customFormat="1" ht="14.4" customHeight="1">
      <c r="B14" s="47"/>
      <c r="C14" s="48"/>
      <c r="D14" s="41" t="s">
        <v>25</v>
      </c>
      <c r="E14" s="48"/>
      <c r="F14" s="36" t="s">
        <v>26</v>
      </c>
      <c r="G14" s="48"/>
      <c r="H14" s="48"/>
      <c r="I14" s="160" t="s">
        <v>27</v>
      </c>
      <c r="J14" s="161" t="str">
        <f>'Rekapitulace stavby'!AN8</f>
        <v>3. 5. 2017</v>
      </c>
      <c r="K14" s="52"/>
    </row>
    <row r="15" spans="2:11" s="1" customFormat="1" ht="10.8" customHeight="1">
      <c r="B15" s="47"/>
      <c r="C15" s="48"/>
      <c r="D15" s="48"/>
      <c r="E15" s="48"/>
      <c r="F15" s="48"/>
      <c r="G15" s="48"/>
      <c r="H15" s="48"/>
      <c r="I15" s="158"/>
      <c r="J15" s="48"/>
      <c r="K15" s="52"/>
    </row>
    <row r="16" spans="2:11" s="1" customFormat="1" ht="14.4" customHeight="1">
      <c r="B16" s="47"/>
      <c r="C16" s="48"/>
      <c r="D16" s="41" t="s">
        <v>29</v>
      </c>
      <c r="E16" s="48"/>
      <c r="F16" s="48"/>
      <c r="G16" s="48"/>
      <c r="H16" s="48"/>
      <c r="I16" s="160" t="s">
        <v>30</v>
      </c>
      <c r="J16" s="36" t="str">
        <f>IF('Rekapitulace stavby'!AN10="","",'Rekapitulace stavby'!AN10)</f>
        <v/>
      </c>
      <c r="K16" s="52"/>
    </row>
    <row r="17" spans="2:11" s="1" customFormat="1" ht="18" customHeight="1">
      <c r="B17" s="47"/>
      <c r="C17" s="48"/>
      <c r="D17" s="48"/>
      <c r="E17" s="36" t="str">
        <f>IF('Rekapitulace stavby'!E11="","",'Rekapitulace stavby'!E11)</f>
        <v xml:space="preserve"> </v>
      </c>
      <c r="F17" s="48"/>
      <c r="G17" s="48"/>
      <c r="H17" s="48"/>
      <c r="I17" s="160" t="s">
        <v>32</v>
      </c>
      <c r="J17" s="36" t="str">
        <f>IF('Rekapitulace stavby'!AN11="","",'Rekapitulace stavby'!AN11)</f>
        <v/>
      </c>
      <c r="K17" s="52"/>
    </row>
    <row r="18" spans="2:11" s="1" customFormat="1" ht="6.95" customHeight="1">
      <c r="B18" s="47"/>
      <c r="C18" s="48"/>
      <c r="D18" s="48"/>
      <c r="E18" s="48"/>
      <c r="F18" s="48"/>
      <c r="G18" s="48"/>
      <c r="H18" s="48"/>
      <c r="I18" s="158"/>
      <c r="J18" s="48"/>
      <c r="K18" s="52"/>
    </row>
    <row r="19" spans="2:11" s="1" customFormat="1" ht="14.4" customHeight="1">
      <c r="B19" s="47"/>
      <c r="C19" s="48"/>
      <c r="D19" s="41" t="s">
        <v>33</v>
      </c>
      <c r="E19" s="48"/>
      <c r="F19" s="48"/>
      <c r="G19" s="48"/>
      <c r="H19" s="48"/>
      <c r="I19" s="160" t="s">
        <v>30</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60" t="s">
        <v>32</v>
      </c>
      <c r="J20" s="36" t="str">
        <f>IF('Rekapitulace stavby'!AN14="Vyplň údaj","",IF('Rekapitulace stavby'!AN14="","",'Rekapitulace stavby'!AN14))</f>
        <v/>
      </c>
      <c r="K20" s="52"/>
    </row>
    <row r="21" spans="2:11" s="1" customFormat="1" ht="6.95" customHeight="1">
      <c r="B21" s="47"/>
      <c r="C21" s="48"/>
      <c r="D21" s="48"/>
      <c r="E21" s="48"/>
      <c r="F21" s="48"/>
      <c r="G21" s="48"/>
      <c r="H21" s="48"/>
      <c r="I21" s="158"/>
      <c r="J21" s="48"/>
      <c r="K21" s="52"/>
    </row>
    <row r="22" spans="2:11" s="1" customFormat="1" ht="14.4" customHeight="1">
      <c r="B22" s="47"/>
      <c r="C22" s="48"/>
      <c r="D22" s="41" t="s">
        <v>35</v>
      </c>
      <c r="E22" s="48"/>
      <c r="F22" s="48"/>
      <c r="G22" s="48"/>
      <c r="H22" s="48"/>
      <c r="I22" s="160" t="s">
        <v>30</v>
      </c>
      <c r="J22" s="36" t="str">
        <f>IF('Rekapitulace stavby'!AN16="","",'Rekapitulace stavby'!AN16)</f>
        <v/>
      </c>
      <c r="K22" s="52"/>
    </row>
    <row r="23" spans="2:11" s="1" customFormat="1" ht="18" customHeight="1">
      <c r="B23" s="47"/>
      <c r="C23" s="48"/>
      <c r="D23" s="48"/>
      <c r="E23" s="36" t="str">
        <f>IF('Rekapitulace stavby'!E17="","",'Rekapitulace stavby'!E17)</f>
        <v xml:space="preserve"> </v>
      </c>
      <c r="F23" s="48"/>
      <c r="G23" s="48"/>
      <c r="H23" s="48"/>
      <c r="I23" s="160" t="s">
        <v>32</v>
      </c>
      <c r="J23" s="36" t="str">
        <f>IF('Rekapitulace stavby'!AN17="","",'Rekapitulace stavby'!AN17)</f>
        <v/>
      </c>
      <c r="K23" s="52"/>
    </row>
    <row r="24" spans="2:11" s="1" customFormat="1" ht="6.95" customHeight="1">
      <c r="B24" s="47"/>
      <c r="C24" s="48"/>
      <c r="D24" s="48"/>
      <c r="E24" s="48"/>
      <c r="F24" s="48"/>
      <c r="G24" s="48"/>
      <c r="H24" s="48"/>
      <c r="I24" s="158"/>
      <c r="J24" s="48"/>
      <c r="K24" s="52"/>
    </row>
    <row r="25" spans="2:11" s="1" customFormat="1" ht="14.4" customHeight="1">
      <c r="B25" s="47"/>
      <c r="C25" s="48"/>
      <c r="D25" s="41" t="s">
        <v>37</v>
      </c>
      <c r="E25" s="48"/>
      <c r="F25" s="48"/>
      <c r="G25" s="48"/>
      <c r="H25" s="48"/>
      <c r="I25" s="158"/>
      <c r="J25" s="48"/>
      <c r="K25" s="52"/>
    </row>
    <row r="26" spans="2:11" s="7" customFormat="1" ht="16.5" customHeight="1">
      <c r="B26" s="162"/>
      <c r="C26" s="163"/>
      <c r="D26" s="163"/>
      <c r="E26" s="45" t="s">
        <v>22</v>
      </c>
      <c r="F26" s="45"/>
      <c r="G26" s="45"/>
      <c r="H26" s="45"/>
      <c r="I26" s="164"/>
      <c r="J26" s="163"/>
      <c r="K26" s="165"/>
    </row>
    <row r="27" spans="2:11" s="1" customFormat="1" ht="6.95" customHeight="1">
      <c r="B27" s="47"/>
      <c r="C27" s="48"/>
      <c r="D27" s="48"/>
      <c r="E27" s="48"/>
      <c r="F27" s="48"/>
      <c r="G27" s="48"/>
      <c r="H27" s="48"/>
      <c r="I27" s="158"/>
      <c r="J27" s="48"/>
      <c r="K27" s="52"/>
    </row>
    <row r="28" spans="2:11" s="1" customFormat="1" ht="6.95" customHeight="1">
      <c r="B28" s="47"/>
      <c r="C28" s="48"/>
      <c r="D28" s="107"/>
      <c r="E28" s="107"/>
      <c r="F28" s="107"/>
      <c r="G28" s="107"/>
      <c r="H28" s="107"/>
      <c r="I28" s="167"/>
      <c r="J28" s="107"/>
      <c r="K28" s="168"/>
    </row>
    <row r="29" spans="2:11" s="1" customFormat="1" ht="25.4" customHeight="1">
      <c r="B29" s="47"/>
      <c r="C29" s="48"/>
      <c r="D29" s="169" t="s">
        <v>39</v>
      </c>
      <c r="E29" s="48"/>
      <c r="F29" s="48"/>
      <c r="G29" s="48"/>
      <c r="H29" s="48"/>
      <c r="I29" s="158"/>
      <c r="J29" s="170">
        <f>ROUND(J86,2)</f>
        <v>0</v>
      </c>
      <c r="K29" s="52"/>
    </row>
    <row r="30" spans="2:11" s="1" customFormat="1" ht="6.95" customHeight="1">
      <c r="B30" s="47"/>
      <c r="C30" s="48"/>
      <c r="D30" s="107"/>
      <c r="E30" s="107"/>
      <c r="F30" s="107"/>
      <c r="G30" s="107"/>
      <c r="H30" s="107"/>
      <c r="I30" s="167"/>
      <c r="J30" s="107"/>
      <c r="K30" s="168"/>
    </row>
    <row r="31" spans="2:11" s="1" customFormat="1" ht="14.4" customHeight="1">
      <c r="B31" s="47"/>
      <c r="C31" s="48"/>
      <c r="D31" s="48"/>
      <c r="E31" s="48"/>
      <c r="F31" s="53" t="s">
        <v>41</v>
      </c>
      <c r="G31" s="48"/>
      <c r="H31" s="48"/>
      <c r="I31" s="171" t="s">
        <v>40</v>
      </c>
      <c r="J31" s="53" t="s">
        <v>42</v>
      </c>
      <c r="K31" s="52"/>
    </row>
    <row r="32" spans="2:11" s="1" customFormat="1" ht="14.4" customHeight="1">
      <c r="B32" s="47"/>
      <c r="C32" s="48"/>
      <c r="D32" s="56" t="s">
        <v>43</v>
      </c>
      <c r="E32" s="56" t="s">
        <v>44</v>
      </c>
      <c r="F32" s="172">
        <f>ROUND(SUM(BE86:BE184),2)</f>
        <v>0</v>
      </c>
      <c r="G32" s="48"/>
      <c r="H32" s="48"/>
      <c r="I32" s="173">
        <v>0.21</v>
      </c>
      <c r="J32" s="172">
        <f>ROUND(ROUND((SUM(BE86:BE184)),2)*I32,2)</f>
        <v>0</v>
      </c>
      <c r="K32" s="52"/>
    </row>
    <row r="33" spans="2:11" s="1" customFormat="1" ht="14.4" customHeight="1">
      <c r="B33" s="47"/>
      <c r="C33" s="48"/>
      <c r="D33" s="48"/>
      <c r="E33" s="56" t="s">
        <v>45</v>
      </c>
      <c r="F33" s="172">
        <f>ROUND(SUM(BF86:BF184),2)</f>
        <v>0</v>
      </c>
      <c r="G33" s="48"/>
      <c r="H33" s="48"/>
      <c r="I33" s="173">
        <v>0.15</v>
      </c>
      <c r="J33" s="172">
        <f>ROUND(ROUND((SUM(BF86:BF184)),2)*I33,2)</f>
        <v>0</v>
      </c>
      <c r="K33" s="52"/>
    </row>
    <row r="34" spans="2:11" s="1" customFormat="1" ht="14.4" customHeight="1" hidden="1">
      <c r="B34" s="47"/>
      <c r="C34" s="48"/>
      <c r="D34" s="48"/>
      <c r="E34" s="56" t="s">
        <v>46</v>
      </c>
      <c r="F34" s="172">
        <f>ROUND(SUM(BG86:BG184),2)</f>
        <v>0</v>
      </c>
      <c r="G34" s="48"/>
      <c r="H34" s="48"/>
      <c r="I34" s="173">
        <v>0.21</v>
      </c>
      <c r="J34" s="172">
        <v>0</v>
      </c>
      <c r="K34" s="52"/>
    </row>
    <row r="35" spans="2:11" s="1" customFormat="1" ht="14.4" customHeight="1" hidden="1">
      <c r="B35" s="47"/>
      <c r="C35" s="48"/>
      <c r="D35" s="48"/>
      <c r="E35" s="56" t="s">
        <v>47</v>
      </c>
      <c r="F35" s="172">
        <f>ROUND(SUM(BH86:BH184),2)</f>
        <v>0</v>
      </c>
      <c r="G35" s="48"/>
      <c r="H35" s="48"/>
      <c r="I35" s="173">
        <v>0.15</v>
      </c>
      <c r="J35" s="172">
        <v>0</v>
      </c>
      <c r="K35" s="52"/>
    </row>
    <row r="36" spans="2:11" s="1" customFormat="1" ht="14.4" customHeight="1" hidden="1">
      <c r="B36" s="47"/>
      <c r="C36" s="48"/>
      <c r="D36" s="48"/>
      <c r="E36" s="56" t="s">
        <v>48</v>
      </c>
      <c r="F36" s="172">
        <f>ROUND(SUM(BI86:BI184),2)</f>
        <v>0</v>
      </c>
      <c r="G36" s="48"/>
      <c r="H36" s="48"/>
      <c r="I36" s="173">
        <v>0</v>
      </c>
      <c r="J36" s="172">
        <v>0</v>
      </c>
      <c r="K36" s="52"/>
    </row>
    <row r="37" spans="2:11" s="1" customFormat="1" ht="6.95" customHeight="1">
      <c r="B37" s="47"/>
      <c r="C37" s="48"/>
      <c r="D37" s="48"/>
      <c r="E37" s="48"/>
      <c r="F37" s="48"/>
      <c r="G37" s="48"/>
      <c r="H37" s="48"/>
      <c r="I37" s="158"/>
      <c r="J37" s="48"/>
      <c r="K37" s="52"/>
    </row>
    <row r="38" spans="2:11" s="1" customFormat="1" ht="25.4" customHeight="1">
      <c r="B38" s="47"/>
      <c r="C38" s="174"/>
      <c r="D38" s="175" t="s">
        <v>49</v>
      </c>
      <c r="E38" s="99"/>
      <c r="F38" s="99"/>
      <c r="G38" s="176" t="s">
        <v>50</v>
      </c>
      <c r="H38" s="177" t="s">
        <v>51</v>
      </c>
      <c r="I38" s="178"/>
      <c r="J38" s="179">
        <f>SUM(J29:J36)</f>
        <v>0</v>
      </c>
      <c r="K38" s="180"/>
    </row>
    <row r="39" spans="2:11" s="1" customFormat="1" ht="14.4" customHeight="1">
      <c r="B39" s="68"/>
      <c r="C39" s="69"/>
      <c r="D39" s="69"/>
      <c r="E39" s="69"/>
      <c r="F39" s="69"/>
      <c r="G39" s="69"/>
      <c r="H39" s="69"/>
      <c r="I39" s="181"/>
      <c r="J39" s="69"/>
      <c r="K39" s="70"/>
    </row>
    <row r="43" spans="2:11" s="1" customFormat="1" ht="6.95" customHeight="1">
      <c r="B43" s="182"/>
      <c r="C43" s="183"/>
      <c r="D43" s="183"/>
      <c r="E43" s="183"/>
      <c r="F43" s="183"/>
      <c r="G43" s="183"/>
      <c r="H43" s="183"/>
      <c r="I43" s="184"/>
      <c r="J43" s="183"/>
      <c r="K43" s="185"/>
    </row>
    <row r="44" spans="2:11" s="1" customFormat="1" ht="36.95" customHeight="1">
      <c r="B44" s="47"/>
      <c r="C44" s="31" t="s">
        <v>252</v>
      </c>
      <c r="D44" s="48"/>
      <c r="E44" s="48"/>
      <c r="F44" s="48"/>
      <c r="G44" s="48"/>
      <c r="H44" s="48"/>
      <c r="I44" s="158"/>
      <c r="J44" s="48"/>
      <c r="K44" s="52"/>
    </row>
    <row r="45" spans="2:11" s="1" customFormat="1" ht="6.95" customHeight="1">
      <c r="B45" s="47"/>
      <c r="C45" s="48"/>
      <c r="D45" s="48"/>
      <c r="E45" s="48"/>
      <c r="F45" s="48"/>
      <c r="G45" s="48"/>
      <c r="H45" s="48"/>
      <c r="I45" s="158"/>
      <c r="J45" s="48"/>
      <c r="K45" s="52"/>
    </row>
    <row r="46" spans="2:11" s="1" customFormat="1" ht="14.4" customHeight="1">
      <c r="B46" s="47"/>
      <c r="C46" s="41" t="s">
        <v>18</v>
      </c>
      <c r="D46" s="48"/>
      <c r="E46" s="48"/>
      <c r="F46" s="48"/>
      <c r="G46" s="48"/>
      <c r="H46" s="48"/>
      <c r="I46" s="158"/>
      <c r="J46" s="48"/>
      <c r="K46" s="52"/>
    </row>
    <row r="47" spans="2:11" s="1" customFormat="1" ht="16.5" customHeight="1">
      <c r="B47" s="47"/>
      <c r="C47" s="48"/>
      <c r="D47" s="48"/>
      <c r="E47" s="157" t="str">
        <f>E7</f>
        <v>Revitalizace a zatraktivnění pevnosti - Stavební úpravy a přístavba návštěvnického centra</v>
      </c>
      <c r="F47" s="41"/>
      <c r="G47" s="41"/>
      <c r="H47" s="41"/>
      <c r="I47" s="158"/>
      <c r="J47" s="48"/>
      <c r="K47" s="52"/>
    </row>
    <row r="48" spans="2:11" ht="13.5">
      <c r="B48" s="29"/>
      <c r="C48" s="41" t="s">
        <v>176</v>
      </c>
      <c r="D48" s="30"/>
      <c r="E48" s="30"/>
      <c r="F48" s="30"/>
      <c r="G48" s="30"/>
      <c r="H48" s="30"/>
      <c r="I48" s="156"/>
      <c r="J48" s="30"/>
      <c r="K48" s="32"/>
    </row>
    <row r="49" spans="2:11" s="1" customFormat="1" ht="16.5" customHeight="1">
      <c r="B49" s="47"/>
      <c r="C49" s="48"/>
      <c r="D49" s="48"/>
      <c r="E49" s="157" t="s">
        <v>179</v>
      </c>
      <c r="F49" s="48"/>
      <c r="G49" s="48"/>
      <c r="H49" s="48"/>
      <c r="I49" s="158"/>
      <c r="J49" s="48"/>
      <c r="K49" s="52"/>
    </row>
    <row r="50" spans="2:11" s="1" customFormat="1" ht="14.4" customHeight="1">
      <c r="B50" s="47"/>
      <c r="C50" s="41" t="s">
        <v>182</v>
      </c>
      <c r="D50" s="48"/>
      <c r="E50" s="48"/>
      <c r="F50" s="48"/>
      <c r="G50" s="48"/>
      <c r="H50" s="48"/>
      <c r="I50" s="158"/>
      <c r="J50" s="48"/>
      <c r="K50" s="52"/>
    </row>
    <row r="51" spans="2:11" s="1" customFormat="1" ht="17.25" customHeight="1">
      <c r="B51" s="47"/>
      <c r="C51" s="48"/>
      <c r="D51" s="48"/>
      <c r="E51" s="159" t="str">
        <f>E11</f>
        <v>mr - Měření a regulace</v>
      </c>
      <c r="F51" s="48"/>
      <c r="G51" s="48"/>
      <c r="H51" s="48"/>
      <c r="I51" s="158"/>
      <c r="J51" s="48"/>
      <c r="K51" s="52"/>
    </row>
    <row r="52" spans="2:11" s="1" customFormat="1" ht="6.95" customHeight="1">
      <c r="B52" s="47"/>
      <c r="C52" s="48"/>
      <c r="D52" s="48"/>
      <c r="E52" s="48"/>
      <c r="F52" s="48"/>
      <c r="G52" s="48"/>
      <c r="H52" s="48"/>
      <c r="I52" s="158"/>
      <c r="J52" s="48"/>
      <c r="K52" s="52"/>
    </row>
    <row r="53" spans="2:11" s="1" customFormat="1" ht="18" customHeight="1">
      <c r="B53" s="47"/>
      <c r="C53" s="41" t="s">
        <v>25</v>
      </c>
      <c r="D53" s="48"/>
      <c r="E53" s="48"/>
      <c r="F53" s="36" t="str">
        <f>F14</f>
        <v>Dobrošov</v>
      </c>
      <c r="G53" s="48"/>
      <c r="H53" s="48"/>
      <c r="I53" s="160" t="s">
        <v>27</v>
      </c>
      <c r="J53" s="161" t="str">
        <f>IF(J14="","",J14)</f>
        <v>3. 5. 2017</v>
      </c>
      <c r="K53" s="52"/>
    </row>
    <row r="54" spans="2:11" s="1" customFormat="1" ht="6.95" customHeight="1">
      <c r="B54" s="47"/>
      <c r="C54" s="48"/>
      <c r="D54" s="48"/>
      <c r="E54" s="48"/>
      <c r="F54" s="48"/>
      <c r="G54" s="48"/>
      <c r="H54" s="48"/>
      <c r="I54" s="158"/>
      <c r="J54" s="48"/>
      <c r="K54" s="52"/>
    </row>
    <row r="55" spans="2:11" s="1" customFormat="1" ht="13.5">
      <c r="B55" s="47"/>
      <c r="C55" s="41" t="s">
        <v>29</v>
      </c>
      <c r="D55" s="48"/>
      <c r="E55" s="48"/>
      <c r="F55" s="36" t="str">
        <f>E17</f>
        <v xml:space="preserve"> </v>
      </c>
      <c r="G55" s="48"/>
      <c r="H55" s="48"/>
      <c r="I55" s="160" t="s">
        <v>35</v>
      </c>
      <c r="J55" s="45" t="str">
        <f>E23</f>
        <v xml:space="preserve"> </v>
      </c>
      <c r="K55" s="52"/>
    </row>
    <row r="56" spans="2:11" s="1" customFormat="1" ht="14.4" customHeight="1">
      <c r="B56" s="47"/>
      <c r="C56" s="41" t="s">
        <v>33</v>
      </c>
      <c r="D56" s="48"/>
      <c r="E56" s="48"/>
      <c r="F56" s="36" t="str">
        <f>IF(E20="","",E20)</f>
        <v/>
      </c>
      <c r="G56" s="48"/>
      <c r="H56" s="48"/>
      <c r="I56" s="158"/>
      <c r="J56" s="186"/>
      <c r="K56" s="52"/>
    </row>
    <row r="57" spans="2:11" s="1" customFormat="1" ht="10.3" customHeight="1">
      <c r="B57" s="47"/>
      <c r="C57" s="48"/>
      <c r="D57" s="48"/>
      <c r="E57" s="48"/>
      <c r="F57" s="48"/>
      <c r="G57" s="48"/>
      <c r="H57" s="48"/>
      <c r="I57" s="158"/>
      <c r="J57" s="48"/>
      <c r="K57" s="52"/>
    </row>
    <row r="58" spans="2:11" s="1" customFormat="1" ht="29.25" customHeight="1">
      <c r="B58" s="47"/>
      <c r="C58" s="187" t="s">
        <v>281</v>
      </c>
      <c r="D58" s="174"/>
      <c r="E58" s="174"/>
      <c r="F58" s="174"/>
      <c r="G58" s="174"/>
      <c r="H58" s="174"/>
      <c r="I58" s="188"/>
      <c r="J58" s="189" t="s">
        <v>282</v>
      </c>
      <c r="K58" s="190"/>
    </row>
    <row r="59" spans="2:11" s="1" customFormat="1" ht="10.3" customHeight="1">
      <c r="B59" s="47"/>
      <c r="C59" s="48"/>
      <c r="D59" s="48"/>
      <c r="E59" s="48"/>
      <c r="F59" s="48"/>
      <c r="G59" s="48"/>
      <c r="H59" s="48"/>
      <c r="I59" s="158"/>
      <c r="J59" s="48"/>
      <c r="K59" s="52"/>
    </row>
    <row r="60" spans="2:47" s="1" customFormat="1" ht="29.25" customHeight="1">
      <c r="B60" s="47"/>
      <c r="C60" s="191" t="s">
        <v>287</v>
      </c>
      <c r="D60" s="48"/>
      <c r="E60" s="48"/>
      <c r="F60" s="48"/>
      <c r="G60" s="48"/>
      <c r="H60" s="48"/>
      <c r="I60" s="158"/>
      <c r="J60" s="170">
        <f>J86</f>
        <v>0</v>
      </c>
      <c r="K60" s="52"/>
      <c r="AU60" s="25" t="s">
        <v>288</v>
      </c>
    </row>
    <row r="61" spans="2:11" s="8" customFormat="1" ht="24.95" customHeight="1">
      <c r="B61" s="192"/>
      <c r="C61" s="193"/>
      <c r="D61" s="194" t="s">
        <v>2823</v>
      </c>
      <c r="E61" s="195"/>
      <c r="F61" s="195"/>
      <c r="G61" s="195"/>
      <c r="H61" s="195"/>
      <c r="I61" s="196"/>
      <c r="J61" s="197">
        <f>J87</f>
        <v>0</v>
      </c>
      <c r="K61" s="198"/>
    </row>
    <row r="62" spans="2:11" s="8" customFormat="1" ht="24.95" customHeight="1">
      <c r="B62" s="192"/>
      <c r="C62" s="193"/>
      <c r="D62" s="194" t="s">
        <v>2824</v>
      </c>
      <c r="E62" s="195"/>
      <c r="F62" s="195"/>
      <c r="G62" s="195"/>
      <c r="H62" s="195"/>
      <c r="I62" s="196"/>
      <c r="J62" s="197">
        <f>J102</f>
        <v>0</v>
      </c>
      <c r="K62" s="198"/>
    </row>
    <row r="63" spans="2:11" s="8" customFormat="1" ht="24.95" customHeight="1">
      <c r="B63" s="192"/>
      <c r="C63" s="193"/>
      <c r="D63" s="194" t="s">
        <v>2825</v>
      </c>
      <c r="E63" s="195"/>
      <c r="F63" s="195"/>
      <c r="G63" s="195"/>
      <c r="H63" s="195"/>
      <c r="I63" s="196"/>
      <c r="J63" s="197">
        <f>J117</f>
        <v>0</v>
      </c>
      <c r="K63" s="198"/>
    </row>
    <row r="64" spans="2:11" s="8" customFormat="1" ht="24.95" customHeight="1">
      <c r="B64" s="192"/>
      <c r="C64" s="193"/>
      <c r="D64" s="194" t="s">
        <v>2826</v>
      </c>
      <c r="E64" s="195"/>
      <c r="F64" s="195"/>
      <c r="G64" s="195"/>
      <c r="H64" s="195"/>
      <c r="I64" s="196"/>
      <c r="J64" s="197">
        <f>J154</f>
        <v>0</v>
      </c>
      <c r="K64" s="198"/>
    </row>
    <row r="65" spans="2:11" s="1" customFormat="1" ht="21.8" customHeight="1">
      <c r="B65" s="47"/>
      <c r="C65" s="48"/>
      <c r="D65" s="48"/>
      <c r="E65" s="48"/>
      <c r="F65" s="48"/>
      <c r="G65" s="48"/>
      <c r="H65" s="48"/>
      <c r="I65" s="158"/>
      <c r="J65" s="48"/>
      <c r="K65" s="52"/>
    </row>
    <row r="66" spans="2:11" s="1" customFormat="1" ht="6.95" customHeight="1">
      <c r="B66" s="68"/>
      <c r="C66" s="69"/>
      <c r="D66" s="69"/>
      <c r="E66" s="69"/>
      <c r="F66" s="69"/>
      <c r="G66" s="69"/>
      <c r="H66" s="69"/>
      <c r="I66" s="181"/>
      <c r="J66" s="69"/>
      <c r="K66" s="70"/>
    </row>
    <row r="70" spans="2:12" s="1" customFormat="1" ht="6.95" customHeight="1">
      <c r="B70" s="71"/>
      <c r="C70" s="72"/>
      <c r="D70" s="72"/>
      <c r="E70" s="72"/>
      <c r="F70" s="72"/>
      <c r="G70" s="72"/>
      <c r="H70" s="72"/>
      <c r="I70" s="184"/>
      <c r="J70" s="72"/>
      <c r="K70" s="72"/>
      <c r="L70" s="73"/>
    </row>
    <row r="71" spans="2:12" s="1" customFormat="1" ht="36.95" customHeight="1">
      <c r="B71" s="47"/>
      <c r="C71" s="74" t="s">
        <v>378</v>
      </c>
      <c r="D71" s="75"/>
      <c r="E71" s="75"/>
      <c r="F71" s="75"/>
      <c r="G71" s="75"/>
      <c r="H71" s="75"/>
      <c r="I71" s="208"/>
      <c r="J71" s="75"/>
      <c r="K71" s="75"/>
      <c r="L71" s="73"/>
    </row>
    <row r="72" spans="2:12" s="1" customFormat="1" ht="6.95" customHeight="1">
      <c r="B72" s="47"/>
      <c r="C72" s="75"/>
      <c r="D72" s="75"/>
      <c r="E72" s="75"/>
      <c r="F72" s="75"/>
      <c r="G72" s="75"/>
      <c r="H72" s="75"/>
      <c r="I72" s="208"/>
      <c r="J72" s="75"/>
      <c r="K72" s="75"/>
      <c r="L72" s="73"/>
    </row>
    <row r="73" spans="2:12" s="1" customFormat="1" ht="14.4" customHeight="1">
      <c r="B73" s="47"/>
      <c r="C73" s="77" t="s">
        <v>18</v>
      </c>
      <c r="D73" s="75"/>
      <c r="E73" s="75"/>
      <c r="F73" s="75"/>
      <c r="G73" s="75"/>
      <c r="H73" s="75"/>
      <c r="I73" s="208"/>
      <c r="J73" s="75"/>
      <c r="K73" s="75"/>
      <c r="L73" s="73"/>
    </row>
    <row r="74" spans="2:12" s="1" customFormat="1" ht="16.5" customHeight="1">
      <c r="B74" s="47"/>
      <c r="C74" s="75"/>
      <c r="D74" s="75"/>
      <c r="E74" s="209" t="str">
        <f>E7</f>
        <v>Revitalizace a zatraktivnění pevnosti - Stavební úpravy a přístavba návštěvnického centra</v>
      </c>
      <c r="F74" s="77"/>
      <c r="G74" s="77"/>
      <c r="H74" s="77"/>
      <c r="I74" s="208"/>
      <c r="J74" s="75"/>
      <c r="K74" s="75"/>
      <c r="L74" s="73"/>
    </row>
    <row r="75" spans="2:12" ht="13.5">
      <c r="B75" s="29"/>
      <c r="C75" s="77" t="s">
        <v>176</v>
      </c>
      <c r="D75" s="210"/>
      <c r="E75" s="210"/>
      <c r="F75" s="210"/>
      <c r="G75" s="210"/>
      <c r="H75" s="210"/>
      <c r="I75" s="149"/>
      <c r="J75" s="210"/>
      <c r="K75" s="210"/>
      <c r="L75" s="211"/>
    </row>
    <row r="76" spans="2:12" s="1" customFormat="1" ht="16.5" customHeight="1">
      <c r="B76" s="47"/>
      <c r="C76" s="75"/>
      <c r="D76" s="75"/>
      <c r="E76" s="209" t="s">
        <v>179</v>
      </c>
      <c r="F76" s="75"/>
      <c r="G76" s="75"/>
      <c r="H76" s="75"/>
      <c r="I76" s="208"/>
      <c r="J76" s="75"/>
      <c r="K76" s="75"/>
      <c r="L76" s="73"/>
    </row>
    <row r="77" spans="2:12" s="1" customFormat="1" ht="14.4" customHeight="1">
      <c r="B77" s="47"/>
      <c r="C77" s="77" t="s">
        <v>182</v>
      </c>
      <c r="D77" s="75"/>
      <c r="E77" s="75"/>
      <c r="F77" s="75"/>
      <c r="G77" s="75"/>
      <c r="H77" s="75"/>
      <c r="I77" s="208"/>
      <c r="J77" s="75"/>
      <c r="K77" s="75"/>
      <c r="L77" s="73"/>
    </row>
    <row r="78" spans="2:12" s="1" customFormat="1" ht="17.25" customHeight="1">
      <c r="B78" s="47"/>
      <c r="C78" s="75"/>
      <c r="D78" s="75"/>
      <c r="E78" s="83" t="str">
        <f>E11</f>
        <v>mr - Měření a regulace</v>
      </c>
      <c r="F78" s="75"/>
      <c r="G78" s="75"/>
      <c r="H78" s="75"/>
      <c r="I78" s="208"/>
      <c r="J78" s="75"/>
      <c r="K78" s="75"/>
      <c r="L78" s="73"/>
    </row>
    <row r="79" spans="2:12" s="1" customFormat="1" ht="6.95" customHeight="1">
      <c r="B79" s="47"/>
      <c r="C79" s="75"/>
      <c r="D79" s="75"/>
      <c r="E79" s="75"/>
      <c r="F79" s="75"/>
      <c r="G79" s="75"/>
      <c r="H79" s="75"/>
      <c r="I79" s="208"/>
      <c r="J79" s="75"/>
      <c r="K79" s="75"/>
      <c r="L79" s="73"/>
    </row>
    <row r="80" spans="2:12" s="1" customFormat="1" ht="18" customHeight="1">
      <c r="B80" s="47"/>
      <c r="C80" s="77" t="s">
        <v>25</v>
      </c>
      <c r="D80" s="75"/>
      <c r="E80" s="75"/>
      <c r="F80" s="212" t="str">
        <f>F14</f>
        <v>Dobrošov</v>
      </c>
      <c r="G80" s="75"/>
      <c r="H80" s="75"/>
      <c r="I80" s="213" t="s">
        <v>27</v>
      </c>
      <c r="J80" s="86" t="str">
        <f>IF(J14="","",J14)</f>
        <v>3. 5. 2017</v>
      </c>
      <c r="K80" s="75"/>
      <c r="L80" s="73"/>
    </row>
    <row r="81" spans="2:12" s="1" customFormat="1" ht="6.95" customHeight="1">
      <c r="B81" s="47"/>
      <c r="C81" s="75"/>
      <c r="D81" s="75"/>
      <c r="E81" s="75"/>
      <c r="F81" s="75"/>
      <c r="G81" s="75"/>
      <c r="H81" s="75"/>
      <c r="I81" s="208"/>
      <c r="J81" s="75"/>
      <c r="K81" s="75"/>
      <c r="L81" s="73"/>
    </row>
    <row r="82" spans="2:12" s="1" customFormat="1" ht="13.5">
      <c r="B82" s="47"/>
      <c r="C82" s="77" t="s">
        <v>29</v>
      </c>
      <c r="D82" s="75"/>
      <c r="E82" s="75"/>
      <c r="F82" s="212" t="str">
        <f>E17</f>
        <v xml:space="preserve"> </v>
      </c>
      <c r="G82" s="75"/>
      <c r="H82" s="75"/>
      <c r="I82" s="213" t="s">
        <v>35</v>
      </c>
      <c r="J82" s="212" t="str">
        <f>E23</f>
        <v xml:space="preserve"> </v>
      </c>
      <c r="K82" s="75"/>
      <c r="L82" s="73"/>
    </row>
    <row r="83" spans="2:12" s="1" customFormat="1" ht="14.4" customHeight="1">
      <c r="B83" s="47"/>
      <c r="C83" s="77" t="s">
        <v>33</v>
      </c>
      <c r="D83" s="75"/>
      <c r="E83" s="75"/>
      <c r="F83" s="212" t="str">
        <f>IF(E20="","",E20)</f>
        <v/>
      </c>
      <c r="G83" s="75"/>
      <c r="H83" s="75"/>
      <c r="I83" s="208"/>
      <c r="J83" s="75"/>
      <c r="K83" s="75"/>
      <c r="L83" s="73"/>
    </row>
    <row r="84" spans="2:12" s="1" customFormat="1" ht="10.3" customHeight="1">
      <c r="B84" s="47"/>
      <c r="C84" s="75"/>
      <c r="D84" s="75"/>
      <c r="E84" s="75"/>
      <c r="F84" s="75"/>
      <c r="G84" s="75"/>
      <c r="H84" s="75"/>
      <c r="I84" s="208"/>
      <c r="J84" s="75"/>
      <c r="K84" s="75"/>
      <c r="L84" s="73"/>
    </row>
    <row r="85" spans="2:20" s="10" customFormat="1" ht="29.25" customHeight="1">
      <c r="B85" s="214"/>
      <c r="C85" s="215" t="s">
        <v>379</v>
      </c>
      <c r="D85" s="216" t="s">
        <v>58</v>
      </c>
      <c r="E85" s="216" t="s">
        <v>54</v>
      </c>
      <c r="F85" s="216" t="s">
        <v>380</v>
      </c>
      <c r="G85" s="216" t="s">
        <v>381</v>
      </c>
      <c r="H85" s="216" t="s">
        <v>382</v>
      </c>
      <c r="I85" s="217" t="s">
        <v>383</v>
      </c>
      <c r="J85" s="216" t="s">
        <v>282</v>
      </c>
      <c r="K85" s="218" t="s">
        <v>384</v>
      </c>
      <c r="L85" s="219"/>
      <c r="M85" s="103" t="s">
        <v>385</v>
      </c>
      <c r="N85" s="104" t="s">
        <v>43</v>
      </c>
      <c r="O85" s="104" t="s">
        <v>386</v>
      </c>
      <c r="P85" s="104" t="s">
        <v>387</v>
      </c>
      <c r="Q85" s="104" t="s">
        <v>388</v>
      </c>
      <c r="R85" s="104" t="s">
        <v>389</v>
      </c>
      <c r="S85" s="104" t="s">
        <v>390</v>
      </c>
      <c r="T85" s="105" t="s">
        <v>391</v>
      </c>
    </row>
    <row r="86" spans="2:63" s="1" customFormat="1" ht="29.25" customHeight="1">
      <c r="B86" s="47"/>
      <c r="C86" s="109" t="s">
        <v>287</v>
      </c>
      <c r="D86" s="75"/>
      <c r="E86" s="75"/>
      <c r="F86" s="75"/>
      <c r="G86" s="75"/>
      <c r="H86" s="75"/>
      <c r="I86" s="208"/>
      <c r="J86" s="220">
        <f>BK86</f>
        <v>0</v>
      </c>
      <c r="K86" s="75"/>
      <c r="L86" s="73"/>
      <c r="M86" s="106"/>
      <c r="N86" s="107"/>
      <c r="O86" s="107"/>
      <c r="P86" s="221">
        <f>P87+P102+P117+P154</f>
        <v>0</v>
      </c>
      <c r="Q86" s="107"/>
      <c r="R86" s="221">
        <f>R87+R102+R117+R154</f>
        <v>0</v>
      </c>
      <c r="S86" s="107"/>
      <c r="T86" s="222">
        <f>T87+T102+T117+T154</f>
        <v>0</v>
      </c>
      <c r="AT86" s="25" t="s">
        <v>72</v>
      </c>
      <c r="AU86" s="25" t="s">
        <v>288</v>
      </c>
      <c r="BK86" s="223">
        <f>BK87+BK102+BK117+BK154</f>
        <v>0</v>
      </c>
    </row>
    <row r="87" spans="2:63" s="11" customFormat="1" ht="37.4" customHeight="1">
      <c r="B87" s="224"/>
      <c r="C87" s="225"/>
      <c r="D87" s="226" t="s">
        <v>72</v>
      </c>
      <c r="E87" s="227" t="s">
        <v>2827</v>
      </c>
      <c r="F87" s="227" t="s">
        <v>2828</v>
      </c>
      <c r="G87" s="225"/>
      <c r="H87" s="225"/>
      <c r="I87" s="228"/>
      <c r="J87" s="229">
        <f>BK87</f>
        <v>0</v>
      </c>
      <c r="K87" s="225"/>
      <c r="L87" s="230"/>
      <c r="M87" s="231"/>
      <c r="N87" s="232"/>
      <c r="O87" s="232"/>
      <c r="P87" s="233">
        <f>SUM(P88:P101)</f>
        <v>0</v>
      </c>
      <c r="Q87" s="232"/>
      <c r="R87" s="233">
        <f>SUM(R88:R101)</f>
        <v>0</v>
      </c>
      <c r="S87" s="232"/>
      <c r="T87" s="234">
        <f>SUM(T88:T101)</f>
        <v>0</v>
      </c>
      <c r="AR87" s="235" t="s">
        <v>413</v>
      </c>
      <c r="AT87" s="236" t="s">
        <v>72</v>
      </c>
      <c r="AU87" s="236" t="s">
        <v>73</v>
      </c>
      <c r="AY87" s="235" t="s">
        <v>394</v>
      </c>
      <c r="BK87" s="237">
        <f>SUM(BK88:BK101)</f>
        <v>0</v>
      </c>
    </row>
    <row r="88" spans="2:65" s="1" customFormat="1" ht="16.5" customHeight="1">
      <c r="B88" s="47"/>
      <c r="C88" s="240" t="s">
        <v>24</v>
      </c>
      <c r="D88" s="240" t="s">
        <v>396</v>
      </c>
      <c r="E88" s="241" t="s">
        <v>2829</v>
      </c>
      <c r="F88" s="242" t="s">
        <v>2830</v>
      </c>
      <c r="G88" s="243" t="s">
        <v>2831</v>
      </c>
      <c r="H88" s="244">
        <v>1</v>
      </c>
      <c r="I88" s="245"/>
      <c r="J88" s="246">
        <f>ROUND(I88*H88,2)</f>
        <v>0</v>
      </c>
      <c r="K88" s="242" t="s">
        <v>22</v>
      </c>
      <c r="L88" s="73"/>
      <c r="M88" s="247" t="s">
        <v>22</v>
      </c>
      <c r="N88" s="248" t="s">
        <v>44</v>
      </c>
      <c r="O88" s="48"/>
      <c r="P88" s="249">
        <f>O88*H88</f>
        <v>0</v>
      </c>
      <c r="Q88" s="249">
        <v>0</v>
      </c>
      <c r="R88" s="249">
        <f>Q88*H88</f>
        <v>0</v>
      </c>
      <c r="S88" s="249">
        <v>0</v>
      </c>
      <c r="T88" s="250">
        <f>S88*H88</f>
        <v>0</v>
      </c>
      <c r="AR88" s="25" t="s">
        <v>786</v>
      </c>
      <c r="AT88" s="25" t="s">
        <v>396</v>
      </c>
      <c r="AU88" s="25" t="s">
        <v>24</v>
      </c>
      <c r="AY88" s="25" t="s">
        <v>394</v>
      </c>
      <c r="BE88" s="251">
        <f>IF(N88="základní",J88,0)</f>
        <v>0</v>
      </c>
      <c r="BF88" s="251">
        <f>IF(N88="snížená",J88,0)</f>
        <v>0</v>
      </c>
      <c r="BG88" s="251">
        <f>IF(N88="zákl. přenesená",J88,0)</f>
        <v>0</v>
      </c>
      <c r="BH88" s="251">
        <f>IF(N88="sníž. přenesená",J88,0)</f>
        <v>0</v>
      </c>
      <c r="BI88" s="251">
        <f>IF(N88="nulová",J88,0)</f>
        <v>0</v>
      </c>
      <c r="BJ88" s="25" t="s">
        <v>24</v>
      </c>
      <c r="BK88" s="251">
        <f>ROUND(I88*H88,2)</f>
        <v>0</v>
      </c>
      <c r="BL88" s="25" t="s">
        <v>786</v>
      </c>
      <c r="BM88" s="25" t="s">
        <v>2832</v>
      </c>
    </row>
    <row r="89" spans="2:47" s="1" customFormat="1" ht="13.5">
      <c r="B89" s="47"/>
      <c r="C89" s="75"/>
      <c r="D89" s="252" t="s">
        <v>403</v>
      </c>
      <c r="E89" s="75"/>
      <c r="F89" s="253" t="s">
        <v>2830</v>
      </c>
      <c r="G89" s="75"/>
      <c r="H89" s="75"/>
      <c r="I89" s="208"/>
      <c r="J89" s="75"/>
      <c r="K89" s="75"/>
      <c r="L89" s="73"/>
      <c r="M89" s="254"/>
      <c r="N89" s="48"/>
      <c r="O89" s="48"/>
      <c r="P89" s="48"/>
      <c r="Q89" s="48"/>
      <c r="R89" s="48"/>
      <c r="S89" s="48"/>
      <c r="T89" s="96"/>
      <c r="AT89" s="25" t="s">
        <v>403</v>
      </c>
      <c r="AU89" s="25" t="s">
        <v>24</v>
      </c>
    </row>
    <row r="90" spans="2:65" s="1" customFormat="1" ht="16.5" customHeight="1">
      <c r="B90" s="47"/>
      <c r="C90" s="240" t="s">
        <v>81</v>
      </c>
      <c r="D90" s="240" t="s">
        <v>396</v>
      </c>
      <c r="E90" s="241" t="s">
        <v>2833</v>
      </c>
      <c r="F90" s="242" t="s">
        <v>2834</v>
      </c>
      <c r="G90" s="243" t="s">
        <v>2831</v>
      </c>
      <c r="H90" s="244">
        <v>1</v>
      </c>
      <c r="I90" s="245"/>
      <c r="J90" s="246">
        <f>ROUND(I90*H90,2)</f>
        <v>0</v>
      </c>
      <c r="K90" s="242" t="s">
        <v>22</v>
      </c>
      <c r="L90" s="73"/>
      <c r="M90" s="247" t="s">
        <v>22</v>
      </c>
      <c r="N90" s="248" t="s">
        <v>44</v>
      </c>
      <c r="O90" s="48"/>
      <c r="P90" s="249">
        <f>O90*H90</f>
        <v>0</v>
      </c>
      <c r="Q90" s="249">
        <v>0</v>
      </c>
      <c r="R90" s="249">
        <f>Q90*H90</f>
        <v>0</v>
      </c>
      <c r="S90" s="249">
        <v>0</v>
      </c>
      <c r="T90" s="250">
        <f>S90*H90</f>
        <v>0</v>
      </c>
      <c r="AR90" s="25" t="s">
        <v>786</v>
      </c>
      <c r="AT90" s="25" t="s">
        <v>396</v>
      </c>
      <c r="AU90" s="25" t="s">
        <v>24</v>
      </c>
      <c r="AY90" s="25" t="s">
        <v>394</v>
      </c>
      <c r="BE90" s="251">
        <f>IF(N90="základní",J90,0)</f>
        <v>0</v>
      </c>
      <c r="BF90" s="251">
        <f>IF(N90="snížená",J90,0)</f>
        <v>0</v>
      </c>
      <c r="BG90" s="251">
        <f>IF(N90="zákl. přenesená",J90,0)</f>
        <v>0</v>
      </c>
      <c r="BH90" s="251">
        <f>IF(N90="sníž. přenesená",J90,0)</f>
        <v>0</v>
      </c>
      <c r="BI90" s="251">
        <f>IF(N90="nulová",J90,0)</f>
        <v>0</v>
      </c>
      <c r="BJ90" s="25" t="s">
        <v>24</v>
      </c>
      <c r="BK90" s="251">
        <f>ROUND(I90*H90,2)</f>
        <v>0</v>
      </c>
      <c r="BL90" s="25" t="s">
        <v>786</v>
      </c>
      <c r="BM90" s="25" t="s">
        <v>2835</v>
      </c>
    </row>
    <row r="91" spans="2:47" s="1" customFormat="1" ht="13.5">
      <c r="B91" s="47"/>
      <c r="C91" s="75"/>
      <c r="D91" s="252" t="s">
        <v>403</v>
      </c>
      <c r="E91" s="75"/>
      <c r="F91" s="253" t="s">
        <v>2834</v>
      </c>
      <c r="G91" s="75"/>
      <c r="H91" s="75"/>
      <c r="I91" s="208"/>
      <c r="J91" s="75"/>
      <c r="K91" s="75"/>
      <c r="L91" s="73"/>
      <c r="M91" s="254"/>
      <c r="N91" s="48"/>
      <c r="O91" s="48"/>
      <c r="P91" s="48"/>
      <c r="Q91" s="48"/>
      <c r="R91" s="48"/>
      <c r="S91" s="48"/>
      <c r="T91" s="96"/>
      <c r="AT91" s="25" t="s">
        <v>403</v>
      </c>
      <c r="AU91" s="25" t="s">
        <v>24</v>
      </c>
    </row>
    <row r="92" spans="2:65" s="1" customFormat="1" ht="16.5" customHeight="1">
      <c r="B92" s="47"/>
      <c r="C92" s="240" t="s">
        <v>413</v>
      </c>
      <c r="D92" s="240" t="s">
        <v>396</v>
      </c>
      <c r="E92" s="241" t="s">
        <v>2836</v>
      </c>
      <c r="F92" s="242" t="s">
        <v>2837</v>
      </c>
      <c r="G92" s="243" t="s">
        <v>2831</v>
      </c>
      <c r="H92" s="244">
        <v>1</v>
      </c>
      <c r="I92" s="245"/>
      <c r="J92" s="246">
        <f>ROUND(I92*H92,2)</f>
        <v>0</v>
      </c>
      <c r="K92" s="242" t="s">
        <v>22</v>
      </c>
      <c r="L92" s="73"/>
      <c r="M92" s="247" t="s">
        <v>22</v>
      </c>
      <c r="N92" s="248" t="s">
        <v>44</v>
      </c>
      <c r="O92" s="48"/>
      <c r="P92" s="249">
        <f>O92*H92</f>
        <v>0</v>
      </c>
      <c r="Q92" s="249">
        <v>0</v>
      </c>
      <c r="R92" s="249">
        <f>Q92*H92</f>
        <v>0</v>
      </c>
      <c r="S92" s="249">
        <v>0</v>
      </c>
      <c r="T92" s="250">
        <f>S92*H92</f>
        <v>0</v>
      </c>
      <c r="AR92" s="25" t="s">
        <v>786</v>
      </c>
      <c r="AT92" s="25" t="s">
        <v>396</v>
      </c>
      <c r="AU92" s="25" t="s">
        <v>24</v>
      </c>
      <c r="AY92" s="25" t="s">
        <v>394</v>
      </c>
      <c r="BE92" s="251">
        <f>IF(N92="základní",J92,0)</f>
        <v>0</v>
      </c>
      <c r="BF92" s="251">
        <f>IF(N92="snížená",J92,0)</f>
        <v>0</v>
      </c>
      <c r="BG92" s="251">
        <f>IF(N92="zákl. přenesená",J92,0)</f>
        <v>0</v>
      </c>
      <c r="BH92" s="251">
        <f>IF(N92="sníž. přenesená",J92,0)</f>
        <v>0</v>
      </c>
      <c r="BI92" s="251">
        <f>IF(N92="nulová",J92,0)</f>
        <v>0</v>
      </c>
      <c r="BJ92" s="25" t="s">
        <v>24</v>
      </c>
      <c r="BK92" s="251">
        <f>ROUND(I92*H92,2)</f>
        <v>0</v>
      </c>
      <c r="BL92" s="25" t="s">
        <v>786</v>
      </c>
      <c r="BM92" s="25" t="s">
        <v>2838</v>
      </c>
    </row>
    <row r="93" spans="2:47" s="1" customFormat="1" ht="13.5">
      <c r="B93" s="47"/>
      <c r="C93" s="75"/>
      <c r="D93" s="252" t="s">
        <v>403</v>
      </c>
      <c r="E93" s="75"/>
      <c r="F93" s="253" t="s">
        <v>2837</v>
      </c>
      <c r="G93" s="75"/>
      <c r="H93" s="75"/>
      <c r="I93" s="208"/>
      <c r="J93" s="75"/>
      <c r="K93" s="75"/>
      <c r="L93" s="73"/>
      <c r="M93" s="254"/>
      <c r="N93" s="48"/>
      <c r="O93" s="48"/>
      <c r="P93" s="48"/>
      <c r="Q93" s="48"/>
      <c r="R93" s="48"/>
      <c r="S93" s="48"/>
      <c r="T93" s="96"/>
      <c r="AT93" s="25" t="s">
        <v>403</v>
      </c>
      <c r="AU93" s="25" t="s">
        <v>24</v>
      </c>
    </row>
    <row r="94" spans="2:65" s="1" customFormat="1" ht="16.5" customHeight="1">
      <c r="B94" s="47"/>
      <c r="C94" s="240" t="s">
        <v>401</v>
      </c>
      <c r="D94" s="240" t="s">
        <v>396</v>
      </c>
      <c r="E94" s="241" t="s">
        <v>2839</v>
      </c>
      <c r="F94" s="242" t="s">
        <v>2840</v>
      </c>
      <c r="G94" s="243" t="s">
        <v>2831</v>
      </c>
      <c r="H94" s="244">
        <v>1</v>
      </c>
      <c r="I94" s="245"/>
      <c r="J94" s="246">
        <f>ROUND(I94*H94,2)</f>
        <v>0</v>
      </c>
      <c r="K94" s="242" t="s">
        <v>22</v>
      </c>
      <c r="L94" s="73"/>
      <c r="M94" s="247" t="s">
        <v>22</v>
      </c>
      <c r="N94" s="248" t="s">
        <v>44</v>
      </c>
      <c r="O94" s="48"/>
      <c r="P94" s="249">
        <f>O94*H94</f>
        <v>0</v>
      </c>
      <c r="Q94" s="249">
        <v>0</v>
      </c>
      <c r="R94" s="249">
        <f>Q94*H94</f>
        <v>0</v>
      </c>
      <c r="S94" s="249">
        <v>0</v>
      </c>
      <c r="T94" s="250">
        <f>S94*H94</f>
        <v>0</v>
      </c>
      <c r="AR94" s="25" t="s">
        <v>786</v>
      </c>
      <c r="AT94" s="25" t="s">
        <v>396</v>
      </c>
      <c r="AU94" s="25" t="s">
        <v>24</v>
      </c>
      <c r="AY94" s="25" t="s">
        <v>394</v>
      </c>
      <c r="BE94" s="251">
        <f>IF(N94="základní",J94,0)</f>
        <v>0</v>
      </c>
      <c r="BF94" s="251">
        <f>IF(N94="snížená",J94,0)</f>
        <v>0</v>
      </c>
      <c r="BG94" s="251">
        <f>IF(N94="zákl. přenesená",J94,0)</f>
        <v>0</v>
      </c>
      <c r="BH94" s="251">
        <f>IF(N94="sníž. přenesená",J94,0)</f>
        <v>0</v>
      </c>
      <c r="BI94" s="251">
        <f>IF(N94="nulová",J94,0)</f>
        <v>0</v>
      </c>
      <c r="BJ94" s="25" t="s">
        <v>24</v>
      </c>
      <c r="BK94" s="251">
        <f>ROUND(I94*H94,2)</f>
        <v>0</v>
      </c>
      <c r="BL94" s="25" t="s">
        <v>786</v>
      </c>
      <c r="BM94" s="25" t="s">
        <v>2841</v>
      </c>
    </row>
    <row r="95" spans="2:47" s="1" customFormat="1" ht="13.5">
      <c r="B95" s="47"/>
      <c r="C95" s="75"/>
      <c r="D95" s="252" t="s">
        <v>403</v>
      </c>
      <c r="E95" s="75"/>
      <c r="F95" s="253" t="s">
        <v>2840</v>
      </c>
      <c r="G95" s="75"/>
      <c r="H95" s="75"/>
      <c r="I95" s="208"/>
      <c r="J95" s="75"/>
      <c r="K95" s="75"/>
      <c r="L95" s="73"/>
      <c r="M95" s="254"/>
      <c r="N95" s="48"/>
      <c r="O95" s="48"/>
      <c r="P95" s="48"/>
      <c r="Q95" s="48"/>
      <c r="R95" s="48"/>
      <c r="S95" s="48"/>
      <c r="T95" s="96"/>
      <c r="AT95" s="25" t="s">
        <v>403</v>
      </c>
      <c r="AU95" s="25" t="s">
        <v>24</v>
      </c>
    </row>
    <row r="96" spans="2:65" s="1" customFormat="1" ht="16.5" customHeight="1">
      <c r="B96" s="47"/>
      <c r="C96" s="240" t="s">
        <v>422</v>
      </c>
      <c r="D96" s="240" t="s">
        <v>396</v>
      </c>
      <c r="E96" s="241" t="s">
        <v>2842</v>
      </c>
      <c r="F96" s="242" t="s">
        <v>2843</v>
      </c>
      <c r="G96" s="243" t="s">
        <v>2831</v>
      </c>
      <c r="H96" s="244">
        <v>1</v>
      </c>
      <c r="I96" s="245"/>
      <c r="J96" s="246">
        <f>ROUND(I96*H96,2)</f>
        <v>0</v>
      </c>
      <c r="K96" s="242" t="s">
        <v>22</v>
      </c>
      <c r="L96" s="73"/>
      <c r="M96" s="247" t="s">
        <v>22</v>
      </c>
      <c r="N96" s="248" t="s">
        <v>44</v>
      </c>
      <c r="O96" s="48"/>
      <c r="P96" s="249">
        <f>O96*H96</f>
        <v>0</v>
      </c>
      <c r="Q96" s="249">
        <v>0</v>
      </c>
      <c r="R96" s="249">
        <f>Q96*H96</f>
        <v>0</v>
      </c>
      <c r="S96" s="249">
        <v>0</v>
      </c>
      <c r="T96" s="250">
        <f>S96*H96</f>
        <v>0</v>
      </c>
      <c r="AR96" s="25" t="s">
        <v>786</v>
      </c>
      <c r="AT96" s="25" t="s">
        <v>396</v>
      </c>
      <c r="AU96" s="25" t="s">
        <v>24</v>
      </c>
      <c r="AY96" s="25" t="s">
        <v>394</v>
      </c>
      <c r="BE96" s="251">
        <f>IF(N96="základní",J96,0)</f>
        <v>0</v>
      </c>
      <c r="BF96" s="251">
        <f>IF(N96="snížená",J96,0)</f>
        <v>0</v>
      </c>
      <c r="BG96" s="251">
        <f>IF(N96="zákl. přenesená",J96,0)</f>
        <v>0</v>
      </c>
      <c r="BH96" s="251">
        <f>IF(N96="sníž. přenesená",J96,0)</f>
        <v>0</v>
      </c>
      <c r="BI96" s="251">
        <f>IF(N96="nulová",J96,0)</f>
        <v>0</v>
      </c>
      <c r="BJ96" s="25" t="s">
        <v>24</v>
      </c>
      <c r="BK96" s="251">
        <f>ROUND(I96*H96,2)</f>
        <v>0</v>
      </c>
      <c r="BL96" s="25" t="s">
        <v>786</v>
      </c>
      <c r="BM96" s="25" t="s">
        <v>2844</v>
      </c>
    </row>
    <row r="97" spans="2:47" s="1" customFormat="1" ht="13.5">
      <c r="B97" s="47"/>
      <c r="C97" s="75"/>
      <c r="D97" s="252" t="s">
        <v>403</v>
      </c>
      <c r="E97" s="75"/>
      <c r="F97" s="253" t="s">
        <v>2843</v>
      </c>
      <c r="G97" s="75"/>
      <c r="H97" s="75"/>
      <c r="I97" s="208"/>
      <c r="J97" s="75"/>
      <c r="K97" s="75"/>
      <c r="L97" s="73"/>
      <c r="M97" s="254"/>
      <c r="N97" s="48"/>
      <c r="O97" s="48"/>
      <c r="P97" s="48"/>
      <c r="Q97" s="48"/>
      <c r="R97" s="48"/>
      <c r="S97" s="48"/>
      <c r="T97" s="96"/>
      <c r="AT97" s="25" t="s">
        <v>403</v>
      </c>
      <c r="AU97" s="25" t="s">
        <v>24</v>
      </c>
    </row>
    <row r="98" spans="2:65" s="1" customFormat="1" ht="16.5" customHeight="1">
      <c r="B98" s="47"/>
      <c r="C98" s="240" t="s">
        <v>432</v>
      </c>
      <c r="D98" s="240" t="s">
        <v>396</v>
      </c>
      <c r="E98" s="241" t="s">
        <v>2845</v>
      </c>
      <c r="F98" s="242" t="s">
        <v>2846</v>
      </c>
      <c r="G98" s="243" t="s">
        <v>2831</v>
      </c>
      <c r="H98" s="244">
        <v>1</v>
      </c>
      <c r="I98" s="245"/>
      <c r="J98" s="246">
        <f>ROUND(I98*H98,2)</f>
        <v>0</v>
      </c>
      <c r="K98" s="242" t="s">
        <v>22</v>
      </c>
      <c r="L98" s="73"/>
      <c r="M98" s="247" t="s">
        <v>22</v>
      </c>
      <c r="N98" s="248" t="s">
        <v>44</v>
      </c>
      <c r="O98" s="48"/>
      <c r="P98" s="249">
        <f>O98*H98</f>
        <v>0</v>
      </c>
      <c r="Q98" s="249">
        <v>0</v>
      </c>
      <c r="R98" s="249">
        <f>Q98*H98</f>
        <v>0</v>
      </c>
      <c r="S98" s="249">
        <v>0</v>
      </c>
      <c r="T98" s="250">
        <f>S98*H98</f>
        <v>0</v>
      </c>
      <c r="AR98" s="25" t="s">
        <v>786</v>
      </c>
      <c r="AT98" s="25" t="s">
        <v>396</v>
      </c>
      <c r="AU98" s="25" t="s">
        <v>24</v>
      </c>
      <c r="AY98" s="25" t="s">
        <v>394</v>
      </c>
      <c r="BE98" s="251">
        <f>IF(N98="základní",J98,0)</f>
        <v>0</v>
      </c>
      <c r="BF98" s="251">
        <f>IF(N98="snížená",J98,0)</f>
        <v>0</v>
      </c>
      <c r="BG98" s="251">
        <f>IF(N98="zákl. přenesená",J98,0)</f>
        <v>0</v>
      </c>
      <c r="BH98" s="251">
        <f>IF(N98="sníž. přenesená",J98,0)</f>
        <v>0</v>
      </c>
      <c r="BI98" s="251">
        <f>IF(N98="nulová",J98,0)</f>
        <v>0</v>
      </c>
      <c r="BJ98" s="25" t="s">
        <v>24</v>
      </c>
      <c r="BK98" s="251">
        <f>ROUND(I98*H98,2)</f>
        <v>0</v>
      </c>
      <c r="BL98" s="25" t="s">
        <v>786</v>
      </c>
      <c r="BM98" s="25" t="s">
        <v>2847</v>
      </c>
    </row>
    <row r="99" spans="2:47" s="1" customFormat="1" ht="13.5">
      <c r="B99" s="47"/>
      <c r="C99" s="75"/>
      <c r="D99" s="252" t="s">
        <v>403</v>
      </c>
      <c r="E99" s="75"/>
      <c r="F99" s="253" t="s">
        <v>2846</v>
      </c>
      <c r="G99" s="75"/>
      <c r="H99" s="75"/>
      <c r="I99" s="208"/>
      <c r="J99" s="75"/>
      <c r="K99" s="75"/>
      <c r="L99" s="73"/>
      <c r="M99" s="254"/>
      <c r="N99" s="48"/>
      <c r="O99" s="48"/>
      <c r="P99" s="48"/>
      <c r="Q99" s="48"/>
      <c r="R99" s="48"/>
      <c r="S99" s="48"/>
      <c r="T99" s="96"/>
      <c r="AT99" s="25" t="s">
        <v>403</v>
      </c>
      <c r="AU99" s="25" t="s">
        <v>24</v>
      </c>
    </row>
    <row r="100" spans="2:65" s="1" customFormat="1" ht="16.5" customHeight="1">
      <c r="B100" s="47"/>
      <c r="C100" s="240" t="s">
        <v>437</v>
      </c>
      <c r="D100" s="240" t="s">
        <v>396</v>
      </c>
      <c r="E100" s="241" t="s">
        <v>2848</v>
      </c>
      <c r="F100" s="242" t="s">
        <v>2849</v>
      </c>
      <c r="G100" s="243" t="s">
        <v>2850</v>
      </c>
      <c r="H100" s="244">
        <v>13</v>
      </c>
      <c r="I100" s="245"/>
      <c r="J100" s="246">
        <f>ROUND(I100*H100,2)</f>
        <v>0</v>
      </c>
      <c r="K100" s="242" t="s">
        <v>22</v>
      </c>
      <c r="L100" s="73"/>
      <c r="M100" s="247" t="s">
        <v>22</v>
      </c>
      <c r="N100" s="248" t="s">
        <v>44</v>
      </c>
      <c r="O100" s="48"/>
      <c r="P100" s="249">
        <f>O100*H100</f>
        <v>0</v>
      </c>
      <c r="Q100" s="249">
        <v>0</v>
      </c>
      <c r="R100" s="249">
        <f>Q100*H100</f>
        <v>0</v>
      </c>
      <c r="S100" s="249">
        <v>0</v>
      </c>
      <c r="T100" s="250">
        <f>S100*H100</f>
        <v>0</v>
      </c>
      <c r="AR100" s="25" t="s">
        <v>786</v>
      </c>
      <c r="AT100" s="25" t="s">
        <v>396</v>
      </c>
      <c r="AU100" s="25" t="s">
        <v>24</v>
      </c>
      <c r="AY100" s="25" t="s">
        <v>394</v>
      </c>
      <c r="BE100" s="251">
        <f>IF(N100="základní",J100,0)</f>
        <v>0</v>
      </c>
      <c r="BF100" s="251">
        <f>IF(N100="snížená",J100,0)</f>
        <v>0</v>
      </c>
      <c r="BG100" s="251">
        <f>IF(N100="zákl. přenesená",J100,0)</f>
        <v>0</v>
      </c>
      <c r="BH100" s="251">
        <f>IF(N100="sníž. přenesená",J100,0)</f>
        <v>0</v>
      </c>
      <c r="BI100" s="251">
        <f>IF(N100="nulová",J100,0)</f>
        <v>0</v>
      </c>
      <c r="BJ100" s="25" t="s">
        <v>24</v>
      </c>
      <c r="BK100" s="251">
        <f>ROUND(I100*H100,2)</f>
        <v>0</v>
      </c>
      <c r="BL100" s="25" t="s">
        <v>786</v>
      </c>
      <c r="BM100" s="25" t="s">
        <v>2851</v>
      </c>
    </row>
    <row r="101" spans="2:47" s="1" customFormat="1" ht="13.5">
      <c r="B101" s="47"/>
      <c r="C101" s="75"/>
      <c r="D101" s="252" t="s">
        <v>403</v>
      </c>
      <c r="E101" s="75"/>
      <c r="F101" s="253" t="s">
        <v>2849</v>
      </c>
      <c r="G101" s="75"/>
      <c r="H101" s="75"/>
      <c r="I101" s="208"/>
      <c r="J101" s="75"/>
      <c r="K101" s="75"/>
      <c r="L101" s="73"/>
      <c r="M101" s="254"/>
      <c r="N101" s="48"/>
      <c r="O101" s="48"/>
      <c r="P101" s="48"/>
      <c r="Q101" s="48"/>
      <c r="R101" s="48"/>
      <c r="S101" s="48"/>
      <c r="T101" s="96"/>
      <c r="AT101" s="25" t="s">
        <v>403</v>
      </c>
      <c r="AU101" s="25" t="s">
        <v>24</v>
      </c>
    </row>
    <row r="102" spans="2:63" s="11" customFormat="1" ht="37.4" customHeight="1">
      <c r="B102" s="224"/>
      <c r="C102" s="225"/>
      <c r="D102" s="226" t="s">
        <v>72</v>
      </c>
      <c r="E102" s="227" t="s">
        <v>2852</v>
      </c>
      <c r="F102" s="227" t="s">
        <v>2853</v>
      </c>
      <c r="G102" s="225"/>
      <c r="H102" s="225"/>
      <c r="I102" s="228"/>
      <c r="J102" s="229">
        <f>BK102</f>
        <v>0</v>
      </c>
      <c r="K102" s="225"/>
      <c r="L102" s="230"/>
      <c r="M102" s="231"/>
      <c r="N102" s="232"/>
      <c r="O102" s="232"/>
      <c r="P102" s="233">
        <f>SUM(P103:P116)</f>
        <v>0</v>
      </c>
      <c r="Q102" s="232"/>
      <c r="R102" s="233">
        <f>SUM(R103:R116)</f>
        <v>0</v>
      </c>
      <c r="S102" s="232"/>
      <c r="T102" s="234">
        <f>SUM(T103:T116)</f>
        <v>0</v>
      </c>
      <c r="AR102" s="235" t="s">
        <v>413</v>
      </c>
      <c r="AT102" s="236" t="s">
        <v>72</v>
      </c>
      <c r="AU102" s="236" t="s">
        <v>73</v>
      </c>
      <c r="AY102" s="235" t="s">
        <v>394</v>
      </c>
      <c r="BK102" s="237">
        <f>SUM(BK103:BK116)</f>
        <v>0</v>
      </c>
    </row>
    <row r="103" spans="2:65" s="1" customFormat="1" ht="16.5" customHeight="1">
      <c r="B103" s="47"/>
      <c r="C103" s="240" t="s">
        <v>443</v>
      </c>
      <c r="D103" s="240" t="s">
        <v>396</v>
      </c>
      <c r="E103" s="241" t="s">
        <v>2854</v>
      </c>
      <c r="F103" s="242" t="s">
        <v>2855</v>
      </c>
      <c r="G103" s="243" t="s">
        <v>2831</v>
      </c>
      <c r="H103" s="244">
        <v>1</v>
      </c>
      <c r="I103" s="245"/>
      <c r="J103" s="246">
        <f>ROUND(I103*H103,2)</f>
        <v>0</v>
      </c>
      <c r="K103" s="242" t="s">
        <v>22</v>
      </c>
      <c r="L103" s="73"/>
      <c r="M103" s="247" t="s">
        <v>22</v>
      </c>
      <c r="N103" s="248" t="s">
        <v>44</v>
      </c>
      <c r="O103" s="48"/>
      <c r="P103" s="249">
        <f>O103*H103</f>
        <v>0</v>
      </c>
      <c r="Q103" s="249">
        <v>0</v>
      </c>
      <c r="R103" s="249">
        <f>Q103*H103</f>
        <v>0</v>
      </c>
      <c r="S103" s="249">
        <v>0</v>
      </c>
      <c r="T103" s="250">
        <f>S103*H103</f>
        <v>0</v>
      </c>
      <c r="AR103" s="25" t="s">
        <v>786</v>
      </c>
      <c r="AT103" s="25" t="s">
        <v>396</v>
      </c>
      <c r="AU103" s="25" t="s">
        <v>24</v>
      </c>
      <c r="AY103" s="25" t="s">
        <v>394</v>
      </c>
      <c r="BE103" s="251">
        <f>IF(N103="základní",J103,0)</f>
        <v>0</v>
      </c>
      <c r="BF103" s="251">
        <f>IF(N103="snížená",J103,0)</f>
        <v>0</v>
      </c>
      <c r="BG103" s="251">
        <f>IF(N103="zákl. přenesená",J103,0)</f>
        <v>0</v>
      </c>
      <c r="BH103" s="251">
        <f>IF(N103="sníž. přenesená",J103,0)</f>
        <v>0</v>
      </c>
      <c r="BI103" s="251">
        <f>IF(N103="nulová",J103,0)</f>
        <v>0</v>
      </c>
      <c r="BJ103" s="25" t="s">
        <v>24</v>
      </c>
      <c r="BK103" s="251">
        <f>ROUND(I103*H103,2)</f>
        <v>0</v>
      </c>
      <c r="BL103" s="25" t="s">
        <v>786</v>
      </c>
      <c r="BM103" s="25" t="s">
        <v>2856</v>
      </c>
    </row>
    <row r="104" spans="2:47" s="1" customFormat="1" ht="13.5">
      <c r="B104" s="47"/>
      <c r="C104" s="75"/>
      <c r="D104" s="252" t="s">
        <v>403</v>
      </c>
      <c r="E104" s="75"/>
      <c r="F104" s="253" t="s">
        <v>2855</v>
      </c>
      <c r="G104" s="75"/>
      <c r="H104" s="75"/>
      <c r="I104" s="208"/>
      <c r="J104" s="75"/>
      <c r="K104" s="75"/>
      <c r="L104" s="73"/>
      <c r="M104" s="254"/>
      <c r="N104" s="48"/>
      <c r="O104" s="48"/>
      <c r="P104" s="48"/>
      <c r="Q104" s="48"/>
      <c r="R104" s="48"/>
      <c r="S104" s="48"/>
      <c r="T104" s="96"/>
      <c r="AT104" s="25" t="s">
        <v>403</v>
      </c>
      <c r="AU104" s="25" t="s">
        <v>24</v>
      </c>
    </row>
    <row r="105" spans="2:65" s="1" customFormat="1" ht="16.5" customHeight="1">
      <c r="B105" s="47"/>
      <c r="C105" s="240" t="s">
        <v>448</v>
      </c>
      <c r="D105" s="240" t="s">
        <v>396</v>
      </c>
      <c r="E105" s="241" t="s">
        <v>2857</v>
      </c>
      <c r="F105" s="242" t="s">
        <v>2858</v>
      </c>
      <c r="G105" s="243" t="s">
        <v>2831</v>
      </c>
      <c r="H105" s="244">
        <v>1</v>
      </c>
      <c r="I105" s="245"/>
      <c r="J105" s="246">
        <f>ROUND(I105*H105,2)</f>
        <v>0</v>
      </c>
      <c r="K105" s="242" t="s">
        <v>22</v>
      </c>
      <c r="L105" s="73"/>
      <c r="M105" s="247" t="s">
        <v>22</v>
      </c>
      <c r="N105" s="248" t="s">
        <v>44</v>
      </c>
      <c r="O105" s="48"/>
      <c r="P105" s="249">
        <f>O105*H105</f>
        <v>0</v>
      </c>
      <c r="Q105" s="249">
        <v>0</v>
      </c>
      <c r="R105" s="249">
        <f>Q105*H105</f>
        <v>0</v>
      </c>
      <c r="S105" s="249">
        <v>0</v>
      </c>
      <c r="T105" s="250">
        <f>S105*H105</f>
        <v>0</v>
      </c>
      <c r="AR105" s="25" t="s">
        <v>786</v>
      </c>
      <c r="AT105" s="25" t="s">
        <v>396</v>
      </c>
      <c r="AU105" s="25" t="s">
        <v>24</v>
      </c>
      <c r="AY105" s="25" t="s">
        <v>394</v>
      </c>
      <c r="BE105" s="251">
        <f>IF(N105="základní",J105,0)</f>
        <v>0</v>
      </c>
      <c r="BF105" s="251">
        <f>IF(N105="snížená",J105,0)</f>
        <v>0</v>
      </c>
      <c r="BG105" s="251">
        <f>IF(N105="zákl. přenesená",J105,0)</f>
        <v>0</v>
      </c>
      <c r="BH105" s="251">
        <f>IF(N105="sníž. přenesená",J105,0)</f>
        <v>0</v>
      </c>
      <c r="BI105" s="251">
        <f>IF(N105="nulová",J105,0)</f>
        <v>0</v>
      </c>
      <c r="BJ105" s="25" t="s">
        <v>24</v>
      </c>
      <c r="BK105" s="251">
        <f>ROUND(I105*H105,2)</f>
        <v>0</v>
      </c>
      <c r="BL105" s="25" t="s">
        <v>786</v>
      </c>
      <c r="BM105" s="25" t="s">
        <v>2859</v>
      </c>
    </row>
    <row r="106" spans="2:47" s="1" customFormat="1" ht="13.5">
      <c r="B106" s="47"/>
      <c r="C106" s="75"/>
      <c r="D106" s="252" t="s">
        <v>403</v>
      </c>
      <c r="E106" s="75"/>
      <c r="F106" s="253" t="s">
        <v>2858</v>
      </c>
      <c r="G106" s="75"/>
      <c r="H106" s="75"/>
      <c r="I106" s="208"/>
      <c r="J106" s="75"/>
      <c r="K106" s="75"/>
      <c r="L106" s="73"/>
      <c r="M106" s="254"/>
      <c r="N106" s="48"/>
      <c r="O106" s="48"/>
      <c r="P106" s="48"/>
      <c r="Q106" s="48"/>
      <c r="R106" s="48"/>
      <c r="S106" s="48"/>
      <c r="T106" s="96"/>
      <c r="AT106" s="25" t="s">
        <v>403</v>
      </c>
      <c r="AU106" s="25" t="s">
        <v>24</v>
      </c>
    </row>
    <row r="107" spans="2:65" s="1" customFormat="1" ht="16.5" customHeight="1">
      <c r="B107" s="47"/>
      <c r="C107" s="240" t="s">
        <v>455</v>
      </c>
      <c r="D107" s="240" t="s">
        <v>396</v>
      </c>
      <c r="E107" s="241" t="s">
        <v>2860</v>
      </c>
      <c r="F107" s="242" t="s">
        <v>2861</v>
      </c>
      <c r="G107" s="243" t="s">
        <v>2831</v>
      </c>
      <c r="H107" s="244">
        <v>2</v>
      </c>
      <c r="I107" s="245"/>
      <c r="J107" s="246">
        <f>ROUND(I107*H107,2)</f>
        <v>0</v>
      </c>
      <c r="K107" s="242" t="s">
        <v>22</v>
      </c>
      <c r="L107" s="73"/>
      <c r="M107" s="247" t="s">
        <v>22</v>
      </c>
      <c r="N107" s="248" t="s">
        <v>44</v>
      </c>
      <c r="O107" s="48"/>
      <c r="P107" s="249">
        <f>O107*H107</f>
        <v>0</v>
      </c>
      <c r="Q107" s="249">
        <v>0</v>
      </c>
      <c r="R107" s="249">
        <f>Q107*H107</f>
        <v>0</v>
      </c>
      <c r="S107" s="249">
        <v>0</v>
      </c>
      <c r="T107" s="250">
        <f>S107*H107</f>
        <v>0</v>
      </c>
      <c r="AR107" s="25" t="s">
        <v>786</v>
      </c>
      <c r="AT107" s="25" t="s">
        <v>396</v>
      </c>
      <c r="AU107" s="25" t="s">
        <v>24</v>
      </c>
      <c r="AY107" s="25" t="s">
        <v>394</v>
      </c>
      <c r="BE107" s="251">
        <f>IF(N107="základní",J107,0)</f>
        <v>0</v>
      </c>
      <c r="BF107" s="251">
        <f>IF(N107="snížená",J107,0)</f>
        <v>0</v>
      </c>
      <c r="BG107" s="251">
        <f>IF(N107="zákl. přenesená",J107,0)</f>
        <v>0</v>
      </c>
      <c r="BH107" s="251">
        <f>IF(N107="sníž. přenesená",J107,0)</f>
        <v>0</v>
      </c>
      <c r="BI107" s="251">
        <f>IF(N107="nulová",J107,0)</f>
        <v>0</v>
      </c>
      <c r="BJ107" s="25" t="s">
        <v>24</v>
      </c>
      <c r="BK107" s="251">
        <f>ROUND(I107*H107,2)</f>
        <v>0</v>
      </c>
      <c r="BL107" s="25" t="s">
        <v>786</v>
      </c>
      <c r="BM107" s="25" t="s">
        <v>2862</v>
      </c>
    </row>
    <row r="108" spans="2:47" s="1" customFormat="1" ht="13.5">
      <c r="B108" s="47"/>
      <c r="C108" s="75"/>
      <c r="D108" s="252" t="s">
        <v>403</v>
      </c>
      <c r="E108" s="75"/>
      <c r="F108" s="253" t="s">
        <v>2861</v>
      </c>
      <c r="G108" s="75"/>
      <c r="H108" s="75"/>
      <c r="I108" s="208"/>
      <c r="J108" s="75"/>
      <c r="K108" s="75"/>
      <c r="L108" s="73"/>
      <c r="M108" s="254"/>
      <c r="N108" s="48"/>
      <c r="O108" s="48"/>
      <c r="P108" s="48"/>
      <c r="Q108" s="48"/>
      <c r="R108" s="48"/>
      <c r="S108" s="48"/>
      <c r="T108" s="96"/>
      <c r="AT108" s="25" t="s">
        <v>403</v>
      </c>
      <c r="AU108" s="25" t="s">
        <v>24</v>
      </c>
    </row>
    <row r="109" spans="2:65" s="1" customFormat="1" ht="16.5" customHeight="1">
      <c r="B109" s="47"/>
      <c r="C109" s="240" t="s">
        <v>460</v>
      </c>
      <c r="D109" s="240" t="s">
        <v>396</v>
      </c>
      <c r="E109" s="241" t="s">
        <v>2863</v>
      </c>
      <c r="F109" s="242" t="s">
        <v>2864</v>
      </c>
      <c r="G109" s="243" t="s">
        <v>2831</v>
      </c>
      <c r="H109" s="244">
        <v>2</v>
      </c>
      <c r="I109" s="245"/>
      <c r="J109" s="246">
        <f>ROUND(I109*H109,2)</f>
        <v>0</v>
      </c>
      <c r="K109" s="242" t="s">
        <v>22</v>
      </c>
      <c r="L109" s="73"/>
      <c r="M109" s="247" t="s">
        <v>22</v>
      </c>
      <c r="N109" s="248" t="s">
        <v>44</v>
      </c>
      <c r="O109" s="48"/>
      <c r="P109" s="249">
        <f>O109*H109</f>
        <v>0</v>
      </c>
      <c r="Q109" s="249">
        <v>0</v>
      </c>
      <c r="R109" s="249">
        <f>Q109*H109</f>
        <v>0</v>
      </c>
      <c r="S109" s="249">
        <v>0</v>
      </c>
      <c r="T109" s="250">
        <f>S109*H109</f>
        <v>0</v>
      </c>
      <c r="AR109" s="25" t="s">
        <v>786</v>
      </c>
      <c r="AT109" s="25" t="s">
        <v>396</v>
      </c>
      <c r="AU109" s="25" t="s">
        <v>24</v>
      </c>
      <c r="AY109" s="25" t="s">
        <v>394</v>
      </c>
      <c r="BE109" s="251">
        <f>IF(N109="základní",J109,0)</f>
        <v>0</v>
      </c>
      <c r="BF109" s="251">
        <f>IF(N109="snížená",J109,0)</f>
        <v>0</v>
      </c>
      <c r="BG109" s="251">
        <f>IF(N109="zákl. přenesená",J109,0)</f>
        <v>0</v>
      </c>
      <c r="BH109" s="251">
        <f>IF(N109="sníž. přenesená",J109,0)</f>
        <v>0</v>
      </c>
      <c r="BI109" s="251">
        <f>IF(N109="nulová",J109,0)</f>
        <v>0</v>
      </c>
      <c r="BJ109" s="25" t="s">
        <v>24</v>
      </c>
      <c r="BK109" s="251">
        <f>ROUND(I109*H109,2)</f>
        <v>0</v>
      </c>
      <c r="BL109" s="25" t="s">
        <v>786</v>
      </c>
      <c r="BM109" s="25" t="s">
        <v>2865</v>
      </c>
    </row>
    <row r="110" spans="2:47" s="1" customFormat="1" ht="13.5">
      <c r="B110" s="47"/>
      <c r="C110" s="75"/>
      <c r="D110" s="252" t="s">
        <v>403</v>
      </c>
      <c r="E110" s="75"/>
      <c r="F110" s="253" t="s">
        <v>2864</v>
      </c>
      <c r="G110" s="75"/>
      <c r="H110" s="75"/>
      <c r="I110" s="208"/>
      <c r="J110" s="75"/>
      <c r="K110" s="75"/>
      <c r="L110" s="73"/>
      <c r="M110" s="254"/>
      <c r="N110" s="48"/>
      <c r="O110" s="48"/>
      <c r="P110" s="48"/>
      <c r="Q110" s="48"/>
      <c r="R110" s="48"/>
      <c r="S110" s="48"/>
      <c r="T110" s="96"/>
      <c r="AT110" s="25" t="s">
        <v>403</v>
      </c>
      <c r="AU110" s="25" t="s">
        <v>24</v>
      </c>
    </row>
    <row r="111" spans="2:65" s="1" customFormat="1" ht="16.5" customHeight="1">
      <c r="B111" s="47"/>
      <c r="C111" s="240" t="s">
        <v>305</v>
      </c>
      <c r="D111" s="240" t="s">
        <v>396</v>
      </c>
      <c r="E111" s="241" t="s">
        <v>2866</v>
      </c>
      <c r="F111" s="242" t="s">
        <v>2867</v>
      </c>
      <c r="G111" s="243" t="s">
        <v>2831</v>
      </c>
      <c r="H111" s="244">
        <v>1</v>
      </c>
      <c r="I111" s="245"/>
      <c r="J111" s="246">
        <f>ROUND(I111*H111,2)</f>
        <v>0</v>
      </c>
      <c r="K111" s="242" t="s">
        <v>22</v>
      </c>
      <c r="L111" s="73"/>
      <c r="M111" s="247" t="s">
        <v>22</v>
      </c>
      <c r="N111" s="248" t="s">
        <v>44</v>
      </c>
      <c r="O111" s="48"/>
      <c r="P111" s="249">
        <f>O111*H111</f>
        <v>0</v>
      </c>
      <c r="Q111" s="249">
        <v>0</v>
      </c>
      <c r="R111" s="249">
        <f>Q111*H111</f>
        <v>0</v>
      </c>
      <c r="S111" s="249">
        <v>0</v>
      </c>
      <c r="T111" s="250">
        <f>S111*H111</f>
        <v>0</v>
      </c>
      <c r="AR111" s="25" t="s">
        <v>786</v>
      </c>
      <c r="AT111" s="25" t="s">
        <v>396</v>
      </c>
      <c r="AU111" s="25" t="s">
        <v>24</v>
      </c>
      <c r="AY111" s="25" t="s">
        <v>394</v>
      </c>
      <c r="BE111" s="251">
        <f>IF(N111="základní",J111,0)</f>
        <v>0</v>
      </c>
      <c r="BF111" s="251">
        <f>IF(N111="snížená",J111,0)</f>
        <v>0</v>
      </c>
      <c r="BG111" s="251">
        <f>IF(N111="zákl. přenesená",J111,0)</f>
        <v>0</v>
      </c>
      <c r="BH111" s="251">
        <f>IF(N111="sníž. přenesená",J111,0)</f>
        <v>0</v>
      </c>
      <c r="BI111" s="251">
        <f>IF(N111="nulová",J111,0)</f>
        <v>0</v>
      </c>
      <c r="BJ111" s="25" t="s">
        <v>24</v>
      </c>
      <c r="BK111" s="251">
        <f>ROUND(I111*H111,2)</f>
        <v>0</v>
      </c>
      <c r="BL111" s="25" t="s">
        <v>786</v>
      </c>
      <c r="BM111" s="25" t="s">
        <v>2868</v>
      </c>
    </row>
    <row r="112" spans="2:47" s="1" customFormat="1" ht="13.5">
      <c r="B112" s="47"/>
      <c r="C112" s="75"/>
      <c r="D112" s="252" t="s">
        <v>403</v>
      </c>
      <c r="E112" s="75"/>
      <c r="F112" s="253" t="s">
        <v>2867</v>
      </c>
      <c r="G112" s="75"/>
      <c r="H112" s="75"/>
      <c r="I112" s="208"/>
      <c r="J112" s="75"/>
      <c r="K112" s="75"/>
      <c r="L112" s="73"/>
      <c r="M112" s="254"/>
      <c r="N112" s="48"/>
      <c r="O112" s="48"/>
      <c r="P112" s="48"/>
      <c r="Q112" s="48"/>
      <c r="R112" s="48"/>
      <c r="S112" s="48"/>
      <c r="T112" s="96"/>
      <c r="AT112" s="25" t="s">
        <v>403</v>
      </c>
      <c r="AU112" s="25" t="s">
        <v>24</v>
      </c>
    </row>
    <row r="113" spans="2:65" s="1" customFormat="1" ht="16.5" customHeight="1">
      <c r="B113" s="47"/>
      <c r="C113" s="240" t="s">
        <v>475</v>
      </c>
      <c r="D113" s="240" t="s">
        <v>396</v>
      </c>
      <c r="E113" s="241" t="s">
        <v>2869</v>
      </c>
      <c r="F113" s="242" t="s">
        <v>2870</v>
      </c>
      <c r="G113" s="243" t="s">
        <v>2831</v>
      </c>
      <c r="H113" s="244">
        <v>1</v>
      </c>
      <c r="I113" s="245"/>
      <c r="J113" s="246">
        <f>ROUND(I113*H113,2)</f>
        <v>0</v>
      </c>
      <c r="K113" s="242" t="s">
        <v>22</v>
      </c>
      <c r="L113" s="73"/>
      <c r="M113" s="247" t="s">
        <v>22</v>
      </c>
      <c r="N113" s="248" t="s">
        <v>44</v>
      </c>
      <c r="O113" s="48"/>
      <c r="P113" s="249">
        <f>O113*H113</f>
        <v>0</v>
      </c>
      <c r="Q113" s="249">
        <v>0</v>
      </c>
      <c r="R113" s="249">
        <f>Q113*H113</f>
        <v>0</v>
      </c>
      <c r="S113" s="249">
        <v>0</v>
      </c>
      <c r="T113" s="250">
        <f>S113*H113</f>
        <v>0</v>
      </c>
      <c r="AR113" s="25" t="s">
        <v>786</v>
      </c>
      <c r="AT113" s="25" t="s">
        <v>396</v>
      </c>
      <c r="AU113" s="25" t="s">
        <v>24</v>
      </c>
      <c r="AY113" s="25" t="s">
        <v>394</v>
      </c>
      <c r="BE113" s="251">
        <f>IF(N113="základní",J113,0)</f>
        <v>0</v>
      </c>
      <c r="BF113" s="251">
        <f>IF(N113="snížená",J113,0)</f>
        <v>0</v>
      </c>
      <c r="BG113" s="251">
        <f>IF(N113="zákl. přenesená",J113,0)</f>
        <v>0</v>
      </c>
      <c r="BH113" s="251">
        <f>IF(N113="sníž. přenesená",J113,0)</f>
        <v>0</v>
      </c>
      <c r="BI113" s="251">
        <f>IF(N113="nulová",J113,0)</f>
        <v>0</v>
      </c>
      <c r="BJ113" s="25" t="s">
        <v>24</v>
      </c>
      <c r="BK113" s="251">
        <f>ROUND(I113*H113,2)</f>
        <v>0</v>
      </c>
      <c r="BL113" s="25" t="s">
        <v>786</v>
      </c>
      <c r="BM113" s="25" t="s">
        <v>2871</v>
      </c>
    </row>
    <row r="114" spans="2:47" s="1" customFormat="1" ht="13.5">
      <c r="B114" s="47"/>
      <c r="C114" s="75"/>
      <c r="D114" s="252" t="s">
        <v>403</v>
      </c>
      <c r="E114" s="75"/>
      <c r="F114" s="253" t="s">
        <v>2870</v>
      </c>
      <c r="G114" s="75"/>
      <c r="H114" s="75"/>
      <c r="I114" s="208"/>
      <c r="J114" s="75"/>
      <c r="K114" s="75"/>
      <c r="L114" s="73"/>
      <c r="M114" s="254"/>
      <c r="N114" s="48"/>
      <c r="O114" s="48"/>
      <c r="P114" s="48"/>
      <c r="Q114" s="48"/>
      <c r="R114" s="48"/>
      <c r="S114" s="48"/>
      <c r="T114" s="96"/>
      <c r="AT114" s="25" t="s">
        <v>403</v>
      </c>
      <c r="AU114" s="25" t="s">
        <v>24</v>
      </c>
    </row>
    <row r="115" spans="2:65" s="1" customFormat="1" ht="16.5" customHeight="1">
      <c r="B115" s="47"/>
      <c r="C115" s="240" t="s">
        <v>480</v>
      </c>
      <c r="D115" s="240" t="s">
        <v>396</v>
      </c>
      <c r="E115" s="241" t="s">
        <v>2872</v>
      </c>
      <c r="F115" s="242" t="s">
        <v>2873</v>
      </c>
      <c r="G115" s="243" t="s">
        <v>2831</v>
      </c>
      <c r="H115" s="244">
        <v>2</v>
      </c>
      <c r="I115" s="245"/>
      <c r="J115" s="246">
        <f>ROUND(I115*H115,2)</f>
        <v>0</v>
      </c>
      <c r="K115" s="242" t="s">
        <v>22</v>
      </c>
      <c r="L115" s="73"/>
      <c r="M115" s="247" t="s">
        <v>22</v>
      </c>
      <c r="N115" s="248" t="s">
        <v>44</v>
      </c>
      <c r="O115" s="48"/>
      <c r="P115" s="249">
        <f>O115*H115</f>
        <v>0</v>
      </c>
      <c r="Q115" s="249">
        <v>0</v>
      </c>
      <c r="R115" s="249">
        <f>Q115*H115</f>
        <v>0</v>
      </c>
      <c r="S115" s="249">
        <v>0</v>
      </c>
      <c r="T115" s="250">
        <f>S115*H115</f>
        <v>0</v>
      </c>
      <c r="AR115" s="25" t="s">
        <v>786</v>
      </c>
      <c r="AT115" s="25" t="s">
        <v>396</v>
      </c>
      <c r="AU115" s="25" t="s">
        <v>24</v>
      </c>
      <c r="AY115" s="25" t="s">
        <v>394</v>
      </c>
      <c r="BE115" s="251">
        <f>IF(N115="základní",J115,0)</f>
        <v>0</v>
      </c>
      <c r="BF115" s="251">
        <f>IF(N115="snížená",J115,0)</f>
        <v>0</v>
      </c>
      <c r="BG115" s="251">
        <f>IF(N115="zákl. přenesená",J115,0)</f>
        <v>0</v>
      </c>
      <c r="BH115" s="251">
        <f>IF(N115="sníž. přenesená",J115,0)</f>
        <v>0</v>
      </c>
      <c r="BI115" s="251">
        <f>IF(N115="nulová",J115,0)</f>
        <v>0</v>
      </c>
      <c r="BJ115" s="25" t="s">
        <v>24</v>
      </c>
      <c r="BK115" s="251">
        <f>ROUND(I115*H115,2)</f>
        <v>0</v>
      </c>
      <c r="BL115" s="25" t="s">
        <v>786</v>
      </c>
      <c r="BM115" s="25" t="s">
        <v>2874</v>
      </c>
    </row>
    <row r="116" spans="2:47" s="1" customFormat="1" ht="13.5">
      <c r="B116" s="47"/>
      <c r="C116" s="75"/>
      <c r="D116" s="252" t="s">
        <v>403</v>
      </c>
      <c r="E116" s="75"/>
      <c r="F116" s="253" t="s">
        <v>2873</v>
      </c>
      <c r="G116" s="75"/>
      <c r="H116" s="75"/>
      <c r="I116" s="208"/>
      <c r="J116" s="75"/>
      <c r="K116" s="75"/>
      <c r="L116" s="73"/>
      <c r="M116" s="254"/>
      <c r="N116" s="48"/>
      <c r="O116" s="48"/>
      <c r="P116" s="48"/>
      <c r="Q116" s="48"/>
      <c r="R116" s="48"/>
      <c r="S116" s="48"/>
      <c r="T116" s="96"/>
      <c r="AT116" s="25" t="s">
        <v>403</v>
      </c>
      <c r="AU116" s="25" t="s">
        <v>24</v>
      </c>
    </row>
    <row r="117" spans="2:63" s="11" customFormat="1" ht="37.4" customHeight="1">
      <c r="B117" s="224"/>
      <c r="C117" s="225"/>
      <c r="D117" s="226" t="s">
        <v>72</v>
      </c>
      <c r="E117" s="227" t="s">
        <v>2875</v>
      </c>
      <c r="F117" s="227" t="s">
        <v>2876</v>
      </c>
      <c r="G117" s="225"/>
      <c r="H117" s="225"/>
      <c r="I117" s="228"/>
      <c r="J117" s="229">
        <f>BK117</f>
        <v>0</v>
      </c>
      <c r="K117" s="225"/>
      <c r="L117" s="230"/>
      <c r="M117" s="231"/>
      <c r="N117" s="232"/>
      <c r="O117" s="232"/>
      <c r="P117" s="233">
        <f>SUM(P118:P153)</f>
        <v>0</v>
      </c>
      <c r="Q117" s="232"/>
      <c r="R117" s="233">
        <f>SUM(R118:R153)</f>
        <v>0</v>
      </c>
      <c r="S117" s="232"/>
      <c r="T117" s="234">
        <f>SUM(T118:T153)</f>
        <v>0</v>
      </c>
      <c r="AR117" s="235" t="s">
        <v>413</v>
      </c>
      <c r="AT117" s="236" t="s">
        <v>72</v>
      </c>
      <c r="AU117" s="236" t="s">
        <v>73</v>
      </c>
      <c r="AY117" s="235" t="s">
        <v>394</v>
      </c>
      <c r="BK117" s="237">
        <f>SUM(BK118:BK153)</f>
        <v>0</v>
      </c>
    </row>
    <row r="118" spans="2:65" s="1" customFormat="1" ht="16.5" customHeight="1">
      <c r="B118" s="47"/>
      <c r="C118" s="240" t="s">
        <v>10</v>
      </c>
      <c r="D118" s="240" t="s">
        <v>396</v>
      </c>
      <c r="E118" s="241" t="s">
        <v>2877</v>
      </c>
      <c r="F118" s="242" t="s">
        <v>2878</v>
      </c>
      <c r="G118" s="243" t="s">
        <v>2831</v>
      </c>
      <c r="H118" s="244">
        <v>1</v>
      </c>
      <c r="I118" s="245"/>
      <c r="J118" s="246">
        <f>ROUND(I118*H118,2)</f>
        <v>0</v>
      </c>
      <c r="K118" s="242" t="s">
        <v>22</v>
      </c>
      <c r="L118" s="73"/>
      <c r="M118" s="247" t="s">
        <v>22</v>
      </c>
      <c r="N118" s="248" t="s">
        <v>44</v>
      </c>
      <c r="O118" s="48"/>
      <c r="P118" s="249">
        <f>O118*H118</f>
        <v>0</v>
      </c>
      <c r="Q118" s="249">
        <v>0</v>
      </c>
      <c r="R118" s="249">
        <f>Q118*H118</f>
        <v>0</v>
      </c>
      <c r="S118" s="249">
        <v>0</v>
      </c>
      <c r="T118" s="250">
        <f>S118*H118</f>
        <v>0</v>
      </c>
      <c r="AR118" s="25" t="s">
        <v>786</v>
      </c>
      <c r="AT118" s="25" t="s">
        <v>396</v>
      </c>
      <c r="AU118" s="25" t="s">
        <v>24</v>
      </c>
      <c r="AY118" s="25" t="s">
        <v>394</v>
      </c>
      <c r="BE118" s="251">
        <f>IF(N118="základní",J118,0)</f>
        <v>0</v>
      </c>
      <c r="BF118" s="251">
        <f>IF(N118="snížená",J118,0)</f>
        <v>0</v>
      </c>
      <c r="BG118" s="251">
        <f>IF(N118="zákl. přenesená",J118,0)</f>
        <v>0</v>
      </c>
      <c r="BH118" s="251">
        <f>IF(N118="sníž. přenesená",J118,0)</f>
        <v>0</v>
      </c>
      <c r="BI118" s="251">
        <f>IF(N118="nulová",J118,0)</f>
        <v>0</v>
      </c>
      <c r="BJ118" s="25" t="s">
        <v>24</v>
      </c>
      <c r="BK118" s="251">
        <f>ROUND(I118*H118,2)</f>
        <v>0</v>
      </c>
      <c r="BL118" s="25" t="s">
        <v>786</v>
      </c>
      <c r="BM118" s="25" t="s">
        <v>2879</v>
      </c>
    </row>
    <row r="119" spans="2:47" s="1" customFormat="1" ht="13.5">
      <c r="B119" s="47"/>
      <c r="C119" s="75"/>
      <c r="D119" s="252" t="s">
        <v>403</v>
      </c>
      <c r="E119" s="75"/>
      <c r="F119" s="253" t="s">
        <v>2878</v>
      </c>
      <c r="G119" s="75"/>
      <c r="H119" s="75"/>
      <c r="I119" s="208"/>
      <c r="J119" s="75"/>
      <c r="K119" s="75"/>
      <c r="L119" s="73"/>
      <c r="M119" s="254"/>
      <c r="N119" s="48"/>
      <c r="O119" s="48"/>
      <c r="P119" s="48"/>
      <c r="Q119" s="48"/>
      <c r="R119" s="48"/>
      <c r="S119" s="48"/>
      <c r="T119" s="96"/>
      <c r="AT119" s="25" t="s">
        <v>403</v>
      </c>
      <c r="AU119" s="25" t="s">
        <v>24</v>
      </c>
    </row>
    <row r="120" spans="2:65" s="1" customFormat="1" ht="16.5" customHeight="1">
      <c r="B120" s="47"/>
      <c r="C120" s="240" t="s">
        <v>493</v>
      </c>
      <c r="D120" s="240" t="s">
        <v>396</v>
      </c>
      <c r="E120" s="241" t="s">
        <v>2880</v>
      </c>
      <c r="F120" s="242" t="s">
        <v>2881</v>
      </c>
      <c r="G120" s="243" t="s">
        <v>2831</v>
      </c>
      <c r="H120" s="244">
        <v>15</v>
      </c>
      <c r="I120" s="245"/>
      <c r="J120" s="246">
        <f>ROUND(I120*H120,2)</f>
        <v>0</v>
      </c>
      <c r="K120" s="242" t="s">
        <v>22</v>
      </c>
      <c r="L120" s="73"/>
      <c r="M120" s="247" t="s">
        <v>22</v>
      </c>
      <c r="N120" s="248" t="s">
        <v>44</v>
      </c>
      <c r="O120" s="48"/>
      <c r="P120" s="249">
        <f>O120*H120</f>
        <v>0</v>
      </c>
      <c r="Q120" s="249">
        <v>0</v>
      </c>
      <c r="R120" s="249">
        <f>Q120*H120</f>
        <v>0</v>
      </c>
      <c r="S120" s="249">
        <v>0</v>
      </c>
      <c r="T120" s="250">
        <f>S120*H120</f>
        <v>0</v>
      </c>
      <c r="AR120" s="25" t="s">
        <v>786</v>
      </c>
      <c r="AT120" s="25" t="s">
        <v>396</v>
      </c>
      <c r="AU120" s="25" t="s">
        <v>24</v>
      </c>
      <c r="AY120" s="25" t="s">
        <v>394</v>
      </c>
      <c r="BE120" s="251">
        <f>IF(N120="základní",J120,0)</f>
        <v>0</v>
      </c>
      <c r="BF120" s="251">
        <f>IF(N120="snížená",J120,0)</f>
        <v>0</v>
      </c>
      <c r="BG120" s="251">
        <f>IF(N120="zákl. přenesená",J120,0)</f>
        <v>0</v>
      </c>
      <c r="BH120" s="251">
        <f>IF(N120="sníž. přenesená",J120,0)</f>
        <v>0</v>
      </c>
      <c r="BI120" s="251">
        <f>IF(N120="nulová",J120,0)</f>
        <v>0</v>
      </c>
      <c r="BJ120" s="25" t="s">
        <v>24</v>
      </c>
      <c r="BK120" s="251">
        <f>ROUND(I120*H120,2)</f>
        <v>0</v>
      </c>
      <c r="BL120" s="25" t="s">
        <v>786</v>
      </c>
      <c r="BM120" s="25" t="s">
        <v>2882</v>
      </c>
    </row>
    <row r="121" spans="2:47" s="1" customFormat="1" ht="13.5">
      <c r="B121" s="47"/>
      <c r="C121" s="75"/>
      <c r="D121" s="252" t="s">
        <v>403</v>
      </c>
      <c r="E121" s="75"/>
      <c r="F121" s="253" t="s">
        <v>2881</v>
      </c>
      <c r="G121" s="75"/>
      <c r="H121" s="75"/>
      <c r="I121" s="208"/>
      <c r="J121" s="75"/>
      <c r="K121" s="75"/>
      <c r="L121" s="73"/>
      <c r="M121" s="254"/>
      <c r="N121" s="48"/>
      <c r="O121" s="48"/>
      <c r="P121" s="48"/>
      <c r="Q121" s="48"/>
      <c r="R121" s="48"/>
      <c r="S121" s="48"/>
      <c r="T121" s="96"/>
      <c r="AT121" s="25" t="s">
        <v>403</v>
      </c>
      <c r="AU121" s="25" t="s">
        <v>24</v>
      </c>
    </row>
    <row r="122" spans="2:65" s="1" customFormat="1" ht="16.5" customHeight="1">
      <c r="B122" s="47"/>
      <c r="C122" s="240" t="s">
        <v>499</v>
      </c>
      <c r="D122" s="240" t="s">
        <v>396</v>
      </c>
      <c r="E122" s="241" t="s">
        <v>2883</v>
      </c>
      <c r="F122" s="242" t="s">
        <v>2884</v>
      </c>
      <c r="G122" s="243" t="s">
        <v>2831</v>
      </c>
      <c r="H122" s="244">
        <v>1</v>
      </c>
      <c r="I122" s="245"/>
      <c r="J122" s="246">
        <f>ROUND(I122*H122,2)</f>
        <v>0</v>
      </c>
      <c r="K122" s="242" t="s">
        <v>22</v>
      </c>
      <c r="L122" s="73"/>
      <c r="M122" s="247" t="s">
        <v>22</v>
      </c>
      <c r="N122" s="248" t="s">
        <v>44</v>
      </c>
      <c r="O122" s="48"/>
      <c r="P122" s="249">
        <f>O122*H122</f>
        <v>0</v>
      </c>
      <c r="Q122" s="249">
        <v>0</v>
      </c>
      <c r="R122" s="249">
        <f>Q122*H122</f>
        <v>0</v>
      </c>
      <c r="S122" s="249">
        <v>0</v>
      </c>
      <c r="T122" s="250">
        <f>S122*H122</f>
        <v>0</v>
      </c>
      <c r="AR122" s="25" t="s">
        <v>786</v>
      </c>
      <c r="AT122" s="25" t="s">
        <v>396</v>
      </c>
      <c r="AU122" s="25" t="s">
        <v>24</v>
      </c>
      <c r="AY122" s="25" t="s">
        <v>394</v>
      </c>
      <c r="BE122" s="251">
        <f>IF(N122="základní",J122,0)</f>
        <v>0</v>
      </c>
      <c r="BF122" s="251">
        <f>IF(N122="snížená",J122,0)</f>
        <v>0</v>
      </c>
      <c r="BG122" s="251">
        <f>IF(N122="zákl. přenesená",J122,0)</f>
        <v>0</v>
      </c>
      <c r="BH122" s="251">
        <f>IF(N122="sníž. přenesená",J122,0)</f>
        <v>0</v>
      </c>
      <c r="BI122" s="251">
        <f>IF(N122="nulová",J122,0)</f>
        <v>0</v>
      </c>
      <c r="BJ122" s="25" t="s">
        <v>24</v>
      </c>
      <c r="BK122" s="251">
        <f>ROUND(I122*H122,2)</f>
        <v>0</v>
      </c>
      <c r="BL122" s="25" t="s">
        <v>786</v>
      </c>
      <c r="BM122" s="25" t="s">
        <v>2885</v>
      </c>
    </row>
    <row r="123" spans="2:47" s="1" customFormat="1" ht="13.5">
      <c r="B123" s="47"/>
      <c r="C123" s="75"/>
      <c r="D123" s="252" t="s">
        <v>403</v>
      </c>
      <c r="E123" s="75"/>
      <c r="F123" s="253" t="s">
        <v>2884</v>
      </c>
      <c r="G123" s="75"/>
      <c r="H123" s="75"/>
      <c r="I123" s="208"/>
      <c r="J123" s="75"/>
      <c r="K123" s="75"/>
      <c r="L123" s="73"/>
      <c r="M123" s="254"/>
      <c r="N123" s="48"/>
      <c r="O123" s="48"/>
      <c r="P123" s="48"/>
      <c r="Q123" s="48"/>
      <c r="R123" s="48"/>
      <c r="S123" s="48"/>
      <c r="T123" s="96"/>
      <c r="AT123" s="25" t="s">
        <v>403</v>
      </c>
      <c r="AU123" s="25" t="s">
        <v>24</v>
      </c>
    </row>
    <row r="124" spans="2:65" s="1" customFormat="1" ht="16.5" customHeight="1">
      <c r="B124" s="47"/>
      <c r="C124" s="240" t="s">
        <v>505</v>
      </c>
      <c r="D124" s="240" t="s">
        <v>396</v>
      </c>
      <c r="E124" s="241" t="s">
        <v>2886</v>
      </c>
      <c r="F124" s="242" t="s">
        <v>2887</v>
      </c>
      <c r="G124" s="243" t="s">
        <v>2831</v>
      </c>
      <c r="H124" s="244">
        <v>1</v>
      </c>
      <c r="I124" s="245"/>
      <c r="J124" s="246">
        <f>ROUND(I124*H124,2)</f>
        <v>0</v>
      </c>
      <c r="K124" s="242" t="s">
        <v>22</v>
      </c>
      <c r="L124" s="73"/>
      <c r="M124" s="247" t="s">
        <v>22</v>
      </c>
      <c r="N124" s="248" t="s">
        <v>44</v>
      </c>
      <c r="O124" s="48"/>
      <c r="P124" s="249">
        <f>O124*H124</f>
        <v>0</v>
      </c>
      <c r="Q124" s="249">
        <v>0</v>
      </c>
      <c r="R124" s="249">
        <f>Q124*H124</f>
        <v>0</v>
      </c>
      <c r="S124" s="249">
        <v>0</v>
      </c>
      <c r="T124" s="250">
        <f>S124*H124</f>
        <v>0</v>
      </c>
      <c r="AR124" s="25" t="s">
        <v>786</v>
      </c>
      <c r="AT124" s="25" t="s">
        <v>396</v>
      </c>
      <c r="AU124" s="25" t="s">
        <v>24</v>
      </c>
      <c r="AY124" s="25" t="s">
        <v>394</v>
      </c>
      <c r="BE124" s="251">
        <f>IF(N124="základní",J124,0)</f>
        <v>0</v>
      </c>
      <c r="BF124" s="251">
        <f>IF(N124="snížená",J124,0)</f>
        <v>0</v>
      </c>
      <c r="BG124" s="251">
        <f>IF(N124="zákl. přenesená",J124,0)</f>
        <v>0</v>
      </c>
      <c r="BH124" s="251">
        <f>IF(N124="sníž. přenesená",J124,0)</f>
        <v>0</v>
      </c>
      <c r="BI124" s="251">
        <f>IF(N124="nulová",J124,0)</f>
        <v>0</v>
      </c>
      <c r="BJ124" s="25" t="s">
        <v>24</v>
      </c>
      <c r="BK124" s="251">
        <f>ROUND(I124*H124,2)</f>
        <v>0</v>
      </c>
      <c r="BL124" s="25" t="s">
        <v>786</v>
      </c>
      <c r="BM124" s="25" t="s">
        <v>2888</v>
      </c>
    </row>
    <row r="125" spans="2:47" s="1" customFormat="1" ht="13.5">
      <c r="B125" s="47"/>
      <c r="C125" s="75"/>
      <c r="D125" s="252" t="s">
        <v>403</v>
      </c>
      <c r="E125" s="75"/>
      <c r="F125" s="253" t="s">
        <v>2887</v>
      </c>
      <c r="G125" s="75"/>
      <c r="H125" s="75"/>
      <c r="I125" s="208"/>
      <c r="J125" s="75"/>
      <c r="K125" s="75"/>
      <c r="L125" s="73"/>
      <c r="M125" s="254"/>
      <c r="N125" s="48"/>
      <c r="O125" s="48"/>
      <c r="P125" s="48"/>
      <c r="Q125" s="48"/>
      <c r="R125" s="48"/>
      <c r="S125" s="48"/>
      <c r="T125" s="96"/>
      <c r="AT125" s="25" t="s">
        <v>403</v>
      </c>
      <c r="AU125" s="25" t="s">
        <v>24</v>
      </c>
    </row>
    <row r="126" spans="2:65" s="1" customFormat="1" ht="16.5" customHeight="1">
      <c r="B126" s="47"/>
      <c r="C126" s="240" t="s">
        <v>512</v>
      </c>
      <c r="D126" s="240" t="s">
        <v>396</v>
      </c>
      <c r="E126" s="241" t="s">
        <v>2889</v>
      </c>
      <c r="F126" s="242" t="s">
        <v>2890</v>
      </c>
      <c r="G126" s="243" t="s">
        <v>2831</v>
      </c>
      <c r="H126" s="244">
        <v>1</v>
      </c>
      <c r="I126" s="245"/>
      <c r="J126" s="246">
        <f>ROUND(I126*H126,2)</f>
        <v>0</v>
      </c>
      <c r="K126" s="242" t="s">
        <v>22</v>
      </c>
      <c r="L126" s="73"/>
      <c r="M126" s="247" t="s">
        <v>22</v>
      </c>
      <c r="N126" s="248" t="s">
        <v>44</v>
      </c>
      <c r="O126" s="48"/>
      <c r="P126" s="249">
        <f>O126*H126</f>
        <v>0</v>
      </c>
      <c r="Q126" s="249">
        <v>0</v>
      </c>
      <c r="R126" s="249">
        <f>Q126*H126</f>
        <v>0</v>
      </c>
      <c r="S126" s="249">
        <v>0</v>
      </c>
      <c r="T126" s="250">
        <f>S126*H126</f>
        <v>0</v>
      </c>
      <c r="AR126" s="25" t="s">
        <v>786</v>
      </c>
      <c r="AT126" s="25" t="s">
        <v>396</v>
      </c>
      <c r="AU126" s="25" t="s">
        <v>24</v>
      </c>
      <c r="AY126" s="25" t="s">
        <v>394</v>
      </c>
      <c r="BE126" s="251">
        <f>IF(N126="základní",J126,0)</f>
        <v>0</v>
      </c>
      <c r="BF126" s="251">
        <f>IF(N126="snížená",J126,0)</f>
        <v>0</v>
      </c>
      <c r="BG126" s="251">
        <f>IF(N126="zákl. přenesená",J126,0)</f>
        <v>0</v>
      </c>
      <c r="BH126" s="251">
        <f>IF(N126="sníž. přenesená",J126,0)</f>
        <v>0</v>
      </c>
      <c r="BI126" s="251">
        <f>IF(N126="nulová",J126,0)</f>
        <v>0</v>
      </c>
      <c r="BJ126" s="25" t="s">
        <v>24</v>
      </c>
      <c r="BK126" s="251">
        <f>ROUND(I126*H126,2)</f>
        <v>0</v>
      </c>
      <c r="BL126" s="25" t="s">
        <v>786</v>
      </c>
      <c r="BM126" s="25" t="s">
        <v>2891</v>
      </c>
    </row>
    <row r="127" spans="2:47" s="1" customFormat="1" ht="13.5">
      <c r="B127" s="47"/>
      <c r="C127" s="75"/>
      <c r="D127" s="252" t="s">
        <v>403</v>
      </c>
      <c r="E127" s="75"/>
      <c r="F127" s="253" t="s">
        <v>2890</v>
      </c>
      <c r="G127" s="75"/>
      <c r="H127" s="75"/>
      <c r="I127" s="208"/>
      <c r="J127" s="75"/>
      <c r="K127" s="75"/>
      <c r="L127" s="73"/>
      <c r="M127" s="254"/>
      <c r="N127" s="48"/>
      <c r="O127" s="48"/>
      <c r="P127" s="48"/>
      <c r="Q127" s="48"/>
      <c r="R127" s="48"/>
      <c r="S127" s="48"/>
      <c r="T127" s="96"/>
      <c r="AT127" s="25" t="s">
        <v>403</v>
      </c>
      <c r="AU127" s="25" t="s">
        <v>24</v>
      </c>
    </row>
    <row r="128" spans="2:65" s="1" customFormat="1" ht="16.5" customHeight="1">
      <c r="B128" s="47"/>
      <c r="C128" s="240" t="s">
        <v>518</v>
      </c>
      <c r="D128" s="240" t="s">
        <v>396</v>
      </c>
      <c r="E128" s="241" t="s">
        <v>2892</v>
      </c>
      <c r="F128" s="242" t="s">
        <v>2893</v>
      </c>
      <c r="G128" s="243" t="s">
        <v>2831</v>
      </c>
      <c r="H128" s="244">
        <v>1</v>
      </c>
      <c r="I128" s="245"/>
      <c r="J128" s="246">
        <f>ROUND(I128*H128,2)</f>
        <v>0</v>
      </c>
      <c r="K128" s="242" t="s">
        <v>22</v>
      </c>
      <c r="L128" s="73"/>
      <c r="M128" s="247" t="s">
        <v>22</v>
      </c>
      <c r="N128" s="248" t="s">
        <v>44</v>
      </c>
      <c r="O128" s="48"/>
      <c r="P128" s="249">
        <f>O128*H128</f>
        <v>0</v>
      </c>
      <c r="Q128" s="249">
        <v>0</v>
      </c>
      <c r="R128" s="249">
        <f>Q128*H128</f>
        <v>0</v>
      </c>
      <c r="S128" s="249">
        <v>0</v>
      </c>
      <c r="T128" s="250">
        <f>S128*H128</f>
        <v>0</v>
      </c>
      <c r="AR128" s="25" t="s">
        <v>786</v>
      </c>
      <c r="AT128" s="25" t="s">
        <v>396</v>
      </c>
      <c r="AU128" s="25" t="s">
        <v>24</v>
      </c>
      <c r="AY128" s="25" t="s">
        <v>394</v>
      </c>
      <c r="BE128" s="251">
        <f>IF(N128="základní",J128,0)</f>
        <v>0</v>
      </c>
      <c r="BF128" s="251">
        <f>IF(N128="snížená",J128,0)</f>
        <v>0</v>
      </c>
      <c r="BG128" s="251">
        <f>IF(N128="zákl. přenesená",J128,0)</f>
        <v>0</v>
      </c>
      <c r="BH128" s="251">
        <f>IF(N128="sníž. přenesená",J128,0)</f>
        <v>0</v>
      </c>
      <c r="BI128" s="251">
        <f>IF(N128="nulová",J128,0)</f>
        <v>0</v>
      </c>
      <c r="BJ128" s="25" t="s">
        <v>24</v>
      </c>
      <c r="BK128" s="251">
        <f>ROUND(I128*H128,2)</f>
        <v>0</v>
      </c>
      <c r="BL128" s="25" t="s">
        <v>786</v>
      </c>
      <c r="BM128" s="25" t="s">
        <v>2894</v>
      </c>
    </row>
    <row r="129" spans="2:47" s="1" customFormat="1" ht="13.5">
      <c r="B129" s="47"/>
      <c r="C129" s="75"/>
      <c r="D129" s="252" t="s">
        <v>403</v>
      </c>
      <c r="E129" s="75"/>
      <c r="F129" s="253" t="s">
        <v>2893</v>
      </c>
      <c r="G129" s="75"/>
      <c r="H129" s="75"/>
      <c r="I129" s="208"/>
      <c r="J129" s="75"/>
      <c r="K129" s="75"/>
      <c r="L129" s="73"/>
      <c r="M129" s="254"/>
      <c r="N129" s="48"/>
      <c r="O129" s="48"/>
      <c r="P129" s="48"/>
      <c r="Q129" s="48"/>
      <c r="R129" s="48"/>
      <c r="S129" s="48"/>
      <c r="T129" s="96"/>
      <c r="AT129" s="25" t="s">
        <v>403</v>
      </c>
      <c r="AU129" s="25" t="s">
        <v>24</v>
      </c>
    </row>
    <row r="130" spans="2:65" s="1" customFormat="1" ht="16.5" customHeight="1">
      <c r="B130" s="47"/>
      <c r="C130" s="240" t="s">
        <v>9</v>
      </c>
      <c r="D130" s="240" t="s">
        <v>396</v>
      </c>
      <c r="E130" s="241" t="s">
        <v>2895</v>
      </c>
      <c r="F130" s="242" t="s">
        <v>2896</v>
      </c>
      <c r="G130" s="243" t="s">
        <v>2831</v>
      </c>
      <c r="H130" s="244">
        <v>2</v>
      </c>
      <c r="I130" s="245"/>
      <c r="J130" s="246">
        <f>ROUND(I130*H130,2)</f>
        <v>0</v>
      </c>
      <c r="K130" s="242" t="s">
        <v>22</v>
      </c>
      <c r="L130" s="73"/>
      <c r="M130" s="247" t="s">
        <v>22</v>
      </c>
      <c r="N130" s="248" t="s">
        <v>44</v>
      </c>
      <c r="O130" s="48"/>
      <c r="P130" s="249">
        <f>O130*H130</f>
        <v>0</v>
      </c>
      <c r="Q130" s="249">
        <v>0</v>
      </c>
      <c r="R130" s="249">
        <f>Q130*H130</f>
        <v>0</v>
      </c>
      <c r="S130" s="249">
        <v>0</v>
      </c>
      <c r="T130" s="250">
        <f>S130*H130</f>
        <v>0</v>
      </c>
      <c r="AR130" s="25" t="s">
        <v>786</v>
      </c>
      <c r="AT130" s="25" t="s">
        <v>396</v>
      </c>
      <c r="AU130" s="25" t="s">
        <v>24</v>
      </c>
      <c r="AY130" s="25" t="s">
        <v>394</v>
      </c>
      <c r="BE130" s="251">
        <f>IF(N130="základní",J130,0)</f>
        <v>0</v>
      </c>
      <c r="BF130" s="251">
        <f>IF(N130="snížená",J130,0)</f>
        <v>0</v>
      </c>
      <c r="BG130" s="251">
        <f>IF(N130="zákl. přenesená",J130,0)</f>
        <v>0</v>
      </c>
      <c r="BH130" s="251">
        <f>IF(N130="sníž. přenesená",J130,0)</f>
        <v>0</v>
      </c>
      <c r="BI130" s="251">
        <f>IF(N130="nulová",J130,0)</f>
        <v>0</v>
      </c>
      <c r="BJ130" s="25" t="s">
        <v>24</v>
      </c>
      <c r="BK130" s="251">
        <f>ROUND(I130*H130,2)</f>
        <v>0</v>
      </c>
      <c r="BL130" s="25" t="s">
        <v>786</v>
      </c>
      <c r="BM130" s="25" t="s">
        <v>2897</v>
      </c>
    </row>
    <row r="131" spans="2:47" s="1" customFormat="1" ht="13.5">
      <c r="B131" s="47"/>
      <c r="C131" s="75"/>
      <c r="D131" s="252" t="s">
        <v>403</v>
      </c>
      <c r="E131" s="75"/>
      <c r="F131" s="253" t="s">
        <v>2896</v>
      </c>
      <c r="G131" s="75"/>
      <c r="H131" s="75"/>
      <c r="I131" s="208"/>
      <c r="J131" s="75"/>
      <c r="K131" s="75"/>
      <c r="L131" s="73"/>
      <c r="M131" s="254"/>
      <c r="N131" s="48"/>
      <c r="O131" s="48"/>
      <c r="P131" s="48"/>
      <c r="Q131" s="48"/>
      <c r="R131" s="48"/>
      <c r="S131" s="48"/>
      <c r="T131" s="96"/>
      <c r="AT131" s="25" t="s">
        <v>403</v>
      </c>
      <c r="AU131" s="25" t="s">
        <v>24</v>
      </c>
    </row>
    <row r="132" spans="2:65" s="1" customFormat="1" ht="16.5" customHeight="1">
      <c r="B132" s="47"/>
      <c r="C132" s="240" t="s">
        <v>528</v>
      </c>
      <c r="D132" s="240" t="s">
        <v>396</v>
      </c>
      <c r="E132" s="241" t="s">
        <v>2898</v>
      </c>
      <c r="F132" s="242" t="s">
        <v>2899</v>
      </c>
      <c r="G132" s="243" t="s">
        <v>2831</v>
      </c>
      <c r="H132" s="244">
        <v>2</v>
      </c>
      <c r="I132" s="245"/>
      <c r="J132" s="246">
        <f>ROUND(I132*H132,2)</f>
        <v>0</v>
      </c>
      <c r="K132" s="242" t="s">
        <v>22</v>
      </c>
      <c r="L132" s="73"/>
      <c r="M132" s="247" t="s">
        <v>22</v>
      </c>
      <c r="N132" s="248" t="s">
        <v>44</v>
      </c>
      <c r="O132" s="48"/>
      <c r="P132" s="249">
        <f>O132*H132</f>
        <v>0</v>
      </c>
      <c r="Q132" s="249">
        <v>0</v>
      </c>
      <c r="R132" s="249">
        <f>Q132*H132</f>
        <v>0</v>
      </c>
      <c r="S132" s="249">
        <v>0</v>
      </c>
      <c r="T132" s="250">
        <f>S132*H132</f>
        <v>0</v>
      </c>
      <c r="AR132" s="25" t="s">
        <v>786</v>
      </c>
      <c r="AT132" s="25" t="s">
        <v>396</v>
      </c>
      <c r="AU132" s="25" t="s">
        <v>24</v>
      </c>
      <c r="AY132" s="25" t="s">
        <v>394</v>
      </c>
      <c r="BE132" s="251">
        <f>IF(N132="základní",J132,0)</f>
        <v>0</v>
      </c>
      <c r="BF132" s="251">
        <f>IF(N132="snížená",J132,0)</f>
        <v>0</v>
      </c>
      <c r="BG132" s="251">
        <f>IF(N132="zákl. přenesená",J132,0)</f>
        <v>0</v>
      </c>
      <c r="BH132" s="251">
        <f>IF(N132="sníž. přenesená",J132,0)</f>
        <v>0</v>
      </c>
      <c r="BI132" s="251">
        <f>IF(N132="nulová",J132,0)</f>
        <v>0</v>
      </c>
      <c r="BJ132" s="25" t="s">
        <v>24</v>
      </c>
      <c r="BK132" s="251">
        <f>ROUND(I132*H132,2)</f>
        <v>0</v>
      </c>
      <c r="BL132" s="25" t="s">
        <v>786</v>
      </c>
      <c r="BM132" s="25" t="s">
        <v>2900</v>
      </c>
    </row>
    <row r="133" spans="2:47" s="1" customFormat="1" ht="13.5">
      <c r="B133" s="47"/>
      <c r="C133" s="75"/>
      <c r="D133" s="252" t="s">
        <v>403</v>
      </c>
      <c r="E133" s="75"/>
      <c r="F133" s="253" t="s">
        <v>2899</v>
      </c>
      <c r="G133" s="75"/>
      <c r="H133" s="75"/>
      <c r="I133" s="208"/>
      <c r="J133" s="75"/>
      <c r="K133" s="75"/>
      <c r="L133" s="73"/>
      <c r="M133" s="254"/>
      <c r="N133" s="48"/>
      <c r="O133" s="48"/>
      <c r="P133" s="48"/>
      <c r="Q133" s="48"/>
      <c r="R133" s="48"/>
      <c r="S133" s="48"/>
      <c r="T133" s="96"/>
      <c r="AT133" s="25" t="s">
        <v>403</v>
      </c>
      <c r="AU133" s="25" t="s">
        <v>24</v>
      </c>
    </row>
    <row r="134" spans="2:65" s="1" customFormat="1" ht="16.5" customHeight="1">
      <c r="B134" s="47"/>
      <c r="C134" s="240" t="s">
        <v>533</v>
      </c>
      <c r="D134" s="240" t="s">
        <v>396</v>
      </c>
      <c r="E134" s="241" t="s">
        <v>2901</v>
      </c>
      <c r="F134" s="242" t="s">
        <v>2902</v>
      </c>
      <c r="G134" s="243" t="s">
        <v>2831</v>
      </c>
      <c r="H134" s="244">
        <v>2</v>
      </c>
      <c r="I134" s="245"/>
      <c r="J134" s="246">
        <f>ROUND(I134*H134,2)</f>
        <v>0</v>
      </c>
      <c r="K134" s="242" t="s">
        <v>22</v>
      </c>
      <c r="L134" s="73"/>
      <c r="M134" s="247" t="s">
        <v>22</v>
      </c>
      <c r="N134" s="248" t="s">
        <v>44</v>
      </c>
      <c r="O134" s="48"/>
      <c r="P134" s="249">
        <f>O134*H134</f>
        <v>0</v>
      </c>
      <c r="Q134" s="249">
        <v>0</v>
      </c>
      <c r="R134" s="249">
        <f>Q134*H134</f>
        <v>0</v>
      </c>
      <c r="S134" s="249">
        <v>0</v>
      </c>
      <c r="T134" s="250">
        <f>S134*H134</f>
        <v>0</v>
      </c>
      <c r="AR134" s="25" t="s">
        <v>786</v>
      </c>
      <c r="AT134" s="25" t="s">
        <v>396</v>
      </c>
      <c r="AU134" s="25" t="s">
        <v>24</v>
      </c>
      <c r="AY134" s="25" t="s">
        <v>394</v>
      </c>
      <c r="BE134" s="251">
        <f>IF(N134="základní",J134,0)</f>
        <v>0</v>
      </c>
      <c r="BF134" s="251">
        <f>IF(N134="snížená",J134,0)</f>
        <v>0</v>
      </c>
      <c r="BG134" s="251">
        <f>IF(N134="zákl. přenesená",J134,0)</f>
        <v>0</v>
      </c>
      <c r="BH134" s="251">
        <f>IF(N134="sníž. přenesená",J134,0)</f>
        <v>0</v>
      </c>
      <c r="BI134" s="251">
        <f>IF(N134="nulová",J134,0)</f>
        <v>0</v>
      </c>
      <c r="BJ134" s="25" t="s">
        <v>24</v>
      </c>
      <c r="BK134" s="251">
        <f>ROUND(I134*H134,2)</f>
        <v>0</v>
      </c>
      <c r="BL134" s="25" t="s">
        <v>786</v>
      </c>
      <c r="BM134" s="25" t="s">
        <v>2903</v>
      </c>
    </row>
    <row r="135" spans="2:47" s="1" customFormat="1" ht="13.5">
      <c r="B135" s="47"/>
      <c r="C135" s="75"/>
      <c r="D135" s="252" t="s">
        <v>403</v>
      </c>
      <c r="E135" s="75"/>
      <c r="F135" s="253" t="s">
        <v>2902</v>
      </c>
      <c r="G135" s="75"/>
      <c r="H135" s="75"/>
      <c r="I135" s="208"/>
      <c r="J135" s="75"/>
      <c r="K135" s="75"/>
      <c r="L135" s="73"/>
      <c r="M135" s="254"/>
      <c r="N135" s="48"/>
      <c r="O135" s="48"/>
      <c r="P135" s="48"/>
      <c r="Q135" s="48"/>
      <c r="R135" s="48"/>
      <c r="S135" s="48"/>
      <c r="T135" s="96"/>
      <c r="AT135" s="25" t="s">
        <v>403</v>
      </c>
      <c r="AU135" s="25" t="s">
        <v>24</v>
      </c>
    </row>
    <row r="136" spans="2:65" s="1" customFormat="1" ht="16.5" customHeight="1">
      <c r="B136" s="47"/>
      <c r="C136" s="240" t="s">
        <v>540</v>
      </c>
      <c r="D136" s="240" t="s">
        <v>396</v>
      </c>
      <c r="E136" s="241" t="s">
        <v>2904</v>
      </c>
      <c r="F136" s="242" t="s">
        <v>2905</v>
      </c>
      <c r="G136" s="243" t="s">
        <v>2831</v>
      </c>
      <c r="H136" s="244">
        <v>2</v>
      </c>
      <c r="I136" s="245"/>
      <c r="J136" s="246">
        <f>ROUND(I136*H136,2)</f>
        <v>0</v>
      </c>
      <c r="K136" s="242" t="s">
        <v>22</v>
      </c>
      <c r="L136" s="73"/>
      <c r="M136" s="247" t="s">
        <v>22</v>
      </c>
      <c r="N136" s="248" t="s">
        <v>44</v>
      </c>
      <c r="O136" s="48"/>
      <c r="P136" s="249">
        <f>O136*H136</f>
        <v>0</v>
      </c>
      <c r="Q136" s="249">
        <v>0</v>
      </c>
      <c r="R136" s="249">
        <f>Q136*H136</f>
        <v>0</v>
      </c>
      <c r="S136" s="249">
        <v>0</v>
      </c>
      <c r="T136" s="250">
        <f>S136*H136</f>
        <v>0</v>
      </c>
      <c r="AR136" s="25" t="s">
        <v>786</v>
      </c>
      <c r="AT136" s="25" t="s">
        <v>396</v>
      </c>
      <c r="AU136" s="25" t="s">
        <v>24</v>
      </c>
      <c r="AY136" s="25" t="s">
        <v>394</v>
      </c>
      <c r="BE136" s="251">
        <f>IF(N136="základní",J136,0)</f>
        <v>0</v>
      </c>
      <c r="BF136" s="251">
        <f>IF(N136="snížená",J136,0)</f>
        <v>0</v>
      </c>
      <c r="BG136" s="251">
        <f>IF(N136="zákl. přenesená",J136,0)</f>
        <v>0</v>
      </c>
      <c r="BH136" s="251">
        <f>IF(N136="sníž. přenesená",J136,0)</f>
        <v>0</v>
      </c>
      <c r="BI136" s="251">
        <f>IF(N136="nulová",J136,0)</f>
        <v>0</v>
      </c>
      <c r="BJ136" s="25" t="s">
        <v>24</v>
      </c>
      <c r="BK136" s="251">
        <f>ROUND(I136*H136,2)</f>
        <v>0</v>
      </c>
      <c r="BL136" s="25" t="s">
        <v>786</v>
      </c>
      <c r="BM136" s="25" t="s">
        <v>2906</v>
      </c>
    </row>
    <row r="137" spans="2:47" s="1" customFormat="1" ht="13.5">
      <c r="B137" s="47"/>
      <c r="C137" s="75"/>
      <c r="D137" s="252" t="s">
        <v>403</v>
      </c>
      <c r="E137" s="75"/>
      <c r="F137" s="253" t="s">
        <v>2905</v>
      </c>
      <c r="G137" s="75"/>
      <c r="H137" s="75"/>
      <c r="I137" s="208"/>
      <c r="J137" s="75"/>
      <c r="K137" s="75"/>
      <c r="L137" s="73"/>
      <c r="M137" s="254"/>
      <c r="N137" s="48"/>
      <c r="O137" s="48"/>
      <c r="P137" s="48"/>
      <c r="Q137" s="48"/>
      <c r="R137" s="48"/>
      <c r="S137" s="48"/>
      <c r="T137" s="96"/>
      <c r="AT137" s="25" t="s">
        <v>403</v>
      </c>
      <c r="AU137" s="25" t="s">
        <v>24</v>
      </c>
    </row>
    <row r="138" spans="2:65" s="1" customFormat="1" ht="16.5" customHeight="1">
      <c r="B138" s="47"/>
      <c r="C138" s="240" t="s">
        <v>545</v>
      </c>
      <c r="D138" s="240" t="s">
        <v>396</v>
      </c>
      <c r="E138" s="241" t="s">
        <v>2907</v>
      </c>
      <c r="F138" s="242" t="s">
        <v>2908</v>
      </c>
      <c r="G138" s="243" t="s">
        <v>2831</v>
      </c>
      <c r="H138" s="244">
        <v>2</v>
      </c>
      <c r="I138" s="245"/>
      <c r="J138" s="246">
        <f>ROUND(I138*H138,2)</f>
        <v>0</v>
      </c>
      <c r="K138" s="242" t="s">
        <v>22</v>
      </c>
      <c r="L138" s="73"/>
      <c r="M138" s="247" t="s">
        <v>22</v>
      </c>
      <c r="N138" s="248" t="s">
        <v>44</v>
      </c>
      <c r="O138" s="48"/>
      <c r="P138" s="249">
        <f>O138*H138</f>
        <v>0</v>
      </c>
      <c r="Q138" s="249">
        <v>0</v>
      </c>
      <c r="R138" s="249">
        <f>Q138*H138</f>
        <v>0</v>
      </c>
      <c r="S138" s="249">
        <v>0</v>
      </c>
      <c r="T138" s="250">
        <f>S138*H138</f>
        <v>0</v>
      </c>
      <c r="AR138" s="25" t="s">
        <v>786</v>
      </c>
      <c r="AT138" s="25" t="s">
        <v>396</v>
      </c>
      <c r="AU138" s="25" t="s">
        <v>24</v>
      </c>
      <c r="AY138" s="25" t="s">
        <v>394</v>
      </c>
      <c r="BE138" s="251">
        <f>IF(N138="základní",J138,0)</f>
        <v>0</v>
      </c>
      <c r="BF138" s="251">
        <f>IF(N138="snížená",J138,0)</f>
        <v>0</v>
      </c>
      <c r="BG138" s="251">
        <f>IF(N138="zákl. přenesená",J138,0)</f>
        <v>0</v>
      </c>
      <c r="BH138" s="251">
        <f>IF(N138="sníž. přenesená",J138,0)</f>
        <v>0</v>
      </c>
      <c r="BI138" s="251">
        <f>IF(N138="nulová",J138,0)</f>
        <v>0</v>
      </c>
      <c r="BJ138" s="25" t="s">
        <v>24</v>
      </c>
      <c r="BK138" s="251">
        <f>ROUND(I138*H138,2)</f>
        <v>0</v>
      </c>
      <c r="BL138" s="25" t="s">
        <v>786</v>
      </c>
      <c r="BM138" s="25" t="s">
        <v>2909</v>
      </c>
    </row>
    <row r="139" spans="2:47" s="1" customFormat="1" ht="13.5">
      <c r="B139" s="47"/>
      <c r="C139" s="75"/>
      <c r="D139" s="252" t="s">
        <v>403</v>
      </c>
      <c r="E139" s="75"/>
      <c r="F139" s="253" t="s">
        <v>2908</v>
      </c>
      <c r="G139" s="75"/>
      <c r="H139" s="75"/>
      <c r="I139" s="208"/>
      <c r="J139" s="75"/>
      <c r="K139" s="75"/>
      <c r="L139" s="73"/>
      <c r="M139" s="254"/>
      <c r="N139" s="48"/>
      <c r="O139" s="48"/>
      <c r="P139" s="48"/>
      <c r="Q139" s="48"/>
      <c r="R139" s="48"/>
      <c r="S139" s="48"/>
      <c r="T139" s="96"/>
      <c r="AT139" s="25" t="s">
        <v>403</v>
      </c>
      <c r="AU139" s="25" t="s">
        <v>24</v>
      </c>
    </row>
    <row r="140" spans="2:65" s="1" customFormat="1" ht="16.5" customHeight="1">
      <c r="B140" s="47"/>
      <c r="C140" s="240" t="s">
        <v>549</v>
      </c>
      <c r="D140" s="240" t="s">
        <v>396</v>
      </c>
      <c r="E140" s="241" t="s">
        <v>2910</v>
      </c>
      <c r="F140" s="242" t="s">
        <v>2911</v>
      </c>
      <c r="G140" s="243" t="s">
        <v>2831</v>
      </c>
      <c r="H140" s="244">
        <v>2</v>
      </c>
      <c r="I140" s="245"/>
      <c r="J140" s="246">
        <f>ROUND(I140*H140,2)</f>
        <v>0</v>
      </c>
      <c r="K140" s="242" t="s">
        <v>22</v>
      </c>
      <c r="L140" s="73"/>
      <c r="M140" s="247" t="s">
        <v>22</v>
      </c>
      <c r="N140" s="248" t="s">
        <v>44</v>
      </c>
      <c r="O140" s="48"/>
      <c r="P140" s="249">
        <f>O140*H140</f>
        <v>0</v>
      </c>
      <c r="Q140" s="249">
        <v>0</v>
      </c>
      <c r="R140" s="249">
        <f>Q140*H140</f>
        <v>0</v>
      </c>
      <c r="S140" s="249">
        <v>0</v>
      </c>
      <c r="T140" s="250">
        <f>S140*H140</f>
        <v>0</v>
      </c>
      <c r="AR140" s="25" t="s">
        <v>786</v>
      </c>
      <c r="AT140" s="25" t="s">
        <v>396</v>
      </c>
      <c r="AU140" s="25" t="s">
        <v>24</v>
      </c>
      <c r="AY140" s="25" t="s">
        <v>394</v>
      </c>
      <c r="BE140" s="251">
        <f>IF(N140="základní",J140,0)</f>
        <v>0</v>
      </c>
      <c r="BF140" s="251">
        <f>IF(N140="snížená",J140,0)</f>
        <v>0</v>
      </c>
      <c r="BG140" s="251">
        <f>IF(N140="zákl. přenesená",J140,0)</f>
        <v>0</v>
      </c>
      <c r="BH140" s="251">
        <f>IF(N140="sníž. přenesená",J140,0)</f>
        <v>0</v>
      </c>
      <c r="BI140" s="251">
        <f>IF(N140="nulová",J140,0)</f>
        <v>0</v>
      </c>
      <c r="BJ140" s="25" t="s">
        <v>24</v>
      </c>
      <c r="BK140" s="251">
        <f>ROUND(I140*H140,2)</f>
        <v>0</v>
      </c>
      <c r="BL140" s="25" t="s">
        <v>786</v>
      </c>
      <c r="BM140" s="25" t="s">
        <v>2912</v>
      </c>
    </row>
    <row r="141" spans="2:47" s="1" customFormat="1" ht="13.5">
      <c r="B141" s="47"/>
      <c r="C141" s="75"/>
      <c r="D141" s="252" t="s">
        <v>403</v>
      </c>
      <c r="E141" s="75"/>
      <c r="F141" s="253" t="s">
        <v>2911</v>
      </c>
      <c r="G141" s="75"/>
      <c r="H141" s="75"/>
      <c r="I141" s="208"/>
      <c r="J141" s="75"/>
      <c r="K141" s="75"/>
      <c r="L141" s="73"/>
      <c r="M141" s="254"/>
      <c r="N141" s="48"/>
      <c r="O141" s="48"/>
      <c r="P141" s="48"/>
      <c r="Q141" s="48"/>
      <c r="R141" s="48"/>
      <c r="S141" s="48"/>
      <c r="T141" s="96"/>
      <c r="AT141" s="25" t="s">
        <v>403</v>
      </c>
      <c r="AU141" s="25" t="s">
        <v>24</v>
      </c>
    </row>
    <row r="142" spans="2:65" s="1" customFormat="1" ht="16.5" customHeight="1">
      <c r="B142" s="47"/>
      <c r="C142" s="240" t="s">
        <v>556</v>
      </c>
      <c r="D142" s="240" t="s">
        <v>396</v>
      </c>
      <c r="E142" s="241" t="s">
        <v>2913</v>
      </c>
      <c r="F142" s="242" t="s">
        <v>2914</v>
      </c>
      <c r="G142" s="243" t="s">
        <v>2831</v>
      </c>
      <c r="H142" s="244">
        <v>2</v>
      </c>
      <c r="I142" s="245"/>
      <c r="J142" s="246">
        <f>ROUND(I142*H142,2)</f>
        <v>0</v>
      </c>
      <c r="K142" s="242" t="s">
        <v>22</v>
      </c>
      <c r="L142" s="73"/>
      <c r="M142" s="247" t="s">
        <v>22</v>
      </c>
      <c r="N142" s="248" t="s">
        <v>44</v>
      </c>
      <c r="O142" s="48"/>
      <c r="P142" s="249">
        <f>O142*H142</f>
        <v>0</v>
      </c>
      <c r="Q142" s="249">
        <v>0</v>
      </c>
      <c r="R142" s="249">
        <f>Q142*H142</f>
        <v>0</v>
      </c>
      <c r="S142" s="249">
        <v>0</v>
      </c>
      <c r="T142" s="250">
        <f>S142*H142</f>
        <v>0</v>
      </c>
      <c r="AR142" s="25" t="s">
        <v>786</v>
      </c>
      <c r="AT142" s="25" t="s">
        <v>396</v>
      </c>
      <c r="AU142" s="25" t="s">
        <v>24</v>
      </c>
      <c r="AY142" s="25" t="s">
        <v>394</v>
      </c>
      <c r="BE142" s="251">
        <f>IF(N142="základní",J142,0)</f>
        <v>0</v>
      </c>
      <c r="BF142" s="251">
        <f>IF(N142="snížená",J142,0)</f>
        <v>0</v>
      </c>
      <c r="BG142" s="251">
        <f>IF(N142="zákl. přenesená",J142,0)</f>
        <v>0</v>
      </c>
      <c r="BH142" s="251">
        <f>IF(N142="sníž. přenesená",J142,0)</f>
        <v>0</v>
      </c>
      <c r="BI142" s="251">
        <f>IF(N142="nulová",J142,0)</f>
        <v>0</v>
      </c>
      <c r="BJ142" s="25" t="s">
        <v>24</v>
      </c>
      <c r="BK142" s="251">
        <f>ROUND(I142*H142,2)</f>
        <v>0</v>
      </c>
      <c r="BL142" s="25" t="s">
        <v>786</v>
      </c>
      <c r="BM142" s="25" t="s">
        <v>2915</v>
      </c>
    </row>
    <row r="143" spans="2:47" s="1" customFormat="1" ht="13.5">
      <c r="B143" s="47"/>
      <c r="C143" s="75"/>
      <c r="D143" s="252" t="s">
        <v>403</v>
      </c>
      <c r="E143" s="75"/>
      <c r="F143" s="253" t="s">
        <v>2914</v>
      </c>
      <c r="G143" s="75"/>
      <c r="H143" s="75"/>
      <c r="I143" s="208"/>
      <c r="J143" s="75"/>
      <c r="K143" s="75"/>
      <c r="L143" s="73"/>
      <c r="M143" s="254"/>
      <c r="N143" s="48"/>
      <c r="O143" s="48"/>
      <c r="P143" s="48"/>
      <c r="Q143" s="48"/>
      <c r="R143" s="48"/>
      <c r="S143" s="48"/>
      <c r="T143" s="96"/>
      <c r="AT143" s="25" t="s">
        <v>403</v>
      </c>
      <c r="AU143" s="25" t="s">
        <v>24</v>
      </c>
    </row>
    <row r="144" spans="2:65" s="1" customFormat="1" ht="16.5" customHeight="1">
      <c r="B144" s="47"/>
      <c r="C144" s="240" t="s">
        <v>565</v>
      </c>
      <c r="D144" s="240" t="s">
        <v>396</v>
      </c>
      <c r="E144" s="241" t="s">
        <v>2916</v>
      </c>
      <c r="F144" s="242" t="s">
        <v>2917</v>
      </c>
      <c r="G144" s="243" t="s">
        <v>2831</v>
      </c>
      <c r="H144" s="244">
        <v>4</v>
      </c>
      <c r="I144" s="245"/>
      <c r="J144" s="246">
        <f>ROUND(I144*H144,2)</f>
        <v>0</v>
      </c>
      <c r="K144" s="242" t="s">
        <v>22</v>
      </c>
      <c r="L144" s="73"/>
      <c r="M144" s="247" t="s">
        <v>22</v>
      </c>
      <c r="N144" s="248" t="s">
        <v>44</v>
      </c>
      <c r="O144" s="48"/>
      <c r="P144" s="249">
        <f>O144*H144</f>
        <v>0</v>
      </c>
      <c r="Q144" s="249">
        <v>0</v>
      </c>
      <c r="R144" s="249">
        <f>Q144*H144</f>
        <v>0</v>
      </c>
      <c r="S144" s="249">
        <v>0</v>
      </c>
      <c r="T144" s="250">
        <f>S144*H144</f>
        <v>0</v>
      </c>
      <c r="AR144" s="25" t="s">
        <v>786</v>
      </c>
      <c r="AT144" s="25" t="s">
        <v>396</v>
      </c>
      <c r="AU144" s="25" t="s">
        <v>24</v>
      </c>
      <c r="AY144" s="25" t="s">
        <v>394</v>
      </c>
      <c r="BE144" s="251">
        <f>IF(N144="základní",J144,0)</f>
        <v>0</v>
      </c>
      <c r="BF144" s="251">
        <f>IF(N144="snížená",J144,0)</f>
        <v>0</v>
      </c>
      <c r="BG144" s="251">
        <f>IF(N144="zákl. přenesená",J144,0)</f>
        <v>0</v>
      </c>
      <c r="BH144" s="251">
        <f>IF(N144="sníž. přenesená",J144,0)</f>
        <v>0</v>
      </c>
      <c r="BI144" s="251">
        <f>IF(N144="nulová",J144,0)</f>
        <v>0</v>
      </c>
      <c r="BJ144" s="25" t="s">
        <v>24</v>
      </c>
      <c r="BK144" s="251">
        <f>ROUND(I144*H144,2)</f>
        <v>0</v>
      </c>
      <c r="BL144" s="25" t="s">
        <v>786</v>
      </c>
      <c r="BM144" s="25" t="s">
        <v>2918</v>
      </c>
    </row>
    <row r="145" spans="2:47" s="1" customFormat="1" ht="13.5">
      <c r="B145" s="47"/>
      <c r="C145" s="75"/>
      <c r="D145" s="252" t="s">
        <v>403</v>
      </c>
      <c r="E145" s="75"/>
      <c r="F145" s="253" t="s">
        <v>2917</v>
      </c>
      <c r="G145" s="75"/>
      <c r="H145" s="75"/>
      <c r="I145" s="208"/>
      <c r="J145" s="75"/>
      <c r="K145" s="75"/>
      <c r="L145" s="73"/>
      <c r="M145" s="254"/>
      <c r="N145" s="48"/>
      <c r="O145" s="48"/>
      <c r="P145" s="48"/>
      <c r="Q145" s="48"/>
      <c r="R145" s="48"/>
      <c r="S145" s="48"/>
      <c r="T145" s="96"/>
      <c r="AT145" s="25" t="s">
        <v>403</v>
      </c>
      <c r="AU145" s="25" t="s">
        <v>24</v>
      </c>
    </row>
    <row r="146" spans="2:65" s="1" customFormat="1" ht="16.5" customHeight="1">
      <c r="B146" s="47"/>
      <c r="C146" s="240" t="s">
        <v>571</v>
      </c>
      <c r="D146" s="240" t="s">
        <v>396</v>
      </c>
      <c r="E146" s="241" t="s">
        <v>2919</v>
      </c>
      <c r="F146" s="242" t="s">
        <v>2920</v>
      </c>
      <c r="G146" s="243" t="s">
        <v>2831</v>
      </c>
      <c r="H146" s="244">
        <v>20</v>
      </c>
      <c r="I146" s="245"/>
      <c r="J146" s="246">
        <f>ROUND(I146*H146,2)</f>
        <v>0</v>
      </c>
      <c r="K146" s="242" t="s">
        <v>22</v>
      </c>
      <c r="L146" s="73"/>
      <c r="M146" s="247" t="s">
        <v>22</v>
      </c>
      <c r="N146" s="248" t="s">
        <v>44</v>
      </c>
      <c r="O146" s="48"/>
      <c r="P146" s="249">
        <f>O146*H146</f>
        <v>0</v>
      </c>
      <c r="Q146" s="249">
        <v>0</v>
      </c>
      <c r="R146" s="249">
        <f>Q146*H146</f>
        <v>0</v>
      </c>
      <c r="S146" s="249">
        <v>0</v>
      </c>
      <c r="T146" s="250">
        <f>S146*H146</f>
        <v>0</v>
      </c>
      <c r="AR146" s="25" t="s">
        <v>786</v>
      </c>
      <c r="AT146" s="25" t="s">
        <v>396</v>
      </c>
      <c r="AU146" s="25" t="s">
        <v>24</v>
      </c>
      <c r="AY146" s="25" t="s">
        <v>394</v>
      </c>
      <c r="BE146" s="251">
        <f>IF(N146="základní",J146,0)</f>
        <v>0</v>
      </c>
      <c r="BF146" s="251">
        <f>IF(N146="snížená",J146,0)</f>
        <v>0</v>
      </c>
      <c r="BG146" s="251">
        <f>IF(N146="zákl. přenesená",J146,0)</f>
        <v>0</v>
      </c>
      <c r="BH146" s="251">
        <f>IF(N146="sníž. přenesená",J146,0)</f>
        <v>0</v>
      </c>
      <c r="BI146" s="251">
        <f>IF(N146="nulová",J146,0)</f>
        <v>0</v>
      </c>
      <c r="BJ146" s="25" t="s">
        <v>24</v>
      </c>
      <c r="BK146" s="251">
        <f>ROUND(I146*H146,2)</f>
        <v>0</v>
      </c>
      <c r="BL146" s="25" t="s">
        <v>786</v>
      </c>
      <c r="BM146" s="25" t="s">
        <v>2921</v>
      </c>
    </row>
    <row r="147" spans="2:47" s="1" customFormat="1" ht="13.5">
      <c r="B147" s="47"/>
      <c r="C147" s="75"/>
      <c r="D147" s="252" t="s">
        <v>403</v>
      </c>
      <c r="E147" s="75"/>
      <c r="F147" s="253" t="s">
        <v>2920</v>
      </c>
      <c r="G147" s="75"/>
      <c r="H147" s="75"/>
      <c r="I147" s="208"/>
      <c r="J147" s="75"/>
      <c r="K147" s="75"/>
      <c r="L147" s="73"/>
      <c r="M147" s="254"/>
      <c r="N147" s="48"/>
      <c r="O147" s="48"/>
      <c r="P147" s="48"/>
      <c r="Q147" s="48"/>
      <c r="R147" s="48"/>
      <c r="S147" s="48"/>
      <c r="T147" s="96"/>
      <c r="AT147" s="25" t="s">
        <v>403</v>
      </c>
      <c r="AU147" s="25" t="s">
        <v>24</v>
      </c>
    </row>
    <row r="148" spans="2:65" s="1" customFormat="1" ht="16.5" customHeight="1">
      <c r="B148" s="47"/>
      <c r="C148" s="240" t="s">
        <v>578</v>
      </c>
      <c r="D148" s="240" t="s">
        <v>396</v>
      </c>
      <c r="E148" s="241" t="s">
        <v>2922</v>
      </c>
      <c r="F148" s="242" t="s">
        <v>2923</v>
      </c>
      <c r="G148" s="243" t="s">
        <v>2831</v>
      </c>
      <c r="H148" s="244">
        <v>4</v>
      </c>
      <c r="I148" s="245"/>
      <c r="J148" s="246">
        <f>ROUND(I148*H148,2)</f>
        <v>0</v>
      </c>
      <c r="K148" s="242" t="s">
        <v>22</v>
      </c>
      <c r="L148" s="73"/>
      <c r="M148" s="247" t="s">
        <v>22</v>
      </c>
      <c r="N148" s="248" t="s">
        <v>44</v>
      </c>
      <c r="O148" s="48"/>
      <c r="P148" s="249">
        <f>O148*H148</f>
        <v>0</v>
      </c>
      <c r="Q148" s="249">
        <v>0</v>
      </c>
      <c r="R148" s="249">
        <f>Q148*H148</f>
        <v>0</v>
      </c>
      <c r="S148" s="249">
        <v>0</v>
      </c>
      <c r="T148" s="250">
        <f>S148*H148</f>
        <v>0</v>
      </c>
      <c r="AR148" s="25" t="s">
        <v>786</v>
      </c>
      <c r="AT148" s="25" t="s">
        <v>396</v>
      </c>
      <c r="AU148" s="25" t="s">
        <v>24</v>
      </c>
      <c r="AY148" s="25" t="s">
        <v>394</v>
      </c>
      <c r="BE148" s="251">
        <f>IF(N148="základní",J148,0)</f>
        <v>0</v>
      </c>
      <c r="BF148" s="251">
        <f>IF(N148="snížená",J148,0)</f>
        <v>0</v>
      </c>
      <c r="BG148" s="251">
        <f>IF(N148="zákl. přenesená",J148,0)</f>
        <v>0</v>
      </c>
      <c r="BH148" s="251">
        <f>IF(N148="sníž. přenesená",J148,0)</f>
        <v>0</v>
      </c>
      <c r="BI148" s="251">
        <f>IF(N148="nulová",J148,0)</f>
        <v>0</v>
      </c>
      <c r="BJ148" s="25" t="s">
        <v>24</v>
      </c>
      <c r="BK148" s="251">
        <f>ROUND(I148*H148,2)</f>
        <v>0</v>
      </c>
      <c r="BL148" s="25" t="s">
        <v>786</v>
      </c>
      <c r="BM148" s="25" t="s">
        <v>2924</v>
      </c>
    </row>
    <row r="149" spans="2:47" s="1" customFormat="1" ht="13.5">
      <c r="B149" s="47"/>
      <c r="C149" s="75"/>
      <c r="D149" s="252" t="s">
        <v>403</v>
      </c>
      <c r="E149" s="75"/>
      <c r="F149" s="253" t="s">
        <v>2923</v>
      </c>
      <c r="G149" s="75"/>
      <c r="H149" s="75"/>
      <c r="I149" s="208"/>
      <c r="J149" s="75"/>
      <c r="K149" s="75"/>
      <c r="L149" s="73"/>
      <c r="M149" s="254"/>
      <c r="N149" s="48"/>
      <c r="O149" s="48"/>
      <c r="P149" s="48"/>
      <c r="Q149" s="48"/>
      <c r="R149" s="48"/>
      <c r="S149" s="48"/>
      <c r="T149" s="96"/>
      <c r="AT149" s="25" t="s">
        <v>403</v>
      </c>
      <c r="AU149" s="25" t="s">
        <v>24</v>
      </c>
    </row>
    <row r="150" spans="2:65" s="1" customFormat="1" ht="16.5" customHeight="1">
      <c r="B150" s="47"/>
      <c r="C150" s="240" t="s">
        <v>584</v>
      </c>
      <c r="D150" s="240" t="s">
        <v>396</v>
      </c>
      <c r="E150" s="241" t="s">
        <v>2925</v>
      </c>
      <c r="F150" s="242" t="s">
        <v>2926</v>
      </c>
      <c r="G150" s="243" t="s">
        <v>2831</v>
      </c>
      <c r="H150" s="244">
        <v>1</v>
      </c>
      <c r="I150" s="245"/>
      <c r="J150" s="246">
        <f>ROUND(I150*H150,2)</f>
        <v>0</v>
      </c>
      <c r="K150" s="242" t="s">
        <v>22</v>
      </c>
      <c r="L150" s="73"/>
      <c r="M150" s="247" t="s">
        <v>22</v>
      </c>
      <c r="N150" s="248" t="s">
        <v>44</v>
      </c>
      <c r="O150" s="48"/>
      <c r="P150" s="249">
        <f>O150*H150</f>
        <v>0</v>
      </c>
      <c r="Q150" s="249">
        <v>0</v>
      </c>
      <c r="R150" s="249">
        <f>Q150*H150</f>
        <v>0</v>
      </c>
      <c r="S150" s="249">
        <v>0</v>
      </c>
      <c r="T150" s="250">
        <f>S150*H150</f>
        <v>0</v>
      </c>
      <c r="AR150" s="25" t="s">
        <v>786</v>
      </c>
      <c r="AT150" s="25" t="s">
        <v>396</v>
      </c>
      <c r="AU150" s="25" t="s">
        <v>24</v>
      </c>
      <c r="AY150" s="25" t="s">
        <v>394</v>
      </c>
      <c r="BE150" s="251">
        <f>IF(N150="základní",J150,0)</f>
        <v>0</v>
      </c>
      <c r="BF150" s="251">
        <f>IF(N150="snížená",J150,0)</f>
        <v>0</v>
      </c>
      <c r="BG150" s="251">
        <f>IF(N150="zákl. přenesená",J150,0)</f>
        <v>0</v>
      </c>
      <c r="BH150" s="251">
        <f>IF(N150="sníž. přenesená",J150,0)</f>
        <v>0</v>
      </c>
      <c r="BI150" s="251">
        <f>IF(N150="nulová",J150,0)</f>
        <v>0</v>
      </c>
      <c r="BJ150" s="25" t="s">
        <v>24</v>
      </c>
      <c r="BK150" s="251">
        <f>ROUND(I150*H150,2)</f>
        <v>0</v>
      </c>
      <c r="BL150" s="25" t="s">
        <v>786</v>
      </c>
      <c r="BM150" s="25" t="s">
        <v>2927</v>
      </c>
    </row>
    <row r="151" spans="2:47" s="1" customFormat="1" ht="13.5">
      <c r="B151" s="47"/>
      <c r="C151" s="75"/>
      <c r="D151" s="252" t="s">
        <v>403</v>
      </c>
      <c r="E151" s="75"/>
      <c r="F151" s="253" t="s">
        <v>2926</v>
      </c>
      <c r="G151" s="75"/>
      <c r="H151" s="75"/>
      <c r="I151" s="208"/>
      <c r="J151" s="75"/>
      <c r="K151" s="75"/>
      <c r="L151" s="73"/>
      <c r="M151" s="254"/>
      <c r="N151" s="48"/>
      <c r="O151" s="48"/>
      <c r="P151" s="48"/>
      <c r="Q151" s="48"/>
      <c r="R151" s="48"/>
      <c r="S151" s="48"/>
      <c r="T151" s="96"/>
      <c r="AT151" s="25" t="s">
        <v>403</v>
      </c>
      <c r="AU151" s="25" t="s">
        <v>24</v>
      </c>
    </row>
    <row r="152" spans="2:65" s="1" customFormat="1" ht="16.5" customHeight="1">
      <c r="B152" s="47"/>
      <c r="C152" s="240" t="s">
        <v>588</v>
      </c>
      <c r="D152" s="240" t="s">
        <v>396</v>
      </c>
      <c r="E152" s="241" t="s">
        <v>2928</v>
      </c>
      <c r="F152" s="242" t="s">
        <v>2929</v>
      </c>
      <c r="G152" s="243" t="s">
        <v>2930</v>
      </c>
      <c r="H152" s="244">
        <v>24</v>
      </c>
      <c r="I152" s="245"/>
      <c r="J152" s="246">
        <f>ROUND(I152*H152,2)</f>
        <v>0</v>
      </c>
      <c r="K152" s="242" t="s">
        <v>22</v>
      </c>
      <c r="L152" s="73"/>
      <c r="M152" s="247" t="s">
        <v>22</v>
      </c>
      <c r="N152" s="248" t="s">
        <v>44</v>
      </c>
      <c r="O152" s="48"/>
      <c r="P152" s="249">
        <f>O152*H152</f>
        <v>0</v>
      </c>
      <c r="Q152" s="249">
        <v>0</v>
      </c>
      <c r="R152" s="249">
        <f>Q152*H152</f>
        <v>0</v>
      </c>
      <c r="S152" s="249">
        <v>0</v>
      </c>
      <c r="T152" s="250">
        <f>S152*H152</f>
        <v>0</v>
      </c>
      <c r="AR152" s="25" t="s">
        <v>786</v>
      </c>
      <c r="AT152" s="25" t="s">
        <v>396</v>
      </c>
      <c r="AU152" s="25" t="s">
        <v>24</v>
      </c>
      <c r="AY152" s="25" t="s">
        <v>394</v>
      </c>
      <c r="BE152" s="251">
        <f>IF(N152="základní",J152,0)</f>
        <v>0</v>
      </c>
      <c r="BF152" s="251">
        <f>IF(N152="snížená",J152,0)</f>
        <v>0</v>
      </c>
      <c r="BG152" s="251">
        <f>IF(N152="zákl. přenesená",J152,0)</f>
        <v>0</v>
      </c>
      <c r="BH152" s="251">
        <f>IF(N152="sníž. přenesená",J152,0)</f>
        <v>0</v>
      </c>
      <c r="BI152" s="251">
        <f>IF(N152="nulová",J152,0)</f>
        <v>0</v>
      </c>
      <c r="BJ152" s="25" t="s">
        <v>24</v>
      </c>
      <c r="BK152" s="251">
        <f>ROUND(I152*H152,2)</f>
        <v>0</v>
      </c>
      <c r="BL152" s="25" t="s">
        <v>786</v>
      </c>
      <c r="BM152" s="25" t="s">
        <v>2931</v>
      </c>
    </row>
    <row r="153" spans="2:47" s="1" customFormat="1" ht="13.5">
      <c r="B153" s="47"/>
      <c r="C153" s="75"/>
      <c r="D153" s="252" t="s">
        <v>403</v>
      </c>
      <c r="E153" s="75"/>
      <c r="F153" s="253" t="s">
        <v>2929</v>
      </c>
      <c r="G153" s="75"/>
      <c r="H153" s="75"/>
      <c r="I153" s="208"/>
      <c r="J153" s="75"/>
      <c r="K153" s="75"/>
      <c r="L153" s="73"/>
      <c r="M153" s="254"/>
      <c r="N153" s="48"/>
      <c r="O153" s="48"/>
      <c r="P153" s="48"/>
      <c r="Q153" s="48"/>
      <c r="R153" s="48"/>
      <c r="S153" s="48"/>
      <c r="T153" s="96"/>
      <c r="AT153" s="25" t="s">
        <v>403</v>
      </c>
      <c r="AU153" s="25" t="s">
        <v>24</v>
      </c>
    </row>
    <row r="154" spans="2:63" s="11" customFormat="1" ht="37.4" customHeight="1">
      <c r="B154" s="224"/>
      <c r="C154" s="225"/>
      <c r="D154" s="226" t="s">
        <v>72</v>
      </c>
      <c r="E154" s="227" t="s">
        <v>2932</v>
      </c>
      <c r="F154" s="227" t="s">
        <v>2933</v>
      </c>
      <c r="G154" s="225"/>
      <c r="H154" s="225"/>
      <c r="I154" s="228"/>
      <c r="J154" s="229">
        <f>BK154</f>
        <v>0</v>
      </c>
      <c r="K154" s="225"/>
      <c r="L154" s="230"/>
      <c r="M154" s="231"/>
      <c r="N154" s="232"/>
      <c r="O154" s="232"/>
      <c r="P154" s="233">
        <f>SUM(P155:P184)</f>
        <v>0</v>
      </c>
      <c r="Q154" s="232"/>
      <c r="R154" s="233">
        <f>SUM(R155:R184)</f>
        <v>0</v>
      </c>
      <c r="S154" s="232"/>
      <c r="T154" s="234">
        <f>SUM(T155:T184)</f>
        <v>0</v>
      </c>
      <c r="AR154" s="235" t="s">
        <v>413</v>
      </c>
      <c r="AT154" s="236" t="s">
        <v>72</v>
      </c>
      <c r="AU154" s="236" t="s">
        <v>73</v>
      </c>
      <c r="AY154" s="235" t="s">
        <v>394</v>
      </c>
      <c r="BK154" s="237">
        <f>SUM(BK155:BK184)</f>
        <v>0</v>
      </c>
    </row>
    <row r="155" spans="2:65" s="1" customFormat="1" ht="16.5" customHeight="1">
      <c r="B155" s="47"/>
      <c r="C155" s="240" t="s">
        <v>593</v>
      </c>
      <c r="D155" s="240" t="s">
        <v>396</v>
      </c>
      <c r="E155" s="241" t="s">
        <v>2934</v>
      </c>
      <c r="F155" s="242" t="s">
        <v>2935</v>
      </c>
      <c r="G155" s="243" t="s">
        <v>612</v>
      </c>
      <c r="H155" s="244">
        <v>20</v>
      </c>
      <c r="I155" s="245"/>
      <c r="J155" s="246">
        <f>ROUND(I155*H155,2)</f>
        <v>0</v>
      </c>
      <c r="K155" s="242" t="s">
        <v>22</v>
      </c>
      <c r="L155" s="73"/>
      <c r="M155" s="247" t="s">
        <v>22</v>
      </c>
      <c r="N155" s="248" t="s">
        <v>44</v>
      </c>
      <c r="O155" s="48"/>
      <c r="P155" s="249">
        <f>O155*H155</f>
        <v>0</v>
      </c>
      <c r="Q155" s="249">
        <v>0</v>
      </c>
      <c r="R155" s="249">
        <f>Q155*H155</f>
        <v>0</v>
      </c>
      <c r="S155" s="249">
        <v>0</v>
      </c>
      <c r="T155" s="250">
        <f>S155*H155</f>
        <v>0</v>
      </c>
      <c r="AR155" s="25" t="s">
        <v>786</v>
      </c>
      <c r="AT155" s="25" t="s">
        <v>396</v>
      </c>
      <c r="AU155" s="25" t="s">
        <v>24</v>
      </c>
      <c r="AY155" s="25" t="s">
        <v>394</v>
      </c>
      <c r="BE155" s="251">
        <f>IF(N155="základní",J155,0)</f>
        <v>0</v>
      </c>
      <c r="BF155" s="251">
        <f>IF(N155="snížená",J155,0)</f>
        <v>0</v>
      </c>
      <c r="BG155" s="251">
        <f>IF(N155="zákl. přenesená",J155,0)</f>
        <v>0</v>
      </c>
      <c r="BH155" s="251">
        <f>IF(N155="sníž. přenesená",J155,0)</f>
        <v>0</v>
      </c>
      <c r="BI155" s="251">
        <f>IF(N155="nulová",J155,0)</f>
        <v>0</v>
      </c>
      <c r="BJ155" s="25" t="s">
        <v>24</v>
      </c>
      <c r="BK155" s="251">
        <f>ROUND(I155*H155,2)</f>
        <v>0</v>
      </c>
      <c r="BL155" s="25" t="s">
        <v>786</v>
      </c>
      <c r="BM155" s="25" t="s">
        <v>2936</v>
      </c>
    </row>
    <row r="156" spans="2:47" s="1" customFormat="1" ht="13.5">
      <c r="B156" s="47"/>
      <c r="C156" s="75"/>
      <c r="D156" s="252" t="s">
        <v>403</v>
      </c>
      <c r="E156" s="75"/>
      <c r="F156" s="253" t="s">
        <v>2937</v>
      </c>
      <c r="G156" s="75"/>
      <c r="H156" s="75"/>
      <c r="I156" s="208"/>
      <c r="J156" s="75"/>
      <c r="K156" s="75"/>
      <c r="L156" s="73"/>
      <c r="M156" s="254"/>
      <c r="N156" s="48"/>
      <c r="O156" s="48"/>
      <c r="P156" s="48"/>
      <c r="Q156" s="48"/>
      <c r="R156" s="48"/>
      <c r="S156" s="48"/>
      <c r="T156" s="96"/>
      <c r="AT156" s="25" t="s">
        <v>403</v>
      </c>
      <c r="AU156" s="25" t="s">
        <v>24</v>
      </c>
    </row>
    <row r="157" spans="2:65" s="1" customFormat="1" ht="16.5" customHeight="1">
      <c r="B157" s="47"/>
      <c r="C157" s="240" t="s">
        <v>598</v>
      </c>
      <c r="D157" s="240" t="s">
        <v>396</v>
      </c>
      <c r="E157" s="241" t="s">
        <v>2938</v>
      </c>
      <c r="F157" s="242" t="s">
        <v>2939</v>
      </c>
      <c r="G157" s="243" t="s">
        <v>612</v>
      </c>
      <c r="H157" s="244">
        <v>20</v>
      </c>
      <c r="I157" s="245"/>
      <c r="J157" s="246">
        <f>ROUND(I157*H157,2)</f>
        <v>0</v>
      </c>
      <c r="K157" s="242" t="s">
        <v>22</v>
      </c>
      <c r="L157" s="73"/>
      <c r="M157" s="247" t="s">
        <v>22</v>
      </c>
      <c r="N157" s="248" t="s">
        <v>44</v>
      </c>
      <c r="O157" s="48"/>
      <c r="P157" s="249">
        <f>O157*H157</f>
        <v>0</v>
      </c>
      <c r="Q157" s="249">
        <v>0</v>
      </c>
      <c r="R157" s="249">
        <f>Q157*H157</f>
        <v>0</v>
      </c>
      <c r="S157" s="249">
        <v>0</v>
      </c>
      <c r="T157" s="250">
        <f>S157*H157</f>
        <v>0</v>
      </c>
      <c r="AR157" s="25" t="s">
        <v>786</v>
      </c>
      <c r="AT157" s="25" t="s">
        <v>396</v>
      </c>
      <c r="AU157" s="25" t="s">
        <v>24</v>
      </c>
      <c r="AY157" s="25" t="s">
        <v>394</v>
      </c>
      <c r="BE157" s="251">
        <f>IF(N157="základní",J157,0)</f>
        <v>0</v>
      </c>
      <c r="BF157" s="251">
        <f>IF(N157="snížená",J157,0)</f>
        <v>0</v>
      </c>
      <c r="BG157" s="251">
        <f>IF(N157="zákl. přenesená",J157,0)</f>
        <v>0</v>
      </c>
      <c r="BH157" s="251">
        <f>IF(N157="sníž. přenesená",J157,0)</f>
        <v>0</v>
      </c>
      <c r="BI157" s="251">
        <f>IF(N157="nulová",J157,0)</f>
        <v>0</v>
      </c>
      <c r="BJ157" s="25" t="s">
        <v>24</v>
      </c>
      <c r="BK157" s="251">
        <f>ROUND(I157*H157,2)</f>
        <v>0</v>
      </c>
      <c r="BL157" s="25" t="s">
        <v>786</v>
      </c>
      <c r="BM157" s="25" t="s">
        <v>2940</v>
      </c>
    </row>
    <row r="158" spans="2:47" s="1" customFormat="1" ht="13.5">
      <c r="B158" s="47"/>
      <c r="C158" s="75"/>
      <c r="D158" s="252" t="s">
        <v>403</v>
      </c>
      <c r="E158" s="75"/>
      <c r="F158" s="253" t="s">
        <v>2941</v>
      </c>
      <c r="G158" s="75"/>
      <c r="H158" s="75"/>
      <c r="I158" s="208"/>
      <c r="J158" s="75"/>
      <c r="K158" s="75"/>
      <c r="L158" s="73"/>
      <c r="M158" s="254"/>
      <c r="N158" s="48"/>
      <c r="O158" s="48"/>
      <c r="P158" s="48"/>
      <c r="Q158" s="48"/>
      <c r="R158" s="48"/>
      <c r="S158" s="48"/>
      <c r="T158" s="96"/>
      <c r="AT158" s="25" t="s">
        <v>403</v>
      </c>
      <c r="AU158" s="25" t="s">
        <v>24</v>
      </c>
    </row>
    <row r="159" spans="2:65" s="1" customFormat="1" ht="16.5" customHeight="1">
      <c r="B159" s="47"/>
      <c r="C159" s="240" t="s">
        <v>604</v>
      </c>
      <c r="D159" s="240" t="s">
        <v>396</v>
      </c>
      <c r="E159" s="241" t="s">
        <v>2942</v>
      </c>
      <c r="F159" s="242" t="s">
        <v>2943</v>
      </c>
      <c r="G159" s="243" t="s">
        <v>612</v>
      </c>
      <c r="H159" s="244">
        <v>100</v>
      </c>
      <c r="I159" s="245"/>
      <c r="J159" s="246">
        <f>ROUND(I159*H159,2)</f>
        <v>0</v>
      </c>
      <c r="K159" s="242" t="s">
        <v>22</v>
      </c>
      <c r="L159" s="73"/>
      <c r="M159" s="247" t="s">
        <v>22</v>
      </c>
      <c r="N159" s="248" t="s">
        <v>44</v>
      </c>
      <c r="O159" s="48"/>
      <c r="P159" s="249">
        <f>O159*H159</f>
        <v>0</v>
      </c>
      <c r="Q159" s="249">
        <v>0</v>
      </c>
      <c r="R159" s="249">
        <f>Q159*H159</f>
        <v>0</v>
      </c>
      <c r="S159" s="249">
        <v>0</v>
      </c>
      <c r="T159" s="250">
        <f>S159*H159</f>
        <v>0</v>
      </c>
      <c r="AR159" s="25" t="s">
        <v>786</v>
      </c>
      <c r="AT159" s="25" t="s">
        <v>396</v>
      </c>
      <c r="AU159" s="25" t="s">
        <v>24</v>
      </c>
      <c r="AY159" s="25" t="s">
        <v>394</v>
      </c>
      <c r="BE159" s="251">
        <f>IF(N159="základní",J159,0)</f>
        <v>0</v>
      </c>
      <c r="BF159" s="251">
        <f>IF(N159="snížená",J159,0)</f>
        <v>0</v>
      </c>
      <c r="BG159" s="251">
        <f>IF(N159="zákl. přenesená",J159,0)</f>
        <v>0</v>
      </c>
      <c r="BH159" s="251">
        <f>IF(N159="sníž. přenesená",J159,0)</f>
        <v>0</v>
      </c>
      <c r="BI159" s="251">
        <f>IF(N159="nulová",J159,0)</f>
        <v>0</v>
      </c>
      <c r="BJ159" s="25" t="s">
        <v>24</v>
      </c>
      <c r="BK159" s="251">
        <f>ROUND(I159*H159,2)</f>
        <v>0</v>
      </c>
      <c r="BL159" s="25" t="s">
        <v>786</v>
      </c>
      <c r="BM159" s="25" t="s">
        <v>2944</v>
      </c>
    </row>
    <row r="160" spans="2:47" s="1" customFormat="1" ht="13.5">
      <c r="B160" s="47"/>
      <c r="C160" s="75"/>
      <c r="D160" s="252" t="s">
        <v>403</v>
      </c>
      <c r="E160" s="75"/>
      <c r="F160" s="253" t="s">
        <v>2945</v>
      </c>
      <c r="G160" s="75"/>
      <c r="H160" s="75"/>
      <c r="I160" s="208"/>
      <c r="J160" s="75"/>
      <c r="K160" s="75"/>
      <c r="L160" s="73"/>
      <c r="M160" s="254"/>
      <c r="N160" s="48"/>
      <c r="O160" s="48"/>
      <c r="P160" s="48"/>
      <c r="Q160" s="48"/>
      <c r="R160" s="48"/>
      <c r="S160" s="48"/>
      <c r="T160" s="96"/>
      <c r="AT160" s="25" t="s">
        <v>403</v>
      </c>
      <c r="AU160" s="25" t="s">
        <v>24</v>
      </c>
    </row>
    <row r="161" spans="2:65" s="1" customFormat="1" ht="16.5" customHeight="1">
      <c r="B161" s="47"/>
      <c r="C161" s="240" t="s">
        <v>609</v>
      </c>
      <c r="D161" s="240" t="s">
        <v>396</v>
      </c>
      <c r="E161" s="241" t="s">
        <v>2946</v>
      </c>
      <c r="F161" s="242" t="s">
        <v>2947</v>
      </c>
      <c r="G161" s="243" t="s">
        <v>612</v>
      </c>
      <c r="H161" s="244">
        <v>20</v>
      </c>
      <c r="I161" s="245"/>
      <c r="J161" s="246">
        <f>ROUND(I161*H161,2)</f>
        <v>0</v>
      </c>
      <c r="K161" s="242" t="s">
        <v>22</v>
      </c>
      <c r="L161" s="73"/>
      <c r="M161" s="247" t="s">
        <v>22</v>
      </c>
      <c r="N161" s="248" t="s">
        <v>44</v>
      </c>
      <c r="O161" s="48"/>
      <c r="P161" s="249">
        <f>O161*H161</f>
        <v>0</v>
      </c>
      <c r="Q161" s="249">
        <v>0</v>
      </c>
      <c r="R161" s="249">
        <f>Q161*H161</f>
        <v>0</v>
      </c>
      <c r="S161" s="249">
        <v>0</v>
      </c>
      <c r="T161" s="250">
        <f>S161*H161</f>
        <v>0</v>
      </c>
      <c r="AR161" s="25" t="s">
        <v>786</v>
      </c>
      <c r="AT161" s="25" t="s">
        <v>396</v>
      </c>
      <c r="AU161" s="25" t="s">
        <v>24</v>
      </c>
      <c r="AY161" s="25" t="s">
        <v>394</v>
      </c>
      <c r="BE161" s="251">
        <f>IF(N161="základní",J161,0)</f>
        <v>0</v>
      </c>
      <c r="BF161" s="251">
        <f>IF(N161="snížená",J161,0)</f>
        <v>0</v>
      </c>
      <c r="BG161" s="251">
        <f>IF(N161="zákl. přenesená",J161,0)</f>
        <v>0</v>
      </c>
      <c r="BH161" s="251">
        <f>IF(N161="sníž. přenesená",J161,0)</f>
        <v>0</v>
      </c>
      <c r="BI161" s="251">
        <f>IF(N161="nulová",J161,0)</f>
        <v>0</v>
      </c>
      <c r="BJ161" s="25" t="s">
        <v>24</v>
      </c>
      <c r="BK161" s="251">
        <f>ROUND(I161*H161,2)</f>
        <v>0</v>
      </c>
      <c r="BL161" s="25" t="s">
        <v>786</v>
      </c>
      <c r="BM161" s="25" t="s">
        <v>2948</v>
      </c>
    </row>
    <row r="162" spans="2:47" s="1" customFormat="1" ht="13.5">
      <c r="B162" s="47"/>
      <c r="C162" s="75"/>
      <c r="D162" s="252" t="s">
        <v>403</v>
      </c>
      <c r="E162" s="75"/>
      <c r="F162" s="253" t="s">
        <v>2947</v>
      </c>
      <c r="G162" s="75"/>
      <c r="H162" s="75"/>
      <c r="I162" s="208"/>
      <c r="J162" s="75"/>
      <c r="K162" s="75"/>
      <c r="L162" s="73"/>
      <c r="M162" s="254"/>
      <c r="N162" s="48"/>
      <c r="O162" s="48"/>
      <c r="P162" s="48"/>
      <c r="Q162" s="48"/>
      <c r="R162" s="48"/>
      <c r="S162" s="48"/>
      <c r="T162" s="96"/>
      <c r="AT162" s="25" t="s">
        <v>403</v>
      </c>
      <c r="AU162" s="25" t="s">
        <v>24</v>
      </c>
    </row>
    <row r="163" spans="2:65" s="1" customFormat="1" ht="16.5" customHeight="1">
      <c r="B163" s="47"/>
      <c r="C163" s="240" t="s">
        <v>616</v>
      </c>
      <c r="D163" s="240" t="s">
        <v>396</v>
      </c>
      <c r="E163" s="241" t="s">
        <v>2949</v>
      </c>
      <c r="F163" s="242" t="s">
        <v>2950</v>
      </c>
      <c r="G163" s="243" t="s">
        <v>612</v>
      </c>
      <c r="H163" s="244">
        <v>5</v>
      </c>
      <c r="I163" s="245"/>
      <c r="J163" s="246">
        <f>ROUND(I163*H163,2)</f>
        <v>0</v>
      </c>
      <c r="K163" s="242" t="s">
        <v>22</v>
      </c>
      <c r="L163" s="73"/>
      <c r="M163" s="247" t="s">
        <v>22</v>
      </c>
      <c r="N163" s="248" t="s">
        <v>44</v>
      </c>
      <c r="O163" s="48"/>
      <c r="P163" s="249">
        <f>O163*H163</f>
        <v>0</v>
      </c>
      <c r="Q163" s="249">
        <v>0</v>
      </c>
      <c r="R163" s="249">
        <f>Q163*H163</f>
        <v>0</v>
      </c>
      <c r="S163" s="249">
        <v>0</v>
      </c>
      <c r="T163" s="250">
        <f>S163*H163</f>
        <v>0</v>
      </c>
      <c r="AR163" s="25" t="s">
        <v>786</v>
      </c>
      <c r="AT163" s="25" t="s">
        <v>396</v>
      </c>
      <c r="AU163" s="25" t="s">
        <v>24</v>
      </c>
      <c r="AY163" s="25" t="s">
        <v>394</v>
      </c>
      <c r="BE163" s="251">
        <f>IF(N163="základní",J163,0)</f>
        <v>0</v>
      </c>
      <c r="BF163" s="251">
        <f>IF(N163="snížená",J163,0)</f>
        <v>0</v>
      </c>
      <c r="BG163" s="251">
        <f>IF(N163="zákl. přenesená",J163,0)</f>
        <v>0</v>
      </c>
      <c r="BH163" s="251">
        <f>IF(N163="sníž. přenesená",J163,0)</f>
        <v>0</v>
      </c>
      <c r="BI163" s="251">
        <f>IF(N163="nulová",J163,0)</f>
        <v>0</v>
      </c>
      <c r="BJ163" s="25" t="s">
        <v>24</v>
      </c>
      <c r="BK163" s="251">
        <f>ROUND(I163*H163,2)</f>
        <v>0</v>
      </c>
      <c r="BL163" s="25" t="s">
        <v>786</v>
      </c>
      <c r="BM163" s="25" t="s">
        <v>2951</v>
      </c>
    </row>
    <row r="164" spans="2:47" s="1" customFormat="1" ht="13.5">
      <c r="B164" s="47"/>
      <c r="C164" s="75"/>
      <c r="D164" s="252" t="s">
        <v>403</v>
      </c>
      <c r="E164" s="75"/>
      <c r="F164" s="253" t="s">
        <v>2950</v>
      </c>
      <c r="G164" s="75"/>
      <c r="H164" s="75"/>
      <c r="I164" s="208"/>
      <c r="J164" s="75"/>
      <c r="K164" s="75"/>
      <c r="L164" s="73"/>
      <c r="M164" s="254"/>
      <c r="N164" s="48"/>
      <c r="O164" s="48"/>
      <c r="P164" s="48"/>
      <c r="Q164" s="48"/>
      <c r="R164" s="48"/>
      <c r="S164" s="48"/>
      <c r="T164" s="96"/>
      <c r="AT164" s="25" t="s">
        <v>403</v>
      </c>
      <c r="AU164" s="25" t="s">
        <v>24</v>
      </c>
    </row>
    <row r="165" spans="2:65" s="1" customFormat="1" ht="16.5" customHeight="1">
      <c r="B165" s="47"/>
      <c r="C165" s="240" t="s">
        <v>622</v>
      </c>
      <c r="D165" s="240" t="s">
        <v>396</v>
      </c>
      <c r="E165" s="241" t="s">
        <v>2952</v>
      </c>
      <c r="F165" s="242" t="s">
        <v>2953</v>
      </c>
      <c r="G165" s="243" t="s">
        <v>612</v>
      </c>
      <c r="H165" s="244">
        <v>10</v>
      </c>
      <c r="I165" s="245"/>
      <c r="J165" s="246">
        <f>ROUND(I165*H165,2)</f>
        <v>0</v>
      </c>
      <c r="K165" s="242" t="s">
        <v>22</v>
      </c>
      <c r="L165" s="73"/>
      <c r="M165" s="247" t="s">
        <v>22</v>
      </c>
      <c r="N165" s="248" t="s">
        <v>44</v>
      </c>
      <c r="O165" s="48"/>
      <c r="P165" s="249">
        <f>O165*H165</f>
        <v>0</v>
      </c>
      <c r="Q165" s="249">
        <v>0</v>
      </c>
      <c r="R165" s="249">
        <f>Q165*H165</f>
        <v>0</v>
      </c>
      <c r="S165" s="249">
        <v>0</v>
      </c>
      <c r="T165" s="250">
        <f>S165*H165</f>
        <v>0</v>
      </c>
      <c r="AR165" s="25" t="s">
        <v>786</v>
      </c>
      <c r="AT165" s="25" t="s">
        <v>396</v>
      </c>
      <c r="AU165" s="25" t="s">
        <v>24</v>
      </c>
      <c r="AY165" s="25" t="s">
        <v>394</v>
      </c>
      <c r="BE165" s="251">
        <f>IF(N165="základní",J165,0)</f>
        <v>0</v>
      </c>
      <c r="BF165" s="251">
        <f>IF(N165="snížená",J165,0)</f>
        <v>0</v>
      </c>
      <c r="BG165" s="251">
        <f>IF(N165="zákl. přenesená",J165,0)</f>
        <v>0</v>
      </c>
      <c r="BH165" s="251">
        <f>IF(N165="sníž. přenesená",J165,0)</f>
        <v>0</v>
      </c>
      <c r="BI165" s="251">
        <f>IF(N165="nulová",J165,0)</f>
        <v>0</v>
      </c>
      <c r="BJ165" s="25" t="s">
        <v>24</v>
      </c>
      <c r="BK165" s="251">
        <f>ROUND(I165*H165,2)</f>
        <v>0</v>
      </c>
      <c r="BL165" s="25" t="s">
        <v>786</v>
      </c>
      <c r="BM165" s="25" t="s">
        <v>2954</v>
      </c>
    </row>
    <row r="166" spans="2:47" s="1" customFormat="1" ht="13.5">
      <c r="B166" s="47"/>
      <c r="C166" s="75"/>
      <c r="D166" s="252" t="s">
        <v>403</v>
      </c>
      <c r="E166" s="75"/>
      <c r="F166" s="253" t="s">
        <v>2953</v>
      </c>
      <c r="G166" s="75"/>
      <c r="H166" s="75"/>
      <c r="I166" s="208"/>
      <c r="J166" s="75"/>
      <c r="K166" s="75"/>
      <c r="L166" s="73"/>
      <c r="M166" s="254"/>
      <c r="N166" s="48"/>
      <c r="O166" s="48"/>
      <c r="P166" s="48"/>
      <c r="Q166" s="48"/>
      <c r="R166" s="48"/>
      <c r="S166" s="48"/>
      <c r="T166" s="96"/>
      <c r="AT166" s="25" t="s">
        <v>403</v>
      </c>
      <c r="AU166" s="25" t="s">
        <v>24</v>
      </c>
    </row>
    <row r="167" spans="2:65" s="1" customFormat="1" ht="16.5" customHeight="1">
      <c r="B167" s="47"/>
      <c r="C167" s="240" t="s">
        <v>628</v>
      </c>
      <c r="D167" s="240" t="s">
        <v>396</v>
      </c>
      <c r="E167" s="241" t="s">
        <v>2955</v>
      </c>
      <c r="F167" s="242" t="s">
        <v>2956</v>
      </c>
      <c r="G167" s="243" t="s">
        <v>612</v>
      </c>
      <c r="H167" s="244">
        <v>30</v>
      </c>
      <c r="I167" s="245"/>
      <c r="J167" s="246">
        <f>ROUND(I167*H167,2)</f>
        <v>0</v>
      </c>
      <c r="K167" s="242" t="s">
        <v>22</v>
      </c>
      <c r="L167" s="73"/>
      <c r="M167" s="247" t="s">
        <v>22</v>
      </c>
      <c r="N167" s="248" t="s">
        <v>44</v>
      </c>
      <c r="O167" s="48"/>
      <c r="P167" s="249">
        <f>O167*H167</f>
        <v>0</v>
      </c>
      <c r="Q167" s="249">
        <v>0</v>
      </c>
      <c r="R167" s="249">
        <f>Q167*H167</f>
        <v>0</v>
      </c>
      <c r="S167" s="249">
        <v>0</v>
      </c>
      <c r="T167" s="250">
        <f>S167*H167</f>
        <v>0</v>
      </c>
      <c r="AR167" s="25" t="s">
        <v>786</v>
      </c>
      <c r="AT167" s="25" t="s">
        <v>396</v>
      </c>
      <c r="AU167" s="25" t="s">
        <v>24</v>
      </c>
      <c r="AY167" s="25" t="s">
        <v>394</v>
      </c>
      <c r="BE167" s="251">
        <f>IF(N167="základní",J167,0)</f>
        <v>0</v>
      </c>
      <c r="BF167" s="251">
        <f>IF(N167="snížená",J167,0)</f>
        <v>0</v>
      </c>
      <c r="BG167" s="251">
        <f>IF(N167="zákl. přenesená",J167,0)</f>
        <v>0</v>
      </c>
      <c r="BH167" s="251">
        <f>IF(N167="sníž. přenesená",J167,0)</f>
        <v>0</v>
      </c>
      <c r="BI167" s="251">
        <f>IF(N167="nulová",J167,0)</f>
        <v>0</v>
      </c>
      <c r="BJ167" s="25" t="s">
        <v>24</v>
      </c>
      <c r="BK167" s="251">
        <f>ROUND(I167*H167,2)</f>
        <v>0</v>
      </c>
      <c r="BL167" s="25" t="s">
        <v>786</v>
      </c>
      <c r="BM167" s="25" t="s">
        <v>2957</v>
      </c>
    </row>
    <row r="168" spans="2:47" s="1" customFormat="1" ht="13.5">
      <c r="B168" s="47"/>
      <c r="C168" s="75"/>
      <c r="D168" s="252" t="s">
        <v>403</v>
      </c>
      <c r="E168" s="75"/>
      <c r="F168" s="253" t="s">
        <v>2956</v>
      </c>
      <c r="G168" s="75"/>
      <c r="H168" s="75"/>
      <c r="I168" s="208"/>
      <c r="J168" s="75"/>
      <c r="K168" s="75"/>
      <c r="L168" s="73"/>
      <c r="M168" s="254"/>
      <c r="N168" s="48"/>
      <c r="O168" s="48"/>
      <c r="P168" s="48"/>
      <c r="Q168" s="48"/>
      <c r="R168" s="48"/>
      <c r="S168" s="48"/>
      <c r="T168" s="96"/>
      <c r="AT168" s="25" t="s">
        <v>403</v>
      </c>
      <c r="AU168" s="25" t="s">
        <v>24</v>
      </c>
    </row>
    <row r="169" spans="2:65" s="1" customFormat="1" ht="16.5" customHeight="1">
      <c r="B169" s="47"/>
      <c r="C169" s="240" t="s">
        <v>636</v>
      </c>
      <c r="D169" s="240" t="s">
        <v>396</v>
      </c>
      <c r="E169" s="241" t="s">
        <v>2958</v>
      </c>
      <c r="F169" s="242" t="s">
        <v>2959</v>
      </c>
      <c r="G169" s="243" t="s">
        <v>612</v>
      </c>
      <c r="H169" s="244">
        <v>5</v>
      </c>
      <c r="I169" s="245"/>
      <c r="J169" s="246">
        <f>ROUND(I169*H169,2)</f>
        <v>0</v>
      </c>
      <c r="K169" s="242" t="s">
        <v>22</v>
      </c>
      <c r="L169" s="73"/>
      <c r="M169" s="247" t="s">
        <v>22</v>
      </c>
      <c r="N169" s="248" t="s">
        <v>44</v>
      </c>
      <c r="O169" s="48"/>
      <c r="P169" s="249">
        <f>O169*H169</f>
        <v>0</v>
      </c>
      <c r="Q169" s="249">
        <v>0</v>
      </c>
      <c r="R169" s="249">
        <f>Q169*H169</f>
        <v>0</v>
      </c>
      <c r="S169" s="249">
        <v>0</v>
      </c>
      <c r="T169" s="250">
        <f>S169*H169</f>
        <v>0</v>
      </c>
      <c r="AR169" s="25" t="s">
        <v>786</v>
      </c>
      <c r="AT169" s="25" t="s">
        <v>396</v>
      </c>
      <c r="AU169" s="25" t="s">
        <v>24</v>
      </c>
      <c r="AY169" s="25" t="s">
        <v>394</v>
      </c>
      <c r="BE169" s="251">
        <f>IF(N169="základní",J169,0)</f>
        <v>0</v>
      </c>
      <c r="BF169" s="251">
        <f>IF(N169="snížená",J169,0)</f>
        <v>0</v>
      </c>
      <c r="BG169" s="251">
        <f>IF(N169="zákl. přenesená",J169,0)</f>
        <v>0</v>
      </c>
      <c r="BH169" s="251">
        <f>IF(N169="sníž. přenesená",J169,0)</f>
        <v>0</v>
      </c>
      <c r="BI169" s="251">
        <f>IF(N169="nulová",J169,0)</f>
        <v>0</v>
      </c>
      <c r="BJ169" s="25" t="s">
        <v>24</v>
      </c>
      <c r="BK169" s="251">
        <f>ROUND(I169*H169,2)</f>
        <v>0</v>
      </c>
      <c r="BL169" s="25" t="s">
        <v>786</v>
      </c>
      <c r="BM169" s="25" t="s">
        <v>2960</v>
      </c>
    </row>
    <row r="170" spans="2:47" s="1" customFormat="1" ht="13.5">
      <c r="B170" s="47"/>
      <c r="C170" s="75"/>
      <c r="D170" s="252" t="s">
        <v>403</v>
      </c>
      <c r="E170" s="75"/>
      <c r="F170" s="253" t="s">
        <v>2959</v>
      </c>
      <c r="G170" s="75"/>
      <c r="H170" s="75"/>
      <c r="I170" s="208"/>
      <c r="J170" s="75"/>
      <c r="K170" s="75"/>
      <c r="L170" s="73"/>
      <c r="M170" s="254"/>
      <c r="N170" s="48"/>
      <c r="O170" s="48"/>
      <c r="P170" s="48"/>
      <c r="Q170" s="48"/>
      <c r="R170" s="48"/>
      <c r="S170" s="48"/>
      <c r="T170" s="96"/>
      <c r="AT170" s="25" t="s">
        <v>403</v>
      </c>
      <c r="AU170" s="25" t="s">
        <v>24</v>
      </c>
    </row>
    <row r="171" spans="2:65" s="1" customFormat="1" ht="16.5" customHeight="1">
      <c r="B171" s="47"/>
      <c r="C171" s="240" t="s">
        <v>643</v>
      </c>
      <c r="D171" s="240" t="s">
        <v>396</v>
      </c>
      <c r="E171" s="241" t="s">
        <v>2961</v>
      </c>
      <c r="F171" s="242" t="s">
        <v>2962</v>
      </c>
      <c r="G171" s="243" t="s">
        <v>2831</v>
      </c>
      <c r="H171" s="244">
        <v>1</v>
      </c>
      <c r="I171" s="245"/>
      <c r="J171" s="246">
        <f>ROUND(I171*H171,2)</f>
        <v>0</v>
      </c>
      <c r="K171" s="242" t="s">
        <v>22</v>
      </c>
      <c r="L171" s="73"/>
      <c r="M171" s="247" t="s">
        <v>22</v>
      </c>
      <c r="N171" s="248" t="s">
        <v>44</v>
      </c>
      <c r="O171" s="48"/>
      <c r="P171" s="249">
        <f>O171*H171</f>
        <v>0</v>
      </c>
      <c r="Q171" s="249">
        <v>0</v>
      </c>
      <c r="R171" s="249">
        <f>Q171*H171</f>
        <v>0</v>
      </c>
      <c r="S171" s="249">
        <v>0</v>
      </c>
      <c r="T171" s="250">
        <f>S171*H171</f>
        <v>0</v>
      </c>
      <c r="AR171" s="25" t="s">
        <v>786</v>
      </c>
      <c r="AT171" s="25" t="s">
        <v>396</v>
      </c>
      <c r="AU171" s="25" t="s">
        <v>24</v>
      </c>
      <c r="AY171" s="25" t="s">
        <v>394</v>
      </c>
      <c r="BE171" s="251">
        <f>IF(N171="základní",J171,0)</f>
        <v>0</v>
      </c>
      <c r="BF171" s="251">
        <f>IF(N171="snížená",J171,0)</f>
        <v>0</v>
      </c>
      <c r="BG171" s="251">
        <f>IF(N171="zákl. přenesená",J171,0)</f>
        <v>0</v>
      </c>
      <c r="BH171" s="251">
        <f>IF(N171="sníž. přenesená",J171,0)</f>
        <v>0</v>
      </c>
      <c r="BI171" s="251">
        <f>IF(N171="nulová",J171,0)</f>
        <v>0</v>
      </c>
      <c r="BJ171" s="25" t="s">
        <v>24</v>
      </c>
      <c r="BK171" s="251">
        <f>ROUND(I171*H171,2)</f>
        <v>0</v>
      </c>
      <c r="BL171" s="25" t="s">
        <v>786</v>
      </c>
      <c r="BM171" s="25" t="s">
        <v>2963</v>
      </c>
    </row>
    <row r="172" spans="2:47" s="1" customFormat="1" ht="13.5">
      <c r="B172" s="47"/>
      <c r="C172" s="75"/>
      <c r="D172" s="252" t="s">
        <v>403</v>
      </c>
      <c r="E172" s="75"/>
      <c r="F172" s="253" t="s">
        <v>2962</v>
      </c>
      <c r="G172" s="75"/>
      <c r="H172" s="75"/>
      <c r="I172" s="208"/>
      <c r="J172" s="75"/>
      <c r="K172" s="75"/>
      <c r="L172" s="73"/>
      <c r="M172" s="254"/>
      <c r="N172" s="48"/>
      <c r="O172" s="48"/>
      <c r="P172" s="48"/>
      <c r="Q172" s="48"/>
      <c r="R172" s="48"/>
      <c r="S172" s="48"/>
      <c r="T172" s="96"/>
      <c r="AT172" s="25" t="s">
        <v>403</v>
      </c>
      <c r="AU172" s="25" t="s">
        <v>24</v>
      </c>
    </row>
    <row r="173" spans="2:65" s="1" customFormat="1" ht="16.5" customHeight="1">
      <c r="B173" s="47"/>
      <c r="C173" s="240" t="s">
        <v>649</v>
      </c>
      <c r="D173" s="240" t="s">
        <v>396</v>
      </c>
      <c r="E173" s="241" t="s">
        <v>2964</v>
      </c>
      <c r="F173" s="242" t="s">
        <v>2965</v>
      </c>
      <c r="G173" s="243" t="s">
        <v>2930</v>
      </c>
      <c r="H173" s="244">
        <v>32</v>
      </c>
      <c r="I173" s="245"/>
      <c r="J173" s="246">
        <f>ROUND(I173*H173,2)</f>
        <v>0</v>
      </c>
      <c r="K173" s="242" t="s">
        <v>22</v>
      </c>
      <c r="L173" s="73"/>
      <c r="M173" s="247" t="s">
        <v>22</v>
      </c>
      <c r="N173" s="248" t="s">
        <v>44</v>
      </c>
      <c r="O173" s="48"/>
      <c r="P173" s="249">
        <f>O173*H173</f>
        <v>0</v>
      </c>
      <c r="Q173" s="249">
        <v>0</v>
      </c>
      <c r="R173" s="249">
        <f>Q173*H173</f>
        <v>0</v>
      </c>
      <c r="S173" s="249">
        <v>0</v>
      </c>
      <c r="T173" s="250">
        <f>S173*H173</f>
        <v>0</v>
      </c>
      <c r="AR173" s="25" t="s">
        <v>786</v>
      </c>
      <c r="AT173" s="25" t="s">
        <v>396</v>
      </c>
      <c r="AU173" s="25" t="s">
        <v>24</v>
      </c>
      <c r="AY173" s="25" t="s">
        <v>394</v>
      </c>
      <c r="BE173" s="251">
        <f>IF(N173="základní",J173,0)</f>
        <v>0</v>
      </c>
      <c r="BF173" s="251">
        <f>IF(N173="snížená",J173,0)</f>
        <v>0</v>
      </c>
      <c r="BG173" s="251">
        <f>IF(N173="zákl. přenesená",J173,0)</f>
        <v>0</v>
      </c>
      <c r="BH173" s="251">
        <f>IF(N173="sníž. přenesená",J173,0)</f>
        <v>0</v>
      </c>
      <c r="BI173" s="251">
        <f>IF(N173="nulová",J173,0)</f>
        <v>0</v>
      </c>
      <c r="BJ173" s="25" t="s">
        <v>24</v>
      </c>
      <c r="BK173" s="251">
        <f>ROUND(I173*H173,2)</f>
        <v>0</v>
      </c>
      <c r="BL173" s="25" t="s">
        <v>786</v>
      </c>
      <c r="BM173" s="25" t="s">
        <v>2966</v>
      </c>
    </row>
    <row r="174" spans="2:47" s="1" customFormat="1" ht="13.5">
      <c r="B174" s="47"/>
      <c r="C174" s="75"/>
      <c r="D174" s="252" t="s">
        <v>403</v>
      </c>
      <c r="E174" s="75"/>
      <c r="F174" s="253" t="s">
        <v>2965</v>
      </c>
      <c r="G174" s="75"/>
      <c r="H174" s="75"/>
      <c r="I174" s="208"/>
      <c r="J174" s="75"/>
      <c r="K174" s="75"/>
      <c r="L174" s="73"/>
      <c r="M174" s="254"/>
      <c r="N174" s="48"/>
      <c r="O174" s="48"/>
      <c r="P174" s="48"/>
      <c r="Q174" s="48"/>
      <c r="R174" s="48"/>
      <c r="S174" s="48"/>
      <c r="T174" s="96"/>
      <c r="AT174" s="25" t="s">
        <v>403</v>
      </c>
      <c r="AU174" s="25" t="s">
        <v>24</v>
      </c>
    </row>
    <row r="175" spans="2:65" s="1" customFormat="1" ht="16.5" customHeight="1">
      <c r="B175" s="47"/>
      <c r="C175" s="240" t="s">
        <v>654</v>
      </c>
      <c r="D175" s="240" t="s">
        <v>396</v>
      </c>
      <c r="E175" s="241" t="s">
        <v>2967</v>
      </c>
      <c r="F175" s="242" t="s">
        <v>2968</v>
      </c>
      <c r="G175" s="243" t="s">
        <v>2969</v>
      </c>
      <c r="H175" s="244">
        <v>100</v>
      </c>
      <c r="I175" s="245"/>
      <c r="J175" s="246">
        <f>ROUND(I175*H175,2)</f>
        <v>0</v>
      </c>
      <c r="K175" s="242" t="s">
        <v>22</v>
      </c>
      <c r="L175" s="73"/>
      <c r="M175" s="247" t="s">
        <v>22</v>
      </c>
      <c r="N175" s="248" t="s">
        <v>44</v>
      </c>
      <c r="O175" s="48"/>
      <c r="P175" s="249">
        <f>O175*H175</f>
        <v>0</v>
      </c>
      <c r="Q175" s="249">
        <v>0</v>
      </c>
      <c r="R175" s="249">
        <f>Q175*H175</f>
        <v>0</v>
      </c>
      <c r="S175" s="249">
        <v>0</v>
      </c>
      <c r="T175" s="250">
        <f>S175*H175</f>
        <v>0</v>
      </c>
      <c r="AR175" s="25" t="s">
        <v>786</v>
      </c>
      <c r="AT175" s="25" t="s">
        <v>396</v>
      </c>
      <c r="AU175" s="25" t="s">
        <v>24</v>
      </c>
      <c r="AY175" s="25" t="s">
        <v>394</v>
      </c>
      <c r="BE175" s="251">
        <f>IF(N175="základní",J175,0)</f>
        <v>0</v>
      </c>
      <c r="BF175" s="251">
        <f>IF(N175="snížená",J175,0)</f>
        <v>0</v>
      </c>
      <c r="BG175" s="251">
        <f>IF(N175="zákl. přenesená",J175,0)</f>
        <v>0</v>
      </c>
      <c r="BH175" s="251">
        <f>IF(N175="sníž. přenesená",J175,0)</f>
        <v>0</v>
      </c>
      <c r="BI175" s="251">
        <f>IF(N175="nulová",J175,0)</f>
        <v>0</v>
      </c>
      <c r="BJ175" s="25" t="s">
        <v>24</v>
      </c>
      <c r="BK175" s="251">
        <f>ROUND(I175*H175,2)</f>
        <v>0</v>
      </c>
      <c r="BL175" s="25" t="s">
        <v>786</v>
      </c>
      <c r="BM175" s="25" t="s">
        <v>2970</v>
      </c>
    </row>
    <row r="176" spans="2:47" s="1" customFormat="1" ht="13.5">
      <c r="B176" s="47"/>
      <c r="C176" s="75"/>
      <c r="D176" s="252" t="s">
        <v>403</v>
      </c>
      <c r="E176" s="75"/>
      <c r="F176" s="253" t="s">
        <v>2968</v>
      </c>
      <c r="G176" s="75"/>
      <c r="H176" s="75"/>
      <c r="I176" s="208"/>
      <c r="J176" s="75"/>
      <c r="K176" s="75"/>
      <c r="L176" s="73"/>
      <c r="M176" s="254"/>
      <c r="N176" s="48"/>
      <c r="O176" s="48"/>
      <c r="P176" s="48"/>
      <c r="Q176" s="48"/>
      <c r="R176" s="48"/>
      <c r="S176" s="48"/>
      <c r="T176" s="96"/>
      <c r="AT176" s="25" t="s">
        <v>403</v>
      </c>
      <c r="AU176" s="25" t="s">
        <v>24</v>
      </c>
    </row>
    <row r="177" spans="2:65" s="1" customFormat="1" ht="16.5" customHeight="1">
      <c r="B177" s="47"/>
      <c r="C177" s="240" t="s">
        <v>660</v>
      </c>
      <c r="D177" s="240" t="s">
        <v>396</v>
      </c>
      <c r="E177" s="241" t="s">
        <v>2971</v>
      </c>
      <c r="F177" s="242" t="s">
        <v>2972</v>
      </c>
      <c r="G177" s="243" t="s">
        <v>2831</v>
      </c>
      <c r="H177" s="244">
        <v>1</v>
      </c>
      <c r="I177" s="245"/>
      <c r="J177" s="246">
        <f>ROUND(I177*H177,2)</f>
        <v>0</v>
      </c>
      <c r="K177" s="242" t="s">
        <v>22</v>
      </c>
      <c r="L177" s="73"/>
      <c r="M177" s="247" t="s">
        <v>22</v>
      </c>
      <c r="N177" s="248" t="s">
        <v>44</v>
      </c>
      <c r="O177" s="48"/>
      <c r="P177" s="249">
        <f>O177*H177</f>
        <v>0</v>
      </c>
      <c r="Q177" s="249">
        <v>0</v>
      </c>
      <c r="R177" s="249">
        <f>Q177*H177</f>
        <v>0</v>
      </c>
      <c r="S177" s="249">
        <v>0</v>
      </c>
      <c r="T177" s="250">
        <f>S177*H177</f>
        <v>0</v>
      </c>
      <c r="AR177" s="25" t="s">
        <v>786</v>
      </c>
      <c r="AT177" s="25" t="s">
        <v>396</v>
      </c>
      <c r="AU177" s="25" t="s">
        <v>24</v>
      </c>
      <c r="AY177" s="25" t="s">
        <v>394</v>
      </c>
      <c r="BE177" s="251">
        <f>IF(N177="základní",J177,0)</f>
        <v>0</v>
      </c>
      <c r="BF177" s="251">
        <f>IF(N177="snížená",J177,0)</f>
        <v>0</v>
      </c>
      <c r="BG177" s="251">
        <f>IF(N177="zákl. přenesená",J177,0)</f>
        <v>0</v>
      </c>
      <c r="BH177" s="251">
        <f>IF(N177="sníž. přenesená",J177,0)</f>
        <v>0</v>
      </c>
      <c r="BI177" s="251">
        <f>IF(N177="nulová",J177,0)</f>
        <v>0</v>
      </c>
      <c r="BJ177" s="25" t="s">
        <v>24</v>
      </c>
      <c r="BK177" s="251">
        <f>ROUND(I177*H177,2)</f>
        <v>0</v>
      </c>
      <c r="BL177" s="25" t="s">
        <v>786</v>
      </c>
      <c r="BM177" s="25" t="s">
        <v>2973</v>
      </c>
    </row>
    <row r="178" spans="2:47" s="1" customFormat="1" ht="13.5">
      <c r="B178" s="47"/>
      <c r="C178" s="75"/>
      <c r="D178" s="252" t="s">
        <v>403</v>
      </c>
      <c r="E178" s="75"/>
      <c r="F178" s="253" t="s">
        <v>2972</v>
      </c>
      <c r="G178" s="75"/>
      <c r="H178" s="75"/>
      <c r="I178" s="208"/>
      <c r="J178" s="75"/>
      <c r="K178" s="75"/>
      <c r="L178" s="73"/>
      <c r="M178" s="254"/>
      <c r="N178" s="48"/>
      <c r="O178" s="48"/>
      <c r="P178" s="48"/>
      <c r="Q178" s="48"/>
      <c r="R178" s="48"/>
      <c r="S178" s="48"/>
      <c r="T178" s="96"/>
      <c r="AT178" s="25" t="s">
        <v>403</v>
      </c>
      <c r="AU178" s="25" t="s">
        <v>24</v>
      </c>
    </row>
    <row r="179" spans="2:65" s="1" customFormat="1" ht="16.5" customHeight="1">
      <c r="B179" s="47"/>
      <c r="C179" s="240" t="s">
        <v>666</v>
      </c>
      <c r="D179" s="240" t="s">
        <v>396</v>
      </c>
      <c r="E179" s="241" t="s">
        <v>2974</v>
      </c>
      <c r="F179" s="242" t="s">
        <v>2975</v>
      </c>
      <c r="G179" s="243" t="s">
        <v>2930</v>
      </c>
      <c r="H179" s="244">
        <v>8</v>
      </c>
      <c r="I179" s="245"/>
      <c r="J179" s="246">
        <f>ROUND(I179*H179,2)</f>
        <v>0</v>
      </c>
      <c r="K179" s="242" t="s">
        <v>22</v>
      </c>
      <c r="L179" s="73"/>
      <c r="M179" s="247" t="s">
        <v>22</v>
      </c>
      <c r="N179" s="248" t="s">
        <v>44</v>
      </c>
      <c r="O179" s="48"/>
      <c r="P179" s="249">
        <f>O179*H179</f>
        <v>0</v>
      </c>
      <c r="Q179" s="249">
        <v>0</v>
      </c>
      <c r="R179" s="249">
        <f>Q179*H179</f>
        <v>0</v>
      </c>
      <c r="S179" s="249">
        <v>0</v>
      </c>
      <c r="T179" s="250">
        <f>S179*H179</f>
        <v>0</v>
      </c>
      <c r="AR179" s="25" t="s">
        <v>786</v>
      </c>
      <c r="AT179" s="25" t="s">
        <v>396</v>
      </c>
      <c r="AU179" s="25" t="s">
        <v>24</v>
      </c>
      <c r="AY179" s="25" t="s">
        <v>394</v>
      </c>
      <c r="BE179" s="251">
        <f>IF(N179="základní",J179,0)</f>
        <v>0</v>
      </c>
      <c r="BF179" s="251">
        <f>IF(N179="snížená",J179,0)</f>
        <v>0</v>
      </c>
      <c r="BG179" s="251">
        <f>IF(N179="zákl. přenesená",J179,0)</f>
        <v>0</v>
      </c>
      <c r="BH179" s="251">
        <f>IF(N179="sníž. přenesená",J179,0)</f>
        <v>0</v>
      </c>
      <c r="BI179" s="251">
        <f>IF(N179="nulová",J179,0)</f>
        <v>0</v>
      </c>
      <c r="BJ179" s="25" t="s">
        <v>24</v>
      </c>
      <c r="BK179" s="251">
        <f>ROUND(I179*H179,2)</f>
        <v>0</v>
      </c>
      <c r="BL179" s="25" t="s">
        <v>786</v>
      </c>
      <c r="BM179" s="25" t="s">
        <v>2976</v>
      </c>
    </row>
    <row r="180" spans="2:47" s="1" customFormat="1" ht="13.5">
      <c r="B180" s="47"/>
      <c r="C180" s="75"/>
      <c r="D180" s="252" t="s">
        <v>403</v>
      </c>
      <c r="E180" s="75"/>
      <c r="F180" s="253" t="s">
        <v>2975</v>
      </c>
      <c r="G180" s="75"/>
      <c r="H180" s="75"/>
      <c r="I180" s="208"/>
      <c r="J180" s="75"/>
      <c r="K180" s="75"/>
      <c r="L180" s="73"/>
      <c r="M180" s="254"/>
      <c r="N180" s="48"/>
      <c r="O180" s="48"/>
      <c r="P180" s="48"/>
      <c r="Q180" s="48"/>
      <c r="R180" s="48"/>
      <c r="S180" s="48"/>
      <c r="T180" s="96"/>
      <c r="AT180" s="25" t="s">
        <v>403</v>
      </c>
      <c r="AU180" s="25" t="s">
        <v>24</v>
      </c>
    </row>
    <row r="181" spans="2:65" s="1" customFormat="1" ht="16.5" customHeight="1">
      <c r="B181" s="47"/>
      <c r="C181" s="240" t="s">
        <v>672</v>
      </c>
      <c r="D181" s="240" t="s">
        <v>396</v>
      </c>
      <c r="E181" s="241" t="s">
        <v>2977</v>
      </c>
      <c r="F181" s="242" t="s">
        <v>2978</v>
      </c>
      <c r="G181" s="243" t="s">
        <v>2930</v>
      </c>
      <c r="H181" s="244">
        <v>2</v>
      </c>
      <c r="I181" s="245"/>
      <c r="J181" s="246">
        <f>ROUND(I181*H181,2)</f>
        <v>0</v>
      </c>
      <c r="K181" s="242" t="s">
        <v>22</v>
      </c>
      <c r="L181" s="73"/>
      <c r="M181" s="247" t="s">
        <v>22</v>
      </c>
      <c r="N181" s="248" t="s">
        <v>44</v>
      </c>
      <c r="O181" s="48"/>
      <c r="P181" s="249">
        <f>O181*H181</f>
        <v>0</v>
      </c>
      <c r="Q181" s="249">
        <v>0</v>
      </c>
      <c r="R181" s="249">
        <f>Q181*H181</f>
        <v>0</v>
      </c>
      <c r="S181" s="249">
        <v>0</v>
      </c>
      <c r="T181" s="250">
        <f>S181*H181</f>
        <v>0</v>
      </c>
      <c r="AR181" s="25" t="s">
        <v>786</v>
      </c>
      <c r="AT181" s="25" t="s">
        <v>396</v>
      </c>
      <c r="AU181" s="25" t="s">
        <v>24</v>
      </c>
      <c r="AY181" s="25" t="s">
        <v>394</v>
      </c>
      <c r="BE181" s="251">
        <f>IF(N181="základní",J181,0)</f>
        <v>0</v>
      </c>
      <c r="BF181" s="251">
        <f>IF(N181="snížená",J181,0)</f>
        <v>0</v>
      </c>
      <c r="BG181" s="251">
        <f>IF(N181="zákl. přenesená",J181,0)</f>
        <v>0</v>
      </c>
      <c r="BH181" s="251">
        <f>IF(N181="sníž. přenesená",J181,0)</f>
        <v>0</v>
      </c>
      <c r="BI181" s="251">
        <f>IF(N181="nulová",J181,0)</f>
        <v>0</v>
      </c>
      <c r="BJ181" s="25" t="s">
        <v>24</v>
      </c>
      <c r="BK181" s="251">
        <f>ROUND(I181*H181,2)</f>
        <v>0</v>
      </c>
      <c r="BL181" s="25" t="s">
        <v>786</v>
      </c>
      <c r="BM181" s="25" t="s">
        <v>2979</v>
      </c>
    </row>
    <row r="182" spans="2:47" s="1" customFormat="1" ht="13.5">
      <c r="B182" s="47"/>
      <c r="C182" s="75"/>
      <c r="D182" s="252" t="s">
        <v>403</v>
      </c>
      <c r="E182" s="75"/>
      <c r="F182" s="253" t="s">
        <v>2978</v>
      </c>
      <c r="G182" s="75"/>
      <c r="H182" s="75"/>
      <c r="I182" s="208"/>
      <c r="J182" s="75"/>
      <c r="K182" s="75"/>
      <c r="L182" s="73"/>
      <c r="M182" s="254"/>
      <c r="N182" s="48"/>
      <c r="O182" s="48"/>
      <c r="P182" s="48"/>
      <c r="Q182" s="48"/>
      <c r="R182" s="48"/>
      <c r="S182" s="48"/>
      <c r="T182" s="96"/>
      <c r="AT182" s="25" t="s">
        <v>403</v>
      </c>
      <c r="AU182" s="25" t="s">
        <v>24</v>
      </c>
    </row>
    <row r="183" spans="2:65" s="1" customFormat="1" ht="16.5" customHeight="1">
      <c r="B183" s="47"/>
      <c r="C183" s="240" t="s">
        <v>678</v>
      </c>
      <c r="D183" s="240" t="s">
        <v>396</v>
      </c>
      <c r="E183" s="241" t="s">
        <v>2980</v>
      </c>
      <c r="F183" s="242" t="s">
        <v>2981</v>
      </c>
      <c r="G183" s="243" t="s">
        <v>2831</v>
      </c>
      <c r="H183" s="244">
        <v>1</v>
      </c>
      <c r="I183" s="245"/>
      <c r="J183" s="246">
        <f>ROUND(I183*H183,2)</f>
        <v>0</v>
      </c>
      <c r="K183" s="242" t="s">
        <v>22</v>
      </c>
      <c r="L183" s="73"/>
      <c r="M183" s="247" t="s">
        <v>22</v>
      </c>
      <c r="N183" s="248" t="s">
        <v>44</v>
      </c>
      <c r="O183" s="48"/>
      <c r="P183" s="249">
        <f>O183*H183</f>
        <v>0</v>
      </c>
      <c r="Q183" s="249">
        <v>0</v>
      </c>
      <c r="R183" s="249">
        <f>Q183*H183</f>
        <v>0</v>
      </c>
      <c r="S183" s="249">
        <v>0</v>
      </c>
      <c r="T183" s="250">
        <f>S183*H183</f>
        <v>0</v>
      </c>
      <c r="AR183" s="25" t="s">
        <v>786</v>
      </c>
      <c r="AT183" s="25" t="s">
        <v>396</v>
      </c>
      <c r="AU183" s="25" t="s">
        <v>24</v>
      </c>
      <c r="AY183" s="25" t="s">
        <v>394</v>
      </c>
      <c r="BE183" s="251">
        <f>IF(N183="základní",J183,0)</f>
        <v>0</v>
      </c>
      <c r="BF183" s="251">
        <f>IF(N183="snížená",J183,0)</f>
        <v>0</v>
      </c>
      <c r="BG183" s="251">
        <f>IF(N183="zákl. přenesená",J183,0)</f>
        <v>0</v>
      </c>
      <c r="BH183" s="251">
        <f>IF(N183="sníž. přenesená",J183,0)</f>
        <v>0</v>
      </c>
      <c r="BI183" s="251">
        <f>IF(N183="nulová",J183,0)</f>
        <v>0</v>
      </c>
      <c r="BJ183" s="25" t="s">
        <v>24</v>
      </c>
      <c r="BK183" s="251">
        <f>ROUND(I183*H183,2)</f>
        <v>0</v>
      </c>
      <c r="BL183" s="25" t="s">
        <v>786</v>
      </c>
      <c r="BM183" s="25" t="s">
        <v>2982</v>
      </c>
    </row>
    <row r="184" spans="2:47" s="1" customFormat="1" ht="13.5">
      <c r="B184" s="47"/>
      <c r="C184" s="75"/>
      <c r="D184" s="252" t="s">
        <v>403</v>
      </c>
      <c r="E184" s="75"/>
      <c r="F184" s="253" t="s">
        <v>2983</v>
      </c>
      <c r="G184" s="75"/>
      <c r="H184" s="75"/>
      <c r="I184" s="208"/>
      <c r="J184" s="75"/>
      <c r="K184" s="75"/>
      <c r="L184" s="73"/>
      <c r="M184" s="309"/>
      <c r="N184" s="310"/>
      <c r="O184" s="310"/>
      <c r="P184" s="310"/>
      <c r="Q184" s="310"/>
      <c r="R184" s="310"/>
      <c r="S184" s="310"/>
      <c r="T184" s="311"/>
      <c r="AT184" s="25" t="s">
        <v>403</v>
      </c>
      <c r="AU184" s="25" t="s">
        <v>24</v>
      </c>
    </row>
    <row r="185" spans="2:12" s="1" customFormat="1" ht="6.95" customHeight="1">
      <c r="B185" s="68"/>
      <c r="C185" s="69"/>
      <c r="D185" s="69"/>
      <c r="E185" s="69"/>
      <c r="F185" s="69"/>
      <c r="G185" s="69"/>
      <c r="H185" s="69"/>
      <c r="I185" s="181"/>
      <c r="J185" s="69"/>
      <c r="K185" s="69"/>
      <c r="L185" s="73"/>
    </row>
  </sheetData>
  <sheetProtection password="CC35" sheet="1" objects="1" scenarios="1" formatColumns="0" formatRows="0" autoFilter="0"/>
  <autoFilter ref="C85:K184"/>
  <mergeCells count="13">
    <mergeCell ref="E7:H7"/>
    <mergeCell ref="E9:H9"/>
    <mergeCell ref="E11:H11"/>
    <mergeCell ref="E26:H26"/>
    <mergeCell ref="E47:H47"/>
    <mergeCell ref="E49:H49"/>
    <mergeCell ref="E51:H51"/>
    <mergeCell ref="J55:J56"/>
    <mergeCell ref="E74:H74"/>
    <mergeCell ref="E76:H76"/>
    <mergeCell ref="E78:H78"/>
    <mergeCell ref="G1:H1"/>
    <mergeCell ref="L2:V2"/>
  </mergeCells>
  <hyperlinks>
    <hyperlink ref="F1:G1" location="C2" display="1) Krycí list soupisu"/>
    <hyperlink ref="G1:H1" location="C58"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357"/>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0"/>
      <c r="C1" s="150"/>
      <c r="D1" s="151" t="s">
        <v>1</v>
      </c>
      <c r="E1" s="150"/>
      <c r="F1" s="152" t="s">
        <v>158</v>
      </c>
      <c r="G1" s="152" t="s">
        <v>159</v>
      </c>
      <c r="H1" s="152"/>
      <c r="I1" s="153"/>
      <c r="J1" s="152" t="s">
        <v>160</v>
      </c>
      <c r="K1" s="151" t="s">
        <v>161</v>
      </c>
      <c r="L1" s="152" t="s">
        <v>162</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92</v>
      </c>
    </row>
    <row r="3" spans="2:46" ht="6.95" customHeight="1">
      <c r="B3" s="26"/>
      <c r="C3" s="27"/>
      <c r="D3" s="27"/>
      <c r="E3" s="27"/>
      <c r="F3" s="27"/>
      <c r="G3" s="27"/>
      <c r="H3" s="27"/>
      <c r="I3" s="155"/>
      <c r="J3" s="27"/>
      <c r="K3" s="28"/>
      <c r="AT3" s="25" t="s">
        <v>81</v>
      </c>
    </row>
    <row r="4" spans="2:46" ht="36.95" customHeight="1">
      <c r="B4" s="29"/>
      <c r="C4" s="30"/>
      <c r="D4" s="31" t="s">
        <v>167</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18</v>
      </c>
      <c r="E6" s="30"/>
      <c r="F6" s="30"/>
      <c r="G6" s="30"/>
      <c r="H6" s="30"/>
      <c r="I6" s="156"/>
      <c r="J6" s="30"/>
      <c r="K6" s="32"/>
    </row>
    <row r="7" spans="2:11" ht="16.5" customHeight="1">
      <c r="B7" s="29"/>
      <c r="C7" s="30"/>
      <c r="D7" s="30"/>
      <c r="E7" s="157" t="str">
        <f>'Rekapitulace stavby'!K6</f>
        <v>Revitalizace a zatraktivnění pevnosti - Stavební úpravy a přístavba návštěvnického centra</v>
      </c>
      <c r="F7" s="41"/>
      <c r="G7" s="41"/>
      <c r="H7" s="41"/>
      <c r="I7" s="156"/>
      <c r="J7" s="30"/>
      <c r="K7" s="32"/>
    </row>
    <row r="8" spans="2:11" ht="13.5">
      <c r="B8" s="29"/>
      <c r="C8" s="30"/>
      <c r="D8" s="41" t="s">
        <v>176</v>
      </c>
      <c r="E8" s="30"/>
      <c r="F8" s="30"/>
      <c r="G8" s="30"/>
      <c r="H8" s="30"/>
      <c r="I8" s="156"/>
      <c r="J8" s="30"/>
      <c r="K8" s="32"/>
    </row>
    <row r="9" spans="2:11" s="1" customFormat="1" ht="16.5" customHeight="1">
      <c r="B9" s="47"/>
      <c r="C9" s="48"/>
      <c r="D9" s="48"/>
      <c r="E9" s="157" t="s">
        <v>179</v>
      </c>
      <c r="F9" s="48"/>
      <c r="G9" s="48"/>
      <c r="H9" s="48"/>
      <c r="I9" s="158"/>
      <c r="J9" s="48"/>
      <c r="K9" s="52"/>
    </row>
    <row r="10" spans="2:11" s="1" customFormat="1" ht="13.5">
      <c r="B10" s="47"/>
      <c r="C10" s="48"/>
      <c r="D10" s="41" t="s">
        <v>182</v>
      </c>
      <c r="E10" s="48"/>
      <c r="F10" s="48"/>
      <c r="G10" s="48"/>
      <c r="H10" s="48"/>
      <c r="I10" s="158"/>
      <c r="J10" s="48"/>
      <c r="K10" s="52"/>
    </row>
    <row r="11" spans="2:11" s="1" customFormat="1" ht="36.95" customHeight="1">
      <c r="B11" s="47"/>
      <c r="C11" s="48"/>
      <c r="D11" s="48"/>
      <c r="E11" s="159" t="s">
        <v>2984</v>
      </c>
      <c r="F11" s="48"/>
      <c r="G11" s="48"/>
      <c r="H11" s="48"/>
      <c r="I11" s="158"/>
      <c r="J11" s="48"/>
      <c r="K11" s="52"/>
    </row>
    <row r="12" spans="2:11" s="1" customFormat="1" ht="13.5">
      <c r="B12" s="47"/>
      <c r="C12" s="48"/>
      <c r="D12" s="48"/>
      <c r="E12" s="48"/>
      <c r="F12" s="48"/>
      <c r="G12" s="48"/>
      <c r="H12" s="48"/>
      <c r="I12" s="158"/>
      <c r="J12" s="48"/>
      <c r="K12" s="52"/>
    </row>
    <row r="13" spans="2:11" s="1" customFormat="1" ht="14.4" customHeight="1">
      <c r="B13" s="47"/>
      <c r="C13" s="48"/>
      <c r="D13" s="41" t="s">
        <v>21</v>
      </c>
      <c r="E13" s="48"/>
      <c r="F13" s="36" t="s">
        <v>22</v>
      </c>
      <c r="G13" s="48"/>
      <c r="H13" s="48"/>
      <c r="I13" s="160" t="s">
        <v>23</v>
      </c>
      <c r="J13" s="36" t="s">
        <v>22</v>
      </c>
      <c r="K13" s="52"/>
    </row>
    <row r="14" spans="2:11" s="1" customFormat="1" ht="14.4" customHeight="1">
      <c r="B14" s="47"/>
      <c r="C14" s="48"/>
      <c r="D14" s="41" t="s">
        <v>25</v>
      </c>
      <c r="E14" s="48"/>
      <c r="F14" s="36" t="s">
        <v>26</v>
      </c>
      <c r="G14" s="48"/>
      <c r="H14" s="48"/>
      <c r="I14" s="160" t="s">
        <v>27</v>
      </c>
      <c r="J14" s="161" t="str">
        <f>'Rekapitulace stavby'!AN8</f>
        <v>3. 5. 2017</v>
      </c>
      <c r="K14" s="52"/>
    </row>
    <row r="15" spans="2:11" s="1" customFormat="1" ht="10.8" customHeight="1">
      <c r="B15" s="47"/>
      <c r="C15" s="48"/>
      <c r="D15" s="48"/>
      <c r="E15" s="48"/>
      <c r="F15" s="48"/>
      <c r="G15" s="48"/>
      <c r="H15" s="48"/>
      <c r="I15" s="158"/>
      <c r="J15" s="48"/>
      <c r="K15" s="52"/>
    </row>
    <row r="16" spans="2:11" s="1" customFormat="1" ht="14.4" customHeight="1">
      <c r="B16" s="47"/>
      <c r="C16" s="48"/>
      <c r="D16" s="41" t="s">
        <v>29</v>
      </c>
      <c r="E16" s="48"/>
      <c r="F16" s="48"/>
      <c r="G16" s="48"/>
      <c r="H16" s="48"/>
      <c r="I16" s="160" t="s">
        <v>30</v>
      </c>
      <c r="J16" s="36" t="str">
        <f>IF('Rekapitulace stavby'!AN10="","",'Rekapitulace stavby'!AN10)</f>
        <v/>
      </c>
      <c r="K16" s="52"/>
    </row>
    <row r="17" spans="2:11" s="1" customFormat="1" ht="18" customHeight="1">
      <c r="B17" s="47"/>
      <c r="C17" s="48"/>
      <c r="D17" s="48"/>
      <c r="E17" s="36" t="str">
        <f>IF('Rekapitulace stavby'!E11="","",'Rekapitulace stavby'!E11)</f>
        <v xml:space="preserve"> </v>
      </c>
      <c r="F17" s="48"/>
      <c r="G17" s="48"/>
      <c r="H17" s="48"/>
      <c r="I17" s="160" t="s">
        <v>32</v>
      </c>
      <c r="J17" s="36" t="str">
        <f>IF('Rekapitulace stavby'!AN11="","",'Rekapitulace stavby'!AN11)</f>
        <v/>
      </c>
      <c r="K17" s="52"/>
    </row>
    <row r="18" spans="2:11" s="1" customFormat="1" ht="6.95" customHeight="1">
      <c r="B18" s="47"/>
      <c r="C18" s="48"/>
      <c r="D18" s="48"/>
      <c r="E18" s="48"/>
      <c r="F18" s="48"/>
      <c r="G18" s="48"/>
      <c r="H18" s="48"/>
      <c r="I18" s="158"/>
      <c r="J18" s="48"/>
      <c r="K18" s="52"/>
    </row>
    <row r="19" spans="2:11" s="1" customFormat="1" ht="14.4" customHeight="1">
      <c r="B19" s="47"/>
      <c r="C19" s="48"/>
      <c r="D19" s="41" t="s">
        <v>33</v>
      </c>
      <c r="E19" s="48"/>
      <c r="F19" s="48"/>
      <c r="G19" s="48"/>
      <c r="H19" s="48"/>
      <c r="I19" s="160" t="s">
        <v>30</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60" t="s">
        <v>32</v>
      </c>
      <c r="J20" s="36" t="str">
        <f>IF('Rekapitulace stavby'!AN14="Vyplň údaj","",IF('Rekapitulace stavby'!AN14="","",'Rekapitulace stavby'!AN14))</f>
        <v/>
      </c>
      <c r="K20" s="52"/>
    </row>
    <row r="21" spans="2:11" s="1" customFormat="1" ht="6.95" customHeight="1">
      <c r="B21" s="47"/>
      <c r="C21" s="48"/>
      <c r="D21" s="48"/>
      <c r="E21" s="48"/>
      <c r="F21" s="48"/>
      <c r="G21" s="48"/>
      <c r="H21" s="48"/>
      <c r="I21" s="158"/>
      <c r="J21" s="48"/>
      <c r="K21" s="52"/>
    </row>
    <row r="22" spans="2:11" s="1" customFormat="1" ht="14.4" customHeight="1">
      <c r="B22" s="47"/>
      <c r="C22" s="48"/>
      <c r="D22" s="41" t="s">
        <v>35</v>
      </c>
      <c r="E22" s="48"/>
      <c r="F22" s="48"/>
      <c r="G22" s="48"/>
      <c r="H22" s="48"/>
      <c r="I22" s="160" t="s">
        <v>30</v>
      </c>
      <c r="J22" s="36" t="str">
        <f>IF('Rekapitulace stavby'!AN16="","",'Rekapitulace stavby'!AN16)</f>
        <v/>
      </c>
      <c r="K22" s="52"/>
    </row>
    <row r="23" spans="2:11" s="1" customFormat="1" ht="18" customHeight="1">
      <c r="B23" s="47"/>
      <c r="C23" s="48"/>
      <c r="D23" s="48"/>
      <c r="E23" s="36" t="str">
        <f>IF('Rekapitulace stavby'!E17="","",'Rekapitulace stavby'!E17)</f>
        <v xml:space="preserve"> </v>
      </c>
      <c r="F23" s="48"/>
      <c r="G23" s="48"/>
      <c r="H23" s="48"/>
      <c r="I23" s="160" t="s">
        <v>32</v>
      </c>
      <c r="J23" s="36" t="str">
        <f>IF('Rekapitulace stavby'!AN17="","",'Rekapitulace stavby'!AN17)</f>
        <v/>
      </c>
      <c r="K23" s="52"/>
    </row>
    <row r="24" spans="2:11" s="1" customFormat="1" ht="6.95" customHeight="1">
      <c r="B24" s="47"/>
      <c r="C24" s="48"/>
      <c r="D24" s="48"/>
      <c r="E24" s="48"/>
      <c r="F24" s="48"/>
      <c r="G24" s="48"/>
      <c r="H24" s="48"/>
      <c r="I24" s="158"/>
      <c r="J24" s="48"/>
      <c r="K24" s="52"/>
    </row>
    <row r="25" spans="2:11" s="1" customFormat="1" ht="14.4" customHeight="1">
      <c r="B25" s="47"/>
      <c r="C25" s="48"/>
      <c r="D25" s="41" t="s">
        <v>37</v>
      </c>
      <c r="E25" s="48"/>
      <c r="F25" s="48"/>
      <c r="G25" s="48"/>
      <c r="H25" s="48"/>
      <c r="I25" s="158"/>
      <c r="J25" s="48"/>
      <c r="K25" s="52"/>
    </row>
    <row r="26" spans="2:11" s="7" customFormat="1" ht="16.5" customHeight="1">
      <c r="B26" s="162"/>
      <c r="C26" s="163"/>
      <c r="D26" s="163"/>
      <c r="E26" s="45" t="s">
        <v>22</v>
      </c>
      <c r="F26" s="45"/>
      <c r="G26" s="45"/>
      <c r="H26" s="45"/>
      <c r="I26" s="164"/>
      <c r="J26" s="163"/>
      <c r="K26" s="165"/>
    </row>
    <row r="27" spans="2:11" s="1" customFormat="1" ht="6.95" customHeight="1">
      <c r="B27" s="47"/>
      <c r="C27" s="48"/>
      <c r="D27" s="48"/>
      <c r="E27" s="48"/>
      <c r="F27" s="48"/>
      <c r="G27" s="48"/>
      <c r="H27" s="48"/>
      <c r="I27" s="158"/>
      <c r="J27" s="48"/>
      <c r="K27" s="52"/>
    </row>
    <row r="28" spans="2:11" s="1" customFormat="1" ht="6.95" customHeight="1">
      <c r="B28" s="47"/>
      <c r="C28" s="48"/>
      <c r="D28" s="107"/>
      <c r="E28" s="107"/>
      <c r="F28" s="107"/>
      <c r="G28" s="107"/>
      <c r="H28" s="107"/>
      <c r="I28" s="167"/>
      <c r="J28" s="107"/>
      <c r="K28" s="168"/>
    </row>
    <row r="29" spans="2:11" s="1" customFormat="1" ht="25.4" customHeight="1">
      <c r="B29" s="47"/>
      <c r="C29" s="48"/>
      <c r="D29" s="169" t="s">
        <v>39</v>
      </c>
      <c r="E29" s="48"/>
      <c r="F29" s="48"/>
      <c r="G29" s="48"/>
      <c r="H29" s="48"/>
      <c r="I29" s="158"/>
      <c r="J29" s="170">
        <f>ROUND(J101,2)</f>
        <v>0</v>
      </c>
      <c r="K29" s="52"/>
    </row>
    <row r="30" spans="2:11" s="1" customFormat="1" ht="6.95" customHeight="1">
      <c r="B30" s="47"/>
      <c r="C30" s="48"/>
      <c r="D30" s="107"/>
      <c r="E30" s="107"/>
      <c r="F30" s="107"/>
      <c r="G30" s="107"/>
      <c r="H30" s="107"/>
      <c r="I30" s="167"/>
      <c r="J30" s="107"/>
      <c r="K30" s="168"/>
    </row>
    <row r="31" spans="2:11" s="1" customFormat="1" ht="14.4" customHeight="1">
      <c r="B31" s="47"/>
      <c r="C31" s="48"/>
      <c r="D31" s="48"/>
      <c r="E31" s="48"/>
      <c r="F31" s="53" t="s">
        <v>41</v>
      </c>
      <c r="G31" s="48"/>
      <c r="H31" s="48"/>
      <c r="I31" s="171" t="s">
        <v>40</v>
      </c>
      <c r="J31" s="53" t="s">
        <v>42</v>
      </c>
      <c r="K31" s="52"/>
    </row>
    <row r="32" spans="2:11" s="1" customFormat="1" ht="14.4" customHeight="1">
      <c r="B32" s="47"/>
      <c r="C32" s="48"/>
      <c r="D32" s="56" t="s">
        <v>43</v>
      </c>
      <c r="E32" s="56" t="s">
        <v>44</v>
      </c>
      <c r="F32" s="172">
        <f>ROUND(SUM(BE101:BE356),2)</f>
        <v>0</v>
      </c>
      <c r="G32" s="48"/>
      <c r="H32" s="48"/>
      <c r="I32" s="173">
        <v>0.21</v>
      </c>
      <c r="J32" s="172">
        <f>ROUND(ROUND((SUM(BE101:BE356)),2)*I32,2)</f>
        <v>0</v>
      </c>
      <c r="K32" s="52"/>
    </row>
    <row r="33" spans="2:11" s="1" customFormat="1" ht="14.4" customHeight="1">
      <c r="B33" s="47"/>
      <c r="C33" s="48"/>
      <c r="D33" s="48"/>
      <c r="E33" s="56" t="s">
        <v>45</v>
      </c>
      <c r="F33" s="172">
        <f>ROUND(SUM(BF101:BF356),2)</f>
        <v>0</v>
      </c>
      <c r="G33" s="48"/>
      <c r="H33" s="48"/>
      <c r="I33" s="173">
        <v>0.15</v>
      </c>
      <c r="J33" s="172">
        <f>ROUND(ROUND((SUM(BF101:BF356)),2)*I33,2)</f>
        <v>0</v>
      </c>
      <c r="K33" s="52"/>
    </row>
    <row r="34" spans="2:11" s="1" customFormat="1" ht="14.4" customHeight="1" hidden="1">
      <c r="B34" s="47"/>
      <c r="C34" s="48"/>
      <c r="D34" s="48"/>
      <c r="E34" s="56" t="s">
        <v>46</v>
      </c>
      <c r="F34" s="172">
        <f>ROUND(SUM(BG101:BG356),2)</f>
        <v>0</v>
      </c>
      <c r="G34" s="48"/>
      <c r="H34" s="48"/>
      <c r="I34" s="173">
        <v>0.21</v>
      </c>
      <c r="J34" s="172">
        <v>0</v>
      </c>
      <c r="K34" s="52"/>
    </row>
    <row r="35" spans="2:11" s="1" customFormat="1" ht="14.4" customHeight="1" hidden="1">
      <c r="B35" s="47"/>
      <c r="C35" s="48"/>
      <c r="D35" s="48"/>
      <c r="E35" s="56" t="s">
        <v>47</v>
      </c>
      <c r="F35" s="172">
        <f>ROUND(SUM(BH101:BH356),2)</f>
        <v>0</v>
      </c>
      <c r="G35" s="48"/>
      <c r="H35" s="48"/>
      <c r="I35" s="173">
        <v>0.15</v>
      </c>
      <c r="J35" s="172">
        <v>0</v>
      </c>
      <c r="K35" s="52"/>
    </row>
    <row r="36" spans="2:11" s="1" customFormat="1" ht="14.4" customHeight="1" hidden="1">
      <c r="B36" s="47"/>
      <c r="C36" s="48"/>
      <c r="D36" s="48"/>
      <c r="E36" s="56" t="s">
        <v>48</v>
      </c>
      <c r="F36" s="172">
        <f>ROUND(SUM(BI101:BI356),2)</f>
        <v>0</v>
      </c>
      <c r="G36" s="48"/>
      <c r="H36" s="48"/>
      <c r="I36" s="173">
        <v>0</v>
      </c>
      <c r="J36" s="172">
        <v>0</v>
      </c>
      <c r="K36" s="52"/>
    </row>
    <row r="37" spans="2:11" s="1" customFormat="1" ht="6.95" customHeight="1">
      <c r="B37" s="47"/>
      <c r="C37" s="48"/>
      <c r="D37" s="48"/>
      <c r="E37" s="48"/>
      <c r="F37" s="48"/>
      <c r="G37" s="48"/>
      <c r="H37" s="48"/>
      <c r="I37" s="158"/>
      <c r="J37" s="48"/>
      <c r="K37" s="52"/>
    </row>
    <row r="38" spans="2:11" s="1" customFormat="1" ht="25.4" customHeight="1">
      <c r="B38" s="47"/>
      <c r="C38" s="174"/>
      <c r="D38" s="175" t="s">
        <v>49</v>
      </c>
      <c r="E38" s="99"/>
      <c r="F38" s="99"/>
      <c r="G38" s="176" t="s">
        <v>50</v>
      </c>
      <c r="H38" s="177" t="s">
        <v>51</v>
      </c>
      <c r="I38" s="178"/>
      <c r="J38" s="179">
        <f>SUM(J29:J36)</f>
        <v>0</v>
      </c>
      <c r="K38" s="180"/>
    </row>
    <row r="39" spans="2:11" s="1" customFormat="1" ht="14.4" customHeight="1">
      <c r="B39" s="68"/>
      <c r="C39" s="69"/>
      <c r="D39" s="69"/>
      <c r="E39" s="69"/>
      <c r="F39" s="69"/>
      <c r="G39" s="69"/>
      <c r="H39" s="69"/>
      <c r="I39" s="181"/>
      <c r="J39" s="69"/>
      <c r="K39" s="70"/>
    </row>
    <row r="43" spans="2:11" s="1" customFormat="1" ht="6.95" customHeight="1">
      <c r="B43" s="182"/>
      <c r="C43" s="183"/>
      <c r="D43" s="183"/>
      <c r="E43" s="183"/>
      <c r="F43" s="183"/>
      <c r="G43" s="183"/>
      <c r="H43" s="183"/>
      <c r="I43" s="184"/>
      <c r="J43" s="183"/>
      <c r="K43" s="185"/>
    </row>
    <row r="44" spans="2:11" s="1" customFormat="1" ht="36.95" customHeight="1">
      <c r="B44" s="47"/>
      <c r="C44" s="31" t="s">
        <v>252</v>
      </c>
      <c r="D44" s="48"/>
      <c r="E44" s="48"/>
      <c r="F44" s="48"/>
      <c r="G44" s="48"/>
      <c r="H44" s="48"/>
      <c r="I44" s="158"/>
      <c r="J44" s="48"/>
      <c r="K44" s="52"/>
    </row>
    <row r="45" spans="2:11" s="1" customFormat="1" ht="6.95" customHeight="1">
      <c r="B45" s="47"/>
      <c r="C45" s="48"/>
      <c r="D45" s="48"/>
      <c r="E45" s="48"/>
      <c r="F45" s="48"/>
      <c r="G45" s="48"/>
      <c r="H45" s="48"/>
      <c r="I45" s="158"/>
      <c r="J45" s="48"/>
      <c r="K45" s="52"/>
    </row>
    <row r="46" spans="2:11" s="1" customFormat="1" ht="14.4" customHeight="1">
      <c r="B46" s="47"/>
      <c r="C46" s="41" t="s">
        <v>18</v>
      </c>
      <c r="D46" s="48"/>
      <c r="E46" s="48"/>
      <c r="F46" s="48"/>
      <c r="G46" s="48"/>
      <c r="H46" s="48"/>
      <c r="I46" s="158"/>
      <c r="J46" s="48"/>
      <c r="K46" s="52"/>
    </row>
    <row r="47" spans="2:11" s="1" customFormat="1" ht="16.5" customHeight="1">
      <c r="B47" s="47"/>
      <c r="C47" s="48"/>
      <c r="D47" s="48"/>
      <c r="E47" s="157" t="str">
        <f>E7</f>
        <v>Revitalizace a zatraktivnění pevnosti - Stavební úpravy a přístavba návštěvnického centra</v>
      </c>
      <c r="F47" s="41"/>
      <c r="G47" s="41"/>
      <c r="H47" s="41"/>
      <c r="I47" s="158"/>
      <c r="J47" s="48"/>
      <c r="K47" s="52"/>
    </row>
    <row r="48" spans="2:11" ht="13.5">
      <c r="B48" s="29"/>
      <c r="C48" s="41" t="s">
        <v>176</v>
      </c>
      <c r="D48" s="30"/>
      <c r="E48" s="30"/>
      <c r="F48" s="30"/>
      <c r="G48" s="30"/>
      <c r="H48" s="30"/>
      <c r="I48" s="156"/>
      <c r="J48" s="30"/>
      <c r="K48" s="32"/>
    </row>
    <row r="49" spans="2:11" s="1" customFormat="1" ht="16.5" customHeight="1">
      <c r="B49" s="47"/>
      <c r="C49" s="48"/>
      <c r="D49" s="48"/>
      <c r="E49" s="157" t="s">
        <v>179</v>
      </c>
      <c r="F49" s="48"/>
      <c r="G49" s="48"/>
      <c r="H49" s="48"/>
      <c r="I49" s="158"/>
      <c r="J49" s="48"/>
      <c r="K49" s="52"/>
    </row>
    <row r="50" spans="2:11" s="1" customFormat="1" ht="14.4" customHeight="1">
      <c r="B50" s="47"/>
      <c r="C50" s="41" t="s">
        <v>182</v>
      </c>
      <c r="D50" s="48"/>
      <c r="E50" s="48"/>
      <c r="F50" s="48"/>
      <c r="G50" s="48"/>
      <c r="H50" s="48"/>
      <c r="I50" s="158"/>
      <c r="J50" s="48"/>
      <c r="K50" s="52"/>
    </row>
    <row r="51" spans="2:11" s="1" customFormat="1" ht="17.25" customHeight="1">
      <c r="B51" s="47"/>
      <c r="C51" s="48"/>
      <c r="D51" s="48"/>
      <c r="E51" s="159" t="str">
        <f>E11</f>
        <v>slp - Slaboproud</v>
      </c>
      <c r="F51" s="48"/>
      <c r="G51" s="48"/>
      <c r="H51" s="48"/>
      <c r="I51" s="158"/>
      <c r="J51" s="48"/>
      <c r="K51" s="52"/>
    </row>
    <row r="52" spans="2:11" s="1" customFormat="1" ht="6.95" customHeight="1">
      <c r="B52" s="47"/>
      <c r="C52" s="48"/>
      <c r="D52" s="48"/>
      <c r="E52" s="48"/>
      <c r="F52" s="48"/>
      <c r="G52" s="48"/>
      <c r="H52" s="48"/>
      <c r="I52" s="158"/>
      <c r="J52" s="48"/>
      <c r="K52" s="52"/>
    </row>
    <row r="53" spans="2:11" s="1" customFormat="1" ht="18" customHeight="1">
      <c r="B53" s="47"/>
      <c r="C53" s="41" t="s">
        <v>25</v>
      </c>
      <c r="D53" s="48"/>
      <c r="E53" s="48"/>
      <c r="F53" s="36" t="str">
        <f>F14</f>
        <v>Dobrošov</v>
      </c>
      <c r="G53" s="48"/>
      <c r="H53" s="48"/>
      <c r="I53" s="160" t="s">
        <v>27</v>
      </c>
      <c r="J53" s="161" t="str">
        <f>IF(J14="","",J14)</f>
        <v>3. 5. 2017</v>
      </c>
      <c r="K53" s="52"/>
    </row>
    <row r="54" spans="2:11" s="1" customFormat="1" ht="6.95" customHeight="1">
      <c r="B54" s="47"/>
      <c r="C54" s="48"/>
      <c r="D54" s="48"/>
      <c r="E54" s="48"/>
      <c r="F54" s="48"/>
      <c r="G54" s="48"/>
      <c r="H54" s="48"/>
      <c r="I54" s="158"/>
      <c r="J54" s="48"/>
      <c r="K54" s="52"/>
    </row>
    <row r="55" spans="2:11" s="1" customFormat="1" ht="13.5">
      <c r="B55" s="47"/>
      <c r="C55" s="41" t="s">
        <v>29</v>
      </c>
      <c r="D55" s="48"/>
      <c r="E55" s="48"/>
      <c r="F55" s="36" t="str">
        <f>E17</f>
        <v xml:space="preserve"> </v>
      </c>
      <c r="G55" s="48"/>
      <c r="H55" s="48"/>
      <c r="I55" s="160" t="s">
        <v>35</v>
      </c>
      <c r="J55" s="45" t="str">
        <f>E23</f>
        <v xml:space="preserve"> </v>
      </c>
      <c r="K55" s="52"/>
    </row>
    <row r="56" spans="2:11" s="1" customFormat="1" ht="14.4" customHeight="1">
      <c r="B56" s="47"/>
      <c r="C56" s="41" t="s">
        <v>33</v>
      </c>
      <c r="D56" s="48"/>
      <c r="E56" s="48"/>
      <c r="F56" s="36" t="str">
        <f>IF(E20="","",E20)</f>
        <v/>
      </c>
      <c r="G56" s="48"/>
      <c r="H56" s="48"/>
      <c r="I56" s="158"/>
      <c r="J56" s="186"/>
      <c r="K56" s="52"/>
    </row>
    <row r="57" spans="2:11" s="1" customFormat="1" ht="10.3" customHeight="1">
      <c r="B57" s="47"/>
      <c r="C57" s="48"/>
      <c r="D57" s="48"/>
      <c r="E57" s="48"/>
      <c r="F57" s="48"/>
      <c r="G57" s="48"/>
      <c r="H57" s="48"/>
      <c r="I57" s="158"/>
      <c r="J57" s="48"/>
      <c r="K57" s="52"/>
    </row>
    <row r="58" spans="2:11" s="1" customFormat="1" ht="29.25" customHeight="1">
      <c r="B58" s="47"/>
      <c r="C58" s="187" t="s">
        <v>281</v>
      </c>
      <c r="D58" s="174"/>
      <c r="E58" s="174"/>
      <c r="F58" s="174"/>
      <c r="G58" s="174"/>
      <c r="H58" s="174"/>
      <c r="I58" s="188"/>
      <c r="J58" s="189" t="s">
        <v>282</v>
      </c>
      <c r="K58" s="190"/>
    </row>
    <row r="59" spans="2:11" s="1" customFormat="1" ht="10.3" customHeight="1">
      <c r="B59" s="47"/>
      <c r="C59" s="48"/>
      <c r="D59" s="48"/>
      <c r="E59" s="48"/>
      <c r="F59" s="48"/>
      <c r="G59" s="48"/>
      <c r="H59" s="48"/>
      <c r="I59" s="158"/>
      <c r="J59" s="48"/>
      <c r="K59" s="52"/>
    </row>
    <row r="60" spans="2:47" s="1" customFormat="1" ht="29.25" customHeight="1">
      <c r="B60" s="47"/>
      <c r="C60" s="191" t="s">
        <v>287</v>
      </c>
      <c r="D60" s="48"/>
      <c r="E60" s="48"/>
      <c r="F60" s="48"/>
      <c r="G60" s="48"/>
      <c r="H60" s="48"/>
      <c r="I60" s="158"/>
      <c r="J60" s="170">
        <f>J101</f>
        <v>0</v>
      </c>
      <c r="K60" s="52"/>
      <c r="AU60" s="25" t="s">
        <v>288</v>
      </c>
    </row>
    <row r="61" spans="2:11" s="8" customFormat="1" ht="24.95" customHeight="1">
      <c r="B61" s="192"/>
      <c r="C61" s="193"/>
      <c r="D61" s="194" t="s">
        <v>2985</v>
      </c>
      <c r="E61" s="195"/>
      <c r="F61" s="195"/>
      <c r="G61" s="195"/>
      <c r="H61" s="195"/>
      <c r="I61" s="196"/>
      <c r="J61" s="197">
        <f>J102</f>
        <v>0</v>
      </c>
      <c r="K61" s="198"/>
    </row>
    <row r="62" spans="2:11" s="9" customFormat="1" ht="19.9" customHeight="1">
      <c r="B62" s="200"/>
      <c r="C62" s="201"/>
      <c r="D62" s="202" t="s">
        <v>2986</v>
      </c>
      <c r="E62" s="203"/>
      <c r="F62" s="203"/>
      <c r="G62" s="203"/>
      <c r="H62" s="203"/>
      <c r="I62" s="204"/>
      <c r="J62" s="205">
        <f>J141</f>
        <v>0</v>
      </c>
      <c r="K62" s="206"/>
    </row>
    <row r="63" spans="2:11" s="9" customFormat="1" ht="19.9" customHeight="1">
      <c r="B63" s="200"/>
      <c r="C63" s="201"/>
      <c r="D63" s="202" t="s">
        <v>2987</v>
      </c>
      <c r="E63" s="203"/>
      <c r="F63" s="203"/>
      <c r="G63" s="203"/>
      <c r="H63" s="203"/>
      <c r="I63" s="204"/>
      <c r="J63" s="205">
        <f>J146</f>
        <v>0</v>
      </c>
      <c r="K63" s="206"/>
    </row>
    <row r="64" spans="2:11" s="9" customFormat="1" ht="19.9" customHeight="1">
      <c r="B64" s="200"/>
      <c r="C64" s="201"/>
      <c r="D64" s="202" t="s">
        <v>2988</v>
      </c>
      <c r="E64" s="203"/>
      <c r="F64" s="203"/>
      <c r="G64" s="203"/>
      <c r="H64" s="203"/>
      <c r="I64" s="204"/>
      <c r="J64" s="205">
        <f>J149</f>
        <v>0</v>
      </c>
      <c r="K64" s="206"/>
    </row>
    <row r="65" spans="2:11" s="8" customFormat="1" ht="24.95" customHeight="1">
      <c r="B65" s="192"/>
      <c r="C65" s="193"/>
      <c r="D65" s="194" t="s">
        <v>2989</v>
      </c>
      <c r="E65" s="195"/>
      <c r="F65" s="195"/>
      <c r="G65" s="195"/>
      <c r="H65" s="195"/>
      <c r="I65" s="196"/>
      <c r="J65" s="197">
        <f>J186</f>
        <v>0</v>
      </c>
      <c r="K65" s="198"/>
    </row>
    <row r="66" spans="2:11" s="9" customFormat="1" ht="19.9" customHeight="1">
      <c r="B66" s="200"/>
      <c r="C66" s="201"/>
      <c r="D66" s="202" t="s">
        <v>2990</v>
      </c>
      <c r="E66" s="203"/>
      <c r="F66" s="203"/>
      <c r="G66" s="203"/>
      <c r="H66" s="203"/>
      <c r="I66" s="204"/>
      <c r="J66" s="205">
        <f>J191</f>
        <v>0</v>
      </c>
      <c r="K66" s="206"/>
    </row>
    <row r="67" spans="2:11" s="9" customFormat="1" ht="19.9" customHeight="1">
      <c r="B67" s="200"/>
      <c r="C67" s="201"/>
      <c r="D67" s="202" t="s">
        <v>2991</v>
      </c>
      <c r="E67" s="203"/>
      <c r="F67" s="203"/>
      <c r="G67" s="203"/>
      <c r="H67" s="203"/>
      <c r="I67" s="204"/>
      <c r="J67" s="205">
        <f>J212</f>
        <v>0</v>
      </c>
      <c r="K67" s="206"/>
    </row>
    <row r="68" spans="2:11" s="9" customFormat="1" ht="19.9" customHeight="1">
      <c r="B68" s="200"/>
      <c r="C68" s="201"/>
      <c r="D68" s="202" t="s">
        <v>2992</v>
      </c>
      <c r="E68" s="203"/>
      <c r="F68" s="203"/>
      <c r="G68" s="203"/>
      <c r="H68" s="203"/>
      <c r="I68" s="204"/>
      <c r="J68" s="205">
        <f>J215</f>
        <v>0</v>
      </c>
      <c r="K68" s="206"/>
    </row>
    <row r="69" spans="2:11" s="9" customFormat="1" ht="19.9" customHeight="1">
      <c r="B69" s="200"/>
      <c r="C69" s="201"/>
      <c r="D69" s="202" t="s">
        <v>2993</v>
      </c>
      <c r="E69" s="203"/>
      <c r="F69" s="203"/>
      <c r="G69" s="203"/>
      <c r="H69" s="203"/>
      <c r="I69" s="204"/>
      <c r="J69" s="205">
        <f>J218</f>
        <v>0</v>
      </c>
      <c r="K69" s="206"/>
    </row>
    <row r="70" spans="2:11" s="9" customFormat="1" ht="19.9" customHeight="1">
      <c r="B70" s="200"/>
      <c r="C70" s="201"/>
      <c r="D70" s="202" t="s">
        <v>2994</v>
      </c>
      <c r="E70" s="203"/>
      <c r="F70" s="203"/>
      <c r="G70" s="203"/>
      <c r="H70" s="203"/>
      <c r="I70" s="204"/>
      <c r="J70" s="205">
        <f>J221</f>
        <v>0</v>
      </c>
      <c r="K70" s="206"/>
    </row>
    <row r="71" spans="2:11" s="9" customFormat="1" ht="19.9" customHeight="1">
      <c r="B71" s="200"/>
      <c r="C71" s="201"/>
      <c r="D71" s="202" t="s">
        <v>2995</v>
      </c>
      <c r="E71" s="203"/>
      <c r="F71" s="203"/>
      <c r="G71" s="203"/>
      <c r="H71" s="203"/>
      <c r="I71" s="204"/>
      <c r="J71" s="205">
        <f>J224</f>
        <v>0</v>
      </c>
      <c r="K71" s="206"/>
    </row>
    <row r="72" spans="2:11" s="9" customFormat="1" ht="19.9" customHeight="1">
      <c r="B72" s="200"/>
      <c r="C72" s="201"/>
      <c r="D72" s="202" t="s">
        <v>2996</v>
      </c>
      <c r="E72" s="203"/>
      <c r="F72" s="203"/>
      <c r="G72" s="203"/>
      <c r="H72" s="203"/>
      <c r="I72" s="204"/>
      <c r="J72" s="205">
        <f>J233</f>
        <v>0</v>
      </c>
      <c r="K72" s="206"/>
    </row>
    <row r="73" spans="2:11" s="9" customFormat="1" ht="19.9" customHeight="1">
      <c r="B73" s="200"/>
      <c r="C73" s="201"/>
      <c r="D73" s="202" t="s">
        <v>2997</v>
      </c>
      <c r="E73" s="203"/>
      <c r="F73" s="203"/>
      <c r="G73" s="203"/>
      <c r="H73" s="203"/>
      <c r="I73" s="204"/>
      <c r="J73" s="205">
        <f>J252</f>
        <v>0</v>
      </c>
      <c r="K73" s="206"/>
    </row>
    <row r="74" spans="2:11" s="8" customFormat="1" ht="24.95" customHeight="1">
      <c r="B74" s="192"/>
      <c r="C74" s="193"/>
      <c r="D74" s="194" t="s">
        <v>2998</v>
      </c>
      <c r="E74" s="195"/>
      <c r="F74" s="195"/>
      <c r="G74" s="195"/>
      <c r="H74" s="195"/>
      <c r="I74" s="196"/>
      <c r="J74" s="197">
        <f>J287</f>
        <v>0</v>
      </c>
      <c r="K74" s="198"/>
    </row>
    <row r="75" spans="2:11" s="9" customFormat="1" ht="19.9" customHeight="1">
      <c r="B75" s="200"/>
      <c r="C75" s="201"/>
      <c r="D75" s="202" t="s">
        <v>2988</v>
      </c>
      <c r="E75" s="203"/>
      <c r="F75" s="203"/>
      <c r="G75" s="203"/>
      <c r="H75" s="203"/>
      <c r="I75" s="204"/>
      <c r="J75" s="205">
        <f>J302</f>
        <v>0</v>
      </c>
      <c r="K75" s="206"/>
    </row>
    <row r="76" spans="2:11" s="8" customFormat="1" ht="24.95" customHeight="1">
      <c r="B76" s="192"/>
      <c r="C76" s="193"/>
      <c r="D76" s="194" t="s">
        <v>2999</v>
      </c>
      <c r="E76" s="195"/>
      <c r="F76" s="195"/>
      <c r="G76" s="195"/>
      <c r="H76" s="195"/>
      <c r="I76" s="196"/>
      <c r="J76" s="197">
        <f>J321</f>
        <v>0</v>
      </c>
      <c r="K76" s="198"/>
    </row>
    <row r="77" spans="2:11" s="9" customFormat="1" ht="19.9" customHeight="1">
      <c r="B77" s="200"/>
      <c r="C77" s="201"/>
      <c r="D77" s="202" t="s">
        <v>3000</v>
      </c>
      <c r="E77" s="203"/>
      <c r="F77" s="203"/>
      <c r="G77" s="203"/>
      <c r="H77" s="203"/>
      <c r="I77" s="204"/>
      <c r="J77" s="205">
        <f>J334</f>
        <v>0</v>
      </c>
      <c r="K77" s="206"/>
    </row>
    <row r="78" spans="2:11" s="8" customFormat="1" ht="24.95" customHeight="1">
      <c r="B78" s="192"/>
      <c r="C78" s="193"/>
      <c r="D78" s="194" t="s">
        <v>3001</v>
      </c>
      <c r="E78" s="195"/>
      <c r="F78" s="195"/>
      <c r="G78" s="195"/>
      <c r="H78" s="195"/>
      <c r="I78" s="196"/>
      <c r="J78" s="197">
        <f>J337</f>
        <v>0</v>
      </c>
      <c r="K78" s="198"/>
    </row>
    <row r="79" spans="2:11" s="8" customFormat="1" ht="24.95" customHeight="1">
      <c r="B79" s="192"/>
      <c r="C79" s="193"/>
      <c r="D79" s="194" t="s">
        <v>3002</v>
      </c>
      <c r="E79" s="195"/>
      <c r="F79" s="195"/>
      <c r="G79" s="195"/>
      <c r="H79" s="195"/>
      <c r="I79" s="196"/>
      <c r="J79" s="197">
        <f>J342</f>
        <v>0</v>
      </c>
      <c r="K79" s="198"/>
    </row>
    <row r="80" spans="2:11" s="1" customFormat="1" ht="21.8" customHeight="1">
      <c r="B80" s="47"/>
      <c r="C80" s="48"/>
      <c r="D80" s="48"/>
      <c r="E80" s="48"/>
      <c r="F80" s="48"/>
      <c r="G80" s="48"/>
      <c r="H80" s="48"/>
      <c r="I80" s="158"/>
      <c r="J80" s="48"/>
      <c r="K80" s="52"/>
    </row>
    <row r="81" spans="2:11" s="1" customFormat="1" ht="6.95" customHeight="1">
      <c r="B81" s="68"/>
      <c r="C81" s="69"/>
      <c r="D81" s="69"/>
      <c r="E81" s="69"/>
      <c r="F81" s="69"/>
      <c r="G81" s="69"/>
      <c r="H81" s="69"/>
      <c r="I81" s="181"/>
      <c r="J81" s="69"/>
      <c r="K81" s="70"/>
    </row>
    <row r="85" spans="2:12" s="1" customFormat="1" ht="6.95" customHeight="1">
      <c r="B85" s="71"/>
      <c r="C85" s="72"/>
      <c r="D85" s="72"/>
      <c r="E85" s="72"/>
      <c r="F85" s="72"/>
      <c r="G85" s="72"/>
      <c r="H85" s="72"/>
      <c r="I85" s="184"/>
      <c r="J85" s="72"/>
      <c r="K85" s="72"/>
      <c r="L85" s="73"/>
    </row>
    <row r="86" spans="2:12" s="1" customFormat="1" ht="36.95" customHeight="1">
      <c r="B86" s="47"/>
      <c r="C86" s="74" t="s">
        <v>378</v>
      </c>
      <c r="D86" s="75"/>
      <c r="E86" s="75"/>
      <c r="F86" s="75"/>
      <c r="G86" s="75"/>
      <c r="H86" s="75"/>
      <c r="I86" s="208"/>
      <c r="J86" s="75"/>
      <c r="K86" s="75"/>
      <c r="L86" s="73"/>
    </row>
    <row r="87" spans="2:12" s="1" customFormat="1" ht="6.95" customHeight="1">
      <c r="B87" s="47"/>
      <c r="C87" s="75"/>
      <c r="D87" s="75"/>
      <c r="E87" s="75"/>
      <c r="F87" s="75"/>
      <c r="G87" s="75"/>
      <c r="H87" s="75"/>
      <c r="I87" s="208"/>
      <c r="J87" s="75"/>
      <c r="K87" s="75"/>
      <c r="L87" s="73"/>
    </row>
    <row r="88" spans="2:12" s="1" customFormat="1" ht="14.4" customHeight="1">
      <c r="B88" s="47"/>
      <c r="C88" s="77" t="s">
        <v>18</v>
      </c>
      <c r="D88" s="75"/>
      <c r="E88" s="75"/>
      <c r="F88" s="75"/>
      <c r="G88" s="75"/>
      <c r="H88" s="75"/>
      <c r="I88" s="208"/>
      <c r="J88" s="75"/>
      <c r="K88" s="75"/>
      <c r="L88" s="73"/>
    </row>
    <row r="89" spans="2:12" s="1" customFormat="1" ht="16.5" customHeight="1">
      <c r="B89" s="47"/>
      <c r="C89" s="75"/>
      <c r="D89" s="75"/>
      <c r="E89" s="209" t="str">
        <f>E7</f>
        <v>Revitalizace a zatraktivnění pevnosti - Stavební úpravy a přístavba návštěvnického centra</v>
      </c>
      <c r="F89" s="77"/>
      <c r="G89" s="77"/>
      <c r="H89" s="77"/>
      <c r="I89" s="208"/>
      <c r="J89" s="75"/>
      <c r="K89" s="75"/>
      <c r="L89" s="73"/>
    </row>
    <row r="90" spans="2:12" ht="13.5">
      <c r="B90" s="29"/>
      <c r="C90" s="77" t="s">
        <v>176</v>
      </c>
      <c r="D90" s="210"/>
      <c r="E90" s="210"/>
      <c r="F90" s="210"/>
      <c r="G90" s="210"/>
      <c r="H90" s="210"/>
      <c r="I90" s="149"/>
      <c r="J90" s="210"/>
      <c r="K90" s="210"/>
      <c r="L90" s="211"/>
    </row>
    <row r="91" spans="2:12" s="1" customFormat="1" ht="16.5" customHeight="1">
      <c r="B91" s="47"/>
      <c r="C91" s="75"/>
      <c r="D91" s="75"/>
      <c r="E91" s="209" t="s">
        <v>179</v>
      </c>
      <c r="F91" s="75"/>
      <c r="G91" s="75"/>
      <c r="H91" s="75"/>
      <c r="I91" s="208"/>
      <c r="J91" s="75"/>
      <c r="K91" s="75"/>
      <c r="L91" s="73"/>
    </row>
    <row r="92" spans="2:12" s="1" customFormat="1" ht="14.4" customHeight="1">
      <c r="B92" s="47"/>
      <c r="C92" s="77" t="s">
        <v>182</v>
      </c>
      <c r="D92" s="75"/>
      <c r="E92" s="75"/>
      <c r="F92" s="75"/>
      <c r="G92" s="75"/>
      <c r="H92" s="75"/>
      <c r="I92" s="208"/>
      <c r="J92" s="75"/>
      <c r="K92" s="75"/>
      <c r="L92" s="73"/>
    </row>
    <row r="93" spans="2:12" s="1" customFormat="1" ht="17.25" customHeight="1">
      <c r="B93" s="47"/>
      <c r="C93" s="75"/>
      <c r="D93" s="75"/>
      <c r="E93" s="83" t="str">
        <f>E11</f>
        <v>slp - Slaboproud</v>
      </c>
      <c r="F93" s="75"/>
      <c r="G93" s="75"/>
      <c r="H93" s="75"/>
      <c r="I93" s="208"/>
      <c r="J93" s="75"/>
      <c r="K93" s="75"/>
      <c r="L93" s="73"/>
    </row>
    <row r="94" spans="2:12" s="1" customFormat="1" ht="6.95" customHeight="1">
      <c r="B94" s="47"/>
      <c r="C94" s="75"/>
      <c r="D94" s="75"/>
      <c r="E94" s="75"/>
      <c r="F94" s="75"/>
      <c r="G94" s="75"/>
      <c r="H94" s="75"/>
      <c r="I94" s="208"/>
      <c r="J94" s="75"/>
      <c r="K94" s="75"/>
      <c r="L94" s="73"/>
    </row>
    <row r="95" spans="2:12" s="1" customFormat="1" ht="18" customHeight="1">
      <c r="B95" s="47"/>
      <c r="C95" s="77" t="s">
        <v>25</v>
      </c>
      <c r="D95" s="75"/>
      <c r="E95" s="75"/>
      <c r="F95" s="212" t="str">
        <f>F14</f>
        <v>Dobrošov</v>
      </c>
      <c r="G95" s="75"/>
      <c r="H95" s="75"/>
      <c r="I95" s="213" t="s">
        <v>27</v>
      </c>
      <c r="J95" s="86" t="str">
        <f>IF(J14="","",J14)</f>
        <v>3. 5. 2017</v>
      </c>
      <c r="K95" s="75"/>
      <c r="L95" s="73"/>
    </row>
    <row r="96" spans="2:12" s="1" customFormat="1" ht="6.95" customHeight="1">
      <c r="B96" s="47"/>
      <c r="C96" s="75"/>
      <c r="D96" s="75"/>
      <c r="E96" s="75"/>
      <c r="F96" s="75"/>
      <c r="G96" s="75"/>
      <c r="H96" s="75"/>
      <c r="I96" s="208"/>
      <c r="J96" s="75"/>
      <c r="K96" s="75"/>
      <c r="L96" s="73"/>
    </row>
    <row r="97" spans="2:12" s="1" customFormat="1" ht="13.5">
      <c r="B97" s="47"/>
      <c r="C97" s="77" t="s">
        <v>29</v>
      </c>
      <c r="D97" s="75"/>
      <c r="E97" s="75"/>
      <c r="F97" s="212" t="str">
        <f>E17</f>
        <v xml:space="preserve"> </v>
      </c>
      <c r="G97" s="75"/>
      <c r="H97" s="75"/>
      <c r="I97" s="213" t="s">
        <v>35</v>
      </c>
      <c r="J97" s="212" t="str">
        <f>E23</f>
        <v xml:space="preserve"> </v>
      </c>
      <c r="K97" s="75"/>
      <c r="L97" s="73"/>
    </row>
    <row r="98" spans="2:12" s="1" customFormat="1" ht="14.4" customHeight="1">
      <c r="B98" s="47"/>
      <c r="C98" s="77" t="s">
        <v>33</v>
      </c>
      <c r="D98" s="75"/>
      <c r="E98" s="75"/>
      <c r="F98" s="212" t="str">
        <f>IF(E20="","",E20)</f>
        <v/>
      </c>
      <c r="G98" s="75"/>
      <c r="H98" s="75"/>
      <c r="I98" s="208"/>
      <c r="J98" s="75"/>
      <c r="K98" s="75"/>
      <c r="L98" s="73"/>
    </row>
    <row r="99" spans="2:12" s="1" customFormat="1" ht="10.3" customHeight="1">
      <c r="B99" s="47"/>
      <c r="C99" s="75"/>
      <c r="D99" s="75"/>
      <c r="E99" s="75"/>
      <c r="F99" s="75"/>
      <c r="G99" s="75"/>
      <c r="H99" s="75"/>
      <c r="I99" s="208"/>
      <c r="J99" s="75"/>
      <c r="K99" s="75"/>
      <c r="L99" s="73"/>
    </row>
    <row r="100" spans="2:20" s="10" customFormat="1" ht="29.25" customHeight="1">
      <c r="B100" s="214"/>
      <c r="C100" s="215" t="s">
        <v>379</v>
      </c>
      <c r="D100" s="216" t="s">
        <v>58</v>
      </c>
      <c r="E100" s="216" t="s">
        <v>54</v>
      </c>
      <c r="F100" s="216" t="s">
        <v>380</v>
      </c>
      <c r="G100" s="216" t="s">
        <v>381</v>
      </c>
      <c r="H100" s="216" t="s">
        <v>382</v>
      </c>
      <c r="I100" s="217" t="s">
        <v>383</v>
      </c>
      <c r="J100" s="216" t="s">
        <v>282</v>
      </c>
      <c r="K100" s="218" t="s">
        <v>384</v>
      </c>
      <c r="L100" s="219"/>
      <c r="M100" s="103" t="s">
        <v>385</v>
      </c>
      <c r="N100" s="104" t="s">
        <v>43</v>
      </c>
      <c r="O100" s="104" t="s">
        <v>386</v>
      </c>
      <c r="P100" s="104" t="s">
        <v>387</v>
      </c>
      <c r="Q100" s="104" t="s">
        <v>388</v>
      </c>
      <c r="R100" s="104" t="s">
        <v>389</v>
      </c>
      <c r="S100" s="104" t="s">
        <v>390</v>
      </c>
      <c r="T100" s="105" t="s">
        <v>391</v>
      </c>
    </row>
    <row r="101" spans="2:63" s="1" customFormat="1" ht="29.25" customHeight="1">
      <c r="B101" s="47"/>
      <c r="C101" s="109" t="s">
        <v>287</v>
      </c>
      <c r="D101" s="75"/>
      <c r="E101" s="75"/>
      <c r="F101" s="75"/>
      <c r="G101" s="75"/>
      <c r="H101" s="75"/>
      <c r="I101" s="208"/>
      <c r="J101" s="220">
        <f>BK101</f>
        <v>0</v>
      </c>
      <c r="K101" s="75"/>
      <c r="L101" s="73"/>
      <c r="M101" s="106"/>
      <c r="N101" s="107"/>
      <c r="O101" s="107"/>
      <c r="P101" s="221">
        <f>P102+P186+P287+P321+P337+P342</f>
        <v>0</v>
      </c>
      <c r="Q101" s="107"/>
      <c r="R101" s="221">
        <f>R102+R186+R287+R321+R337+R342</f>
        <v>0</v>
      </c>
      <c r="S101" s="107"/>
      <c r="T101" s="222">
        <f>T102+T186+T287+T321+T337+T342</f>
        <v>0</v>
      </c>
      <c r="AT101" s="25" t="s">
        <v>72</v>
      </c>
      <c r="AU101" s="25" t="s">
        <v>288</v>
      </c>
      <c r="BK101" s="223">
        <f>BK102+BK186+BK287+BK321+BK337+BK342</f>
        <v>0</v>
      </c>
    </row>
    <row r="102" spans="2:63" s="11" customFormat="1" ht="37.4" customHeight="1">
      <c r="B102" s="224"/>
      <c r="C102" s="225"/>
      <c r="D102" s="226" t="s">
        <v>72</v>
      </c>
      <c r="E102" s="227" t="s">
        <v>3003</v>
      </c>
      <c r="F102" s="227" t="s">
        <v>3004</v>
      </c>
      <c r="G102" s="225"/>
      <c r="H102" s="225"/>
      <c r="I102" s="228"/>
      <c r="J102" s="229">
        <f>BK102</f>
        <v>0</v>
      </c>
      <c r="K102" s="225"/>
      <c r="L102" s="230"/>
      <c r="M102" s="231"/>
      <c r="N102" s="232"/>
      <c r="O102" s="232"/>
      <c r="P102" s="233">
        <f>P103+SUM(P104:P141)+P146+P149</f>
        <v>0</v>
      </c>
      <c r="Q102" s="232"/>
      <c r="R102" s="233">
        <f>R103+SUM(R104:R141)+R146+R149</f>
        <v>0</v>
      </c>
      <c r="S102" s="232"/>
      <c r="T102" s="234">
        <f>T103+SUM(T104:T141)+T146+T149</f>
        <v>0</v>
      </c>
      <c r="AR102" s="235" t="s">
        <v>24</v>
      </c>
      <c r="AT102" s="236" t="s">
        <v>72</v>
      </c>
      <c r="AU102" s="236" t="s">
        <v>73</v>
      </c>
      <c r="AY102" s="235" t="s">
        <v>394</v>
      </c>
      <c r="BK102" s="237">
        <f>BK103+SUM(BK104:BK141)+BK146+BK149</f>
        <v>0</v>
      </c>
    </row>
    <row r="103" spans="2:65" s="1" customFormat="1" ht="25.5" customHeight="1">
      <c r="B103" s="47"/>
      <c r="C103" s="240" t="s">
        <v>24</v>
      </c>
      <c r="D103" s="240" t="s">
        <v>396</v>
      </c>
      <c r="E103" s="241" t="s">
        <v>3005</v>
      </c>
      <c r="F103" s="242" t="s">
        <v>3006</v>
      </c>
      <c r="G103" s="243" t="s">
        <v>2831</v>
      </c>
      <c r="H103" s="244">
        <v>1</v>
      </c>
      <c r="I103" s="245"/>
      <c r="J103" s="246">
        <f>ROUND(I103*H103,2)</f>
        <v>0</v>
      </c>
      <c r="K103" s="242" t="s">
        <v>22</v>
      </c>
      <c r="L103" s="73"/>
      <c r="M103" s="247" t="s">
        <v>22</v>
      </c>
      <c r="N103" s="248" t="s">
        <v>44</v>
      </c>
      <c r="O103" s="48"/>
      <c r="P103" s="249">
        <f>O103*H103</f>
        <v>0</v>
      </c>
      <c r="Q103" s="249">
        <v>0</v>
      </c>
      <c r="R103" s="249">
        <f>Q103*H103</f>
        <v>0</v>
      </c>
      <c r="S103" s="249">
        <v>0</v>
      </c>
      <c r="T103" s="250">
        <f>S103*H103</f>
        <v>0</v>
      </c>
      <c r="AR103" s="25" t="s">
        <v>401</v>
      </c>
      <c r="AT103" s="25" t="s">
        <v>396</v>
      </c>
      <c r="AU103" s="25" t="s">
        <v>24</v>
      </c>
      <c r="AY103" s="25" t="s">
        <v>394</v>
      </c>
      <c r="BE103" s="251">
        <f>IF(N103="základní",J103,0)</f>
        <v>0</v>
      </c>
      <c r="BF103" s="251">
        <f>IF(N103="snížená",J103,0)</f>
        <v>0</v>
      </c>
      <c r="BG103" s="251">
        <f>IF(N103="zákl. přenesená",J103,0)</f>
        <v>0</v>
      </c>
      <c r="BH103" s="251">
        <f>IF(N103="sníž. přenesená",J103,0)</f>
        <v>0</v>
      </c>
      <c r="BI103" s="251">
        <f>IF(N103="nulová",J103,0)</f>
        <v>0</v>
      </c>
      <c r="BJ103" s="25" t="s">
        <v>24</v>
      </c>
      <c r="BK103" s="251">
        <f>ROUND(I103*H103,2)</f>
        <v>0</v>
      </c>
      <c r="BL103" s="25" t="s">
        <v>401</v>
      </c>
      <c r="BM103" s="25" t="s">
        <v>81</v>
      </c>
    </row>
    <row r="104" spans="2:47" s="1" customFormat="1" ht="13.5">
      <c r="B104" s="47"/>
      <c r="C104" s="75"/>
      <c r="D104" s="252" t="s">
        <v>403</v>
      </c>
      <c r="E104" s="75"/>
      <c r="F104" s="253" t="s">
        <v>3006</v>
      </c>
      <c r="G104" s="75"/>
      <c r="H104" s="75"/>
      <c r="I104" s="208"/>
      <c r="J104" s="75"/>
      <c r="K104" s="75"/>
      <c r="L104" s="73"/>
      <c r="M104" s="254"/>
      <c r="N104" s="48"/>
      <c r="O104" s="48"/>
      <c r="P104" s="48"/>
      <c r="Q104" s="48"/>
      <c r="R104" s="48"/>
      <c r="S104" s="48"/>
      <c r="T104" s="96"/>
      <c r="AT104" s="25" t="s">
        <v>403</v>
      </c>
      <c r="AU104" s="25" t="s">
        <v>24</v>
      </c>
    </row>
    <row r="105" spans="2:65" s="1" customFormat="1" ht="16.5" customHeight="1">
      <c r="B105" s="47"/>
      <c r="C105" s="240" t="s">
        <v>81</v>
      </c>
      <c r="D105" s="240" t="s">
        <v>396</v>
      </c>
      <c r="E105" s="241" t="s">
        <v>3007</v>
      </c>
      <c r="F105" s="242" t="s">
        <v>3008</v>
      </c>
      <c r="G105" s="243" t="s">
        <v>2831</v>
      </c>
      <c r="H105" s="244">
        <v>1</v>
      </c>
      <c r="I105" s="245"/>
      <c r="J105" s="246">
        <f>ROUND(I105*H105,2)</f>
        <v>0</v>
      </c>
      <c r="K105" s="242" t="s">
        <v>22</v>
      </c>
      <c r="L105" s="73"/>
      <c r="M105" s="247" t="s">
        <v>22</v>
      </c>
      <c r="N105" s="248" t="s">
        <v>44</v>
      </c>
      <c r="O105" s="48"/>
      <c r="P105" s="249">
        <f>O105*H105</f>
        <v>0</v>
      </c>
      <c r="Q105" s="249">
        <v>0</v>
      </c>
      <c r="R105" s="249">
        <f>Q105*H105</f>
        <v>0</v>
      </c>
      <c r="S105" s="249">
        <v>0</v>
      </c>
      <c r="T105" s="250">
        <f>S105*H105</f>
        <v>0</v>
      </c>
      <c r="AR105" s="25" t="s">
        <v>401</v>
      </c>
      <c r="AT105" s="25" t="s">
        <v>396</v>
      </c>
      <c r="AU105" s="25" t="s">
        <v>24</v>
      </c>
      <c r="AY105" s="25" t="s">
        <v>394</v>
      </c>
      <c r="BE105" s="251">
        <f>IF(N105="základní",J105,0)</f>
        <v>0</v>
      </c>
      <c r="BF105" s="251">
        <f>IF(N105="snížená",J105,0)</f>
        <v>0</v>
      </c>
      <c r="BG105" s="251">
        <f>IF(N105="zákl. přenesená",J105,0)</f>
        <v>0</v>
      </c>
      <c r="BH105" s="251">
        <f>IF(N105="sníž. přenesená",J105,0)</f>
        <v>0</v>
      </c>
      <c r="BI105" s="251">
        <f>IF(N105="nulová",J105,0)</f>
        <v>0</v>
      </c>
      <c r="BJ105" s="25" t="s">
        <v>24</v>
      </c>
      <c r="BK105" s="251">
        <f>ROUND(I105*H105,2)</f>
        <v>0</v>
      </c>
      <c r="BL105" s="25" t="s">
        <v>401</v>
      </c>
      <c r="BM105" s="25" t="s">
        <v>401</v>
      </c>
    </row>
    <row r="106" spans="2:47" s="1" customFormat="1" ht="13.5">
      <c r="B106" s="47"/>
      <c r="C106" s="75"/>
      <c r="D106" s="252" t="s">
        <v>403</v>
      </c>
      <c r="E106" s="75"/>
      <c r="F106" s="253" t="s">
        <v>3008</v>
      </c>
      <c r="G106" s="75"/>
      <c r="H106" s="75"/>
      <c r="I106" s="208"/>
      <c r="J106" s="75"/>
      <c r="K106" s="75"/>
      <c r="L106" s="73"/>
      <c r="M106" s="254"/>
      <c r="N106" s="48"/>
      <c r="O106" s="48"/>
      <c r="P106" s="48"/>
      <c r="Q106" s="48"/>
      <c r="R106" s="48"/>
      <c r="S106" s="48"/>
      <c r="T106" s="96"/>
      <c r="AT106" s="25" t="s">
        <v>403</v>
      </c>
      <c r="AU106" s="25" t="s">
        <v>24</v>
      </c>
    </row>
    <row r="107" spans="2:65" s="1" customFormat="1" ht="51" customHeight="1">
      <c r="B107" s="47"/>
      <c r="C107" s="240" t="s">
        <v>413</v>
      </c>
      <c r="D107" s="240" t="s">
        <v>396</v>
      </c>
      <c r="E107" s="241" t="s">
        <v>3009</v>
      </c>
      <c r="F107" s="242" t="s">
        <v>3010</v>
      </c>
      <c r="G107" s="243" t="s">
        <v>2831</v>
      </c>
      <c r="H107" s="244">
        <v>1</v>
      </c>
      <c r="I107" s="245"/>
      <c r="J107" s="246">
        <f>ROUND(I107*H107,2)</f>
        <v>0</v>
      </c>
      <c r="K107" s="242" t="s">
        <v>22</v>
      </c>
      <c r="L107" s="73"/>
      <c r="M107" s="247" t="s">
        <v>22</v>
      </c>
      <c r="N107" s="248" t="s">
        <v>44</v>
      </c>
      <c r="O107" s="48"/>
      <c r="P107" s="249">
        <f>O107*H107</f>
        <v>0</v>
      </c>
      <c r="Q107" s="249">
        <v>0</v>
      </c>
      <c r="R107" s="249">
        <f>Q107*H107</f>
        <v>0</v>
      </c>
      <c r="S107" s="249">
        <v>0</v>
      </c>
      <c r="T107" s="250">
        <f>S107*H107</f>
        <v>0</v>
      </c>
      <c r="AR107" s="25" t="s">
        <v>401</v>
      </c>
      <c r="AT107" s="25" t="s">
        <v>396</v>
      </c>
      <c r="AU107" s="25" t="s">
        <v>24</v>
      </c>
      <c r="AY107" s="25" t="s">
        <v>394</v>
      </c>
      <c r="BE107" s="251">
        <f>IF(N107="základní",J107,0)</f>
        <v>0</v>
      </c>
      <c r="BF107" s="251">
        <f>IF(N107="snížená",J107,0)</f>
        <v>0</v>
      </c>
      <c r="BG107" s="251">
        <f>IF(N107="zákl. přenesená",J107,0)</f>
        <v>0</v>
      </c>
      <c r="BH107" s="251">
        <f>IF(N107="sníž. přenesená",J107,0)</f>
        <v>0</v>
      </c>
      <c r="BI107" s="251">
        <f>IF(N107="nulová",J107,0)</f>
        <v>0</v>
      </c>
      <c r="BJ107" s="25" t="s">
        <v>24</v>
      </c>
      <c r="BK107" s="251">
        <f>ROUND(I107*H107,2)</f>
        <v>0</v>
      </c>
      <c r="BL107" s="25" t="s">
        <v>401</v>
      </c>
      <c r="BM107" s="25" t="s">
        <v>432</v>
      </c>
    </row>
    <row r="108" spans="2:47" s="1" customFormat="1" ht="13.5">
      <c r="B108" s="47"/>
      <c r="C108" s="75"/>
      <c r="D108" s="252" t="s">
        <v>403</v>
      </c>
      <c r="E108" s="75"/>
      <c r="F108" s="253" t="s">
        <v>3011</v>
      </c>
      <c r="G108" s="75"/>
      <c r="H108" s="75"/>
      <c r="I108" s="208"/>
      <c r="J108" s="75"/>
      <c r="K108" s="75"/>
      <c r="L108" s="73"/>
      <c r="M108" s="254"/>
      <c r="N108" s="48"/>
      <c r="O108" s="48"/>
      <c r="P108" s="48"/>
      <c r="Q108" s="48"/>
      <c r="R108" s="48"/>
      <c r="S108" s="48"/>
      <c r="T108" s="96"/>
      <c r="AT108" s="25" t="s">
        <v>403</v>
      </c>
      <c r="AU108" s="25" t="s">
        <v>24</v>
      </c>
    </row>
    <row r="109" spans="2:65" s="1" customFormat="1" ht="25.5" customHeight="1">
      <c r="B109" s="47"/>
      <c r="C109" s="240" t="s">
        <v>401</v>
      </c>
      <c r="D109" s="240" t="s">
        <v>396</v>
      </c>
      <c r="E109" s="241" t="s">
        <v>3012</v>
      </c>
      <c r="F109" s="242" t="s">
        <v>3013</v>
      </c>
      <c r="G109" s="243" t="s">
        <v>2831</v>
      </c>
      <c r="H109" s="244">
        <v>2</v>
      </c>
      <c r="I109" s="245"/>
      <c r="J109" s="246">
        <f>ROUND(I109*H109,2)</f>
        <v>0</v>
      </c>
      <c r="K109" s="242" t="s">
        <v>22</v>
      </c>
      <c r="L109" s="73"/>
      <c r="M109" s="247" t="s">
        <v>22</v>
      </c>
      <c r="N109" s="248" t="s">
        <v>44</v>
      </c>
      <c r="O109" s="48"/>
      <c r="P109" s="249">
        <f>O109*H109</f>
        <v>0</v>
      </c>
      <c r="Q109" s="249">
        <v>0</v>
      </c>
      <c r="R109" s="249">
        <f>Q109*H109</f>
        <v>0</v>
      </c>
      <c r="S109" s="249">
        <v>0</v>
      </c>
      <c r="T109" s="250">
        <f>S109*H109</f>
        <v>0</v>
      </c>
      <c r="AR109" s="25" t="s">
        <v>401</v>
      </c>
      <c r="AT109" s="25" t="s">
        <v>396</v>
      </c>
      <c r="AU109" s="25" t="s">
        <v>24</v>
      </c>
      <c r="AY109" s="25" t="s">
        <v>394</v>
      </c>
      <c r="BE109" s="251">
        <f>IF(N109="základní",J109,0)</f>
        <v>0</v>
      </c>
      <c r="BF109" s="251">
        <f>IF(N109="snížená",J109,0)</f>
        <v>0</v>
      </c>
      <c r="BG109" s="251">
        <f>IF(N109="zákl. přenesená",J109,0)</f>
        <v>0</v>
      </c>
      <c r="BH109" s="251">
        <f>IF(N109="sníž. přenesená",J109,0)</f>
        <v>0</v>
      </c>
      <c r="BI109" s="251">
        <f>IF(N109="nulová",J109,0)</f>
        <v>0</v>
      </c>
      <c r="BJ109" s="25" t="s">
        <v>24</v>
      </c>
      <c r="BK109" s="251">
        <f>ROUND(I109*H109,2)</f>
        <v>0</v>
      </c>
      <c r="BL109" s="25" t="s">
        <v>401</v>
      </c>
      <c r="BM109" s="25" t="s">
        <v>443</v>
      </c>
    </row>
    <row r="110" spans="2:47" s="1" customFormat="1" ht="13.5">
      <c r="B110" s="47"/>
      <c r="C110" s="75"/>
      <c r="D110" s="252" t="s">
        <v>403</v>
      </c>
      <c r="E110" s="75"/>
      <c r="F110" s="253" t="s">
        <v>3013</v>
      </c>
      <c r="G110" s="75"/>
      <c r="H110" s="75"/>
      <c r="I110" s="208"/>
      <c r="J110" s="75"/>
      <c r="K110" s="75"/>
      <c r="L110" s="73"/>
      <c r="M110" s="254"/>
      <c r="N110" s="48"/>
      <c r="O110" s="48"/>
      <c r="P110" s="48"/>
      <c r="Q110" s="48"/>
      <c r="R110" s="48"/>
      <c r="S110" s="48"/>
      <c r="T110" s="96"/>
      <c r="AT110" s="25" t="s">
        <v>403</v>
      </c>
      <c r="AU110" s="25" t="s">
        <v>24</v>
      </c>
    </row>
    <row r="111" spans="2:65" s="1" customFormat="1" ht="16.5" customHeight="1">
      <c r="B111" s="47"/>
      <c r="C111" s="240" t="s">
        <v>422</v>
      </c>
      <c r="D111" s="240" t="s">
        <v>396</v>
      </c>
      <c r="E111" s="241" t="s">
        <v>3014</v>
      </c>
      <c r="F111" s="242" t="s">
        <v>3015</v>
      </c>
      <c r="G111" s="243" t="s">
        <v>2831</v>
      </c>
      <c r="H111" s="244">
        <v>7</v>
      </c>
      <c r="I111" s="245"/>
      <c r="J111" s="246">
        <f>ROUND(I111*H111,2)</f>
        <v>0</v>
      </c>
      <c r="K111" s="242" t="s">
        <v>22</v>
      </c>
      <c r="L111" s="73"/>
      <c r="M111" s="247" t="s">
        <v>22</v>
      </c>
      <c r="N111" s="248" t="s">
        <v>44</v>
      </c>
      <c r="O111" s="48"/>
      <c r="P111" s="249">
        <f>O111*H111</f>
        <v>0</v>
      </c>
      <c r="Q111" s="249">
        <v>0</v>
      </c>
      <c r="R111" s="249">
        <f>Q111*H111</f>
        <v>0</v>
      </c>
      <c r="S111" s="249">
        <v>0</v>
      </c>
      <c r="T111" s="250">
        <f>S111*H111</f>
        <v>0</v>
      </c>
      <c r="AR111" s="25" t="s">
        <v>401</v>
      </c>
      <c r="AT111" s="25" t="s">
        <v>396</v>
      </c>
      <c r="AU111" s="25" t="s">
        <v>24</v>
      </c>
      <c r="AY111" s="25" t="s">
        <v>394</v>
      </c>
      <c r="BE111" s="251">
        <f>IF(N111="základní",J111,0)</f>
        <v>0</v>
      </c>
      <c r="BF111" s="251">
        <f>IF(N111="snížená",J111,0)</f>
        <v>0</v>
      </c>
      <c r="BG111" s="251">
        <f>IF(N111="zákl. přenesená",J111,0)</f>
        <v>0</v>
      </c>
      <c r="BH111" s="251">
        <f>IF(N111="sníž. přenesená",J111,0)</f>
        <v>0</v>
      </c>
      <c r="BI111" s="251">
        <f>IF(N111="nulová",J111,0)</f>
        <v>0</v>
      </c>
      <c r="BJ111" s="25" t="s">
        <v>24</v>
      </c>
      <c r="BK111" s="251">
        <f>ROUND(I111*H111,2)</f>
        <v>0</v>
      </c>
      <c r="BL111" s="25" t="s">
        <v>401</v>
      </c>
      <c r="BM111" s="25" t="s">
        <v>455</v>
      </c>
    </row>
    <row r="112" spans="2:47" s="1" customFormat="1" ht="13.5">
      <c r="B112" s="47"/>
      <c r="C112" s="75"/>
      <c r="D112" s="252" t="s">
        <v>403</v>
      </c>
      <c r="E112" s="75"/>
      <c r="F112" s="253" t="s">
        <v>3015</v>
      </c>
      <c r="G112" s="75"/>
      <c r="H112" s="75"/>
      <c r="I112" s="208"/>
      <c r="J112" s="75"/>
      <c r="K112" s="75"/>
      <c r="L112" s="73"/>
      <c r="M112" s="254"/>
      <c r="N112" s="48"/>
      <c r="O112" s="48"/>
      <c r="P112" s="48"/>
      <c r="Q112" s="48"/>
      <c r="R112" s="48"/>
      <c r="S112" s="48"/>
      <c r="T112" s="96"/>
      <c r="AT112" s="25" t="s">
        <v>403</v>
      </c>
      <c r="AU112" s="25" t="s">
        <v>24</v>
      </c>
    </row>
    <row r="113" spans="2:65" s="1" customFormat="1" ht="25.5" customHeight="1">
      <c r="B113" s="47"/>
      <c r="C113" s="240" t="s">
        <v>432</v>
      </c>
      <c r="D113" s="240" t="s">
        <v>396</v>
      </c>
      <c r="E113" s="241" t="s">
        <v>3016</v>
      </c>
      <c r="F113" s="242" t="s">
        <v>3017</v>
      </c>
      <c r="G113" s="243" t="s">
        <v>2831</v>
      </c>
      <c r="H113" s="244">
        <v>2</v>
      </c>
      <c r="I113" s="245"/>
      <c r="J113" s="246">
        <f>ROUND(I113*H113,2)</f>
        <v>0</v>
      </c>
      <c r="K113" s="242" t="s">
        <v>22</v>
      </c>
      <c r="L113" s="73"/>
      <c r="M113" s="247" t="s">
        <v>22</v>
      </c>
      <c r="N113" s="248" t="s">
        <v>44</v>
      </c>
      <c r="O113" s="48"/>
      <c r="P113" s="249">
        <f>O113*H113</f>
        <v>0</v>
      </c>
      <c r="Q113" s="249">
        <v>0</v>
      </c>
      <c r="R113" s="249">
        <f>Q113*H113</f>
        <v>0</v>
      </c>
      <c r="S113" s="249">
        <v>0</v>
      </c>
      <c r="T113" s="250">
        <f>S113*H113</f>
        <v>0</v>
      </c>
      <c r="AR113" s="25" t="s">
        <v>401</v>
      </c>
      <c r="AT113" s="25" t="s">
        <v>396</v>
      </c>
      <c r="AU113" s="25" t="s">
        <v>24</v>
      </c>
      <c r="AY113" s="25" t="s">
        <v>394</v>
      </c>
      <c r="BE113" s="251">
        <f>IF(N113="základní",J113,0)</f>
        <v>0</v>
      </c>
      <c r="BF113" s="251">
        <f>IF(N113="snížená",J113,0)</f>
        <v>0</v>
      </c>
      <c r="BG113" s="251">
        <f>IF(N113="zákl. přenesená",J113,0)</f>
        <v>0</v>
      </c>
      <c r="BH113" s="251">
        <f>IF(N113="sníž. přenesená",J113,0)</f>
        <v>0</v>
      </c>
      <c r="BI113" s="251">
        <f>IF(N113="nulová",J113,0)</f>
        <v>0</v>
      </c>
      <c r="BJ113" s="25" t="s">
        <v>24</v>
      </c>
      <c r="BK113" s="251">
        <f>ROUND(I113*H113,2)</f>
        <v>0</v>
      </c>
      <c r="BL113" s="25" t="s">
        <v>401</v>
      </c>
      <c r="BM113" s="25" t="s">
        <v>305</v>
      </c>
    </row>
    <row r="114" spans="2:47" s="1" customFormat="1" ht="13.5">
      <c r="B114" s="47"/>
      <c r="C114" s="75"/>
      <c r="D114" s="252" t="s">
        <v>403</v>
      </c>
      <c r="E114" s="75"/>
      <c r="F114" s="253" t="s">
        <v>3017</v>
      </c>
      <c r="G114" s="75"/>
      <c r="H114" s="75"/>
      <c r="I114" s="208"/>
      <c r="J114" s="75"/>
      <c r="K114" s="75"/>
      <c r="L114" s="73"/>
      <c r="M114" s="254"/>
      <c r="N114" s="48"/>
      <c r="O114" s="48"/>
      <c r="P114" s="48"/>
      <c r="Q114" s="48"/>
      <c r="R114" s="48"/>
      <c r="S114" s="48"/>
      <c r="T114" s="96"/>
      <c r="AT114" s="25" t="s">
        <v>403</v>
      </c>
      <c r="AU114" s="25" t="s">
        <v>24</v>
      </c>
    </row>
    <row r="115" spans="2:65" s="1" customFormat="1" ht="51" customHeight="1">
      <c r="B115" s="47"/>
      <c r="C115" s="240" t="s">
        <v>437</v>
      </c>
      <c r="D115" s="240" t="s">
        <v>396</v>
      </c>
      <c r="E115" s="241" t="s">
        <v>3018</v>
      </c>
      <c r="F115" s="242" t="s">
        <v>3019</v>
      </c>
      <c r="G115" s="243" t="s">
        <v>2831</v>
      </c>
      <c r="H115" s="244">
        <v>1</v>
      </c>
      <c r="I115" s="245"/>
      <c r="J115" s="246">
        <f>ROUND(I115*H115,2)</f>
        <v>0</v>
      </c>
      <c r="K115" s="242" t="s">
        <v>22</v>
      </c>
      <c r="L115" s="73"/>
      <c r="M115" s="247" t="s">
        <v>22</v>
      </c>
      <c r="N115" s="248" t="s">
        <v>44</v>
      </c>
      <c r="O115" s="48"/>
      <c r="P115" s="249">
        <f>O115*H115</f>
        <v>0</v>
      </c>
      <c r="Q115" s="249">
        <v>0</v>
      </c>
      <c r="R115" s="249">
        <f>Q115*H115</f>
        <v>0</v>
      </c>
      <c r="S115" s="249">
        <v>0</v>
      </c>
      <c r="T115" s="250">
        <f>S115*H115</f>
        <v>0</v>
      </c>
      <c r="AR115" s="25" t="s">
        <v>401</v>
      </c>
      <c r="AT115" s="25" t="s">
        <v>396</v>
      </c>
      <c r="AU115" s="25" t="s">
        <v>24</v>
      </c>
      <c r="AY115" s="25" t="s">
        <v>394</v>
      </c>
      <c r="BE115" s="251">
        <f>IF(N115="základní",J115,0)</f>
        <v>0</v>
      </c>
      <c r="BF115" s="251">
        <f>IF(N115="snížená",J115,0)</f>
        <v>0</v>
      </c>
      <c r="BG115" s="251">
        <f>IF(N115="zákl. přenesená",J115,0)</f>
        <v>0</v>
      </c>
      <c r="BH115" s="251">
        <f>IF(N115="sníž. přenesená",J115,0)</f>
        <v>0</v>
      </c>
      <c r="BI115" s="251">
        <f>IF(N115="nulová",J115,0)</f>
        <v>0</v>
      </c>
      <c r="BJ115" s="25" t="s">
        <v>24</v>
      </c>
      <c r="BK115" s="251">
        <f>ROUND(I115*H115,2)</f>
        <v>0</v>
      </c>
      <c r="BL115" s="25" t="s">
        <v>401</v>
      </c>
      <c r="BM115" s="25" t="s">
        <v>480</v>
      </c>
    </row>
    <row r="116" spans="2:47" s="1" customFormat="1" ht="13.5">
      <c r="B116" s="47"/>
      <c r="C116" s="75"/>
      <c r="D116" s="252" t="s">
        <v>403</v>
      </c>
      <c r="E116" s="75"/>
      <c r="F116" s="253" t="s">
        <v>3020</v>
      </c>
      <c r="G116" s="75"/>
      <c r="H116" s="75"/>
      <c r="I116" s="208"/>
      <c r="J116" s="75"/>
      <c r="K116" s="75"/>
      <c r="L116" s="73"/>
      <c r="M116" s="254"/>
      <c r="N116" s="48"/>
      <c r="O116" s="48"/>
      <c r="P116" s="48"/>
      <c r="Q116" s="48"/>
      <c r="R116" s="48"/>
      <c r="S116" s="48"/>
      <c r="T116" s="96"/>
      <c r="AT116" s="25" t="s">
        <v>403</v>
      </c>
      <c r="AU116" s="25" t="s">
        <v>24</v>
      </c>
    </row>
    <row r="117" spans="2:65" s="1" customFormat="1" ht="25.5" customHeight="1">
      <c r="B117" s="47"/>
      <c r="C117" s="240" t="s">
        <v>443</v>
      </c>
      <c r="D117" s="240" t="s">
        <v>396</v>
      </c>
      <c r="E117" s="241" t="s">
        <v>3021</v>
      </c>
      <c r="F117" s="242" t="s">
        <v>3022</v>
      </c>
      <c r="G117" s="243" t="s">
        <v>2831</v>
      </c>
      <c r="H117" s="244">
        <v>19</v>
      </c>
      <c r="I117" s="245"/>
      <c r="J117" s="246">
        <f>ROUND(I117*H117,2)</f>
        <v>0</v>
      </c>
      <c r="K117" s="242" t="s">
        <v>22</v>
      </c>
      <c r="L117" s="73"/>
      <c r="M117" s="247" t="s">
        <v>22</v>
      </c>
      <c r="N117" s="248" t="s">
        <v>44</v>
      </c>
      <c r="O117" s="48"/>
      <c r="P117" s="249">
        <f>O117*H117</f>
        <v>0</v>
      </c>
      <c r="Q117" s="249">
        <v>0</v>
      </c>
      <c r="R117" s="249">
        <f>Q117*H117</f>
        <v>0</v>
      </c>
      <c r="S117" s="249">
        <v>0</v>
      </c>
      <c r="T117" s="250">
        <f>S117*H117</f>
        <v>0</v>
      </c>
      <c r="AR117" s="25" t="s">
        <v>401</v>
      </c>
      <c r="AT117" s="25" t="s">
        <v>396</v>
      </c>
      <c r="AU117" s="25" t="s">
        <v>24</v>
      </c>
      <c r="AY117" s="25" t="s">
        <v>394</v>
      </c>
      <c r="BE117" s="251">
        <f>IF(N117="základní",J117,0)</f>
        <v>0</v>
      </c>
      <c r="BF117" s="251">
        <f>IF(N117="snížená",J117,0)</f>
        <v>0</v>
      </c>
      <c r="BG117" s="251">
        <f>IF(N117="zákl. přenesená",J117,0)</f>
        <v>0</v>
      </c>
      <c r="BH117" s="251">
        <f>IF(N117="sníž. přenesená",J117,0)</f>
        <v>0</v>
      </c>
      <c r="BI117" s="251">
        <f>IF(N117="nulová",J117,0)</f>
        <v>0</v>
      </c>
      <c r="BJ117" s="25" t="s">
        <v>24</v>
      </c>
      <c r="BK117" s="251">
        <f>ROUND(I117*H117,2)</f>
        <v>0</v>
      </c>
      <c r="BL117" s="25" t="s">
        <v>401</v>
      </c>
      <c r="BM117" s="25" t="s">
        <v>493</v>
      </c>
    </row>
    <row r="118" spans="2:47" s="1" customFormat="1" ht="13.5">
      <c r="B118" s="47"/>
      <c r="C118" s="75"/>
      <c r="D118" s="252" t="s">
        <v>403</v>
      </c>
      <c r="E118" s="75"/>
      <c r="F118" s="253" t="s">
        <v>3022</v>
      </c>
      <c r="G118" s="75"/>
      <c r="H118" s="75"/>
      <c r="I118" s="208"/>
      <c r="J118" s="75"/>
      <c r="K118" s="75"/>
      <c r="L118" s="73"/>
      <c r="M118" s="254"/>
      <c r="N118" s="48"/>
      <c r="O118" s="48"/>
      <c r="P118" s="48"/>
      <c r="Q118" s="48"/>
      <c r="R118" s="48"/>
      <c r="S118" s="48"/>
      <c r="T118" s="96"/>
      <c r="AT118" s="25" t="s">
        <v>403</v>
      </c>
      <c r="AU118" s="25" t="s">
        <v>24</v>
      </c>
    </row>
    <row r="119" spans="2:65" s="1" customFormat="1" ht="16.5" customHeight="1">
      <c r="B119" s="47"/>
      <c r="C119" s="240" t="s">
        <v>448</v>
      </c>
      <c r="D119" s="240" t="s">
        <v>396</v>
      </c>
      <c r="E119" s="241" t="s">
        <v>3023</v>
      </c>
      <c r="F119" s="242" t="s">
        <v>3024</v>
      </c>
      <c r="G119" s="243" t="s">
        <v>2831</v>
      </c>
      <c r="H119" s="244">
        <v>19</v>
      </c>
      <c r="I119" s="245"/>
      <c r="J119" s="246">
        <f>ROUND(I119*H119,2)</f>
        <v>0</v>
      </c>
      <c r="K119" s="242" t="s">
        <v>22</v>
      </c>
      <c r="L119" s="73"/>
      <c r="M119" s="247" t="s">
        <v>22</v>
      </c>
      <c r="N119" s="248" t="s">
        <v>44</v>
      </c>
      <c r="O119" s="48"/>
      <c r="P119" s="249">
        <f>O119*H119</f>
        <v>0</v>
      </c>
      <c r="Q119" s="249">
        <v>0</v>
      </c>
      <c r="R119" s="249">
        <f>Q119*H119</f>
        <v>0</v>
      </c>
      <c r="S119" s="249">
        <v>0</v>
      </c>
      <c r="T119" s="250">
        <f>S119*H119</f>
        <v>0</v>
      </c>
      <c r="AR119" s="25" t="s">
        <v>401</v>
      </c>
      <c r="AT119" s="25" t="s">
        <v>396</v>
      </c>
      <c r="AU119" s="25" t="s">
        <v>24</v>
      </c>
      <c r="AY119" s="25" t="s">
        <v>394</v>
      </c>
      <c r="BE119" s="251">
        <f>IF(N119="základní",J119,0)</f>
        <v>0</v>
      </c>
      <c r="BF119" s="251">
        <f>IF(N119="snížená",J119,0)</f>
        <v>0</v>
      </c>
      <c r="BG119" s="251">
        <f>IF(N119="zákl. přenesená",J119,0)</f>
        <v>0</v>
      </c>
      <c r="BH119" s="251">
        <f>IF(N119="sníž. přenesená",J119,0)</f>
        <v>0</v>
      </c>
      <c r="BI119" s="251">
        <f>IF(N119="nulová",J119,0)</f>
        <v>0</v>
      </c>
      <c r="BJ119" s="25" t="s">
        <v>24</v>
      </c>
      <c r="BK119" s="251">
        <f>ROUND(I119*H119,2)</f>
        <v>0</v>
      </c>
      <c r="BL119" s="25" t="s">
        <v>401</v>
      </c>
      <c r="BM119" s="25" t="s">
        <v>505</v>
      </c>
    </row>
    <row r="120" spans="2:47" s="1" customFormat="1" ht="13.5">
      <c r="B120" s="47"/>
      <c r="C120" s="75"/>
      <c r="D120" s="252" t="s">
        <v>403</v>
      </c>
      <c r="E120" s="75"/>
      <c r="F120" s="253" t="s">
        <v>3024</v>
      </c>
      <c r="G120" s="75"/>
      <c r="H120" s="75"/>
      <c r="I120" s="208"/>
      <c r="J120" s="75"/>
      <c r="K120" s="75"/>
      <c r="L120" s="73"/>
      <c r="M120" s="254"/>
      <c r="N120" s="48"/>
      <c r="O120" s="48"/>
      <c r="P120" s="48"/>
      <c r="Q120" s="48"/>
      <c r="R120" s="48"/>
      <c r="S120" s="48"/>
      <c r="T120" s="96"/>
      <c r="AT120" s="25" t="s">
        <v>403</v>
      </c>
      <c r="AU120" s="25" t="s">
        <v>24</v>
      </c>
    </row>
    <row r="121" spans="2:65" s="1" customFormat="1" ht="16.5" customHeight="1">
      <c r="B121" s="47"/>
      <c r="C121" s="240" t="s">
        <v>455</v>
      </c>
      <c r="D121" s="240" t="s">
        <v>396</v>
      </c>
      <c r="E121" s="241" t="s">
        <v>3025</v>
      </c>
      <c r="F121" s="242" t="s">
        <v>3026</v>
      </c>
      <c r="G121" s="243" t="s">
        <v>2831</v>
      </c>
      <c r="H121" s="244">
        <v>19</v>
      </c>
      <c r="I121" s="245"/>
      <c r="J121" s="246">
        <f>ROUND(I121*H121,2)</f>
        <v>0</v>
      </c>
      <c r="K121" s="242" t="s">
        <v>22</v>
      </c>
      <c r="L121" s="73"/>
      <c r="M121" s="247" t="s">
        <v>22</v>
      </c>
      <c r="N121" s="248" t="s">
        <v>44</v>
      </c>
      <c r="O121" s="48"/>
      <c r="P121" s="249">
        <f>O121*H121</f>
        <v>0</v>
      </c>
      <c r="Q121" s="249">
        <v>0</v>
      </c>
      <c r="R121" s="249">
        <f>Q121*H121</f>
        <v>0</v>
      </c>
      <c r="S121" s="249">
        <v>0</v>
      </c>
      <c r="T121" s="250">
        <f>S121*H121</f>
        <v>0</v>
      </c>
      <c r="AR121" s="25" t="s">
        <v>401</v>
      </c>
      <c r="AT121" s="25" t="s">
        <v>396</v>
      </c>
      <c r="AU121" s="25" t="s">
        <v>24</v>
      </c>
      <c r="AY121" s="25" t="s">
        <v>394</v>
      </c>
      <c r="BE121" s="251">
        <f>IF(N121="základní",J121,0)</f>
        <v>0</v>
      </c>
      <c r="BF121" s="251">
        <f>IF(N121="snížená",J121,0)</f>
        <v>0</v>
      </c>
      <c r="BG121" s="251">
        <f>IF(N121="zákl. přenesená",J121,0)</f>
        <v>0</v>
      </c>
      <c r="BH121" s="251">
        <f>IF(N121="sníž. přenesená",J121,0)</f>
        <v>0</v>
      </c>
      <c r="BI121" s="251">
        <f>IF(N121="nulová",J121,0)</f>
        <v>0</v>
      </c>
      <c r="BJ121" s="25" t="s">
        <v>24</v>
      </c>
      <c r="BK121" s="251">
        <f>ROUND(I121*H121,2)</f>
        <v>0</v>
      </c>
      <c r="BL121" s="25" t="s">
        <v>401</v>
      </c>
      <c r="BM121" s="25" t="s">
        <v>518</v>
      </c>
    </row>
    <row r="122" spans="2:47" s="1" customFormat="1" ht="13.5">
      <c r="B122" s="47"/>
      <c r="C122" s="75"/>
      <c r="D122" s="252" t="s">
        <v>403</v>
      </c>
      <c r="E122" s="75"/>
      <c r="F122" s="253" t="s">
        <v>3026</v>
      </c>
      <c r="G122" s="75"/>
      <c r="H122" s="75"/>
      <c r="I122" s="208"/>
      <c r="J122" s="75"/>
      <c r="K122" s="75"/>
      <c r="L122" s="73"/>
      <c r="M122" s="254"/>
      <c r="N122" s="48"/>
      <c r="O122" s="48"/>
      <c r="P122" s="48"/>
      <c r="Q122" s="48"/>
      <c r="R122" s="48"/>
      <c r="S122" s="48"/>
      <c r="T122" s="96"/>
      <c r="AT122" s="25" t="s">
        <v>403</v>
      </c>
      <c r="AU122" s="25" t="s">
        <v>24</v>
      </c>
    </row>
    <row r="123" spans="2:65" s="1" customFormat="1" ht="38.25" customHeight="1">
      <c r="B123" s="47"/>
      <c r="C123" s="240" t="s">
        <v>460</v>
      </c>
      <c r="D123" s="240" t="s">
        <v>396</v>
      </c>
      <c r="E123" s="241" t="s">
        <v>3027</v>
      </c>
      <c r="F123" s="242" t="s">
        <v>3028</v>
      </c>
      <c r="G123" s="243" t="s">
        <v>2831</v>
      </c>
      <c r="H123" s="244">
        <v>20</v>
      </c>
      <c r="I123" s="245"/>
      <c r="J123" s="246">
        <f>ROUND(I123*H123,2)</f>
        <v>0</v>
      </c>
      <c r="K123" s="242" t="s">
        <v>22</v>
      </c>
      <c r="L123" s="73"/>
      <c r="M123" s="247" t="s">
        <v>22</v>
      </c>
      <c r="N123" s="248" t="s">
        <v>44</v>
      </c>
      <c r="O123" s="48"/>
      <c r="P123" s="249">
        <f>O123*H123</f>
        <v>0</v>
      </c>
      <c r="Q123" s="249">
        <v>0</v>
      </c>
      <c r="R123" s="249">
        <f>Q123*H123</f>
        <v>0</v>
      </c>
      <c r="S123" s="249">
        <v>0</v>
      </c>
      <c r="T123" s="250">
        <f>S123*H123</f>
        <v>0</v>
      </c>
      <c r="AR123" s="25" t="s">
        <v>401</v>
      </c>
      <c r="AT123" s="25" t="s">
        <v>396</v>
      </c>
      <c r="AU123" s="25" t="s">
        <v>24</v>
      </c>
      <c r="AY123" s="25" t="s">
        <v>394</v>
      </c>
      <c r="BE123" s="251">
        <f>IF(N123="základní",J123,0)</f>
        <v>0</v>
      </c>
      <c r="BF123" s="251">
        <f>IF(N123="snížená",J123,0)</f>
        <v>0</v>
      </c>
      <c r="BG123" s="251">
        <f>IF(N123="zákl. přenesená",J123,0)</f>
        <v>0</v>
      </c>
      <c r="BH123" s="251">
        <f>IF(N123="sníž. přenesená",J123,0)</f>
        <v>0</v>
      </c>
      <c r="BI123" s="251">
        <f>IF(N123="nulová",J123,0)</f>
        <v>0</v>
      </c>
      <c r="BJ123" s="25" t="s">
        <v>24</v>
      </c>
      <c r="BK123" s="251">
        <f>ROUND(I123*H123,2)</f>
        <v>0</v>
      </c>
      <c r="BL123" s="25" t="s">
        <v>401</v>
      </c>
      <c r="BM123" s="25" t="s">
        <v>528</v>
      </c>
    </row>
    <row r="124" spans="2:47" s="1" customFormat="1" ht="13.5">
      <c r="B124" s="47"/>
      <c r="C124" s="75"/>
      <c r="D124" s="252" t="s">
        <v>403</v>
      </c>
      <c r="E124" s="75"/>
      <c r="F124" s="253" t="s">
        <v>3028</v>
      </c>
      <c r="G124" s="75"/>
      <c r="H124" s="75"/>
      <c r="I124" s="208"/>
      <c r="J124" s="75"/>
      <c r="K124" s="75"/>
      <c r="L124" s="73"/>
      <c r="M124" s="254"/>
      <c r="N124" s="48"/>
      <c r="O124" s="48"/>
      <c r="P124" s="48"/>
      <c r="Q124" s="48"/>
      <c r="R124" s="48"/>
      <c r="S124" s="48"/>
      <c r="T124" s="96"/>
      <c r="AT124" s="25" t="s">
        <v>403</v>
      </c>
      <c r="AU124" s="25" t="s">
        <v>24</v>
      </c>
    </row>
    <row r="125" spans="2:65" s="1" customFormat="1" ht="16.5" customHeight="1">
      <c r="B125" s="47"/>
      <c r="C125" s="240" t="s">
        <v>305</v>
      </c>
      <c r="D125" s="240" t="s">
        <v>396</v>
      </c>
      <c r="E125" s="241" t="s">
        <v>3029</v>
      </c>
      <c r="F125" s="242" t="s">
        <v>3030</v>
      </c>
      <c r="G125" s="243" t="s">
        <v>2831</v>
      </c>
      <c r="H125" s="244">
        <v>20</v>
      </c>
      <c r="I125" s="245"/>
      <c r="J125" s="246">
        <f>ROUND(I125*H125,2)</f>
        <v>0</v>
      </c>
      <c r="K125" s="242" t="s">
        <v>22</v>
      </c>
      <c r="L125" s="73"/>
      <c r="M125" s="247" t="s">
        <v>22</v>
      </c>
      <c r="N125" s="248" t="s">
        <v>44</v>
      </c>
      <c r="O125" s="48"/>
      <c r="P125" s="249">
        <f>O125*H125</f>
        <v>0</v>
      </c>
      <c r="Q125" s="249">
        <v>0</v>
      </c>
      <c r="R125" s="249">
        <f>Q125*H125</f>
        <v>0</v>
      </c>
      <c r="S125" s="249">
        <v>0</v>
      </c>
      <c r="T125" s="250">
        <f>S125*H125</f>
        <v>0</v>
      </c>
      <c r="AR125" s="25" t="s">
        <v>401</v>
      </c>
      <c r="AT125" s="25" t="s">
        <v>396</v>
      </c>
      <c r="AU125" s="25" t="s">
        <v>24</v>
      </c>
      <c r="AY125" s="25" t="s">
        <v>394</v>
      </c>
      <c r="BE125" s="251">
        <f>IF(N125="základní",J125,0)</f>
        <v>0</v>
      </c>
      <c r="BF125" s="251">
        <f>IF(N125="snížená",J125,0)</f>
        <v>0</v>
      </c>
      <c r="BG125" s="251">
        <f>IF(N125="zákl. přenesená",J125,0)</f>
        <v>0</v>
      </c>
      <c r="BH125" s="251">
        <f>IF(N125="sníž. přenesená",J125,0)</f>
        <v>0</v>
      </c>
      <c r="BI125" s="251">
        <f>IF(N125="nulová",J125,0)</f>
        <v>0</v>
      </c>
      <c r="BJ125" s="25" t="s">
        <v>24</v>
      </c>
      <c r="BK125" s="251">
        <f>ROUND(I125*H125,2)</f>
        <v>0</v>
      </c>
      <c r="BL125" s="25" t="s">
        <v>401</v>
      </c>
      <c r="BM125" s="25" t="s">
        <v>540</v>
      </c>
    </row>
    <row r="126" spans="2:47" s="1" customFormat="1" ht="13.5">
      <c r="B126" s="47"/>
      <c r="C126" s="75"/>
      <c r="D126" s="252" t="s">
        <v>403</v>
      </c>
      <c r="E126" s="75"/>
      <c r="F126" s="253" t="s">
        <v>3030</v>
      </c>
      <c r="G126" s="75"/>
      <c r="H126" s="75"/>
      <c r="I126" s="208"/>
      <c r="J126" s="75"/>
      <c r="K126" s="75"/>
      <c r="L126" s="73"/>
      <c r="M126" s="254"/>
      <c r="N126" s="48"/>
      <c r="O126" s="48"/>
      <c r="P126" s="48"/>
      <c r="Q126" s="48"/>
      <c r="R126" s="48"/>
      <c r="S126" s="48"/>
      <c r="T126" s="96"/>
      <c r="AT126" s="25" t="s">
        <v>403</v>
      </c>
      <c r="AU126" s="25" t="s">
        <v>24</v>
      </c>
    </row>
    <row r="127" spans="2:65" s="1" customFormat="1" ht="16.5" customHeight="1">
      <c r="B127" s="47"/>
      <c r="C127" s="240" t="s">
        <v>475</v>
      </c>
      <c r="D127" s="240" t="s">
        <v>396</v>
      </c>
      <c r="E127" s="241" t="s">
        <v>3031</v>
      </c>
      <c r="F127" s="242" t="s">
        <v>3032</v>
      </c>
      <c r="G127" s="243" t="s">
        <v>2831</v>
      </c>
      <c r="H127" s="244">
        <v>2</v>
      </c>
      <c r="I127" s="245"/>
      <c r="J127" s="246">
        <f>ROUND(I127*H127,2)</f>
        <v>0</v>
      </c>
      <c r="K127" s="242" t="s">
        <v>22</v>
      </c>
      <c r="L127" s="73"/>
      <c r="M127" s="247" t="s">
        <v>22</v>
      </c>
      <c r="N127" s="248" t="s">
        <v>44</v>
      </c>
      <c r="O127" s="48"/>
      <c r="P127" s="249">
        <f>O127*H127</f>
        <v>0</v>
      </c>
      <c r="Q127" s="249">
        <v>0</v>
      </c>
      <c r="R127" s="249">
        <f>Q127*H127</f>
        <v>0</v>
      </c>
      <c r="S127" s="249">
        <v>0</v>
      </c>
      <c r="T127" s="250">
        <f>S127*H127</f>
        <v>0</v>
      </c>
      <c r="AR127" s="25" t="s">
        <v>401</v>
      </c>
      <c r="AT127" s="25" t="s">
        <v>396</v>
      </c>
      <c r="AU127" s="25" t="s">
        <v>24</v>
      </c>
      <c r="AY127" s="25" t="s">
        <v>394</v>
      </c>
      <c r="BE127" s="251">
        <f>IF(N127="základní",J127,0)</f>
        <v>0</v>
      </c>
      <c r="BF127" s="251">
        <f>IF(N127="snížená",J127,0)</f>
        <v>0</v>
      </c>
      <c r="BG127" s="251">
        <f>IF(N127="zákl. přenesená",J127,0)</f>
        <v>0</v>
      </c>
      <c r="BH127" s="251">
        <f>IF(N127="sníž. přenesená",J127,0)</f>
        <v>0</v>
      </c>
      <c r="BI127" s="251">
        <f>IF(N127="nulová",J127,0)</f>
        <v>0</v>
      </c>
      <c r="BJ127" s="25" t="s">
        <v>24</v>
      </c>
      <c r="BK127" s="251">
        <f>ROUND(I127*H127,2)</f>
        <v>0</v>
      </c>
      <c r="BL127" s="25" t="s">
        <v>401</v>
      </c>
      <c r="BM127" s="25" t="s">
        <v>549</v>
      </c>
    </row>
    <row r="128" spans="2:47" s="1" customFormat="1" ht="13.5">
      <c r="B128" s="47"/>
      <c r="C128" s="75"/>
      <c r="D128" s="252" t="s">
        <v>403</v>
      </c>
      <c r="E128" s="75"/>
      <c r="F128" s="253" t="s">
        <v>3032</v>
      </c>
      <c r="G128" s="75"/>
      <c r="H128" s="75"/>
      <c r="I128" s="208"/>
      <c r="J128" s="75"/>
      <c r="K128" s="75"/>
      <c r="L128" s="73"/>
      <c r="M128" s="254"/>
      <c r="N128" s="48"/>
      <c r="O128" s="48"/>
      <c r="P128" s="48"/>
      <c r="Q128" s="48"/>
      <c r="R128" s="48"/>
      <c r="S128" s="48"/>
      <c r="T128" s="96"/>
      <c r="AT128" s="25" t="s">
        <v>403</v>
      </c>
      <c r="AU128" s="25" t="s">
        <v>24</v>
      </c>
    </row>
    <row r="129" spans="2:65" s="1" customFormat="1" ht="16.5" customHeight="1">
      <c r="B129" s="47"/>
      <c r="C129" s="240" t="s">
        <v>480</v>
      </c>
      <c r="D129" s="240" t="s">
        <v>396</v>
      </c>
      <c r="E129" s="241" t="s">
        <v>3033</v>
      </c>
      <c r="F129" s="242" t="s">
        <v>3034</v>
      </c>
      <c r="G129" s="243" t="s">
        <v>2831</v>
      </c>
      <c r="H129" s="244">
        <v>18</v>
      </c>
      <c r="I129" s="245"/>
      <c r="J129" s="246">
        <f>ROUND(I129*H129,2)</f>
        <v>0</v>
      </c>
      <c r="K129" s="242" t="s">
        <v>22</v>
      </c>
      <c r="L129" s="73"/>
      <c r="M129" s="247" t="s">
        <v>22</v>
      </c>
      <c r="N129" s="248" t="s">
        <v>44</v>
      </c>
      <c r="O129" s="48"/>
      <c r="P129" s="249">
        <f>O129*H129</f>
        <v>0</v>
      </c>
      <c r="Q129" s="249">
        <v>0</v>
      </c>
      <c r="R129" s="249">
        <f>Q129*H129</f>
        <v>0</v>
      </c>
      <c r="S129" s="249">
        <v>0</v>
      </c>
      <c r="T129" s="250">
        <f>S129*H129</f>
        <v>0</v>
      </c>
      <c r="AR129" s="25" t="s">
        <v>401</v>
      </c>
      <c r="AT129" s="25" t="s">
        <v>396</v>
      </c>
      <c r="AU129" s="25" t="s">
        <v>24</v>
      </c>
      <c r="AY129" s="25" t="s">
        <v>394</v>
      </c>
      <c r="BE129" s="251">
        <f>IF(N129="základní",J129,0)</f>
        <v>0</v>
      </c>
      <c r="BF129" s="251">
        <f>IF(N129="snížená",J129,0)</f>
        <v>0</v>
      </c>
      <c r="BG129" s="251">
        <f>IF(N129="zákl. přenesená",J129,0)</f>
        <v>0</v>
      </c>
      <c r="BH129" s="251">
        <f>IF(N129="sníž. přenesená",J129,0)</f>
        <v>0</v>
      </c>
      <c r="BI129" s="251">
        <f>IF(N129="nulová",J129,0)</f>
        <v>0</v>
      </c>
      <c r="BJ129" s="25" t="s">
        <v>24</v>
      </c>
      <c r="BK129" s="251">
        <f>ROUND(I129*H129,2)</f>
        <v>0</v>
      </c>
      <c r="BL129" s="25" t="s">
        <v>401</v>
      </c>
      <c r="BM129" s="25" t="s">
        <v>565</v>
      </c>
    </row>
    <row r="130" spans="2:47" s="1" customFormat="1" ht="13.5">
      <c r="B130" s="47"/>
      <c r="C130" s="75"/>
      <c r="D130" s="252" t="s">
        <v>403</v>
      </c>
      <c r="E130" s="75"/>
      <c r="F130" s="253" t="s">
        <v>3034</v>
      </c>
      <c r="G130" s="75"/>
      <c r="H130" s="75"/>
      <c r="I130" s="208"/>
      <c r="J130" s="75"/>
      <c r="K130" s="75"/>
      <c r="L130" s="73"/>
      <c r="M130" s="254"/>
      <c r="N130" s="48"/>
      <c r="O130" s="48"/>
      <c r="P130" s="48"/>
      <c r="Q130" s="48"/>
      <c r="R130" s="48"/>
      <c r="S130" s="48"/>
      <c r="T130" s="96"/>
      <c r="AT130" s="25" t="s">
        <v>403</v>
      </c>
      <c r="AU130" s="25" t="s">
        <v>24</v>
      </c>
    </row>
    <row r="131" spans="2:65" s="1" customFormat="1" ht="16.5" customHeight="1">
      <c r="B131" s="47"/>
      <c r="C131" s="240" t="s">
        <v>10</v>
      </c>
      <c r="D131" s="240" t="s">
        <v>396</v>
      </c>
      <c r="E131" s="241" t="s">
        <v>3035</v>
      </c>
      <c r="F131" s="242" t="s">
        <v>3036</v>
      </c>
      <c r="G131" s="243" t="s">
        <v>2831</v>
      </c>
      <c r="H131" s="244">
        <v>1</v>
      </c>
      <c r="I131" s="245"/>
      <c r="J131" s="246">
        <f>ROUND(I131*H131,2)</f>
        <v>0</v>
      </c>
      <c r="K131" s="242" t="s">
        <v>22</v>
      </c>
      <c r="L131" s="73"/>
      <c r="M131" s="247" t="s">
        <v>22</v>
      </c>
      <c r="N131" s="248" t="s">
        <v>44</v>
      </c>
      <c r="O131" s="48"/>
      <c r="P131" s="249">
        <f>O131*H131</f>
        <v>0</v>
      </c>
      <c r="Q131" s="249">
        <v>0</v>
      </c>
      <c r="R131" s="249">
        <f>Q131*H131</f>
        <v>0</v>
      </c>
      <c r="S131" s="249">
        <v>0</v>
      </c>
      <c r="T131" s="250">
        <f>S131*H131</f>
        <v>0</v>
      </c>
      <c r="AR131" s="25" t="s">
        <v>401</v>
      </c>
      <c r="AT131" s="25" t="s">
        <v>396</v>
      </c>
      <c r="AU131" s="25" t="s">
        <v>24</v>
      </c>
      <c r="AY131" s="25" t="s">
        <v>394</v>
      </c>
      <c r="BE131" s="251">
        <f>IF(N131="základní",J131,0)</f>
        <v>0</v>
      </c>
      <c r="BF131" s="251">
        <f>IF(N131="snížená",J131,0)</f>
        <v>0</v>
      </c>
      <c r="BG131" s="251">
        <f>IF(N131="zákl. přenesená",J131,0)</f>
        <v>0</v>
      </c>
      <c r="BH131" s="251">
        <f>IF(N131="sníž. přenesená",J131,0)</f>
        <v>0</v>
      </c>
      <c r="BI131" s="251">
        <f>IF(N131="nulová",J131,0)</f>
        <v>0</v>
      </c>
      <c r="BJ131" s="25" t="s">
        <v>24</v>
      </c>
      <c r="BK131" s="251">
        <f>ROUND(I131*H131,2)</f>
        <v>0</v>
      </c>
      <c r="BL131" s="25" t="s">
        <v>401</v>
      </c>
      <c r="BM131" s="25" t="s">
        <v>578</v>
      </c>
    </row>
    <row r="132" spans="2:47" s="1" customFormat="1" ht="13.5">
      <c r="B132" s="47"/>
      <c r="C132" s="75"/>
      <c r="D132" s="252" t="s">
        <v>403</v>
      </c>
      <c r="E132" s="75"/>
      <c r="F132" s="253" t="s">
        <v>3036</v>
      </c>
      <c r="G132" s="75"/>
      <c r="H132" s="75"/>
      <c r="I132" s="208"/>
      <c r="J132" s="75"/>
      <c r="K132" s="75"/>
      <c r="L132" s="73"/>
      <c r="M132" s="254"/>
      <c r="N132" s="48"/>
      <c r="O132" s="48"/>
      <c r="P132" s="48"/>
      <c r="Q132" s="48"/>
      <c r="R132" s="48"/>
      <c r="S132" s="48"/>
      <c r="T132" s="96"/>
      <c r="AT132" s="25" t="s">
        <v>403</v>
      </c>
      <c r="AU132" s="25" t="s">
        <v>24</v>
      </c>
    </row>
    <row r="133" spans="2:65" s="1" customFormat="1" ht="38.25" customHeight="1">
      <c r="B133" s="47"/>
      <c r="C133" s="240" t="s">
        <v>493</v>
      </c>
      <c r="D133" s="240" t="s">
        <v>396</v>
      </c>
      <c r="E133" s="241" t="s">
        <v>3037</v>
      </c>
      <c r="F133" s="242" t="s">
        <v>3038</v>
      </c>
      <c r="G133" s="243" t="s">
        <v>2831</v>
      </c>
      <c r="H133" s="244">
        <v>1</v>
      </c>
      <c r="I133" s="245"/>
      <c r="J133" s="246">
        <f>ROUND(I133*H133,2)</f>
        <v>0</v>
      </c>
      <c r="K133" s="242" t="s">
        <v>22</v>
      </c>
      <c r="L133" s="73"/>
      <c r="M133" s="247" t="s">
        <v>22</v>
      </c>
      <c r="N133" s="248" t="s">
        <v>44</v>
      </c>
      <c r="O133" s="48"/>
      <c r="P133" s="249">
        <f>O133*H133</f>
        <v>0</v>
      </c>
      <c r="Q133" s="249">
        <v>0</v>
      </c>
      <c r="R133" s="249">
        <f>Q133*H133</f>
        <v>0</v>
      </c>
      <c r="S133" s="249">
        <v>0</v>
      </c>
      <c r="T133" s="250">
        <f>S133*H133</f>
        <v>0</v>
      </c>
      <c r="AR133" s="25" t="s">
        <v>401</v>
      </c>
      <c r="AT133" s="25" t="s">
        <v>396</v>
      </c>
      <c r="AU133" s="25" t="s">
        <v>24</v>
      </c>
      <c r="AY133" s="25" t="s">
        <v>394</v>
      </c>
      <c r="BE133" s="251">
        <f>IF(N133="základní",J133,0)</f>
        <v>0</v>
      </c>
      <c r="BF133" s="251">
        <f>IF(N133="snížená",J133,0)</f>
        <v>0</v>
      </c>
      <c r="BG133" s="251">
        <f>IF(N133="zákl. přenesená",J133,0)</f>
        <v>0</v>
      </c>
      <c r="BH133" s="251">
        <f>IF(N133="sníž. přenesená",J133,0)</f>
        <v>0</v>
      </c>
      <c r="BI133" s="251">
        <f>IF(N133="nulová",J133,0)</f>
        <v>0</v>
      </c>
      <c r="BJ133" s="25" t="s">
        <v>24</v>
      </c>
      <c r="BK133" s="251">
        <f>ROUND(I133*H133,2)</f>
        <v>0</v>
      </c>
      <c r="BL133" s="25" t="s">
        <v>401</v>
      </c>
      <c r="BM133" s="25" t="s">
        <v>588</v>
      </c>
    </row>
    <row r="134" spans="2:47" s="1" customFormat="1" ht="13.5">
      <c r="B134" s="47"/>
      <c r="C134" s="75"/>
      <c r="D134" s="252" t="s">
        <v>403</v>
      </c>
      <c r="E134" s="75"/>
      <c r="F134" s="253" t="s">
        <v>3038</v>
      </c>
      <c r="G134" s="75"/>
      <c r="H134" s="75"/>
      <c r="I134" s="208"/>
      <c r="J134" s="75"/>
      <c r="K134" s="75"/>
      <c r="L134" s="73"/>
      <c r="M134" s="254"/>
      <c r="N134" s="48"/>
      <c r="O134" s="48"/>
      <c r="P134" s="48"/>
      <c r="Q134" s="48"/>
      <c r="R134" s="48"/>
      <c r="S134" s="48"/>
      <c r="T134" s="96"/>
      <c r="AT134" s="25" t="s">
        <v>403</v>
      </c>
      <c r="AU134" s="25" t="s">
        <v>24</v>
      </c>
    </row>
    <row r="135" spans="2:65" s="1" customFormat="1" ht="16.5" customHeight="1">
      <c r="B135" s="47"/>
      <c r="C135" s="240" t="s">
        <v>499</v>
      </c>
      <c r="D135" s="240" t="s">
        <v>396</v>
      </c>
      <c r="E135" s="241" t="s">
        <v>3039</v>
      </c>
      <c r="F135" s="242" t="s">
        <v>3040</v>
      </c>
      <c r="G135" s="243" t="s">
        <v>2831</v>
      </c>
      <c r="H135" s="244">
        <v>5</v>
      </c>
      <c r="I135" s="245"/>
      <c r="J135" s="246">
        <f>ROUND(I135*H135,2)</f>
        <v>0</v>
      </c>
      <c r="K135" s="242" t="s">
        <v>22</v>
      </c>
      <c r="L135" s="73"/>
      <c r="M135" s="247" t="s">
        <v>22</v>
      </c>
      <c r="N135" s="248" t="s">
        <v>44</v>
      </c>
      <c r="O135" s="48"/>
      <c r="P135" s="249">
        <f>O135*H135</f>
        <v>0</v>
      </c>
      <c r="Q135" s="249">
        <v>0</v>
      </c>
      <c r="R135" s="249">
        <f>Q135*H135</f>
        <v>0</v>
      </c>
      <c r="S135" s="249">
        <v>0</v>
      </c>
      <c r="T135" s="250">
        <f>S135*H135</f>
        <v>0</v>
      </c>
      <c r="AR135" s="25" t="s">
        <v>401</v>
      </c>
      <c r="AT135" s="25" t="s">
        <v>396</v>
      </c>
      <c r="AU135" s="25" t="s">
        <v>24</v>
      </c>
      <c r="AY135" s="25" t="s">
        <v>394</v>
      </c>
      <c r="BE135" s="251">
        <f>IF(N135="základní",J135,0)</f>
        <v>0</v>
      </c>
      <c r="BF135" s="251">
        <f>IF(N135="snížená",J135,0)</f>
        <v>0</v>
      </c>
      <c r="BG135" s="251">
        <f>IF(N135="zákl. přenesená",J135,0)</f>
        <v>0</v>
      </c>
      <c r="BH135" s="251">
        <f>IF(N135="sníž. přenesená",J135,0)</f>
        <v>0</v>
      </c>
      <c r="BI135" s="251">
        <f>IF(N135="nulová",J135,0)</f>
        <v>0</v>
      </c>
      <c r="BJ135" s="25" t="s">
        <v>24</v>
      </c>
      <c r="BK135" s="251">
        <f>ROUND(I135*H135,2)</f>
        <v>0</v>
      </c>
      <c r="BL135" s="25" t="s">
        <v>401</v>
      </c>
      <c r="BM135" s="25" t="s">
        <v>598</v>
      </c>
    </row>
    <row r="136" spans="2:47" s="1" customFormat="1" ht="13.5">
      <c r="B136" s="47"/>
      <c r="C136" s="75"/>
      <c r="D136" s="252" t="s">
        <v>403</v>
      </c>
      <c r="E136" s="75"/>
      <c r="F136" s="253" t="s">
        <v>3040</v>
      </c>
      <c r="G136" s="75"/>
      <c r="H136" s="75"/>
      <c r="I136" s="208"/>
      <c r="J136" s="75"/>
      <c r="K136" s="75"/>
      <c r="L136" s="73"/>
      <c r="M136" s="254"/>
      <c r="N136" s="48"/>
      <c r="O136" s="48"/>
      <c r="P136" s="48"/>
      <c r="Q136" s="48"/>
      <c r="R136" s="48"/>
      <c r="S136" s="48"/>
      <c r="T136" s="96"/>
      <c r="AT136" s="25" t="s">
        <v>403</v>
      </c>
      <c r="AU136" s="25" t="s">
        <v>24</v>
      </c>
    </row>
    <row r="137" spans="2:65" s="1" customFormat="1" ht="16.5" customHeight="1">
      <c r="B137" s="47"/>
      <c r="C137" s="240" t="s">
        <v>505</v>
      </c>
      <c r="D137" s="240" t="s">
        <v>396</v>
      </c>
      <c r="E137" s="241" t="s">
        <v>3041</v>
      </c>
      <c r="F137" s="242" t="s">
        <v>3042</v>
      </c>
      <c r="G137" s="243" t="s">
        <v>2831</v>
      </c>
      <c r="H137" s="244">
        <v>1</v>
      </c>
      <c r="I137" s="245"/>
      <c r="J137" s="246">
        <f>ROUND(I137*H137,2)</f>
        <v>0</v>
      </c>
      <c r="K137" s="242" t="s">
        <v>22</v>
      </c>
      <c r="L137" s="73"/>
      <c r="M137" s="247" t="s">
        <v>22</v>
      </c>
      <c r="N137" s="248" t="s">
        <v>44</v>
      </c>
      <c r="O137" s="48"/>
      <c r="P137" s="249">
        <f>O137*H137</f>
        <v>0</v>
      </c>
      <c r="Q137" s="249">
        <v>0</v>
      </c>
      <c r="R137" s="249">
        <f>Q137*H137</f>
        <v>0</v>
      </c>
      <c r="S137" s="249">
        <v>0</v>
      </c>
      <c r="T137" s="250">
        <f>S137*H137</f>
        <v>0</v>
      </c>
      <c r="AR137" s="25" t="s">
        <v>401</v>
      </c>
      <c r="AT137" s="25" t="s">
        <v>396</v>
      </c>
      <c r="AU137" s="25" t="s">
        <v>24</v>
      </c>
      <c r="AY137" s="25" t="s">
        <v>394</v>
      </c>
      <c r="BE137" s="251">
        <f>IF(N137="základní",J137,0)</f>
        <v>0</v>
      </c>
      <c r="BF137" s="251">
        <f>IF(N137="snížená",J137,0)</f>
        <v>0</v>
      </c>
      <c r="BG137" s="251">
        <f>IF(N137="zákl. přenesená",J137,0)</f>
        <v>0</v>
      </c>
      <c r="BH137" s="251">
        <f>IF(N137="sníž. přenesená",J137,0)</f>
        <v>0</v>
      </c>
      <c r="BI137" s="251">
        <f>IF(N137="nulová",J137,0)</f>
        <v>0</v>
      </c>
      <c r="BJ137" s="25" t="s">
        <v>24</v>
      </c>
      <c r="BK137" s="251">
        <f>ROUND(I137*H137,2)</f>
        <v>0</v>
      </c>
      <c r="BL137" s="25" t="s">
        <v>401</v>
      </c>
      <c r="BM137" s="25" t="s">
        <v>609</v>
      </c>
    </row>
    <row r="138" spans="2:47" s="1" customFormat="1" ht="13.5">
      <c r="B138" s="47"/>
      <c r="C138" s="75"/>
      <c r="D138" s="252" t="s">
        <v>403</v>
      </c>
      <c r="E138" s="75"/>
      <c r="F138" s="253" t="s">
        <v>3042</v>
      </c>
      <c r="G138" s="75"/>
      <c r="H138" s="75"/>
      <c r="I138" s="208"/>
      <c r="J138" s="75"/>
      <c r="K138" s="75"/>
      <c r="L138" s="73"/>
      <c r="M138" s="254"/>
      <c r="N138" s="48"/>
      <c r="O138" s="48"/>
      <c r="P138" s="48"/>
      <c r="Q138" s="48"/>
      <c r="R138" s="48"/>
      <c r="S138" s="48"/>
      <c r="T138" s="96"/>
      <c r="AT138" s="25" t="s">
        <v>403</v>
      </c>
      <c r="AU138" s="25" t="s">
        <v>24</v>
      </c>
    </row>
    <row r="139" spans="2:65" s="1" customFormat="1" ht="25.5" customHeight="1">
      <c r="B139" s="47"/>
      <c r="C139" s="240" t="s">
        <v>512</v>
      </c>
      <c r="D139" s="240" t="s">
        <v>396</v>
      </c>
      <c r="E139" s="241" t="s">
        <v>3043</v>
      </c>
      <c r="F139" s="242" t="s">
        <v>3044</v>
      </c>
      <c r="G139" s="243" t="s">
        <v>2831</v>
      </c>
      <c r="H139" s="244">
        <v>1</v>
      </c>
      <c r="I139" s="245"/>
      <c r="J139" s="246">
        <f>ROUND(I139*H139,2)</f>
        <v>0</v>
      </c>
      <c r="K139" s="242" t="s">
        <v>22</v>
      </c>
      <c r="L139" s="73"/>
      <c r="M139" s="247" t="s">
        <v>22</v>
      </c>
      <c r="N139" s="248" t="s">
        <v>44</v>
      </c>
      <c r="O139" s="48"/>
      <c r="P139" s="249">
        <f>O139*H139</f>
        <v>0</v>
      </c>
      <c r="Q139" s="249">
        <v>0</v>
      </c>
      <c r="R139" s="249">
        <f>Q139*H139</f>
        <v>0</v>
      </c>
      <c r="S139" s="249">
        <v>0</v>
      </c>
      <c r="T139" s="250">
        <f>S139*H139</f>
        <v>0</v>
      </c>
      <c r="AR139" s="25" t="s">
        <v>401</v>
      </c>
      <c r="AT139" s="25" t="s">
        <v>396</v>
      </c>
      <c r="AU139" s="25" t="s">
        <v>24</v>
      </c>
      <c r="AY139" s="25" t="s">
        <v>394</v>
      </c>
      <c r="BE139" s="251">
        <f>IF(N139="základní",J139,0)</f>
        <v>0</v>
      </c>
      <c r="BF139" s="251">
        <f>IF(N139="snížená",J139,0)</f>
        <v>0</v>
      </c>
      <c r="BG139" s="251">
        <f>IF(N139="zákl. přenesená",J139,0)</f>
        <v>0</v>
      </c>
      <c r="BH139" s="251">
        <f>IF(N139="sníž. přenesená",J139,0)</f>
        <v>0</v>
      </c>
      <c r="BI139" s="251">
        <f>IF(N139="nulová",J139,0)</f>
        <v>0</v>
      </c>
      <c r="BJ139" s="25" t="s">
        <v>24</v>
      </c>
      <c r="BK139" s="251">
        <f>ROUND(I139*H139,2)</f>
        <v>0</v>
      </c>
      <c r="BL139" s="25" t="s">
        <v>401</v>
      </c>
      <c r="BM139" s="25" t="s">
        <v>622</v>
      </c>
    </row>
    <row r="140" spans="2:47" s="1" customFormat="1" ht="13.5">
      <c r="B140" s="47"/>
      <c r="C140" s="75"/>
      <c r="D140" s="252" t="s">
        <v>403</v>
      </c>
      <c r="E140" s="75"/>
      <c r="F140" s="253" t="s">
        <v>3044</v>
      </c>
      <c r="G140" s="75"/>
      <c r="H140" s="75"/>
      <c r="I140" s="208"/>
      <c r="J140" s="75"/>
      <c r="K140" s="75"/>
      <c r="L140" s="73"/>
      <c r="M140" s="254"/>
      <c r="N140" s="48"/>
      <c r="O140" s="48"/>
      <c r="P140" s="48"/>
      <c r="Q140" s="48"/>
      <c r="R140" s="48"/>
      <c r="S140" s="48"/>
      <c r="T140" s="96"/>
      <c r="AT140" s="25" t="s">
        <v>403</v>
      </c>
      <c r="AU140" s="25" t="s">
        <v>24</v>
      </c>
    </row>
    <row r="141" spans="2:63" s="11" customFormat="1" ht="29.85" customHeight="1">
      <c r="B141" s="224"/>
      <c r="C141" s="225"/>
      <c r="D141" s="226" t="s">
        <v>72</v>
      </c>
      <c r="E141" s="238" t="s">
        <v>3045</v>
      </c>
      <c r="F141" s="238" t="s">
        <v>3046</v>
      </c>
      <c r="G141" s="225"/>
      <c r="H141" s="225"/>
      <c r="I141" s="228"/>
      <c r="J141" s="239">
        <f>BK141</f>
        <v>0</v>
      </c>
      <c r="K141" s="225"/>
      <c r="L141" s="230"/>
      <c r="M141" s="231"/>
      <c r="N141" s="232"/>
      <c r="O141" s="232"/>
      <c r="P141" s="233">
        <f>SUM(P142:P145)</f>
        <v>0</v>
      </c>
      <c r="Q141" s="232"/>
      <c r="R141" s="233">
        <f>SUM(R142:R145)</f>
        <v>0</v>
      </c>
      <c r="S141" s="232"/>
      <c r="T141" s="234">
        <f>SUM(T142:T145)</f>
        <v>0</v>
      </c>
      <c r="AR141" s="235" t="s">
        <v>24</v>
      </c>
      <c r="AT141" s="236" t="s">
        <v>72</v>
      </c>
      <c r="AU141" s="236" t="s">
        <v>24</v>
      </c>
      <c r="AY141" s="235" t="s">
        <v>394</v>
      </c>
      <c r="BK141" s="237">
        <f>SUM(BK142:BK145)</f>
        <v>0</v>
      </c>
    </row>
    <row r="142" spans="2:65" s="1" customFormat="1" ht="25.5" customHeight="1">
      <c r="B142" s="47"/>
      <c r="C142" s="240" t="s">
        <v>9</v>
      </c>
      <c r="D142" s="240" t="s">
        <v>396</v>
      </c>
      <c r="E142" s="241" t="s">
        <v>3047</v>
      </c>
      <c r="F142" s="242" t="s">
        <v>3048</v>
      </c>
      <c r="G142" s="243" t="s">
        <v>612</v>
      </c>
      <c r="H142" s="244">
        <v>110</v>
      </c>
      <c r="I142" s="245"/>
      <c r="J142" s="246">
        <f>ROUND(I142*H142,2)</f>
        <v>0</v>
      </c>
      <c r="K142" s="242" t="s">
        <v>22</v>
      </c>
      <c r="L142" s="73"/>
      <c r="M142" s="247" t="s">
        <v>22</v>
      </c>
      <c r="N142" s="248" t="s">
        <v>44</v>
      </c>
      <c r="O142" s="48"/>
      <c r="P142" s="249">
        <f>O142*H142</f>
        <v>0</v>
      </c>
      <c r="Q142" s="249">
        <v>0</v>
      </c>
      <c r="R142" s="249">
        <f>Q142*H142</f>
        <v>0</v>
      </c>
      <c r="S142" s="249">
        <v>0</v>
      </c>
      <c r="T142" s="250">
        <f>S142*H142</f>
        <v>0</v>
      </c>
      <c r="AR142" s="25" t="s">
        <v>401</v>
      </c>
      <c r="AT142" s="25" t="s">
        <v>396</v>
      </c>
      <c r="AU142" s="25" t="s">
        <v>81</v>
      </c>
      <c r="AY142" s="25" t="s">
        <v>394</v>
      </c>
      <c r="BE142" s="251">
        <f>IF(N142="základní",J142,0)</f>
        <v>0</v>
      </c>
      <c r="BF142" s="251">
        <f>IF(N142="snížená",J142,0)</f>
        <v>0</v>
      </c>
      <c r="BG142" s="251">
        <f>IF(N142="zákl. přenesená",J142,0)</f>
        <v>0</v>
      </c>
      <c r="BH142" s="251">
        <f>IF(N142="sníž. přenesená",J142,0)</f>
        <v>0</v>
      </c>
      <c r="BI142" s="251">
        <f>IF(N142="nulová",J142,0)</f>
        <v>0</v>
      </c>
      <c r="BJ142" s="25" t="s">
        <v>24</v>
      </c>
      <c r="BK142" s="251">
        <f>ROUND(I142*H142,2)</f>
        <v>0</v>
      </c>
      <c r="BL142" s="25" t="s">
        <v>401</v>
      </c>
      <c r="BM142" s="25" t="s">
        <v>636</v>
      </c>
    </row>
    <row r="143" spans="2:47" s="1" customFormat="1" ht="13.5">
      <c r="B143" s="47"/>
      <c r="C143" s="75"/>
      <c r="D143" s="252" t="s">
        <v>403</v>
      </c>
      <c r="E143" s="75"/>
      <c r="F143" s="253" t="s">
        <v>3048</v>
      </c>
      <c r="G143" s="75"/>
      <c r="H143" s="75"/>
      <c r="I143" s="208"/>
      <c r="J143" s="75"/>
      <c r="K143" s="75"/>
      <c r="L143" s="73"/>
      <c r="M143" s="254"/>
      <c r="N143" s="48"/>
      <c r="O143" s="48"/>
      <c r="P143" s="48"/>
      <c r="Q143" s="48"/>
      <c r="R143" s="48"/>
      <c r="S143" s="48"/>
      <c r="T143" s="96"/>
      <c r="AT143" s="25" t="s">
        <v>403</v>
      </c>
      <c r="AU143" s="25" t="s">
        <v>81</v>
      </c>
    </row>
    <row r="144" spans="2:65" s="1" customFormat="1" ht="16.5" customHeight="1">
      <c r="B144" s="47"/>
      <c r="C144" s="240" t="s">
        <v>528</v>
      </c>
      <c r="D144" s="240" t="s">
        <v>396</v>
      </c>
      <c r="E144" s="241" t="s">
        <v>3049</v>
      </c>
      <c r="F144" s="242" t="s">
        <v>3050</v>
      </c>
      <c r="G144" s="243" t="s">
        <v>612</v>
      </c>
      <c r="H144" s="244">
        <v>10</v>
      </c>
      <c r="I144" s="245"/>
      <c r="J144" s="246">
        <f>ROUND(I144*H144,2)</f>
        <v>0</v>
      </c>
      <c r="K144" s="242" t="s">
        <v>22</v>
      </c>
      <c r="L144" s="73"/>
      <c r="M144" s="247" t="s">
        <v>22</v>
      </c>
      <c r="N144" s="248" t="s">
        <v>44</v>
      </c>
      <c r="O144" s="48"/>
      <c r="P144" s="249">
        <f>O144*H144</f>
        <v>0</v>
      </c>
      <c r="Q144" s="249">
        <v>0</v>
      </c>
      <c r="R144" s="249">
        <f>Q144*H144</f>
        <v>0</v>
      </c>
      <c r="S144" s="249">
        <v>0</v>
      </c>
      <c r="T144" s="250">
        <f>S144*H144</f>
        <v>0</v>
      </c>
      <c r="AR144" s="25" t="s">
        <v>401</v>
      </c>
      <c r="AT144" s="25" t="s">
        <v>396</v>
      </c>
      <c r="AU144" s="25" t="s">
        <v>81</v>
      </c>
      <c r="AY144" s="25" t="s">
        <v>394</v>
      </c>
      <c r="BE144" s="251">
        <f>IF(N144="základní",J144,0)</f>
        <v>0</v>
      </c>
      <c r="BF144" s="251">
        <f>IF(N144="snížená",J144,0)</f>
        <v>0</v>
      </c>
      <c r="BG144" s="251">
        <f>IF(N144="zákl. přenesená",J144,0)</f>
        <v>0</v>
      </c>
      <c r="BH144" s="251">
        <f>IF(N144="sníž. přenesená",J144,0)</f>
        <v>0</v>
      </c>
      <c r="BI144" s="251">
        <f>IF(N144="nulová",J144,0)</f>
        <v>0</v>
      </c>
      <c r="BJ144" s="25" t="s">
        <v>24</v>
      </c>
      <c r="BK144" s="251">
        <f>ROUND(I144*H144,2)</f>
        <v>0</v>
      </c>
      <c r="BL144" s="25" t="s">
        <v>401</v>
      </c>
      <c r="BM144" s="25" t="s">
        <v>649</v>
      </c>
    </row>
    <row r="145" spans="2:47" s="1" customFormat="1" ht="13.5">
      <c r="B145" s="47"/>
      <c r="C145" s="75"/>
      <c r="D145" s="252" t="s">
        <v>403</v>
      </c>
      <c r="E145" s="75"/>
      <c r="F145" s="253" t="s">
        <v>3050</v>
      </c>
      <c r="G145" s="75"/>
      <c r="H145" s="75"/>
      <c r="I145" s="208"/>
      <c r="J145" s="75"/>
      <c r="K145" s="75"/>
      <c r="L145" s="73"/>
      <c r="M145" s="254"/>
      <c r="N145" s="48"/>
      <c r="O145" s="48"/>
      <c r="P145" s="48"/>
      <c r="Q145" s="48"/>
      <c r="R145" s="48"/>
      <c r="S145" s="48"/>
      <c r="T145" s="96"/>
      <c r="AT145" s="25" t="s">
        <v>403</v>
      </c>
      <c r="AU145" s="25" t="s">
        <v>81</v>
      </c>
    </row>
    <row r="146" spans="2:63" s="11" customFormat="1" ht="29.85" customHeight="1">
      <c r="B146" s="224"/>
      <c r="C146" s="225"/>
      <c r="D146" s="226" t="s">
        <v>72</v>
      </c>
      <c r="E146" s="238" t="s">
        <v>3051</v>
      </c>
      <c r="F146" s="238" t="s">
        <v>3052</v>
      </c>
      <c r="G146" s="225"/>
      <c r="H146" s="225"/>
      <c r="I146" s="228"/>
      <c r="J146" s="239">
        <f>BK146</f>
        <v>0</v>
      </c>
      <c r="K146" s="225"/>
      <c r="L146" s="230"/>
      <c r="M146" s="231"/>
      <c r="N146" s="232"/>
      <c r="O146" s="232"/>
      <c r="P146" s="233">
        <f>SUM(P147:P148)</f>
        <v>0</v>
      </c>
      <c r="Q146" s="232"/>
      <c r="R146" s="233">
        <f>SUM(R147:R148)</f>
        <v>0</v>
      </c>
      <c r="S146" s="232"/>
      <c r="T146" s="234">
        <f>SUM(T147:T148)</f>
        <v>0</v>
      </c>
      <c r="AR146" s="235" t="s">
        <v>24</v>
      </c>
      <c r="AT146" s="236" t="s">
        <v>72</v>
      </c>
      <c r="AU146" s="236" t="s">
        <v>24</v>
      </c>
      <c r="AY146" s="235" t="s">
        <v>394</v>
      </c>
      <c r="BK146" s="237">
        <f>SUM(BK147:BK148)</f>
        <v>0</v>
      </c>
    </row>
    <row r="147" spans="2:65" s="1" customFormat="1" ht="16.5" customHeight="1">
      <c r="B147" s="47"/>
      <c r="C147" s="240" t="s">
        <v>540</v>
      </c>
      <c r="D147" s="240" t="s">
        <v>396</v>
      </c>
      <c r="E147" s="241" t="s">
        <v>3053</v>
      </c>
      <c r="F147" s="242" t="s">
        <v>3054</v>
      </c>
      <c r="G147" s="243" t="s">
        <v>2831</v>
      </c>
      <c r="H147" s="244">
        <v>180</v>
      </c>
      <c r="I147" s="245"/>
      <c r="J147" s="246">
        <f>ROUND(I147*H147,2)</f>
        <v>0</v>
      </c>
      <c r="K147" s="242" t="s">
        <v>22</v>
      </c>
      <c r="L147" s="73"/>
      <c r="M147" s="247" t="s">
        <v>22</v>
      </c>
      <c r="N147" s="248" t="s">
        <v>44</v>
      </c>
      <c r="O147" s="48"/>
      <c r="P147" s="249">
        <f>O147*H147</f>
        <v>0</v>
      </c>
      <c r="Q147" s="249">
        <v>0</v>
      </c>
      <c r="R147" s="249">
        <f>Q147*H147</f>
        <v>0</v>
      </c>
      <c r="S147" s="249">
        <v>0</v>
      </c>
      <c r="T147" s="250">
        <f>S147*H147</f>
        <v>0</v>
      </c>
      <c r="AR147" s="25" t="s">
        <v>401</v>
      </c>
      <c r="AT147" s="25" t="s">
        <v>396</v>
      </c>
      <c r="AU147" s="25" t="s">
        <v>81</v>
      </c>
      <c r="AY147" s="25" t="s">
        <v>394</v>
      </c>
      <c r="BE147" s="251">
        <f>IF(N147="základní",J147,0)</f>
        <v>0</v>
      </c>
      <c r="BF147" s="251">
        <f>IF(N147="snížená",J147,0)</f>
        <v>0</v>
      </c>
      <c r="BG147" s="251">
        <f>IF(N147="zákl. přenesená",J147,0)</f>
        <v>0</v>
      </c>
      <c r="BH147" s="251">
        <f>IF(N147="sníž. přenesená",J147,0)</f>
        <v>0</v>
      </c>
      <c r="BI147" s="251">
        <f>IF(N147="nulová",J147,0)</f>
        <v>0</v>
      </c>
      <c r="BJ147" s="25" t="s">
        <v>24</v>
      </c>
      <c r="BK147" s="251">
        <f>ROUND(I147*H147,2)</f>
        <v>0</v>
      </c>
      <c r="BL147" s="25" t="s">
        <v>401</v>
      </c>
      <c r="BM147" s="25" t="s">
        <v>660</v>
      </c>
    </row>
    <row r="148" spans="2:47" s="1" customFormat="1" ht="13.5">
      <c r="B148" s="47"/>
      <c r="C148" s="75"/>
      <c r="D148" s="252" t="s">
        <v>403</v>
      </c>
      <c r="E148" s="75"/>
      <c r="F148" s="253" t="s">
        <v>3054</v>
      </c>
      <c r="G148" s="75"/>
      <c r="H148" s="75"/>
      <c r="I148" s="208"/>
      <c r="J148" s="75"/>
      <c r="K148" s="75"/>
      <c r="L148" s="73"/>
      <c r="M148" s="254"/>
      <c r="N148" s="48"/>
      <c r="O148" s="48"/>
      <c r="P148" s="48"/>
      <c r="Q148" s="48"/>
      <c r="R148" s="48"/>
      <c r="S148" s="48"/>
      <c r="T148" s="96"/>
      <c r="AT148" s="25" t="s">
        <v>403</v>
      </c>
      <c r="AU148" s="25" t="s">
        <v>81</v>
      </c>
    </row>
    <row r="149" spans="2:63" s="11" customFormat="1" ht="29.85" customHeight="1">
      <c r="B149" s="224"/>
      <c r="C149" s="225"/>
      <c r="D149" s="226" t="s">
        <v>72</v>
      </c>
      <c r="E149" s="238" t="s">
        <v>3055</v>
      </c>
      <c r="F149" s="238" t="s">
        <v>3056</v>
      </c>
      <c r="G149" s="225"/>
      <c r="H149" s="225"/>
      <c r="I149" s="228"/>
      <c r="J149" s="239">
        <f>BK149</f>
        <v>0</v>
      </c>
      <c r="K149" s="225"/>
      <c r="L149" s="230"/>
      <c r="M149" s="231"/>
      <c r="N149" s="232"/>
      <c r="O149" s="232"/>
      <c r="P149" s="233">
        <f>SUM(P150:P185)</f>
        <v>0</v>
      </c>
      <c r="Q149" s="232"/>
      <c r="R149" s="233">
        <f>SUM(R150:R185)</f>
        <v>0</v>
      </c>
      <c r="S149" s="232"/>
      <c r="T149" s="234">
        <f>SUM(T150:T185)</f>
        <v>0</v>
      </c>
      <c r="AR149" s="235" t="s">
        <v>24</v>
      </c>
      <c r="AT149" s="236" t="s">
        <v>72</v>
      </c>
      <c r="AU149" s="236" t="s">
        <v>24</v>
      </c>
      <c r="AY149" s="235" t="s">
        <v>394</v>
      </c>
      <c r="BK149" s="237">
        <f>SUM(BK150:BK185)</f>
        <v>0</v>
      </c>
    </row>
    <row r="150" spans="2:65" s="1" customFormat="1" ht="16.5" customHeight="1">
      <c r="B150" s="47"/>
      <c r="C150" s="240" t="s">
        <v>549</v>
      </c>
      <c r="D150" s="240" t="s">
        <v>396</v>
      </c>
      <c r="E150" s="241" t="s">
        <v>3057</v>
      </c>
      <c r="F150" s="242" t="s">
        <v>3058</v>
      </c>
      <c r="G150" s="243" t="s">
        <v>612</v>
      </c>
      <c r="H150" s="244">
        <v>240</v>
      </c>
      <c r="I150" s="245"/>
      <c r="J150" s="246">
        <f>ROUND(I150*H150,2)</f>
        <v>0</v>
      </c>
      <c r="K150" s="242" t="s">
        <v>22</v>
      </c>
      <c r="L150" s="73"/>
      <c r="M150" s="247" t="s">
        <v>22</v>
      </c>
      <c r="N150" s="248" t="s">
        <v>44</v>
      </c>
      <c r="O150" s="48"/>
      <c r="P150" s="249">
        <f>O150*H150</f>
        <v>0</v>
      </c>
      <c r="Q150" s="249">
        <v>0</v>
      </c>
      <c r="R150" s="249">
        <f>Q150*H150</f>
        <v>0</v>
      </c>
      <c r="S150" s="249">
        <v>0</v>
      </c>
      <c r="T150" s="250">
        <f>S150*H150</f>
        <v>0</v>
      </c>
      <c r="AR150" s="25" t="s">
        <v>401</v>
      </c>
      <c r="AT150" s="25" t="s">
        <v>396</v>
      </c>
      <c r="AU150" s="25" t="s">
        <v>81</v>
      </c>
      <c r="AY150" s="25" t="s">
        <v>394</v>
      </c>
      <c r="BE150" s="251">
        <f>IF(N150="základní",J150,0)</f>
        <v>0</v>
      </c>
      <c r="BF150" s="251">
        <f>IF(N150="snížená",J150,0)</f>
        <v>0</v>
      </c>
      <c r="BG150" s="251">
        <f>IF(N150="zákl. přenesená",J150,0)</f>
        <v>0</v>
      </c>
      <c r="BH150" s="251">
        <f>IF(N150="sníž. přenesená",J150,0)</f>
        <v>0</v>
      </c>
      <c r="BI150" s="251">
        <f>IF(N150="nulová",J150,0)</f>
        <v>0</v>
      </c>
      <c r="BJ150" s="25" t="s">
        <v>24</v>
      </c>
      <c r="BK150" s="251">
        <f>ROUND(I150*H150,2)</f>
        <v>0</v>
      </c>
      <c r="BL150" s="25" t="s">
        <v>401</v>
      </c>
      <c r="BM150" s="25" t="s">
        <v>672</v>
      </c>
    </row>
    <row r="151" spans="2:47" s="1" customFormat="1" ht="13.5">
      <c r="B151" s="47"/>
      <c r="C151" s="75"/>
      <c r="D151" s="252" t="s">
        <v>403</v>
      </c>
      <c r="E151" s="75"/>
      <c r="F151" s="253" t="s">
        <v>3058</v>
      </c>
      <c r="G151" s="75"/>
      <c r="H151" s="75"/>
      <c r="I151" s="208"/>
      <c r="J151" s="75"/>
      <c r="K151" s="75"/>
      <c r="L151" s="73"/>
      <c r="M151" s="254"/>
      <c r="N151" s="48"/>
      <c r="O151" s="48"/>
      <c r="P151" s="48"/>
      <c r="Q151" s="48"/>
      <c r="R151" s="48"/>
      <c r="S151" s="48"/>
      <c r="T151" s="96"/>
      <c r="AT151" s="25" t="s">
        <v>403</v>
      </c>
      <c r="AU151" s="25" t="s">
        <v>81</v>
      </c>
    </row>
    <row r="152" spans="2:65" s="1" customFormat="1" ht="16.5" customHeight="1">
      <c r="B152" s="47"/>
      <c r="C152" s="240" t="s">
        <v>556</v>
      </c>
      <c r="D152" s="240" t="s">
        <v>396</v>
      </c>
      <c r="E152" s="241" t="s">
        <v>3059</v>
      </c>
      <c r="F152" s="242" t="s">
        <v>3060</v>
      </c>
      <c r="G152" s="243" t="s">
        <v>612</v>
      </c>
      <c r="H152" s="244">
        <v>1540</v>
      </c>
      <c r="I152" s="245"/>
      <c r="J152" s="246">
        <f>ROUND(I152*H152,2)</f>
        <v>0</v>
      </c>
      <c r="K152" s="242" t="s">
        <v>22</v>
      </c>
      <c r="L152" s="73"/>
      <c r="M152" s="247" t="s">
        <v>22</v>
      </c>
      <c r="N152" s="248" t="s">
        <v>44</v>
      </c>
      <c r="O152" s="48"/>
      <c r="P152" s="249">
        <f>O152*H152</f>
        <v>0</v>
      </c>
      <c r="Q152" s="249">
        <v>0</v>
      </c>
      <c r="R152" s="249">
        <f>Q152*H152</f>
        <v>0</v>
      </c>
      <c r="S152" s="249">
        <v>0</v>
      </c>
      <c r="T152" s="250">
        <f>S152*H152</f>
        <v>0</v>
      </c>
      <c r="AR152" s="25" t="s">
        <v>401</v>
      </c>
      <c r="AT152" s="25" t="s">
        <v>396</v>
      </c>
      <c r="AU152" s="25" t="s">
        <v>81</v>
      </c>
      <c r="AY152" s="25" t="s">
        <v>394</v>
      </c>
      <c r="BE152" s="251">
        <f>IF(N152="základní",J152,0)</f>
        <v>0</v>
      </c>
      <c r="BF152" s="251">
        <f>IF(N152="snížená",J152,0)</f>
        <v>0</v>
      </c>
      <c r="BG152" s="251">
        <f>IF(N152="zákl. přenesená",J152,0)</f>
        <v>0</v>
      </c>
      <c r="BH152" s="251">
        <f>IF(N152="sníž. přenesená",J152,0)</f>
        <v>0</v>
      </c>
      <c r="BI152" s="251">
        <f>IF(N152="nulová",J152,0)</f>
        <v>0</v>
      </c>
      <c r="BJ152" s="25" t="s">
        <v>24</v>
      </c>
      <c r="BK152" s="251">
        <f>ROUND(I152*H152,2)</f>
        <v>0</v>
      </c>
      <c r="BL152" s="25" t="s">
        <v>401</v>
      </c>
      <c r="BM152" s="25" t="s">
        <v>684</v>
      </c>
    </row>
    <row r="153" spans="2:47" s="1" customFormat="1" ht="13.5">
      <c r="B153" s="47"/>
      <c r="C153" s="75"/>
      <c r="D153" s="252" t="s">
        <v>403</v>
      </c>
      <c r="E153" s="75"/>
      <c r="F153" s="253" t="s">
        <v>3060</v>
      </c>
      <c r="G153" s="75"/>
      <c r="H153" s="75"/>
      <c r="I153" s="208"/>
      <c r="J153" s="75"/>
      <c r="K153" s="75"/>
      <c r="L153" s="73"/>
      <c r="M153" s="254"/>
      <c r="N153" s="48"/>
      <c r="O153" s="48"/>
      <c r="P153" s="48"/>
      <c r="Q153" s="48"/>
      <c r="R153" s="48"/>
      <c r="S153" s="48"/>
      <c r="T153" s="96"/>
      <c r="AT153" s="25" t="s">
        <v>403</v>
      </c>
      <c r="AU153" s="25" t="s">
        <v>81</v>
      </c>
    </row>
    <row r="154" spans="2:65" s="1" customFormat="1" ht="16.5" customHeight="1">
      <c r="B154" s="47"/>
      <c r="C154" s="240" t="s">
        <v>565</v>
      </c>
      <c r="D154" s="240" t="s">
        <v>396</v>
      </c>
      <c r="E154" s="241" t="s">
        <v>3061</v>
      </c>
      <c r="F154" s="242" t="s">
        <v>3062</v>
      </c>
      <c r="G154" s="243" t="s">
        <v>612</v>
      </c>
      <c r="H154" s="244">
        <v>130</v>
      </c>
      <c r="I154" s="245"/>
      <c r="J154" s="246">
        <f>ROUND(I154*H154,2)</f>
        <v>0</v>
      </c>
      <c r="K154" s="242" t="s">
        <v>22</v>
      </c>
      <c r="L154" s="73"/>
      <c r="M154" s="247" t="s">
        <v>22</v>
      </c>
      <c r="N154" s="248" t="s">
        <v>44</v>
      </c>
      <c r="O154" s="48"/>
      <c r="P154" s="249">
        <f>O154*H154</f>
        <v>0</v>
      </c>
      <c r="Q154" s="249">
        <v>0</v>
      </c>
      <c r="R154" s="249">
        <f>Q154*H154</f>
        <v>0</v>
      </c>
      <c r="S154" s="249">
        <v>0</v>
      </c>
      <c r="T154" s="250">
        <f>S154*H154</f>
        <v>0</v>
      </c>
      <c r="AR154" s="25" t="s">
        <v>401</v>
      </c>
      <c r="AT154" s="25" t="s">
        <v>396</v>
      </c>
      <c r="AU154" s="25" t="s">
        <v>81</v>
      </c>
      <c r="AY154" s="25" t="s">
        <v>394</v>
      </c>
      <c r="BE154" s="251">
        <f>IF(N154="základní",J154,0)</f>
        <v>0</v>
      </c>
      <c r="BF154" s="251">
        <f>IF(N154="snížená",J154,0)</f>
        <v>0</v>
      </c>
      <c r="BG154" s="251">
        <f>IF(N154="zákl. přenesená",J154,0)</f>
        <v>0</v>
      </c>
      <c r="BH154" s="251">
        <f>IF(N154="sníž. přenesená",J154,0)</f>
        <v>0</v>
      </c>
      <c r="BI154" s="251">
        <f>IF(N154="nulová",J154,0)</f>
        <v>0</v>
      </c>
      <c r="BJ154" s="25" t="s">
        <v>24</v>
      </c>
      <c r="BK154" s="251">
        <f>ROUND(I154*H154,2)</f>
        <v>0</v>
      </c>
      <c r="BL154" s="25" t="s">
        <v>401</v>
      </c>
      <c r="BM154" s="25" t="s">
        <v>694</v>
      </c>
    </row>
    <row r="155" spans="2:47" s="1" customFormat="1" ht="13.5">
      <c r="B155" s="47"/>
      <c r="C155" s="75"/>
      <c r="D155" s="252" t="s">
        <v>403</v>
      </c>
      <c r="E155" s="75"/>
      <c r="F155" s="253" t="s">
        <v>3062</v>
      </c>
      <c r="G155" s="75"/>
      <c r="H155" s="75"/>
      <c r="I155" s="208"/>
      <c r="J155" s="75"/>
      <c r="K155" s="75"/>
      <c r="L155" s="73"/>
      <c r="M155" s="254"/>
      <c r="N155" s="48"/>
      <c r="O155" s="48"/>
      <c r="P155" s="48"/>
      <c r="Q155" s="48"/>
      <c r="R155" s="48"/>
      <c r="S155" s="48"/>
      <c r="T155" s="96"/>
      <c r="AT155" s="25" t="s">
        <v>403</v>
      </c>
      <c r="AU155" s="25" t="s">
        <v>81</v>
      </c>
    </row>
    <row r="156" spans="2:65" s="1" customFormat="1" ht="16.5" customHeight="1">
      <c r="B156" s="47"/>
      <c r="C156" s="240" t="s">
        <v>571</v>
      </c>
      <c r="D156" s="240" t="s">
        <v>396</v>
      </c>
      <c r="E156" s="241" t="s">
        <v>3063</v>
      </c>
      <c r="F156" s="242" t="s">
        <v>3064</v>
      </c>
      <c r="G156" s="243" t="s">
        <v>612</v>
      </c>
      <c r="H156" s="244">
        <v>150</v>
      </c>
      <c r="I156" s="245"/>
      <c r="J156" s="246">
        <f>ROUND(I156*H156,2)</f>
        <v>0</v>
      </c>
      <c r="K156" s="242" t="s">
        <v>22</v>
      </c>
      <c r="L156" s="73"/>
      <c r="M156" s="247" t="s">
        <v>22</v>
      </c>
      <c r="N156" s="248" t="s">
        <v>44</v>
      </c>
      <c r="O156" s="48"/>
      <c r="P156" s="249">
        <f>O156*H156</f>
        <v>0</v>
      </c>
      <c r="Q156" s="249">
        <v>0</v>
      </c>
      <c r="R156" s="249">
        <f>Q156*H156</f>
        <v>0</v>
      </c>
      <c r="S156" s="249">
        <v>0</v>
      </c>
      <c r="T156" s="250">
        <f>S156*H156</f>
        <v>0</v>
      </c>
      <c r="AR156" s="25" t="s">
        <v>401</v>
      </c>
      <c r="AT156" s="25" t="s">
        <v>396</v>
      </c>
      <c r="AU156" s="25" t="s">
        <v>81</v>
      </c>
      <c r="AY156" s="25" t="s">
        <v>394</v>
      </c>
      <c r="BE156" s="251">
        <f>IF(N156="základní",J156,0)</f>
        <v>0</v>
      </c>
      <c r="BF156" s="251">
        <f>IF(N156="snížená",J156,0)</f>
        <v>0</v>
      </c>
      <c r="BG156" s="251">
        <f>IF(N156="zákl. přenesená",J156,0)</f>
        <v>0</v>
      </c>
      <c r="BH156" s="251">
        <f>IF(N156="sníž. přenesená",J156,0)</f>
        <v>0</v>
      </c>
      <c r="BI156" s="251">
        <f>IF(N156="nulová",J156,0)</f>
        <v>0</v>
      </c>
      <c r="BJ156" s="25" t="s">
        <v>24</v>
      </c>
      <c r="BK156" s="251">
        <f>ROUND(I156*H156,2)</f>
        <v>0</v>
      </c>
      <c r="BL156" s="25" t="s">
        <v>401</v>
      </c>
      <c r="BM156" s="25" t="s">
        <v>709</v>
      </c>
    </row>
    <row r="157" spans="2:47" s="1" customFormat="1" ht="13.5">
      <c r="B157" s="47"/>
      <c r="C157" s="75"/>
      <c r="D157" s="252" t="s">
        <v>403</v>
      </c>
      <c r="E157" s="75"/>
      <c r="F157" s="253" t="s">
        <v>3064</v>
      </c>
      <c r="G157" s="75"/>
      <c r="H157" s="75"/>
      <c r="I157" s="208"/>
      <c r="J157" s="75"/>
      <c r="K157" s="75"/>
      <c r="L157" s="73"/>
      <c r="M157" s="254"/>
      <c r="N157" s="48"/>
      <c r="O157" s="48"/>
      <c r="P157" s="48"/>
      <c r="Q157" s="48"/>
      <c r="R157" s="48"/>
      <c r="S157" s="48"/>
      <c r="T157" s="96"/>
      <c r="AT157" s="25" t="s">
        <v>403</v>
      </c>
      <c r="AU157" s="25" t="s">
        <v>81</v>
      </c>
    </row>
    <row r="158" spans="2:65" s="1" customFormat="1" ht="16.5" customHeight="1">
      <c r="B158" s="47"/>
      <c r="C158" s="240" t="s">
        <v>578</v>
      </c>
      <c r="D158" s="240" t="s">
        <v>396</v>
      </c>
      <c r="E158" s="241" t="s">
        <v>3065</v>
      </c>
      <c r="F158" s="242" t="s">
        <v>3066</v>
      </c>
      <c r="G158" s="243" t="s">
        <v>612</v>
      </c>
      <c r="H158" s="244">
        <v>150</v>
      </c>
      <c r="I158" s="245"/>
      <c r="J158" s="246">
        <f>ROUND(I158*H158,2)</f>
        <v>0</v>
      </c>
      <c r="K158" s="242" t="s">
        <v>22</v>
      </c>
      <c r="L158" s="73"/>
      <c r="M158" s="247" t="s">
        <v>22</v>
      </c>
      <c r="N158" s="248" t="s">
        <v>44</v>
      </c>
      <c r="O158" s="48"/>
      <c r="P158" s="249">
        <f>O158*H158</f>
        <v>0</v>
      </c>
      <c r="Q158" s="249">
        <v>0</v>
      </c>
      <c r="R158" s="249">
        <f>Q158*H158</f>
        <v>0</v>
      </c>
      <c r="S158" s="249">
        <v>0</v>
      </c>
      <c r="T158" s="250">
        <f>S158*H158</f>
        <v>0</v>
      </c>
      <c r="AR158" s="25" t="s">
        <v>401</v>
      </c>
      <c r="AT158" s="25" t="s">
        <v>396</v>
      </c>
      <c r="AU158" s="25" t="s">
        <v>81</v>
      </c>
      <c r="AY158" s="25" t="s">
        <v>394</v>
      </c>
      <c r="BE158" s="251">
        <f>IF(N158="základní",J158,0)</f>
        <v>0</v>
      </c>
      <c r="BF158" s="251">
        <f>IF(N158="snížená",J158,0)</f>
        <v>0</v>
      </c>
      <c r="BG158" s="251">
        <f>IF(N158="zákl. přenesená",J158,0)</f>
        <v>0</v>
      </c>
      <c r="BH158" s="251">
        <f>IF(N158="sníž. přenesená",J158,0)</f>
        <v>0</v>
      </c>
      <c r="BI158" s="251">
        <f>IF(N158="nulová",J158,0)</f>
        <v>0</v>
      </c>
      <c r="BJ158" s="25" t="s">
        <v>24</v>
      </c>
      <c r="BK158" s="251">
        <f>ROUND(I158*H158,2)</f>
        <v>0</v>
      </c>
      <c r="BL158" s="25" t="s">
        <v>401</v>
      </c>
      <c r="BM158" s="25" t="s">
        <v>723</v>
      </c>
    </row>
    <row r="159" spans="2:47" s="1" customFormat="1" ht="13.5">
      <c r="B159" s="47"/>
      <c r="C159" s="75"/>
      <c r="D159" s="252" t="s">
        <v>403</v>
      </c>
      <c r="E159" s="75"/>
      <c r="F159" s="253" t="s">
        <v>3066</v>
      </c>
      <c r="G159" s="75"/>
      <c r="H159" s="75"/>
      <c r="I159" s="208"/>
      <c r="J159" s="75"/>
      <c r="K159" s="75"/>
      <c r="L159" s="73"/>
      <c r="M159" s="254"/>
      <c r="N159" s="48"/>
      <c r="O159" s="48"/>
      <c r="P159" s="48"/>
      <c r="Q159" s="48"/>
      <c r="R159" s="48"/>
      <c r="S159" s="48"/>
      <c r="T159" s="96"/>
      <c r="AT159" s="25" t="s">
        <v>403</v>
      </c>
      <c r="AU159" s="25" t="s">
        <v>81</v>
      </c>
    </row>
    <row r="160" spans="2:65" s="1" customFormat="1" ht="16.5" customHeight="1">
      <c r="B160" s="47"/>
      <c r="C160" s="240" t="s">
        <v>584</v>
      </c>
      <c r="D160" s="240" t="s">
        <v>396</v>
      </c>
      <c r="E160" s="241" t="s">
        <v>3067</v>
      </c>
      <c r="F160" s="242" t="s">
        <v>3068</v>
      </c>
      <c r="G160" s="243" t="s">
        <v>612</v>
      </c>
      <c r="H160" s="244">
        <v>100</v>
      </c>
      <c r="I160" s="245"/>
      <c r="J160" s="246">
        <f>ROUND(I160*H160,2)</f>
        <v>0</v>
      </c>
      <c r="K160" s="242" t="s">
        <v>22</v>
      </c>
      <c r="L160" s="73"/>
      <c r="M160" s="247" t="s">
        <v>22</v>
      </c>
      <c r="N160" s="248" t="s">
        <v>44</v>
      </c>
      <c r="O160" s="48"/>
      <c r="P160" s="249">
        <f>O160*H160</f>
        <v>0</v>
      </c>
      <c r="Q160" s="249">
        <v>0</v>
      </c>
      <c r="R160" s="249">
        <f>Q160*H160</f>
        <v>0</v>
      </c>
      <c r="S160" s="249">
        <v>0</v>
      </c>
      <c r="T160" s="250">
        <f>S160*H160</f>
        <v>0</v>
      </c>
      <c r="AR160" s="25" t="s">
        <v>401</v>
      </c>
      <c r="AT160" s="25" t="s">
        <v>396</v>
      </c>
      <c r="AU160" s="25" t="s">
        <v>81</v>
      </c>
      <c r="AY160" s="25" t="s">
        <v>394</v>
      </c>
      <c r="BE160" s="251">
        <f>IF(N160="základní",J160,0)</f>
        <v>0</v>
      </c>
      <c r="BF160" s="251">
        <f>IF(N160="snížená",J160,0)</f>
        <v>0</v>
      </c>
      <c r="BG160" s="251">
        <f>IF(N160="zákl. přenesená",J160,0)</f>
        <v>0</v>
      </c>
      <c r="BH160" s="251">
        <f>IF(N160="sníž. přenesená",J160,0)</f>
        <v>0</v>
      </c>
      <c r="BI160" s="251">
        <f>IF(N160="nulová",J160,0)</f>
        <v>0</v>
      </c>
      <c r="BJ160" s="25" t="s">
        <v>24</v>
      </c>
      <c r="BK160" s="251">
        <f>ROUND(I160*H160,2)</f>
        <v>0</v>
      </c>
      <c r="BL160" s="25" t="s">
        <v>401</v>
      </c>
      <c r="BM160" s="25" t="s">
        <v>735</v>
      </c>
    </row>
    <row r="161" spans="2:47" s="1" customFormat="1" ht="13.5">
      <c r="B161" s="47"/>
      <c r="C161" s="75"/>
      <c r="D161" s="252" t="s">
        <v>403</v>
      </c>
      <c r="E161" s="75"/>
      <c r="F161" s="253" t="s">
        <v>3068</v>
      </c>
      <c r="G161" s="75"/>
      <c r="H161" s="75"/>
      <c r="I161" s="208"/>
      <c r="J161" s="75"/>
      <c r="K161" s="75"/>
      <c r="L161" s="73"/>
      <c r="M161" s="254"/>
      <c r="N161" s="48"/>
      <c r="O161" s="48"/>
      <c r="P161" s="48"/>
      <c r="Q161" s="48"/>
      <c r="R161" s="48"/>
      <c r="S161" s="48"/>
      <c r="T161" s="96"/>
      <c r="AT161" s="25" t="s">
        <v>403</v>
      </c>
      <c r="AU161" s="25" t="s">
        <v>81</v>
      </c>
    </row>
    <row r="162" spans="2:65" s="1" customFormat="1" ht="16.5" customHeight="1">
      <c r="B162" s="47"/>
      <c r="C162" s="240" t="s">
        <v>588</v>
      </c>
      <c r="D162" s="240" t="s">
        <v>396</v>
      </c>
      <c r="E162" s="241" t="s">
        <v>3069</v>
      </c>
      <c r="F162" s="242" t="s">
        <v>3070</v>
      </c>
      <c r="G162" s="243" t="s">
        <v>612</v>
      </c>
      <c r="H162" s="244">
        <v>10</v>
      </c>
      <c r="I162" s="245"/>
      <c r="J162" s="246">
        <f>ROUND(I162*H162,2)</f>
        <v>0</v>
      </c>
      <c r="K162" s="242" t="s">
        <v>22</v>
      </c>
      <c r="L162" s="73"/>
      <c r="M162" s="247" t="s">
        <v>22</v>
      </c>
      <c r="N162" s="248" t="s">
        <v>44</v>
      </c>
      <c r="O162" s="48"/>
      <c r="P162" s="249">
        <f>O162*H162</f>
        <v>0</v>
      </c>
      <c r="Q162" s="249">
        <v>0</v>
      </c>
      <c r="R162" s="249">
        <f>Q162*H162</f>
        <v>0</v>
      </c>
      <c r="S162" s="249">
        <v>0</v>
      </c>
      <c r="T162" s="250">
        <f>S162*H162</f>
        <v>0</v>
      </c>
      <c r="AR162" s="25" t="s">
        <v>401</v>
      </c>
      <c r="AT162" s="25" t="s">
        <v>396</v>
      </c>
      <c r="AU162" s="25" t="s">
        <v>81</v>
      </c>
      <c r="AY162" s="25" t="s">
        <v>394</v>
      </c>
      <c r="BE162" s="251">
        <f>IF(N162="základní",J162,0)</f>
        <v>0</v>
      </c>
      <c r="BF162" s="251">
        <f>IF(N162="snížená",J162,0)</f>
        <v>0</v>
      </c>
      <c r="BG162" s="251">
        <f>IF(N162="zákl. přenesená",J162,0)</f>
        <v>0</v>
      </c>
      <c r="BH162" s="251">
        <f>IF(N162="sníž. přenesená",J162,0)</f>
        <v>0</v>
      </c>
      <c r="BI162" s="251">
        <f>IF(N162="nulová",J162,0)</f>
        <v>0</v>
      </c>
      <c r="BJ162" s="25" t="s">
        <v>24</v>
      </c>
      <c r="BK162" s="251">
        <f>ROUND(I162*H162,2)</f>
        <v>0</v>
      </c>
      <c r="BL162" s="25" t="s">
        <v>401</v>
      </c>
      <c r="BM162" s="25" t="s">
        <v>751</v>
      </c>
    </row>
    <row r="163" spans="2:47" s="1" customFormat="1" ht="13.5">
      <c r="B163" s="47"/>
      <c r="C163" s="75"/>
      <c r="D163" s="252" t="s">
        <v>403</v>
      </c>
      <c r="E163" s="75"/>
      <c r="F163" s="253" t="s">
        <v>3070</v>
      </c>
      <c r="G163" s="75"/>
      <c r="H163" s="75"/>
      <c r="I163" s="208"/>
      <c r="J163" s="75"/>
      <c r="K163" s="75"/>
      <c r="L163" s="73"/>
      <c r="M163" s="254"/>
      <c r="N163" s="48"/>
      <c r="O163" s="48"/>
      <c r="P163" s="48"/>
      <c r="Q163" s="48"/>
      <c r="R163" s="48"/>
      <c r="S163" s="48"/>
      <c r="T163" s="96"/>
      <c r="AT163" s="25" t="s">
        <v>403</v>
      </c>
      <c r="AU163" s="25" t="s">
        <v>81</v>
      </c>
    </row>
    <row r="164" spans="2:65" s="1" customFormat="1" ht="16.5" customHeight="1">
      <c r="B164" s="47"/>
      <c r="C164" s="240" t="s">
        <v>593</v>
      </c>
      <c r="D164" s="240" t="s">
        <v>396</v>
      </c>
      <c r="E164" s="241" t="s">
        <v>3071</v>
      </c>
      <c r="F164" s="242" t="s">
        <v>3072</v>
      </c>
      <c r="G164" s="243" t="s">
        <v>2831</v>
      </c>
      <c r="H164" s="244">
        <v>55</v>
      </c>
      <c r="I164" s="245"/>
      <c r="J164" s="246">
        <f>ROUND(I164*H164,2)</f>
        <v>0</v>
      </c>
      <c r="K164" s="242" t="s">
        <v>22</v>
      </c>
      <c r="L164" s="73"/>
      <c r="M164" s="247" t="s">
        <v>22</v>
      </c>
      <c r="N164" s="248" t="s">
        <v>44</v>
      </c>
      <c r="O164" s="48"/>
      <c r="P164" s="249">
        <f>O164*H164</f>
        <v>0</v>
      </c>
      <c r="Q164" s="249">
        <v>0</v>
      </c>
      <c r="R164" s="249">
        <f>Q164*H164</f>
        <v>0</v>
      </c>
      <c r="S164" s="249">
        <v>0</v>
      </c>
      <c r="T164" s="250">
        <f>S164*H164</f>
        <v>0</v>
      </c>
      <c r="AR164" s="25" t="s">
        <v>401</v>
      </c>
      <c r="AT164" s="25" t="s">
        <v>396</v>
      </c>
      <c r="AU164" s="25" t="s">
        <v>81</v>
      </c>
      <c r="AY164" s="25" t="s">
        <v>394</v>
      </c>
      <c r="BE164" s="251">
        <f>IF(N164="základní",J164,0)</f>
        <v>0</v>
      </c>
      <c r="BF164" s="251">
        <f>IF(N164="snížená",J164,0)</f>
        <v>0</v>
      </c>
      <c r="BG164" s="251">
        <f>IF(N164="zákl. přenesená",J164,0)</f>
        <v>0</v>
      </c>
      <c r="BH164" s="251">
        <f>IF(N164="sníž. přenesená",J164,0)</f>
        <v>0</v>
      </c>
      <c r="BI164" s="251">
        <f>IF(N164="nulová",J164,0)</f>
        <v>0</v>
      </c>
      <c r="BJ164" s="25" t="s">
        <v>24</v>
      </c>
      <c r="BK164" s="251">
        <f>ROUND(I164*H164,2)</f>
        <v>0</v>
      </c>
      <c r="BL164" s="25" t="s">
        <v>401</v>
      </c>
      <c r="BM164" s="25" t="s">
        <v>765</v>
      </c>
    </row>
    <row r="165" spans="2:47" s="1" customFormat="1" ht="13.5">
      <c r="B165" s="47"/>
      <c r="C165" s="75"/>
      <c r="D165" s="252" t="s">
        <v>403</v>
      </c>
      <c r="E165" s="75"/>
      <c r="F165" s="253" t="s">
        <v>3072</v>
      </c>
      <c r="G165" s="75"/>
      <c r="H165" s="75"/>
      <c r="I165" s="208"/>
      <c r="J165" s="75"/>
      <c r="K165" s="75"/>
      <c r="L165" s="73"/>
      <c r="M165" s="254"/>
      <c r="N165" s="48"/>
      <c r="O165" s="48"/>
      <c r="P165" s="48"/>
      <c r="Q165" s="48"/>
      <c r="R165" s="48"/>
      <c r="S165" s="48"/>
      <c r="T165" s="96"/>
      <c r="AT165" s="25" t="s">
        <v>403</v>
      </c>
      <c r="AU165" s="25" t="s">
        <v>81</v>
      </c>
    </row>
    <row r="166" spans="2:65" s="1" customFormat="1" ht="16.5" customHeight="1">
      <c r="B166" s="47"/>
      <c r="C166" s="240" t="s">
        <v>598</v>
      </c>
      <c r="D166" s="240" t="s">
        <v>396</v>
      </c>
      <c r="E166" s="241" t="s">
        <v>3073</v>
      </c>
      <c r="F166" s="242" t="s">
        <v>3074</v>
      </c>
      <c r="G166" s="243" t="s">
        <v>3075</v>
      </c>
      <c r="H166" s="244">
        <v>2</v>
      </c>
      <c r="I166" s="245"/>
      <c r="J166" s="246">
        <f>ROUND(I166*H166,2)</f>
        <v>0</v>
      </c>
      <c r="K166" s="242" t="s">
        <v>22</v>
      </c>
      <c r="L166" s="73"/>
      <c r="M166" s="247" t="s">
        <v>22</v>
      </c>
      <c r="N166" s="248" t="s">
        <v>44</v>
      </c>
      <c r="O166" s="48"/>
      <c r="P166" s="249">
        <f>O166*H166</f>
        <v>0</v>
      </c>
      <c r="Q166" s="249">
        <v>0</v>
      </c>
      <c r="R166" s="249">
        <f>Q166*H166</f>
        <v>0</v>
      </c>
      <c r="S166" s="249">
        <v>0</v>
      </c>
      <c r="T166" s="250">
        <f>S166*H166</f>
        <v>0</v>
      </c>
      <c r="AR166" s="25" t="s">
        <v>401</v>
      </c>
      <c r="AT166" s="25" t="s">
        <v>396</v>
      </c>
      <c r="AU166" s="25" t="s">
        <v>81</v>
      </c>
      <c r="AY166" s="25" t="s">
        <v>394</v>
      </c>
      <c r="BE166" s="251">
        <f>IF(N166="základní",J166,0)</f>
        <v>0</v>
      </c>
      <c r="BF166" s="251">
        <f>IF(N166="snížená",J166,0)</f>
        <v>0</v>
      </c>
      <c r="BG166" s="251">
        <f>IF(N166="zákl. přenesená",J166,0)</f>
        <v>0</v>
      </c>
      <c r="BH166" s="251">
        <f>IF(N166="sníž. přenesená",J166,0)</f>
        <v>0</v>
      </c>
      <c r="BI166" s="251">
        <f>IF(N166="nulová",J166,0)</f>
        <v>0</v>
      </c>
      <c r="BJ166" s="25" t="s">
        <v>24</v>
      </c>
      <c r="BK166" s="251">
        <f>ROUND(I166*H166,2)</f>
        <v>0</v>
      </c>
      <c r="BL166" s="25" t="s">
        <v>401</v>
      </c>
      <c r="BM166" s="25" t="s">
        <v>776</v>
      </c>
    </row>
    <row r="167" spans="2:47" s="1" customFormat="1" ht="13.5">
      <c r="B167" s="47"/>
      <c r="C167" s="75"/>
      <c r="D167" s="252" t="s">
        <v>403</v>
      </c>
      <c r="E167" s="75"/>
      <c r="F167" s="253" t="s">
        <v>3074</v>
      </c>
      <c r="G167" s="75"/>
      <c r="H167" s="75"/>
      <c r="I167" s="208"/>
      <c r="J167" s="75"/>
      <c r="K167" s="75"/>
      <c r="L167" s="73"/>
      <c r="M167" s="254"/>
      <c r="N167" s="48"/>
      <c r="O167" s="48"/>
      <c r="P167" s="48"/>
      <c r="Q167" s="48"/>
      <c r="R167" s="48"/>
      <c r="S167" s="48"/>
      <c r="T167" s="96"/>
      <c r="AT167" s="25" t="s">
        <v>403</v>
      </c>
      <c r="AU167" s="25" t="s">
        <v>81</v>
      </c>
    </row>
    <row r="168" spans="2:65" s="1" customFormat="1" ht="16.5" customHeight="1">
      <c r="B168" s="47"/>
      <c r="C168" s="240" t="s">
        <v>604</v>
      </c>
      <c r="D168" s="240" t="s">
        <v>396</v>
      </c>
      <c r="E168" s="241" t="s">
        <v>3076</v>
      </c>
      <c r="F168" s="242" t="s">
        <v>3077</v>
      </c>
      <c r="G168" s="243" t="s">
        <v>612</v>
      </c>
      <c r="H168" s="244">
        <v>55</v>
      </c>
      <c r="I168" s="245"/>
      <c r="J168" s="246">
        <f>ROUND(I168*H168,2)</f>
        <v>0</v>
      </c>
      <c r="K168" s="242" t="s">
        <v>22</v>
      </c>
      <c r="L168" s="73"/>
      <c r="M168" s="247" t="s">
        <v>22</v>
      </c>
      <c r="N168" s="248" t="s">
        <v>44</v>
      </c>
      <c r="O168" s="48"/>
      <c r="P168" s="249">
        <f>O168*H168</f>
        <v>0</v>
      </c>
      <c r="Q168" s="249">
        <v>0</v>
      </c>
      <c r="R168" s="249">
        <f>Q168*H168</f>
        <v>0</v>
      </c>
      <c r="S168" s="249">
        <v>0</v>
      </c>
      <c r="T168" s="250">
        <f>S168*H168</f>
        <v>0</v>
      </c>
      <c r="AR168" s="25" t="s">
        <v>401</v>
      </c>
      <c r="AT168" s="25" t="s">
        <v>396</v>
      </c>
      <c r="AU168" s="25" t="s">
        <v>81</v>
      </c>
      <c r="AY168" s="25" t="s">
        <v>394</v>
      </c>
      <c r="BE168" s="251">
        <f>IF(N168="základní",J168,0)</f>
        <v>0</v>
      </c>
      <c r="BF168" s="251">
        <f>IF(N168="snížená",J168,0)</f>
        <v>0</v>
      </c>
      <c r="BG168" s="251">
        <f>IF(N168="zákl. přenesená",J168,0)</f>
        <v>0</v>
      </c>
      <c r="BH168" s="251">
        <f>IF(N168="sníž. přenesená",J168,0)</f>
        <v>0</v>
      </c>
      <c r="BI168" s="251">
        <f>IF(N168="nulová",J168,0)</f>
        <v>0</v>
      </c>
      <c r="BJ168" s="25" t="s">
        <v>24</v>
      </c>
      <c r="BK168" s="251">
        <f>ROUND(I168*H168,2)</f>
        <v>0</v>
      </c>
      <c r="BL168" s="25" t="s">
        <v>401</v>
      </c>
      <c r="BM168" s="25" t="s">
        <v>786</v>
      </c>
    </row>
    <row r="169" spans="2:47" s="1" customFormat="1" ht="13.5">
      <c r="B169" s="47"/>
      <c r="C169" s="75"/>
      <c r="D169" s="252" t="s">
        <v>403</v>
      </c>
      <c r="E169" s="75"/>
      <c r="F169" s="253" t="s">
        <v>3077</v>
      </c>
      <c r="G169" s="75"/>
      <c r="H169" s="75"/>
      <c r="I169" s="208"/>
      <c r="J169" s="75"/>
      <c r="K169" s="75"/>
      <c r="L169" s="73"/>
      <c r="M169" s="254"/>
      <c r="N169" s="48"/>
      <c r="O169" s="48"/>
      <c r="P169" s="48"/>
      <c r="Q169" s="48"/>
      <c r="R169" s="48"/>
      <c r="S169" s="48"/>
      <c r="T169" s="96"/>
      <c r="AT169" s="25" t="s">
        <v>403</v>
      </c>
      <c r="AU169" s="25" t="s">
        <v>81</v>
      </c>
    </row>
    <row r="170" spans="2:65" s="1" customFormat="1" ht="16.5" customHeight="1">
      <c r="B170" s="47"/>
      <c r="C170" s="240" t="s">
        <v>609</v>
      </c>
      <c r="D170" s="240" t="s">
        <v>396</v>
      </c>
      <c r="E170" s="241" t="s">
        <v>3078</v>
      </c>
      <c r="F170" s="242" t="s">
        <v>3079</v>
      </c>
      <c r="G170" s="243" t="s">
        <v>612</v>
      </c>
      <c r="H170" s="244">
        <v>40</v>
      </c>
      <c r="I170" s="245"/>
      <c r="J170" s="246">
        <f>ROUND(I170*H170,2)</f>
        <v>0</v>
      </c>
      <c r="K170" s="242" t="s">
        <v>22</v>
      </c>
      <c r="L170" s="73"/>
      <c r="M170" s="247" t="s">
        <v>22</v>
      </c>
      <c r="N170" s="248" t="s">
        <v>44</v>
      </c>
      <c r="O170" s="48"/>
      <c r="P170" s="249">
        <f>O170*H170</f>
        <v>0</v>
      </c>
      <c r="Q170" s="249">
        <v>0</v>
      </c>
      <c r="R170" s="249">
        <f>Q170*H170</f>
        <v>0</v>
      </c>
      <c r="S170" s="249">
        <v>0</v>
      </c>
      <c r="T170" s="250">
        <f>S170*H170</f>
        <v>0</v>
      </c>
      <c r="AR170" s="25" t="s">
        <v>401</v>
      </c>
      <c r="AT170" s="25" t="s">
        <v>396</v>
      </c>
      <c r="AU170" s="25" t="s">
        <v>81</v>
      </c>
      <c r="AY170" s="25" t="s">
        <v>394</v>
      </c>
      <c r="BE170" s="251">
        <f>IF(N170="základní",J170,0)</f>
        <v>0</v>
      </c>
      <c r="BF170" s="251">
        <f>IF(N170="snížená",J170,0)</f>
        <v>0</v>
      </c>
      <c r="BG170" s="251">
        <f>IF(N170="zákl. přenesená",J170,0)</f>
        <v>0</v>
      </c>
      <c r="BH170" s="251">
        <f>IF(N170="sníž. přenesená",J170,0)</f>
        <v>0</v>
      </c>
      <c r="BI170" s="251">
        <f>IF(N170="nulová",J170,0)</f>
        <v>0</v>
      </c>
      <c r="BJ170" s="25" t="s">
        <v>24</v>
      </c>
      <c r="BK170" s="251">
        <f>ROUND(I170*H170,2)</f>
        <v>0</v>
      </c>
      <c r="BL170" s="25" t="s">
        <v>401</v>
      </c>
      <c r="BM170" s="25" t="s">
        <v>797</v>
      </c>
    </row>
    <row r="171" spans="2:47" s="1" customFormat="1" ht="13.5">
      <c r="B171" s="47"/>
      <c r="C171" s="75"/>
      <c r="D171" s="252" t="s">
        <v>403</v>
      </c>
      <c r="E171" s="75"/>
      <c r="F171" s="253" t="s">
        <v>3079</v>
      </c>
      <c r="G171" s="75"/>
      <c r="H171" s="75"/>
      <c r="I171" s="208"/>
      <c r="J171" s="75"/>
      <c r="K171" s="75"/>
      <c r="L171" s="73"/>
      <c r="M171" s="254"/>
      <c r="N171" s="48"/>
      <c r="O171" s="48"/>
      <c r="P171" s="48"/>
      <c r="Q171" s="48"/>
      <c r="R171" s="48"/>
      <c r="S171" s="48"/>
      <c r="T171" s="96"/>
      <c r="AT171" s="25" t="s">
        <v>403</v>
      </c>
      <c r="AU171" s="25" t="s">
        <v>81</v>
      </c>
    </row>
    <row r="172" spans="2:65" s="1" customFormat="1" ht="16.5" customHeight="1">
      <c r="B172" s="47"/>
      <c r="C172" s="240" t="s">
        <v>616</v>
      </c>
      <c r="D172" s="240" t="s">
        <v>396</v>
      </c>
      <c r="E172" s="241" t="s">
        <v>3080</v>
      </c>
      <c r="F172" s="242" t="s">
        <v>3081</v>
      </c>
      <c r="G172" s="243" t="s">
        <v>612</v>
      </c>
      <c r="H172" s="244">
        <v>40</v>
      </c>
      <c r="I172" s="245"/>
      <c r="J172" s="246">
        <f>ROUND(I172*H172,2)</f>
        <v>0</v>
      </c>
      <c r="K172" s="242" t="s">
        <v>22</v>
      </c>
      <c r="L172" s="73"/>
      <c r="M172" s="247" t="s">
        <v>22</v>
      </c>
      <c r="N172" s="248" t="s">
        <v>44</v>
      </c>
      <c r="O172" s="48"/>
      <c r="P172" s="249">
        <f>O172*H172</f>
        <v>0</v>
      </c>
      <c r="Q172" s="249">
        <v>0</v>
      </c>
      <c r="R172" s="249">
        <f>Q172*H172</f>
        <v>0</v>
      </c>
      <c r="S172" s="249">
        <v>0</v>
      </c>
      <c r="T172" s="250">
        <f>S172*H172</f>
        <v>0</v>
      </c>
      <c r="AR172" s="25" t="s">
        <v>401</v>
      </c>
      <c r="AT172" s="25" t="s">
        <v>396</v>
      </c>
      <c r="AU172" s="25" t="s">
        <v>81</v>
      </c>
      <c r="AY172" s="25" t="s">
        <v>394</v>
      </c>
      <c r="BE172" s="251">
        <f>IF(N172="základní",J172,0)</f>
        <v>0</v>
      </c>
      <c r="BF172" s="251">
        <f>IF(N172="snížená",J172,0)</f>
        <v>0</v>
      </c>
      <c r="BG172" s="251">
        <f>IF(N172="zákl. přenesená",J172,0)</f>
        <v>0</v>
      </c>
      <c r="BH172" s="251">
        <f>IF(N172="sníž. přenesená",J172,0)</f>
        <v>0</v>
      </c>
      <c r="BI172" s="251">
        <f>IF(N172="nulová",J172,0)</f>
        <v>0</v>
      </c>
      <c r="BJ172" s="25" t="s">
        <v>24</v>
      </c>
      <c r="BK172" s="251">
        <f>ROUND(I172*H172,2)</f>
        <v>0</v>
      </c>
      <c r="BL172" s="25" t="s">
        <v>401</v>
      </c>
      <c r="BM172" s="25" t="s">
        <v>807</v>
      </c>
    </row>
    <row r="173" spans="2:47" s="1" customFormat="1" ht="13.5">
      <c r="B173" s="47"/>
      <c r="C173" s="75"/>
      <c r="D173" s="252" t="s">
        <v>403</v>
      </c>
      <c r="E173" s="75"/>
      <c r="F173" s="253" t="s">
        <v>3081</v>
      </c>
      <c r="G173" s="75"/>
      <c r="H173" s="75"/>
      <c r="I173" s="208"/>
      <c r="J173" s="75"/>
      <c r="K173" s="75"/>
      <c r="L173" s="73"/>
      <c r="M173" s="254"/>
      <c r="N173" s="48"/>
      <c r="O173" s="48"/>
      <c r="P173" s="48"/>
      <c r="Q173" s="48"/>
      <c r="R173" s="48"/>
      <c r="S173" s="48"/>
      <c r="T173" s="96"/>
      <c r="AT173" s="25" t="s">
        <v>403</v>
      </c>
      <c r="AU173" s="25" t="s">
        <v>81</v>
      </c>
    </row>
    <row r="174" spans="2:65" s="1" customFormat="1" ht="16.5" customHeight="1">
      <c r="B174" s="47"/>
      <c r="C174" s="240" t="s">
        <v>622</v>
      </c>
      <c r="D174" s="240" t="s">
        <v>396</v>
      </c>
      <c r="E174" s="241" t="s">
        <v>3082</v>
      </c>
      <c r="F174" s="242" t="s">
        <v>3083</v>
      </c>
      <c r="G174" s="243" t="s">
        <v>2831</v>
      </c>
      <c r="H174" s="244">
        <v>15</v>
      </c>
      <c r="I174" s="245"/>
      <c r="J174" s="246">
        <f>ROUND(I174*H174,2)</f>
        <v>0</v>
      </c>
      <c r="K174" s="242" t="s">
        <v>22</v>
      </c>
      <c r="L174" s="73"/>
      <c r="M174" s="247" t="s">
        <v>22</v>
      </c>
      <c r="N174" s="248" t="s">
        <v>44</v>
      </c>
      <c r="O174" s="48"/>
      <c r="P174" s="249">
        <f>O174*H174</f>
        <v>0</v>
      </c>
      <c r="Q174" s="249">
        <v>0</v>
      </c>
      <c r="R174" s="249">
        <f>Q174*H174</f>
        <v>0</v>
      </c>
      <c r="S174" s="249">
        <v>0</v>
      </c>
      <c r="T174" s="250">
        <f>S174*H174</f>
        <v>0</v>
      </c>
      <c r="AR174" s="25" t="s">
        <v>401</v>
      </c>
      <c r="AT174" s="25" t="s">
        <v>396</v>
      </c>
      <c r="AU174" s="25" t="s">
        <v>81</v>
      </c>
      <c r="AY174" s="25" t="s">
        <v>394</v>
      </c>
      <c r="BE174" s="251">
        <f>IF(N174="základní",J174,0)</f>
        <v>0</v>
      </c>
      <c r="BF174" s="251">
        <f>IF(N174="snížená",J174,0)</f>
        <v>0</v>
      </c>
      <c r="BG174" s="251">
        <f>IF(N174="zákl. přenesená",J174,0)</f>
        <v>0</v>
      </c>
      <c r="BH174" s="251">
        <f>IF(N174="sníž. přenesená",J174,0)</f>
        <v>0</v>
      </c>
      <c r="BI174" s="251">
        <f>IF(N174="nulová",J174,0)</f>
        <v>0</v>
      </c>
      <c r="BJ174" s="25" t="s">
        <v>24</v>
      </c>
      <c r="BK174" s="251">
        <f>ROUND(I174*H174,2)</f>
        <v>0</v>
      </c>
      <c r="BL174" s="25" t="s">
        <v>401</v>
      </c>
      <c r="BM174" s="25" t="s">
        <v>817</v>
      </c>
    </row>
    <row r="175" spans="2:47" s="1" customFormat="1" ht="13.5">
      <c r="B175" s="47"/>
      <c r="C175" s="75"/>
      <c r="D175" s="252" t="s">
        <v>403</v>
      </c>
      <c r="E175" s="75"/>
      <c r="F175" s="253" t="s">
        <v>3083</v>
      </c>
      <c r="G175" s="75"/>
      <c r="H175" s="75"/>
      <c r="I175" s="208"/>
      <c r="J175" s="75"/>
      <c r="K175" s="75"/>
      <c r="L175" s="73"/>
      <c r="M175" s="254"/>
      <c r="N175" s="48"/>
      <c r="O175" s="48"/>
      <c r="P175" s="48"/>
      <c r="Q175" s="48"/>
      <c r="R175" s="48"/>
      <c r="S175" s="48"/>
      <c r="T175" s="96"/>
      <c r="AT175" s="25" t="s">
        <v>403</v>
      </c>
      <c r="AU175" s="25" t="s">
        <v>81</v>
      </c>
    </row>
    <row r="176" spans="2:65" s="1" customFormat="1" ht="51" customHeight="1">
      <c r="B176" s="47"/>
      <c r="C176" s="240" t="s">
        <v>628</v>
      </c>
      <c r="D176" s="240" t="s">
        <v>396</v>
      </c>
      <c r="E176" s="241" t="s">
        <v>3084</v>
      </c>
      <c r="F176" s="242" t="s">
        <v>3085</v>
      </c>
      <c r="G176" s="243" t="s">
        <v>3086</v>
      </c>
      <c r="H176" s="244">
        <v>40</v>
      </c>
      <c r="I176" s="245"/>
      <c r="J176" s="246">
        <f>ROUND(I176*H176,2)</f>
        <v>0</v>
      </c>
      <c r="K176" s="242" t="s">
        <v>22</v>
      </c>
      <c r="L176" s="73"/>
      <c r="M176" s="247" t="s">
        <v>22</v>
      </c>
      <c r="N176" s="248" t="s">
        <v>44</v>
      </c>
      <c r="O176" s="48"/>
      <c r="P176" s="249">
        <f>O176*H176</f>
        <v>0</v>
      </c>
      <c r="Q176" s="249">
        <v>0</v>
      </c>
      <c r="R176" s="249">
        <f>Q176*H176</f>
        <v>0</v>
      </c>
      <c r="S176" s="249">
        <v>0</v>
      </c>
      <c r="T176" s="250">
        <f>S176*H176</f>
        <v>0</v>
      </c>
      <c r="AR176" s="25" t="s">
        <v>401</v>
      </c>
      <c r="AT176" s="25" t="s">
        <v>396</v>
      </c>
      <c r="AU176" s="25" t="s">
        <v>81</v>
      </c>
      <c r="AY176" s="25" t="s">
        <v>394</v>
      </c>
      <c r="BE176" s="251">
        <f>IF(N176="základní",J176,0)</f>
        <v>0</v>
      </c>
      <c r="BF176" s="251">
        <f>IF(N176="snížená",J176,0)</f>
        <v>0</v>
      </c>
      <c r="BG176" s="251">
        <f>IF(N176="zákl. přenesená",J176,0)</f>
        <v>0</v>
      </c>
      <c r="BH176" s="251">
        <f>IF(N176="sníž. přenesená",J176,0)</f>
        <v>0</v>
      </c>
      <c r="BI176" s="251">
        <f>IF(N176="nulová",J176,0)</f>
        <v>0</v>
      </c>
      <c r="BJ176" s="25" t="s">
        <v>24</v>
      </c>
      <c r="BK176" s="251">
        <f>ROUND(I176*H176,2)</f>
        <v>0</v>
      </c>
      <c r="BL176" s="25" t="s">
        <v>401</v>
      </c>
      <c r="BM176" s="25" t="s">
        <v>827</v>
      </c>
    </row>
    <row r="177" spans="2:47" s="1" customFormat="1" ht="13.5">
      <c r="B177" s="47"/>
      <c r="C177" s="75"/>
      <c r="D177" s="252" t="s">
        <v>403</v>
      </c>
      <c r="E177" s="75"/>
      <c r="F177" s="253" t="s">
        <v>3085</v>
      </c>
      <c r="G177" s="75"/>
      <c r="H177" s="75"/>
      <c r="I177" s="208"/>
      <c r="J177" s="75"/>
      <c r="K177" s="75"/>
      <c r="L177" s="73"/>
      <c r="M177" s="254"/>
      <c r="N177" s="48"/>
      <c r="O177" s="48"/>
      <c r="P177" s="48"/>
      <c r="Q177" s="48"/>
      <c r="R177" s="48"/>
      <c r="S177" s="48"/>
      <c r="T177" s="96"/>
      <c r="AT177" s="25" t="s">
        <v>403</v>
      </c>
      <c r="AU177" s="25" t="s">
        <v>81</v>
      </c>
    </row>
    <row r="178" spans="2:65" s="1" customFormat="1" ht="16.5" customHeight="1">
      <c r="B178" s="47"/>
      <c r="C178" s="240" t="s">
        <v>636</v>
      </c>
      <c r="D178" s="240" t="s">
        <v>396</v>
      </c>
      <c r="E178" s="241" t="s">
        <v>3087</v>
      </c>
      <c r="F178" s="242" t="s">
        <v>3088</v>
      </c>
      <c r="G178" s="243" t="s">
        <v>3086</v>
      </c>
      <c r="H178" s="244">
        <v>16</v>
      </c>
      <c r="I178" s="245"/>
      <c r="J178" s="246">
        <f>ROUND(I178*H178,2)</f>
        <v>0</v>
      </c>
      <c r="K178" s="242" t="s">
        <v>22</v>
      </c>
      <c r="L178" s="73"/>
      <c r="M178" s="247" t="s">
        <v>22</v>
      </c>
      <c r="N178" s="248" t="s">
        <v>44</v>
      </c>
      <c r="O178" s="48"/>
      <c r="P178" s="249">
        <f>O178*H178</f>
        <v>0</v>
      </c>
      <c r="Q178" s="249">
        <v>0</v>
      </c>
      <c r="R178" s="249">
        <f>Q178*H178</f>
        <v>0</v>
      </c>
      <c r="S178" s="249">
        <v>0</v>
      </c>
      <c r="T178" s="250">
        <f>S178*H178</f>
        <v>0</v>
      </c>
      <c r="AR178" s="25" t="s">
        <v>401</v>
      </c>
      <c r="AT178" s="25" t="s">
        <v>396</v>
      </c>
      <c r="AU178" s="25" t="s">
        <v>81</v>
      </c>
      <c r="AY178" s="25" t="s">
        <v>394</v>
      </c>
      <c r="BE178" s="251">
        <f>IF(N178="základní",J178,0)</f>
        <v>0</v>
      </c>
      <c r="BF178" s="251">
        <f>IF(N178="snížená",J178,0)</f>
        <v>0</v>
      </c>
      <c r="BG178" s="251">
        <f>IF(N178="zákl. přenesená",J178,0)</f>
        <v>0</v>
      </c>
      <c r="BH178" s="251">
        <f>IF(N178="sníž. přenesená",J178,0)</f>
        <v>0</v>
      </c>
      <c r="BI178" s="251">
        <f>IF(N178="nulová",J178,0)</f>
        <v>0</v>
      </c>
      <c r="BJ178" s="25" t="s">
        <v>24</v>
      </c>
      <c r="BK178" s="251">
        <f>ROUND(I178*H178,2)</f>
        <v>0</v>
      </c>
      <c r="BL178" s="25" t="s">
        <v>401</v>
      </c>
      <c r="BM178" s="25" t="s">
        <v>838</v>
      </c>
    </row>
    <row r="179" spans="2:47" s="1" customFormat="1" ht="13.5">
      <c r="B179" s="47"/>
      <c r="C179" s="75"/>
      <c r="D179" s="252" t="s">
        <v>403</v>
      </c>
      <c r="E179" s="75"/>
      <c r="F179" s="253" t="s">
        <v>3088</v>
      </c>
      <c r="G179" s="75"/>
      <c r="H179" s="75"/>
      <c r="I179" s="208"/>
      <c r="J179" s="75"/>
      <c r="K179" s="75"/>
      <c r="L179" s="73"/>
      <c r="M179" s="254"/>
      <c r="N179" s="48"/>
      <c r="O179" s="48"/>
      <c r="P179" s="48"/>
      <c r="Q179" s="48"/>
      <c r="R179" s="48"/>
      <c r="S179" s="48"/>
      <c r="T179" s="96"/>
      <c r="AT179" s="25" t="s">
        <v>403</v>
      </c>
      <c r="AU179" s="25" t="s">
        <v>81</v>
      </c>
    </row>
    <row r="180" spans="2:65" s="1" customFormat="1" ht="16.5" customHeight="1">
      <c r="B180" s="47"/>
      <c r="C180" s="240" t="s">
        <v>643</v>
      </c>
      <c r="D180" s="240" t="s">
        <v>396</v>
      </c>
      <c r="E180" s="241" t="s">
        <v>3089</v>
      </c>
      <c r="F180" s="242" t="s">
        <v>3090</v>
      </c>
      <c r="G180" s="243" t="s">
        <v>3086</v>
      </c>
      <c r="H180" s="244">
        <v>15</v>
      </c>
      <c r="I180" s="245"/>
      <c r="J180" s="246">
        <f>ROUND(I180*H180,2)</f>
        <v>0</v>
      </c>
      <c r="K180" s="242" t="s">
        <v>22</v>
      </c>
      <c r="L180" s="73"/>
      <c r="M180" s="247" t="s">
        <v>22</v>
      </c>
      <c r="N180" s="248" t="s">
        <v>44</v>
      </c>
      <c r="O180" s="48"/>
      <c r="P180" s="249">
        <f>O180*H180</f>
        <v>0</v>
      </c>
      <c r="Q180" s="249">
        <v>0</v>
      </c>
      <c r="R180" s="249">
        <f>Q180*H180</f>
        <v>0</v>
      </c>
      <c r="S180" s="249">
        <v>0</v>
      </c>
      <c r="T180" s="250">
        <f>S180*H180</f>
        <v>0</v>
      </c>
      <c r="AR180" s="25" t="s">
        <v>401</v>
      </c>
      <c r="AT180" s="25" t="s">
        <v>396</v>
      </c>
      <c r="AU180" s="25" t="s">
        <v>81</v>
      </c>
      <c r="AY180" s="25" t="s">
        <v>394</v>
      </c>
      <c r="BE180" s="251">
        <f>IF(N180="základní",J180,0)</f>
        <v>0</v>
      </c>
      <c r="BF180" s="251">
        <f>IF(N180="snížená",J180,0)</f>
        <v>0</v>
      </c>
      <c r="BG180" s="251">
        <f>IF(N180="zákl. přenesená",J180,0)</f>
        <v>0</v>
      </c>
      <c r="BH180" s="251">
        <f>IF(N180="sníž. přenesená",J180,0)</f>
        <v>0</v>
      </c>
      <c r="BI180" s="251">
        <f>IF(N180="nulová",J180,0)</f>
        <v>0</v>
      </c>
      <c r="BJ180" s="25" t="s">
        <v>24</v>
      </c>
      <c r="BK180" s="251">
        <f>ROUND(I180*H180,2)</f>
        <v>0</v>
      </c>
      <c r="BL180" s="25" t="s">
        <v>401</v>
      </c>
      <c r="BM180" s="25" t="s">
        <v>851</v>
      </c>
    </row>
    <row r="181" spans="2:47" s="1" customFormat="1" ht="13.5">
      <c r="B181" s="47"/>
      <c r="C181" s="75"/>
      <c r="D181" s="252" t="s">
        <v>403</v>
      </c>
      <c r="E181" s="75"/>
      <c r="F181" s="253" t="s">
        <v>3090</v>
      </c>
      <c r="G181" s="75"/>
      <c r="H181" s="75"/>
      <c r="I181" s="208"/>
      <c r="J181" s="75"/>
      <c r="K181" s="75"/>
      <c r="L181" s="73"/>
      <c r="M181" s="254"/>
      <c r="N181" s="48"/>
      <c r="O181" s="48"/>
      <c r="P181" s="48"/>
      <c r="Q181" s="48"/>
      <c r="R181" s="48"/>
      <c r="S181" s="48"/>
      <c r="T181" s="96"/>
      <c r="AT181" s="25" t="s">
        <v>403</v>
      </c>
      <c r="AU181" s="25" t="s">
        <v>81</v>
      </c>
    </row>
    <row r="182" spans="2:65" s="1" customFormat="1" ht="16.5" customHeight="1">
      <c r="B182" s="47"/>
      <c r="C182" s="240" t="s">
        <v>649</v>
      </c>
      <c r="D182" s="240" t="s">
        <v>396</v>
      </c>
      <c r="E182" s="241" t="s">
        <v>3091</v>
      </c>
      <c r="F182" s="242" t="s">
        <v>3092</v>
      </c>
      <c r="G182" s="243" t="s">
        <v>3086</v>
      </c>
      <c r="H182" s="244">
        <v>5</v>
      </c>
      <c r="I182" s="245"/>
      <c r="J182" s="246">
        <f>ROUND(I182*H182,2)</f>
        <v>0</v>
      </c>
      <c r="K182" s="242" t="s">
        <v>22</v>
      </c>
      <c r="L182" s="73"/>
      <c r="M182" s="247" t="s">
        <v>22</v>
      </c>
      <c r="N182" s="248" t="s">
        <v>44</v>
      </c>
      <c r="O182" s="48"/>
      <c r="P182" s="249">
        <f>O182*H182</f>
        <v>0</v>
      </c>
      <c r="Q182" s="249">
        <v>0</v>
      </c>
      <c r="R182" s="249">
        <f>Q182*H182</f>
        <v>0</v>
      </c>
      <c r="S182" s="249">
        <v>0</v>
      </c>
      <c r="T182" s="250">
        <f>S182*H182</f>
        <v>0</v>
      </c>
      <c r="AR182" s="25" t="s">
        <v>401</v>
      </c>
      <c r="AT182" s="25" t="s">
        <v>396</v>
      </c>
      <c r="AU182" s="25" t="s">
        <v>81</v>
      </c>
      <c r="AY182" s="25" t="s">
        <v>394</v>
      </c>
      <c r="BE182" s="251">
        <f>IF(N182="základní",J182,0)</f>
        <v>0</v>
      </c>
      <c r="BF182" s="251">
        <f>IF(N182="snížená",J182,0)</f>
        <v>0</v>
      </c>
      <c r="BG182" s="251">
        <f>IF(N182="zákl. přenesená",J182,0)</f>
        <v>0</v>
      </c>
      <c r="BH182" s="251">
        <f>IF(N182="sníž. přenesená",J182,0)</f>
        <v>0</v>
      </c>
      <c r="BI182" s="251">
        <f>IF(N182="nulová",J182,0)</f>
        <v>0</v>
      </c>
      <c r="BJ182" s="25" t="s">
        <v>24</v>
      </c>
      <c r="BK182" s="251">
        <f>ROUND(I182*H182,2)</f>
        <v>0</v>
      </c>
      <c r="BL182" s="25" t="s">
        <v>401</v>
      </c>
      <c r="BM182" s="25" t="s">
        <v>867</v>
      </c>
    </row>
    <row r="183" spans="2:47" s="1" customFormat="1" ht="13.5">
      <c r="B183" s="47"/>
      <c r="C183" s="75"/>
      <c r="D183" s="252" t="s">
        <v>403</v>
      </c>
      <c r="E183" s="75"/>
      <c r="F183" s="253" t="s">
        <v>3092</v>
      </c>
      <c r="G183" s="75"/>
      <c r="H183" s="75"/>
      <c r="I183" s="208"/>
      <c r="J183" s="75"/>
      <c r="K183" s="75"/>
      <c r="L183" s="73"/>
      <c r="M183" s="254"/>
      <c r="N183" s="48"/>
      <c r="O183" s="48"/>
      <c r="P183" s="48"/>
      <c r="Q183" s="48"/>
      <c r="R183" s="48"/>
      <c r="S183" s="48"/>
      <c r="T183" s="96"/>
      <c r="AT183" s="25" t="s">
        <v>403</v>
      </c>
      <c r="AU183" s="25" t="s">
        <v>81</v>
      </c>
    </row>
    <row r="184" spans="2:65" s="1" customFormat="1" ht="16.5" customHeight="1">
      <c r="B184" s="47"/>
      <c r="C184" s="240" t="s">
        <v>654</v>
      </c>
      <c r="D184" s="240" t="s">
        <v>396</v>
      </c>
      <c r="E184" s="241" t="s">
        <v>3093</v>
      </c>
      <c r="F184" s="242" t="s">
        <v>3094</v>
      </c>
      <c r="G184" s="243" t="s">
        <v>3095</v>
      </c>
      <c r="H184" s="244">
        <v>1</v>
      </c>
      <c r="I184" s="245"/>
      <c r="J184" s="246">
        <f>ROUND(I184*H184,2)</f>
        <v>0</v>
      </c>
      <c r="K184" s="242" t="s">
        <v>22</v>
      </c>
      <c r="L184" s="73"/>
      <c r="M184" s="247" t="s">
        <v>22</v>
      </c>
      <c r="N184" s="248" t="s">
        <v>44</v>
      </c>
      <c r="O184" s="48"/>
      <c r="P184" s="249">
        <f>O184*H184</f>
        <v>0</v>
      </c>
      <c r="Q184" s="249">
        <v>0</v>
      </c>
      <c r="R184" s="249">
        <f>Q184*H184</f>
        <v>0</v>
      </c>
      <c r="S184" s="249">
        <v>0</v>
      </c>
      <c r="T184" s="250">
        <f>S184*H184</f>
        <v>0</v>
      </c>
      <c r="AR184" s="25" t="s">
        <v>401</v>
      </c>
      <c r="AT184" s="25" t="s">
        <v>396</v>
      </c>
      <c r="AU184" s="25" t="s">
        <v>81</v>
      </c>
      <c r="AY184" s="25" t="s">
        <v>394</v>
      </c>
      <c r="BE184" s="251">
        <f>IF(N184="základní",J184,0)</f>
        <v>0</v>
      </c>
      <c r="BF184" s="251">
        <f>IF(N184="snížená",J184,0)</f>
        <v>0</v>
      </c>
      <c r="BG184" s="251">
        <f>IF(N184="zákl. přenesená",J184,0)</f>
        <v>0</v>
      </c>
      <c r="BH184" s="251">
        <f>IF(N184="sníž. přenesená",J184,0)</f>
        <v>0</v>
      </c>
      <c r="BI184" s="251">
        <f>IF(N184="nulová",J184,0)</f>
        <v>0</v>
      </c>
      <c r="BJ184" s="25" t="s">
        <v>24</v>
      </c>
      <c r="BK184" s="251">
        <f>ROUND(I184*H184,2)</f>
        <v>0</v>
      </c>
      <c r="BL184" s="25" t="s">
        <v>401</v>
      </c>
      <c r="BM184" s="25" t="s">
        <v>878</v>
      </c>
    </row>
    <row r="185" spans="2:47" s="1" customFormat="1" ht="13.5">
      <c r="B185" s="47"/>
      <c r="C185" s="75"/>
      <c r="D185" s="252" t="s">
        <v>403</v>
      </c>
      <c r="E185" s="75"/>
      <c r="F185" s="253" t="s">
        <v>3094</v>
      </c>
      <c r="G185" s="75"/>
      <c r="H185" s="75"/>
      <c r="I185" s="208"/>
      <c r="J185" s="75"/>
      <c r="K185" s="75"/>
      <c r="L185" s="73"/>
      <c r="M185" s="254"/>
      <c r="N185" s="48"/>
      <c r="O185" s="48"/>
      <c r="P185" s="48"/>
      <c r="Q185" s="48"/>
      <c r="R185" s="48"/>
      <c r="S185" s="48"/>
      <c r="T185" s="96"/>
      <c r="AT185" s="25" t="s">
        <v>403</v>
      </c>
      <c r="AU185" s="25" t="s">
        <v>81</v>
      </c>
    </row>
    <row r="186" spans="2:63" s="11" customFormat="1" ht="37.4" customHeight="1">
      <c r="B186" s="224"/>
      <c r="C186" s="225"/>
      <c r="D186" s="226" t="s">
        <v>72</v>
      </c>
      <c r="E186" s="227" t="s">
        <v>3096</v>
      </c>
      <c r="F186" s="227" t="s">
        <v>3097</v>
      </c>
      <c r="G186" s="225"/>
      <c r="H186" s="225"/>
      <c r="I186" s="228"/>
      <c r="J186" s="229">
        <f>BK186</f>
        <v>0</v>
      </c>
      <c r="K186" s="225"/>
      <c r="L186" s="230"/>
      <c r="M186" s="231"/>
      <c r="N186" s="232"/>
      <c r="O186" s="232"/>
      <c r="P186" s="233">
        <f>P187+SUM(P188:P191)+P212+P215+P218+P221+P224+P233+P252</f>
        <v>0</v>
      </c>
      <c r="Q186" s="232"/>
      <c r="R186" s="233">
        <f>R187+SUM(R188:R191)+R212+R215+R218+R221+R224+R233+R252</f>
        <v>0</v>
      </c>
      <c r="S186" s="232"/>
      <c r="T186" s="234">
        <f>T187+SUM(T188:T191)+T212+T215+T218+T221+T224+T233+T252</f>
        <v>0</v>
      </c>
      <c r="AR186" s="235" t="s">
        <v>24</v>
      </c>
      <c r="AT186" s="236" t="s">
        <v>72</v>
      </c>
      <c r="AU186" s="236" t="s">
        <v>73</v>
      </c>
      <c r="AY186" s="235" t="s">
        <v>394</v>
      </c>
      <c r="BK186" s="237">
        <f>BK187+SUM(BK188:BK191)+BK212+BK215+BK218+BK221+BK224+BK233+BK252</f>
        <v>0</v>
      </c>
    </row>
    <row r="187" spans="2:65" s="1" customFormat="1" ht="16.5" customHeight="1">
      <c r="B187" s="47"/>
      <c r="C187" s="240" t="s">
        <v>666</v>
      </c>
      <c r="D187" s="240" t="s">
        <v>396</v>
      </c>
      <c r="E187" s="241" t="s">
        <v>3098</v>
      </c>
      <c r="F187" s="242" t="s">
        <v>3099</v>
      </c>
      <c r="G187" s="243" t="s">
        <v>2831</v>
      </c>
      <c r="H187" s="244">
        <v>41</v>
      </c>
      <c r="I187" s="245"/>
      <c r="J187" s="246">
        <f>ROUND(I187*H187,2)</f>
        <v>0</v>
      </c>
      <c r="K187" s="242" t="s">
        <v>22</v>
      </c>
      <c r="L187" s="73"/>
      <c r="M187" s="247" t="s">
        <v>22</v>
      </c>
      <c r="N187" s="248" t="s">
        <v>44</v>
      </c>
      <c r="O187" s="48"/>
      <c r="P187" s="249">
        <f>O187*H187</f>
        <v>0</v>
      </c>
      <c r="Q187" s="249">
        <v>0</v>
      </c>
      <c r="R187" s="249">
        <f>Q187*H187</f>
        <v>0</v>
      </c>
      <c r="S187" s="249">
        <v>0</v>
      </c>
      <c r="T187" s="250">
        <f>S187*H187</f>
        <v>0</v>
      </c>
      <c r="AR187" s="25" t="s">
        <v>401</v>
      </c>
      <c r="AT187" s="25" t="s">
        <v>396</v>
      </c>
      <c r="AU187" s="25" t="s">
        <v>24</v>
      </c>
      <c r="AY187" s="25" t="s">
        <v>394</v>
      </c>
      <c r="BE187" s="251">
        <f>IF(N187="základní",J187,0)</f>
        <v>0</v>
      </c>
      <c r="BF187" s="251">
        <f>IF(N187="snížená",J187,0)</f>
        <v>0</v>
      </c>
      <c r="BG187" s="251">
        <f>IF(N187="zákl. přenesená",J187,0)</f>
        <v>0</v>
      </c>
      <c r="BH187" s="251">
        <f>IF(N187="sníž. přenesená",J187,0)</f>
        <v>0</v>
      </c>
      <c r="BI187" s="251">
        <f>IF(N187="nulová",J187,0)</f>
        <v>0</v>
      </c>
      <c r="BJ187" s="25" t="s">
        <v>24</v>
      </c>
      <c r="BK187" s="251">
        <f>ROUND(I187*H187,2)</f>
        <v>0</v>
      </c>
      <c r="BL187" s="25" t="s">
        <v>401</v>
      </c>
      <c r="BM187" s="25" t="s">
        <v>891</v>
      </c>
    </row>
    <row r="188" spans="2:47" s="1" customFormat="1" ht="13.5">
      <c r="B188" s="47"/>
      <c r="C188" s="75"/>
      <c r="D188" s="252" t="s">
        <v>403</v>
      </c>
      <c r="E188" s="75"/>
      <c r="F188" s="253" t="s">
        <v>3099</v>
      </c>
      <c r="G188" s="75"/>
      <c r="H188" s="75"/>
      <c r="I188" s="208"/>
      <c r="J188" s="75"/>
      <c r="K188" s="75"/>
      <c r="L188" s="73"/>
      <c r="M188" s="254"/>
      <c r="N188" s="48"/>
      <c r="O188" s="48"/>
      <c r="P188" s="48"/>
      <c r="Q188" s="48"/>
      <c r="R188" s="48"/>
      <c r="S188" s="48"/>
      <c r="T188" s="96"/>
      <c r="AT188" s="25" t="s">
        <v>403</v>
      </c>
      <c r="AU188" s="25" t="s">
        <v>24</v>
      </c>
    </row>
    <row r="189" spans="2:65" s="1" customFormat="1" ht="16.5" customHeight="1">
      <c r="B189" s="47"/>
      <c r="C189" s="240" t="s">
        <v>672</v>
      </c>
      <c r="D189" s="240" t="s">
        <v>396</v>
      </c>
      <c r="E189" s="241" t="s">
        <v>3100</v>
      </c>
      <c r="F189" s="242" t="s">
        <v>3101</v>
      </c>
      <c r="G189" s="243" t="s">
        <v>2831</v>
      </c>
      <c r="H189" s="244">
        <v>10</v>
      </c>
      <c r="I189" s="245"/>
      <c r="J189" s="246">
        <f>ROUND(I189*H189,2)</f>
        <v>0</v>
      </c>
      <c r="K189" s="242" t="s">
        <v>22</v>
      </c>
      <c r="L189" s="73"/>
      <c r="M189" s="247" t="s">
        <v>22</v>
      </c>
      <c r="N189" s="248" t="s">
        <v>44</v>
      </c>
      <c r="O189" s="48"/>
      <c r="P189" s="249">
        <f>O189*H189</f>
        <v>0</v>
      </c>
      <c r="Q189" s="249">
        <v>0</v>
      </c>
      <c r="R189" s="249">
        <f>Q189*H189</f>
        <v>0</v>
      </c>
      <c r="S189" s="249">
        <v>0</v>
      </c>
      <c r="T189" s="250">
        <f>S189*H189</f>
        <v>0</v>
      </c>
      <c r="AR189" s="25" t="s">
        <v>401</v>
      </c>
      <c r="AT189" s="25" t="s">
        <v>396</v>
      </c>
      <c r="AU189" s="25" t="s">
        <v>24</v>
      </c>
      <c r="AY189" s="25" t="s">
        <v>394</v>
      </c>
      <c r="BE189" s="251">
        <f>IF(N189="základní",J189,0)</f>
        <v>0</v>
      </c>
      <c r="BF189" s="251">
        <f>IF(N189="snížená",J189,0)</f>
        <v>0</v>
      </c>
      <c r="BG189" s="251">
        <f>IF(N189="zákl. přenesená",J189,0)</f>
        <v>0</v>
      </c>
      <c r="BH189" s="251">
        <f>IF(N189="sníž. přenesená",J189,0)</f>
        <v>0</v>
      </c>
      <c r="BI189" s="251">
        <f>IF(N189="nulová",J189,0)</f>
        <v>0</v>
      </c>
      <c r="BJ189" s="25" t="s">
        <v>24</v>
      </c>
      <c r="BK189" s="251">
        <f>ROUND(I189*H189,2)</f>
        <v>0</v>
      </c>
      <c r="BL189" s="25" t="s">
        <v>401</v>
      </c>
      <c r="BM189" s="25" t="s">
        <v>902</v>
      </c>
    </row>
    <row r="190" spans="2:47" s="1" customFormat="1" ht="13.5">
      <c r="B190" s="47"/>
      <c r="C190" s="75"/>
      <c r="D190" s="252" t="s">
        <v>403</v>
      </c>
      <c r="E190" s="75"/>
      <c r="F190" s="253" t="s">
        <v>3101</v>
      </c>
      <c r="G190" s="75"/>
      <c r="H190" s="75"/>
      <c r="I190" s="208"/>
      <c r="J190" s="75"/>
      <c r="K190" s="75"/>
      <c r="L190" s="73"/>
      <c r="M190" s="254"/>
      <c r="N190" s="48"/>
      <c r="O190" s="48"/>
      <c r="P190" s="48"/>
      <c r="Q190" s="48"/>
      <c r="R190" s="48"/>
      <c r="S190" s="48"/>
      <c r="T190" s="96"/>
      <c r="AT190" s="25" t="s">
        <v>403</v>
      </c>
      <c r="AU190" s="25" t="s">
        <v>24</v>
      </c>
    </row>
    <row r="191" spans="2:63" s="11" customFormat="1" ht="29.85" customHeight="1">
      <c r="B191" s="224"/>
      <c r="C191" s="225"/>
      <c r="D191" s="226" t="s">
        <v>72</v>
      </c>
      <c r="E191" s="238" t="s">
        <v>3102</v>
      </c>
      <c r="F191" s="238" t="s">
        <v>3103</v>
      </c>
      <c r="G191" s="225"/>
      <c r="H191" s="225"/>
      <c r="I191" s="228"/>
      <c r="J191" s="239">
        <f>BK191</f>
        <v>0</v>
      </c>
      <c r="K191" s="225"/>
      <c r="L191" s="230"/>
      <c r="M191" s="231"/>
      <c r="N191" s="232"/>
      <c r="O191" s="232"/>
      <c r="P191" s="233">
        <f>SUM(P192:P211)</f>
        <v>0</v>
      </c>
      <c r="Q191" s="232"/>
      <c r="R191" s="233">
        <f>SUM(R192:R211)</f>
        <v>0</v>
      </c>
      <c r="S191" s="232"/>
      <c r="T191" s="234">
        <f>SUM(T192:T211)</f>
        <v>0</v>
      </c>
      <c r="AR191" s="235" t="s">
        <v>24</v>
      </c>
      <c r="AT191" s="236" t="s">
        <v>72</v>
      </c>
      <c r="AU191" s="236" t="s">
        <v>24</v>
      </c>
      <c r="AY191" s="235" t="s">
        <v>394</v>
      </c>
      <c r="BK191" s="237">
        <f>SUM(BK192:BK211)</f>
        <v>0</v>
      </c>
    </row>
    <row r="192" spans="2:65" s="1" customFormat="1" ht="16.5" customHeight="1">
      <c r="B192" s="47"/>
      <c r="C192" s="240" t="s">
        <v>684</v>
      </c>
      <c r="D192" s="240" t="s">
        <v>396</v>
      </c>
      <c r="E192" s="241" t="s">
        <v>3104</v>
      </c>
      <c r="F192" s="242" t="s">
        <v>3105</v>
      </c>
      <c r="G192" s="243" t="s">
        <v>2831</v>
      </c>
      <c r="H192" s="244">
        <v>1</v>
      </c>
      <c r="I192" s="245"/>
      <c r="J192" s="246">
        <f>ROUND(I192*H192,2)</f>
        <v>0</v>
      </c>
      <c r="K192" s="242" t="s">
        <v>22</v>
      </c>
      <c r="L192" s="73"/>
      <c r="M192" s="247" t="s">
        <v>22</v>
      </c>
      <c r="N192" s="248" t="s">
        <v>44</v>
      </c>
      <c r="O192" s="48"/>
      <c r="P192" s="249">
        <f>O192*H192</f>
        <v>0</v>
      </c>
      <c r="Q192" s="249">
        <v>0</v>
      </c>
      <c r="R192" s="249">
        <f>Q192*H192</f>
        <v>0</v>
      </c>
      <c r="S192" s="249">
        <v>0</v>
      </c>
      <c r="T192" s="250">
        <f>S192*H192</f>
        <v>0</v>
      </c>
      <c r="AR192" s="25" t="s">
        <v>401</v>
      </c>
      <c r="AT192" s="25" t="s">
        <v>396</v>
      </c>
      <c r="AU192" s="25" t="s">
        <v>81</v>
      </c>
      <c r="AY192" s="25" t="s">
        <v>394</v>
      </c>
      <c r="BE192" s="251">
        <f>IF(N192="základní",J192,0)</f>
        <v>0</v>
      </c>
      <c r="BF192" s="251">
        <f>IF(N192="snížená",J192,0)</f>
        <v>0</v>
      </c>
      <c r="BG192" s="251">
        <f>IF(N192="zákl. přenesená",J192,0)</f>
        <v>0</v>
      </c>
      <c r="BH192" s="251">
        <f>IF(N192="sníž. přenesená",J192,0)</f>
        <v>0</v>
      </c>
      <c r="BI192" s="251">
        <f>IF(N192="nulová",J192,0)</f>
        <v>0</v>
      </c>
      <c r="BJ192" s="25" t="s">
        <v>24</v>
      </c>
      <c r="BK192" s="251">
        <f>ROUND(I192*H192,2)</f>
        <v>0</v>
      </c>
      <c r="BL192" s="25" t="s">
        <v>401</v>
      </c>
      <c r="BM192" s="25" t="s">
        <v>910</v>
      </c>
    </row>
    <row r="193" spans="2:47" s="1" customFormat="1" ht="13.5">
      <c r="B193" s="47"/>
      <c r="C193" s="75"/>
      <c r="D193" s="252" t="s">
        <v>403</v>
      </c>
      <c r="E193" s="75"/>
      <c r="F193" s="253" t="s">
        <v>3105</v>
      </c>
      <c r="G193" s="75"/>
      <c r="H193" s="75"/>
      <c r="I193" s="208"/>
      <c r="J193" s="75"/>
      <c r="K193" s="75"/>
      <c r="L193" s="73"/>
      <c r="M193" s="254"/>
      <c r="N193" s="48"/>
      <c r="O193" s="48"/>
      <c r="P193" s="48"/>
      <c r="Q193" s="48"/>
      <c r="R193" s="48"/>
      <c r="S193" s="48"/>
      <c r="T193" s="96"/>
      <c r="AT193" s="25" t="s">
        <v>403</v>
      </c>
      <c r="AU193" s="25" t="s">
        <v>81</v>
      </c>
    </row>
    <row r="194" spans="2:65" s="1" customFormat="1" ht="16.5" customHeight="1">
      <c r="B194" s="47"/>
      <c r="C194" s="240" t="s">
        <v>689</v>
      </c>
      <c r="D194" s="240" t="s">
        <v>396</v>
      </c>
      <c r="E194" s="241" t="s">
        <v>3106</v>
      </c>
      <c r="F194" s="242" t="s">
        <v>3107</v>
      </c>
      <c r="G194" s="243" t="s">
        <v>2831</v>
      </c>
      <c r="H194" s="244">
        <v>2</v>
      </c>
      <c r="I194" s="245"/>
      <c r="J194" s="246">
        <f>ROUND(I194*H194,2)</f>
        <v>0</v>
      </c>
      <c r="K194" s="242" t="s">
        <v>22</v>
      </c>
      <c r="L194" s="73"/>
      <c r="M194" s="247" t="s">
        <v>22</v>
      </c>
      <c r="N194" s="248" t="s">
        <v>44</v>
      </c>
      <c r="O194" s="48"/>
      <c r="P194" s="249">
        <f>O194*H194</f>
        <v>0</v>
      </c>
      <c r="Q194" s="249">
        <v>0</v>
      </c>
      <c r="R194" s="249">
        <f>Q194*H194</f>
        <v>0</v>
      </c>
      <c r="S194" s="249">
        <v>0</v>
      </c>
      <c r="T194" s="250">
        <f>S194*H194</f>
        <v>0</v>
      </c>
      <c r="AR194" s="25" t="s">
        <v>401</v>
      </c>
      <c r="AT194" s="25" t="s">
        <v>396</v>
      </c>
      <c r="AU194" s="25" t="s">
        <v>81</v>
      </c>
      <c r="AY194" s="25" t="s">
        <v>394</v>
      </c>
      <c r="BE194" s="251">
        <f>IF(N194="základní",J194,0)</f>
        <v>0</v>
      </c>
      <c r="BF194" s="251">
        <f>IF(N194="snížená",J194,0)</f>
        <v>0</v>
      </c>
      <c r="BG194" s="251">
        <f>IF(N194="zákl. přenesená",J194,0)</f>
        <v>0</v>
      </c>
      <c r="BH194" s="251">
        <f>IF(N194="sníž. přenesená",J194,0)</f>
        <v>0</v>
      </c>
      <c r="BI194" s="251">
        <f>IF(N194="nulová",J194,0)</f>
        <v>0</v>
      </c>
      <c r="BJ194" s="25" t="s">
        <v>24</v>
      </c>
      <c r="BK194" s="251">
        <f>ROUND(I194*H194,2)</f>
        <v>0</v>
      </c>
      <c r="BL194" s="25" t="s">
        <v>401</v>
      </c>
      <c r="BM194" s="25" t="s">
        <v>922</v>
      </c>
    </row>
    <row r="195" spans="2:47" s="1" customFormat="1" ht="13.5">
      <c r="B195" s="47"/>
      <c r="C195" s="75"/>
      <c r="D195" s="252" t="s">
        <v>403</v>
      </c>
      <c r="E195" s="75"/>
      <c r="F195" s="253" t="s">
        <v>3107</v>
      </c>
      <c r="G195" s="75"/>
      <c r="H195" s="75"/>
      <c r="I195" s="208"/>
      <c r="J195" s="75"/>
      <c r="K195" s="75"/>
      <c r="L195" s="73"/>
      <c r="M195" s="254"/>
      <c r="N195" s="48"/>
      <c r="O195" s="48"/>
      <c r="P195" s="48"/>
      <c r="Q195" s="48"/>
      <c r="R195" s="48"/>
      <c r="S195" s="48"/>
      <c r="T195" s="96"/>
      <c r="AT195" s="25" t="s">
        <v>403</v>
      </c>
      <c r="AU195" s="25" t="s">
        <v>81</v>
      </c>
    </row>
    <row r="196" spans="2:65" s="1" customFormat="1" ht="25.5" customHeight="1">
      <c r="B196" s="47"/>
      <c r="C196" s="240" t="s">
        <v>694</v>
      </c>
      <c r="D196" s="240" t="s">
        <v>396</v>
      </c>
      <c r="E196" s="241" t="s">
        <v>3108</v>
      </c>
      <c r="F196" s="242" t="s">
        <v>3109</v>
      </c>
      <c r="G196" s="243" t="s">
        <v>2831</v>
      </c>
      <c r="H196" s="244">
        <v>1</v>
      </c>
      <c r="I196" s="245"/>
      <c r="J196" s="246">
        <f>ROUND(I196*H196,2)</f>
        <v>0</v>
      </c>
      <c r="K196" s="242" t="s">
        <v>22</v>
      </c>
      <c r="L196" s="73"/>
      <c r="M196" s="247" t="s">
        <v>22</v>
      </c>
      <c r="N196" s="248" t="s">
        <v>44</v>
      </c>
      <c r="O196" s="48"/>
      <c r="P196" s="249">
        <f>O196*H196</f>
        <v>0</v>
      </c>
      <c r="Q196" s="249">
        <v>0</v>
      </c>
      <c r="R196" s="249">
        <f>Q196*H196</f>
        <v>0</v>
      </c>
      <c r="S196" s="249">
        <v>0</v>
      </c>
      <c r="T196" s="250">
        <f>S196*H196</f>
        <v>0</v>
      </c>
      <c r="AR196" s="25" t="s">
        <v>401</v>
      </c>
      <c r="AT196" s="25" t="s">
        <v>396</v>
      </c>
      <c r="AU196" s="25" t="s">
        <v>81</v>
      </c>
      <c r="AY196" s="25" t="s">
        <v>394</v>
      </c>
      <c r="BE196" s="251">
        <f>IF(N196="základní",J196,0)</f>
        <v>0</v>
      </c>
      <c r="BF196" s="251">
        <f>IF(N196="snížená",J196,0)</f>
        <v>0</v>
      </c>
      <c r="BG196" s="251">
        <f>IF(N196="zákl. přenesená",J196,0)</f>
        <v>0</v>
      </c>
      <c r="BH196" s="251">
        <f>IF(N196="sníž. přenesená",J196,0)</f>
        <v>0</v>
      </c>
      <c r="BI196" s="251">
        <f>IF(N196="nulová",J196,0)</f>
        <v>0</v>
      </c>
      <c r="BJ196" s="25" t="s">
        <v>24</v>
      </c>
      <c r="BK196" s="251">
        <f>ROUND(I196*H196,2)</f>
        <v>0</v>
      </c>
      <c r="BL196" s="25" t="s">
        <v>401</v>
      </c>
      <c r="BM196" s="25" t="s">
        <v>270</v>
      </c>
    </row>
    <row r="197" spans="2:47" s="1" customFormat="1" ht="13.5">
      <c r="B197" s="47"/>
      <c r="C197" s="75"/>
      <c r="D197" s="252" t="s">
        <v>403</v>
      </c>
      <c r="E197" s="75"/>
      <c r="F197" s="253" t="s">
        <v>3109</v>
      </c>
      <c r="G197" s="75"/>
      <c r="H197" s="75"/>
      <c r="I197" s="208"/>
      <c r="J197" s="75"/>
      <c r="K197" s="75"/>
      <c r="L197" s="73"/>
      <c r="M197" s="254"/>
      <c r="N197" s="48"/>
      <c r="O197" s="48"/>
      <c r="P197" s="48"/>
      <c r="Q197" s="48"/>
      <c r="R197" s="48"/>
      <c r="S197" s="48"/>
      <c r="T197" s="96"/>
      <c r="AT197" s="25" t="s">
        <v>403</v>
      </c>
      <c r="AU197" s="25" t="s">
        <v>81</v>
      </c>
    </row>
    <row r="198" spans="2:65" s="1" customFormat="1" ht="16.5" customHeight="1">
      <c r="B198" s="47"/>
      <c r="C198" s="240" t="s">
        <v>700</v>
      </c>
      <c r="D198" s="240" t="s">
        <v>396</v>
      </c>
      <c r="E198" s="241" t="s">
        <v>3110</v>
      </c>
      <c r="F198" s="242" t="s">
        <v>3111</v>
      </c>
      <c r="G198" s="243" t="s">
        <v>2831</v>
      </c>
      <c r="H198" s="244">
        <v>1</v>
      </c>
      <c r="I198" s="245"/>
      <c r="J198" s="246">
        <f>ROUND(I198*H198,2)</f>
        <v>0</v>
      </c>
      <c r="K198" s="242" t="s">
        <v>22</v>
      </c>
      <c r="L198" s="73"/>
      <c r="M198" s="247" t="s">
        <v>22</v>
      </c>
      <c r="N198" s="248" t="s">
        <v>44</v>
      </c>
      <c r="O198" s="48"/>
      <c r="P198" s="249">
        <f>O198*H198</f>
        <v>0</v>
      </c>
      <c r="Q198" s="249">
        <v>0</v>
      </c>
      <c r="R198" s="249">
        <f>Q198*H198</f>
        <v>0</v>
      </c>
      <c r="S198" s="249">
        <v>0</v>
      </c>
      <c r="T198" s="250">
        <f>S198*H198</f>
        <v>0</v>
      </c>
      <c r="AR198" s="25" t="s">
        <v>401</v>
      </c>
      <c r="AT198" s="25" t="s">
        <v>396</v>
      </c>
      <c r="AU198" s="25" t="s">
        <v>81</v>
      </c>
      <c r="AY198" s="25" t="s">
        <v>394</v>
      </c>
      <c r="BE198" s="251">
        <f>IF(N198="základní",J198,0)</f>
        <v>0</v>
      </c>
      <c r="BF198" s="251">
        <f>IF(N198="snížená",J198,0)</f>
        <v>0</v>
      </c>
      <c r="BG198" s="251">
        <f>IF(N198="zákl. přenesená",J198,0)</f>
        <v>0</v>
      </c>
      <c r="BH198" s="251">
        <f>IF(N198="sníž. přenesená",J198,0)</f>
        <v>0</v>
      </c>
      <c r="BI198" s="251">
        <f>IF(N198="nulová",J198,0)</f>
        <v>0</v>
      </c>
      <c r="BJ198" s="25" t="s">
        <v>24</v>
      </c>
      <c r="BK198" s="251">
        <f>ROUND(I198*H198,2)</f>
        <v>0</v>
      </c>
      <c r="BL198" s="25" t="s">
        <v>401</v>
      </c>
      <c r="BM198" s="25" t="s">
        <v>947</v>
      </c>
    </row>
    <row r="199" spans="2:47" s="1" customFormat="1" ht="13.5">
      <c r="B199" s="47"/>
      <c r="C199" s="75"/>
      <c r="D199" s="252" t="s">
        <v>403</v>
      </c>
      <c r="E199" s="75"/>
      <c r="F199" s="253" t="s">
        <v>3111</v>
      </c>
      <c r="G199" s="75"/>
      <c r="H199" s="75"/>
      <c r="I199" s="208"/>
      <c r="J199" s="75"/>
      <c r="K199" s="75"/>
      <c r="L199" s="73"/>
      <c r="M199" s="254"/>
      <c r="N199" s="48"/>
      <c r="O199" s="48"/>
      <c r="P199" s="48"/>
      <c r="Q199" s="48"/>
      <c r="R199" s="48"/>
      <c r="S199" s="48"/>
      <c r="T199" s="96"/>
      <c r="AT199" s="25" t="s">
        <v>403</v>
      </c>
      <c r="AU199" s="25" t="s">
        <v>81</v>
      </c>
    </row>
    <row r="200" spans="2:65" s="1" customFormat="1" ht="16.5" customHeight="1">
      <c r="B200" s="47"/>
      <c r="C200" s="240" t="s">
        <v>709</v>
      </c>
      <c r="D200" s="240" t="s">
        <v>396</v>
      </c>
      <c r="E200" s="241" t="s">
        <v>3112</v>
      </c>
      <c r="F200" s="242" t="s">
        <v>3113</v>
      </c>
      <c r="G200" s="243" t="s">
        <v>2831</v>
      </c>
      <c r="H200" s="244">
        <v>2</v>
      </c>
      <c r="I200" s="245"/>
      <c r="J200" s="246">
        <f>ROUND(I200*H200,2)</f>
        <v>0</v>
      </c>
      <c r="K200" s="242" t="s">
        <v>22</v>
      </c>
      <c r="L200" s="73"/>
      <c r="M200" s="247" t="s">
        <v>22</v>
      </c>
      <c r="N200" s="248" t="s">
        <v>44</v>
      </c>
      <c r="O200" s="48"/>
      <c r="P200" s="249">
        <f>O200*H200</f>
        <v>0</v>
      </c>
      <c r="Q200" s="249">
        <v>0</v>
      </c>
      <c r="R200" s="249">
        <f>Q200*H200</f>
        <v>0</v>
      </c>
      <c r="S200" s="249">
        <v>0</v>
      </c>
      <c r="T200" s="250">
        <f>S200*H200</f>
        <v>0</v>
      </c>
      <c r="AR200" s="25" t="s">
        <v>401</v>
      </c>
      <c r="AT200" s="25" t="s">
        <v>396</v>
      </c>
      <c r="AU200" s="25" t="s">
        <v>81</v>
      </c>
      <c r="AY200" s="25" t="s">
        <v>394</v>
      </c>
      <c r="BE200" s="251">
        <f>IF(N200="základní",J200,0)</f>
        <v>0</v>
      </c>
      <c r="BF200" s="251">
        <f>IF(N200="snížená",J200,0)</f>
        <v>0</v>
      </c>
      <c r="BG200" s="251">
        <f>IF(N200="zákl. přenesená",J200,0)</f>
        <v>0</v>
      </c>
      <c r="BH200" s="251">
        <f>IF(N200="sníž. přenesená",J200,0)</f>
        <v>0</v>
      </c>
      <c r="BI200" s="251">
        <f>IF(N200="nulová",J200,0)</f>
        <v>0</v>
      </c>
      <c r="BJ200" s="25" t="s">
        <v>24</v>
      </c>
      <c r="BK200" s="251">
        <f>ROUND(I200*H200,2)</f>
        <v>0</v>
      </c>
      <c r="BL200" s="25" t="s">
        <v>401</v>
      </c>
      <c r="BM200" s="25" t="s">
        <v>960</v>
      </c>
    </row>
    <row r="201" spans="2:47" s="1" customFormat="1" ht="13.5">
      <c r="B201" s="47"/>
      <c r="C201" s="75"/>
      <c r="D201" s="252" t="s">
        <v>403</v>
      </c>
      <c r="E201" s="75"/>
      <c r="F201" s="253" t="s">
        <v>3113</v>
      </c>
      <c r="G201" s="75"/>
      <c r="H201" s="75"/>
      <c r="I201" s="208"/>
      <c r="J201" s="75"/>
      <c r="K201" s="75"/>
      <c r="L201" s="73"/>
      <c r="M201" s="254"/>
      <c r="N201" s="48"/>
      <c r="O201" s="48"/>
      <c r="P201" s="48"/>
      <c r="Q201" s="48"/>
      <c r="R201" s="48"/>
      <c r="S201" s="48"/>
      <c r="T201" s="96"/>
      <c r="AT201" s="25" t="s">
        <v>403</v>
      </c>
      <c r="AU201" s="25" t="s">
        <v>81</v>
      </c>
    </row>
    <row r="202" spans="2:65" s="1" customFormat="1" ht="16.5" customHeight="1">
      <c r="B202" s="47"/>
      <c r="C202" s="240" t="s">
        <v>718</v>
      </c>
      <c r="D202" s="240" t="s">
        <v>396</v>
      </c>
      <c r="E202" s="241" t="s">
        <v>3114</v>
      </c>
      <c r="F202" s="242" t="s">
        <v>3115</v>
      </c>
      <c r="G202" s="243" t="s">
        <v>2831</v>
      </c>
      <c r="H202" s="244">
        <v>1</v>
      </c>
      <c r="I202" s="245"/>
      <c r="J202" s="246">
        <f>ROUND(I202*H202,2)</f>
        <v>0</v>
      </c>
      <c r="K202" s="242" t="s">
        <v>22</v>
      </c>
      <c r="L202" s="73"/>
      <c r="M202" s="247" t="s">
        <v>22</v>
      </c>
      <c r="N202" s="248" t="s">
        <v>44</v>
      </c>
      <c r="O202" s="48"/>
      <c r="P202" s="249">
        <f>O202*H202</f>
        <v>0</v>
      </c>
      <c r="Q202" s="249">
        <v>0</v>
      </c>
      <c r="R202" s="249">
        <f>Q202*H202</f>
        <v>0</v>
      </c>
      <c r="S202" s="249">
        <v>0</v>
      </c>
      <c r="T202" s="250">
        <f>S202*H202</f>
        <v>0</v>
      </c>
      <c r="AR202" s="25" t="s">
        <v>401</v>
      </c>
      <c r="AT202" s="25" t="s">
        <v>396</v>
      </c>
      <c r="AU202" s="25" t="s">
        <v>81</v>
      </c>
      <c r="AY202" s="25" t="s">
        <v>394</v>
      </c>
      <c r="BE202" s="251">
        <f>IF(N202="základní",J202,0)</f>
        <v>0</v>
      </c>
      <c r="BF202" s="251">
        <f>IF(N202="snížená",J202,0)</f>
        <v>0</v>
      </c>
      <c r="BG202" s="251">
        <f>IF(N202="zákl. přenesená",J202,0)</f>
        <v>0</v>
      </c>
      <c r="BH202" s="251">
        <f>IF(N202="sníž. přenesená",J202,0)</f>
        <v>0</v>
      </c>
      <c r="BI202" s="251">
        <f>IF(N202="nulová",J202,0)</f>
        <v>0</v>
      </c>
      <c r="BJ202" s="25" t="s">
        <v>24</v>
      </c>
      <c r="BK202" s="251">
        <f>ROUND(I202*H202,2)</f>
        <v>0</v>
      </c>
      <c r="BL202" s="25" t="s">
        <v>401</v>
      </c>
      <c r="BM202" s="25" t="s">
        <v>972</v>
      </c>
    </row>
    <row r="203" spans="2:47" s="1" customFormat="1" ht="13.5">
      <c r="B203" s="47"/>
      <c r="C203" s="75"/>
      <c r="D203" s="252" t="s">
        <v>403</v>
      </c>
      <c r="E203" s="75"/>
      <c r="F203" s="253" t="s">
        <v>3115</v>
      </c>
      <c r="G203" s="75"/>
      <c r="H203" s="75"/>
      <c r="I203" s="208"/>
      <c r="J203" s="75"/>
      <c r="K203" s="75"/>
      <c r="L203" s="73"/>
      <c r="M203" s="254"/>
      <c r="N203" s="48"/>
      <c r="O203" s="48"/>
      <c r="P203" s="48"/>
      <c r="Q203" s="48"/>
      <c r="R203" s="48"/>
      <c r="S203" s="48"/>
      <c r="T203" s="96"/>
      <c r="AT203" s="25" t="s">
        <v>403</v>
      </c>
      <c r="AU203" s="25" t="s">
        <v>81</v>
      </c>
    </row>
    <row r="204" spans="2:65" s="1" customFormat="1" ht="16.5" customHeight="1">
      <c r="B204" s="47"/>
      <c r="C204" s="240" t="s">
        <v>723</v>
      </c>
      <c r="D204" s="240" t="s">
        <v>396</v>
      </c>
      <c r="E204" s="241" t="s">
        <v>3116</v>
      </c>
      <c r="F204" s="242" t="s">
        <v>3117</v>
      </c>
      <c r="G204" s="243" t="s">
        <v>2831</v>
      </c>
      <c r="H204" s="244">
        <v>2</v>
      </c>
      <c r="I204" s="245"/>
      <c r="J204" s="246">
        <f>ROUND(I204*H204,2)</f>
        <v>0</v>
      </c>
      <c r="K204" s="242" t="s">
        <v>22</v>
      </c>
      <c r="L204" s="73"/>
      <c r="M204" s="247" t="s">
        <v>22</v>
      </c>
      <c r="N204" s="248" t="s">
        <v>44</v>
      </c>
      <c r="O204" s="48"/>
      <c r="P204" s="249">
        <f>O204*H204</f>
        <v>0</v>
      </c>
      <c r="Q204" s="249">
        <v>0</v>
      </c>
      <c r="R204" s="249">
        <f>Q204*H204</f>
        <v>0</v>
      </c>
      <c r="S204" s="249">
        <v>0</v>
      </c>
      <c r="T204" s="250">
        <f>S204*H204</f>
        <v>0</v>
      </c>
      <c r="AR204" s="25" t="s">
        <v>401</v>
      </c>
      <c r="AT204" s="25" t="s">
        <v>396</v>
      </c>
      <c r="AU204" s="25" t="s">
        <v>81</v>
      </c>
      <c r="AY204" s="25" t="s">
        <v>394</v>
      </c>
      <c r="BE204" s="251">
        <f>IF(N204="základní",J204,0)</f>
        <v>0</v>
      </c>
      <c r="BF204" s="251">
        <f>IF(N204="snížená",J204,0)</f>
        <v>0</v>
      </c>
      <c r="BG204" s="251">
        <f>IF(N204="zákl. přenesená",J204,0)</f>
        <v>0</v>
      </c>
      <c r="BH204" s="251">
        <f>IF(N204="sníž. přenesená",J204,0)</f>
        <v>0</v>
      </c>
      <c r="BI204" s="251">
        <f>IF(N204="nulová",J204,0)</f>
        <v>0</v>
      </c>
      <c r="BJ204" s="25" t="s">
        <v>24</v>
      </c>
      <c r="BK204" s="251">
        <f>ROUND(I204*H204,2)</f>
        <v>0</v>
      </c>
      <c r="BL204" s="25" t="s">
        <v>401</v>
      </c>
      <c r="BM204" s="25" t="s">
        <v>983</v>
      </c>
    </row>
    <row r="205" spans="2:47" s="1" customFormat="1" ht="13.5">
      <c r="B205" s="47"/>
      <c r="C205" s="75"/>
      <c r="D205" s="252" t="s">
        <v>403</v>
      </c>
      <c r="E205" s="75"/>
      <c r="F205" s="253" t="s">
        <v>3117</v>
      </c>
      <c r="G205" s="75"/>
      <c r="H205" s="75"/>
      <c r="I205" s="208"/>
      <c r="J205" s="75"/>
      <c r="K205" s="75"/>
      <c r="L205" s="73"/>
      <c r="M205" s="254"/>
      <c r="N205" s="48"/>
      <c r="O205" s="48"/>
      <c r="P205" s="48"/>
      <c r="Q205" s="48"/>
      <c r="R205" s="48"/>
      <c r="S205" s="48"/>
      <c r="T205" s="96"/>
      <c r="AT205" s="25" t="s">
        <v>403</v>
      </c>
      <c r="AU205" s="25" t="s">
        <v>81</v>
      </c>
    </row>
    <row r="206" spans="2:65" s="1" customFormat="1" ht="16.5" customHeight="1">
      <c r="B206" s="47"/>
      <c r="C206" s="240" t="s">
        <v>728</v>
      </c>
      <c r="D206" s="240" t="s">
        <v>396</v>
      </c>
      <c r="E206" s="241" t="s">
        <v>3118</v>
      </c>
      <c r="F206" s="242" t="s">
        <v>3119</v>
      </c>
      <c r="G206" s="243" t="s">
        <v>2831</v>
      </c>
      <c r="H206" s="244">
        <v>1</v>
      </c>
      <c r="I206" s="245"/>
      <c r="J206" s="246">
        <f>ROUND(I206*H206,2)</f>
        <v>0</v>
      </c>
      <c r="K206" s="242" t="s">
        <v>22</v>
      </c>
      <c r="L206" s="73"/>
      <c r="M206" s="247" t="s">
        <v>22</v>
      </c>
      <c r="N206" s="248" t="s">
        <v>44</v>
      </c>
      <c r="O206" s="48"/>
      <c r="P206" s="249">
        <f>O206*H206</f>
        <v>0</v>
      </c>
      <c r="Q206" s="249">
        <v>0</v>
      </c>
      <c r="R206" s="249">
        <f>Q206*H206</f>
        <v>0</v>
      </c>
      <c r="S206" s="249">
        <v>0</v>
      </c>
      <c r="T206" s="250">
        <f>S206*H206</f>
        <v>0</v>
      </c>
      <c r="AR206" s="25" t="s">
        <v>401</v>
      </c>
      <c r="AT206" s="25" t="s">
        <v>396</v>
      </c>
      <c r="AU206" s="25" t="s">
        <v>81</v>
      </c>
      <c r="AY206" s="25" t="s">
        <v>394</v>
      </c>
      <c r="BE206" s="251">
        <f>IF(N206="základní",J206,0)</f>
        <v>0</v>
      </c>
      <c r="BF206" s="251">
        <f>IF(N206="snížená",J206,0)</f>
        <v>0</v>
      </c>
      <c r="BG206" s="251">
        <f>IF(N206="zákl. přenesená",J206,0)</f>
        <v>0</v>
      </c>
      <c r="BH206" s="251">
        <f>IF(N206="sníž. přenesená",J206,0)</f>
        <v>0</v>
      </c>
      <c r="BI206" s="251">
        <f>IF(N206="nulová",J206,0)</f>
        <v>0</v>
      </c>
      <c r="BJ206" s="25" t="s">
        <v>24</v>
      </c>
      <c r="BK206" s="251">
        <f>ROUND(I206*H206,2)</f>
        <v>0</v>
      </c>
      <c r="BL206" s="25" t="s">
        <v>401</v>
      </c>
      <c r="BM206" s="25" t="s">
        <v>996</v>
      </c>
    </row>
    <row r="207" spans="2:47" s="1" customFormat="1" ht="13.5">
      <c r="B207" s="47"/>
      <c r="C207" s="75"/>
      <c r="D207" s="252" t="s">
        <v>403</v>
      </c>
      <c r="E207" s="75"/>
      <c r="F207" s="253" t="s">
        <v>3119</v>
      </c>
      <c r="G207" s="75"/>
      <c r="H207" s="75"/>
      <c r="I207" s="208"/>
      <c r="J207" s="75"/>
      <c r="K207" s="75"/>
      <c r="L207" s="73"/>
      <c r="M207" s="254"/>
      <c r="N207" s="48"/>
      <c r="O207" s="48"/>
      <c r="P207" s="48"/>
      <c r="Q207" s="48"/>
      <c r="R207" s="48"/>
      <c r="S207" s="48"/>
      <c r="T207" s="96"/>
      <c r="AT207" s="25" t="s">
        <v>403</v>
      </c>
      <c r="AU207" s="25" t="s">
        <v>81</v>
      </c>
    </row>
    <row r="208" spans="2:65" s="1" customFormat="1" ht="16.5" customHeight="1">
      <c r="B208" s="47"/>
      <c r="C208" s="240" t="s">
        <v>735</v>
      </c>
      <c r="D208" s="240" t="s">
        <v>396</v>
      </c>
      <c r="E208" s="241" t="s">
        <v>3120</v>
      </c>
      <c r="F208" s="242" t="s">
        <v>3121</v>
      </c>
      <c r="G208" s="243" t="s">
        <v>2831</v>
      </c>
      <c r="H208" s="244">
        <v>3</v>
      </c>
      <c r="I208" s="245"/>
      <c r="J208" s="246">
        <f>ROUND(I208*H208,2)</f>
        <v>0</v>
      </c>
      <c r="K208" s="242" t="s">
        <v>22</v>
      </c>
      <c r="L208" s="73"/>
      <c r="M208" s="247" t="s">
        <v>22</v>
      </c>
      <c r="N208" s="248" t="s">
        <v>44</v>
      </c>
      <c r="O208" s="48"/>
      <c r="P208" s="249">
        <f>O208*H208</f>
        <v>0</v>
      </c>
      <c r="Q208" s="249">
        <v>0</v>
      </c>
      <c r="R208" s="249">
        <f>Q208*H208</f>
        <v>0</v>
      </c>
      <c r="S208" s="249">
        <v>0</v>
      </c>
      <c r="T208" s="250">
        <f>S208*H208</f>
        <v>0</v>
      </c>
      <c r="AR208" s="25" t="s">
        <v>401</v>
      </c>
      <c r="AT208" s="25" t="s">
        <v>396</v>
      </c>
      <c r="AU208" s="25" t="s">
        <v>81</v>
      </c>
      <c r="AY208" s="25" t="s">
        <v>394</v>
      </c>
      <c r="BE208" s="251">
        <f>IF(N208="základní",J208,0)</f>
        <v>0</v>
      </c>
      <c r="BF208" s="251">
        <f>IF(N208="snížená",J208,0)</f>
        <v>0</v>
      </c>
      <c r="BG208" s="251">
        <f>IF(N208="zákl. přenesená",J208,0)</f>
        <v>0</v>
      </c>
      <c r="BH208" s="251">
        <f>IF(N208="sníž. přenesená",J208,0)</f>
        <v>0</v>
      </c>
      <c r="BI208" s="251">
        <f>IF(N208="nulová",J208,0)</f>
        <v>0</v>
      </c>
      <c r="BJ208" s="25" t="s">
        <v>24</v>
      </c>
      <c r="BK208" s="251">
        <f>ROUND(I208*H208,2)</f>
        <v>0</v>
      </c>
      <c r="BL208" s="25" t="s">
        <v>401</v>
      </c>
      <c r="BM208" s="25" t="s">
        <v>1008</v>
      </c>
    </row>
    <row r="209" spans="2:47" s="1" customFormat="1" ht="13.5">
      <c r="B209" s="47"/>
      <c r="C209" s="75"/>
      <c r="D209" s="252" t="s">
        <v>403</v>
      </c>
      <c r="E209" s="75"/>
      <c r="F209" s="253" t="s">
        <v>3121</v>
      </c>
      <c r="G209" s="75"/>
      <c r="H209" s="75"/>
      <c r="I209" s="208"/>
      <c r="J209" s="75"/>
      <c r="K209" s="75"/>
      <c r="L209" s="73"/>
      <c r="M209" s="254"/>
      <c r="N209" s="48"/>
      <c r="O209" s="48"/>
      <c r="P209" s="48"/>
      <c r="Q209" s="48"/>
      <c r="R209" s="48"/>
      <c r="S209" s="48"/>
      <c r="T209" s="96"/>
      <c r="AT209" s="25" t="s">
        <v>403</v>
      </c>
      <c r="AU209" s="25" t="s">
        <v>81</v>
      </c>
    </row>
    <row r="210" spans="2:65" s="1" customFormat="1" ht="16.5" customHeight="1">
      <c r="B210" s="47"/>
      <c r="C210" s="240" t="s">
        <v>741</v>
      </c>
      <c r="D210" s="240" t="s">
        <v>396</v>
      </c>
      <c r="E210" s="241" t="s">
        <v>3122</v>
      </c>
      <c r="F210" s="242" t="s">
        <v>3123</v>
      </c>
      <c r="G210" s="243" t="s">
        <v>2831</v>
      </c>
      <c r="H210" s="244">
        <v>80</v>
      </c>
      <c r="I210" s="245"/>
      <c r="J210" s="246">
        <f>ROUND(I210*H210,2)</f>
        <v>0</v>
      </c>
      <c r="K210" s="242" t="s">
        <v>22</v>
      </c>
      <c r="L210" s="73"/>
      <c r="M210" s="247" t="s">
        <v>22</v>
      </c>
      <c r="N210" s="248" t="s">
        <v>44</v>
      </c>
      <c r="O210" s="48"/>
      <c r="P210" s="249">
        <f>O210*H210</f>
        <v>0</v>
      </c>
      <c r="Q210" s="249">
        <v>0</v>
      </c>
      <c r="R210" s="249">
        <f>Q210*H210</f>
        <v>0</v>
      </c>
      <c r="S210" s="249">
        <v>0</v>
      </c>
      <c r="T210" s="250">
        <f>S210*H210</f>
        <v>0</v>
      </c>
      <c r="AR210" s="25" t="s">
        <v>401</v>
      </c>
      <c r="AT210" s="25" t="s">
        <v>396</v>
      </c>
      <c r="AU210" s="25" t="s">
        <v>81</v>
      </c>
      <c r="AY210" s="25" t="s">
        <v>394</v>
      </c>
      <c r="BE210" s="251">
        <f>IF(N210="základní",J210,0)</f>
        <v>0</v>
      </c>
      <c r="BF210" s="251">
        <f>IF(N210="snížená",J210,0)</f>
        <v>0</v>
      </c>
      <c r="BG210" s="251">
        <f>IF(N210="zákl. přenesená",J210,0)</f>
        <v>0</v>
      </c>
      <c r="BH210" s="251">
        <f>IF(N210="sníž. přenesená",J210,0)</f>
        <v>0</v>
      </c>
      <c r="BI210" s="251">
        <f>IF(N210="nulová",J210,0)</f>
        <v>0</v>
      </c>
      <c r="BJ210" s="25" t="s">
        <v>24</v>
      </c>
      <c r="BK210" s="251">
        <f>ROUND(I210*H210,2)</f>
        <v>0</v>
      </c>
      <c r="BL210" s="25" t="s">
        <v>401</v>
      </c>
      <c r="BM210" s="25" t="s">
        <v>1020</v>
      </c>
    </row>
    <row r="211" spans="2:47" s="1" customFormat="1" ht="13.5">
      <c r="B211" s="47"/>
      <c r="C211" s="75"/>
      <c r="D211" s="252" t="s">
        <v>403</v>
      </c>
      <c r="E211" s="75"/>
      <c r="F211" s="253" t="s">
        <v>3123</v>
      </c>
      <c r="G211" s="75"/>
      <c r="H211" s="75"/>
      <c r="I211" s="208"/>
      <c r="J211" s="75"/>
      <c r="K211" s="75"/>
      <c r="L211" s="73"/>
      <c r="M211" s="254"/>
      <c r="N211" s="48"/>
      <c r="O211" s="48"/>
      <c r="P211" s="48"/>
      <c r="Q211" s="48"/>
      <c r="R211" s="48"/>
      <c r="S211" s="48"/>
      <c r="T211" s="96"/>
      <c r="AT211" s="25" t="s">
        <v>403</v>
      </c>
      <c r="AU211" s="25" t="s">
        <v>81</v>
      </c>
    </row>
    <row r="212" spans="2:63" s="11" customFormat="1" ht="29.85" customHeight="1">
      <c r="B212" s="224"/>
      <c r="C212" s="225"/>
      <c r="D212" s="226" t="s">
        <v>72</v>
      </c>
      <c r="E212" s="238" t="s">
        <v>3124</v>
      </c>
      <c r="F212" s="238" t="s">
        <v>3125</v>
      </c>
      <c r="G212" s="225"/>
      <c r="H212" s="225"/>
      <c r="I212" s="228"/>
      <c r="J212" s="239">
        <f>BK212</f>
        <v>0</v>
      </c>
      <c r="K212" s="225"/>
      <c r="L212" s="230"/>
      <c r="M212" s="231"/>
      <c r="N212" s="232"/>
      <c r="O212" s="232"/>
      <c r="P212" s="233">
        <f>SUM(P213:P214)</f>
        <v>0</v>
      </c>
      <c r="Q212" s="232"/>
      <c r="R212" s="233">
        <f>SUM(R213:R214)</f>
        <v>0</v>
      </c>
      <c r="S212" s="232"/>
      <c r="T212" s="234">
        <f>SUM(T213:T214)</f>
        <v>0</v>
      </c>
      <c r="AR212" s="235" t="s">
        <v>24</v>
      </c>
      <c r="AT212" s="236" t="s">
        <v>72</v>
      </c>
      <c r="AU212" s="236" t="s">
        <v>24</v>
      </c>
      <c r="AY212" s="235" t="s">
        <v>394</v>
      </c>
      <c r="BK212" s="237">
        <f>SUM(BK213:BK214)</f>
        <v>0</v>
      </c>
    </row>
    <row r="213" spans="2:65" s="1" customFormat="1" ht="16.5" customHeight="1">
      <c r="B213" s="47"/>
      <c r="C213" s="240" t="s">
        <v>758</v>
      </c>
      <c r="D213" s="240" t="s">
        <v>396</v>
      </c>
      <c r="E213" s="241" t="s">
        <v>3126</v>
      </c>
      <c r="F213" s="242" t="s">
        <v>3127</v>
      </c>
      <c r="G213" s="243" t="s">
        <v>2831</v>
      </c>
      <c r="H213" s="244">
        <v>1</v>
      </c>
      <c r="I213" s="245"/>
      <c r="J213" s="246">
        <f>ROUND(I213*H213,2)</f>
        <v>0</v>
      </c>
      <c r="K213" s="242" t="s">
        <v>22</v>
      </c>
      <c r="L213" s="73"/>
      <c r="M213" s="247" t="s">
        <v>22</v>
      </c>
      <c r="N213" s="248" t="s">
        <v>44</v>
      </c>
      <c r="O213" s="48"/>
      <c r="P213" s="249">
        <f>O213*H213</f>
        <v>0</v>
      </c>
      <c r="Q213" s="249">
        <v>0</v>
      </c>
      <c r="R213" s="249">
        <f>Q213*H213</f>
        <v>0</v>
      </c>
      <c r="S213" s="249">
        <v>0</v>
      </c>
      <c r="T213" s="250">
        <f>S213*H213</f>
        <v>0</v>
      </c>
      <c r="AR213" s="25" t="s">
        <v>401</v>
      </c>
      <c r="AT213" s="25" t="s">
        <v>396</v>
      </c>
      <c r="AU213" s="25" t="s">
        <v>81</v>
      </c>
      <c r="AY213" s="25" t="s">
        <v>394</v>
      </c>
      <c r="BE213" s="251">
        <f>IF(N213="základní",J213,0)</f>
        <v>0</v>
      </c>
      <c r="BF213" s="251">
        <f>IF(N213="snížená",J213,0)</f>
        <v>0</v>
      </c>
      <c r="BG213" s="251">
        <f>IF(N213="zákl. přenesená",J213,0)</f>
        <v>0</v>
      </c>
      <c r="BH213" s="251">
        <f>IF(N213="sníž. přenesená",J213,0)</f>
        <v>0</v>
      </c>
      <c r="BI213" s="251">
        <f>IF(N213="nulová",J213,0)</f>
        <v>0</v>
      </c>
      <c r="BJ213" s="25" t="s">
        <v>24</v>
      </c>
      <c r="BK213" s="251">
        <f>ROUND(I213*H213,2)</f>
        <v>0</v>
      </c>
      <c r="BL213" s="25" t="s">
        <v>401</v>
      </c>
      <c r="BM213" s="25" t="s">
        <v>1028</v>
      </c>
    </row>
    <row r="214" spans="2:47" s="1" customFormat="1" ht="13.5">
      <c r="B214" s="47"/>
      <c r="C214" s="75"/>
      <c r="D214" s="252" t="s">
        <v>403</v>
      </c>
      <c r="E214" s="75"/>
      <c r="F214" s="253" t="s">
        <v>3127</v>
      </c>
      <c r="G214" s="75"/>
      <c r="H214" s="75"/>
      <c r="I214" s="208"/>
      <c r="J214" s="75"/>
      <c r="K214" s="75"/>
      <c r="L214" s="73"/>
      <c r="M214" s="254"/>
      <c r="N214" s="48"/>
      <c r="O214" s="48"/>
      <c r="P214" s="48"/>
      <c r="Q214" s="48"/>
      <c r="R214" s="48"/>
      <c r="S214" s="48"/>
      <c r="T214" s="96"/>
      <c r="AT214" s="25" t="s">
        <v>403</v>
      </c>
      <c r="AU214" s="25" t="s">
        <v>81</v>
      </c>
    </row>
    <row r="215" spans="2:63" s="11" customFormat="1" ht="29.85" customHeight="1">
      <c r="B215" s="224"/>
      <c r="C215" s="225"/>
      <c r="D215" s="226" t="s">
        <v>72</v>
      </c>
      <c r="E215" s="238" t="s">
        <v>3128</v>
      </c>
      <c r="F215" s="238" t="s">
        <v>3129</v>
      </c>
      <c r="G215" s="225"/>
      <c r="H215" s="225"/>
      <c r="I215" s="228"/>
      <c r="J215" s="239">
        <f>BK215</f>
        <v>0</v>
      </c>
      <c r="K215" s="225"/>
      <c r="L215" s="230"/>
      <c r="M215" s="231"/>
      <c r="N215" s="232"/>
      <c r="O215" s="232"/>
      <c r="P215" s="233">
        <f>SUM(P216:P217)</f>
        <v>0</v>
      </c>
      <c r="Q215" s="232"/>
      <c r="R215" s="233">
        <f>SUM(R216:R217)</f>
        <v>0</v>
      </c>
      <c r="S215" s="232"/>
      <c r="T215" s="234">
        <f>SUM(T216:T217)</f>
        <v>0</v>
      </c>
      <c r="AR215" s="235" t="s">
        <v>24</v>
      </c>
      <c r="AT215" s="236" t="s">
        <v>72</v>
      </c>
      <c r="AU215" s="236" t="s">
        <v>24</v>
      </c>
      <c r="AY215" s="235" t="s">
        <v>394</v>
      </c>
      <c r="BK215" s="237">
        <f>SUM(BK216:BK217)</f>
        <v>0</v>
      </c>
    </row>
    <row r="216" spans="2:65" s="1" customFormat="1" ht="38.25" customHeight="1">
      <c r="B216" s="47"/>
      <c r="C216" s="240" t="s">
        <v>770</v>
      </c>
      <c r="D216" s="240" t="s">
        <v>396</v>
      </c>
      <c r="E216" s="241" t="s">
        <v>3130</v>
      </c>
      <c r="F216" s="242" t="s">
        <v>3131</v>
      </c>
      <c r="G216" s="243" t="s">
        <v>2831</v>
      </c>
      <c r="H216" s="244">
        <v>4</v>
      </c>
      <c r="I216" s="245"/>
      <c r="J216" s="246">
        <f>ROUND(I216*H216,2)</f>
        <v>0</v>
      </c>
      <c r="K216" s="242" t="s">
        <v>22</v>
      </c>
      <c r="L216" s="73"/>
      <c r="M216" s="247" t="s">
        <v>22</v>
      </c>
      <c r="N216" s="248" t="s">
        <v>44</v>
      </c>
      <c r="O216" s="48"/>
      <c r="P216" s="249">
        <f>O216*H216</f>
        <v>0</v>
      </c>
      <c r="Q216" s="249">
        <v>0</v>
      </c>
      <c r="R216" s="249">
        <f>Q216*H216</f>
        <v>0</v>
      </c>
      <c r="S216" s="249">
        <v>0</v>
      </c>
      <c r="T216" s="250">
        <f>S216*H216</f>
        <v>0</v>
      </c>
      <c r="AR216" s="25" t="s">
        <v>401</v>
      </c>
      <c r="AT216" s="25" t="s">
        <v>396</v>
      </c>
      <c r="AU216" s="25" t="s">
        <v>81</v>
      </c>
      <c r="AY216" s="25" t="s">
        <v>394</v>
      </c>
      <c r="BE216" s="251">
        <f>IF(N216="základní",J216,0)</f>
        <v>0</v>
      </c>
      <c r="BF216" s="251">
        <f>IF(N216="snížená",J216,0)</f>
        <v>0</v>
      </c>
      <c r="BG216" s="251">
        <f>IF(N216="zákl. přenesená",J216,0)</f>
        <v>0</v>
      </c>
      <c r="BH216" s="251">
        <f>IF(N216="sníž. přenesená",J216,0)</f>
        <v>0</v>
      </c>
      <c r="BI216" s="251">
        <f>IF(N216="nulová",J216,0)</f>
        <v>0</v>
      </c>
      <c r="BJ216" s="25" t="s">
        <v>24</v>
      </c>
      <c r="BK216" s="251">
        <f>ROUND(I216*H216,2)</f>
        <v>0</v>
      </c>
      <c r="BL216" s="25" t="s">
        <v>401</v>
      </c>
      <c r="BM216" s="25" t="s">
        <v>1036</v>
      </c>
    </row>
    <row r="217" spans="2:47" s="1" customFormat="1" ht="13.5">
      <c r="B217" s="47"/>
      <c r="C217" s="75"/>
      <c r="D217" s="252" t="s">
        <v>403</v>
      </c>
      <c r="E217" s="75"/>
      <c r="F217" s="253" t="s">
        <v>3131</v>
      </c>
      <c r="G217" s="75"/>
      <c r="H217" s="75"/>
      <c r="I217" s="208"/>
      <c r="J217" s="75"/>
      <c r="K217" s="75"/>
      <c r="L217" s="73"/>
      <c r="M217" s="254"/>
      <c r="N217" s="48"/>
      <c r="O217" s="48"/>
      <c r="P217" s="48"/>
      <c r="Q217" s="48"/>
      <c r="R217" s="48"/>
      <c r="S217" s="48"/>
      <c r="T217" s="96"/>
      <c r="AT217" s="25" t="s">
        <v>403</v>
      </c>
      <c r="AU217" s="25" t="s">
        <v>81</v>
      </c>
    </row>
    <row r="218" spans="2:63" s="11" customFormat="1" ht="29.85" customHeight="1">
      <c r="B218" s="224"/>
      <c r="C218" s="225"/>
      <c r="D218" s="226" t="s">
        <v>72</v>
      </c>
      <c r="E218" s="238" t="s">
        <v>3132</v>
      </c>
      <c r="F218" s="238" t="s">
        <v>3133</v>
      </c>
      <c r="G218" s="225"/>
      <c r="H218" s="225"/>
      <c r="I218" s="228"/>
      <c r="J218" s="239">
        <f>BK218</f>
        <v>0</v>
      </c>
      <c r="K218" s="225"/>
      <c r="L218" s="230"/>
      <c r="M218" s="231"/>
      <c r="N218" s="232"/>
      <c r="O218" s="232"/>
      <c r="P218" s="233">
        <f>SUM(P219:P220)</f>
        <v>0</v>
      </c>
      <c r="Q218" s="232"/>
      <c r="R218" s="233">
        <f>SUM(R219:R220)</f>
        <v>0</v>
      </c>
      <c r="S218" s="232"/>
      <c r="T218" s="234">
        <f>SUM(T219:T220)</f>
        <v>0</v>
      </c>
      <c r="AR218" s="235" t="s">
        <v>24</v>
      </c>
      <c r="AT218" s="236" t="s">
        <v>72</v>
      </c>
      <c r="AU218" s="236" t="s">
        <v>24</v>
      </c>
      <c r="AY218" s="235" t="s">
        <v>394</v>
      </c>
      <c r="BK218" s="237">
        <f>SUM(BK219:BK220)</f>
        <v>0</v>
      </c>
    </row>
    <row r="219" spans="2:65" s="1" customFormat="1" ht="16.5" customHeight="1">
      <c r="B219" s="47"/>
      <c r="C219" s="240" t="s">
        <v>781</v>
      </c>
      <c r="D219" s="240" t="s">
        <v>396</v>
      </c>
      <c r="E219" s="241" t="s">
        <v>3134</v>
      </c>
      <c r="F219" s="242" t="s">
        <v>3135</v>
      </c>
      <c r="G219" s="243" t="s">
        <v>2831</v>
      </c>
      <c r="H219" s="244">
        <v>1</v>
      </c>
      <c r="I219" s="245"/>
      <c r="J219" s="246">
        <f>ROUND(I219*H219,2)</f>
        <v>0</v>
      </c>
      <c r="K219" s="242" t="s">
        <v>22</v>
      </c>
      <c r="L219" s="73"/>
      <c r="M219" s="247" t="s">
        <v>22</v>
      </c>
      <c r="N219" s="248" t="s">
        <v>44</v>
      </c>
      <c r="O219" s="48"/>
      <c r="P219" s="249">
        <f>O219*H219</f>
        <v>0</v>
      </c>
      <c r="Q219" s="249">
        <v>0</v>
      </c>
      <c r="R219" s="249">
        <f>Q219*H219</f>
        <v>0</v>
      </c>
      <c r="S219" s="249">
        <v>0</v>
      </c>
      <c r="T219" s="250">
        <f>S219*H219</f>
        <v>0</v>
      </c>
      <c r="AR219" s="25" t="s">
        <v>401</v>
      </c>
      <c r="AT219" s="25" t="s">
        <v>396</v>
      </c>
      <c r="AU219" s="25" t="s">
        <v>81</v>
      </c>
      <c r="AY219" s="25" t="s">
        <v>394</v>
      </c>
      <c r="BE219" s="251">
        <f>IF(N219="základní",J219,0)</f>
        <v>0</v>
      </c>
      <c r="BF219" s="251">
        <f>IF(N219="snížená",J219,0)</f>
        <v>0</v>
      </c>
      <c r="BG219" s="251">
        <f>IF(N219="zákl. přenesená",J219,0)</f>
        <v>0</v>
      </c>
      <c r="BH219" s="251">
        <f>IF(N219="sníž. přenesená",J219,0)</f>
        <v>0</v>
      </c>
      <c r="BI219" s="251">
        <f>IF(N219="nulová",J219,0)</f>
        <v>0</v>
      </c>
      <c r="BJ219" s="25" t="s">
        <v>24</v>
      </c>
      <c r="BK219" s="251">
        <f>ROUND(I219*H219,2)</f>
        <v>0</v>
      </c>
      <c r="BL219" s="25" t="s">
        <v>401</v>
      </c>
      <c r="BM219" s="25" t="s">
        <v>1050</v>
      </c>
    </row>
    <row r="220" spans="2:47" s="1" customFormat="1" ht="13.5">
      <c r="B220" s="47"/>
      <c r="C220" s="75"/>
      <c r="D220" s="252" t="s">
        <v>403</v>
      </c>
      <c r="E220" s="75"/>
      <c r="F220" s="253" t="s">
        <v>3135</v>
      </c>
      <c r="G220" s="75"/>
      <c r="H220" s="75"/>
      <c r="I220" s="208"/>
      <c r="J220" s="75"/>
      <c r="K220" s="75"/>
      <c r="L220" s="73"/>
      <c r="M220" s="254"/>
      <c r="N220" s="48"/>
      <c r="O220" s="48"/>
      <c r="P220" s="48"/>
      <c r="Q220" s="48"/>
      <c r="R220" s="48"/>
      <c r="S220" s="48"/>
      <c r="T220" s="96"/>
      <c r="AT220" s="25" t="s">
        <v>403</v>
      </c>
      <c r="AU220" s="25" t="s">
        <v>81</v>
      </c>
    </row>
    <row r="221" spans="2:63" s="11" customFormat="1" ht="29.85" customHeight="1">
      <c r="B221" s="224"/>
      <c r="C221" s="225"/>
      <c r="D221" s="226" t="s">
        <v>72</v>
      </c>
      <c r="E221" s="238" t="s">
        <v>3136</v>
      </c>
      <c r="F221" s="238" t="s">
        <v>3137</v>
      </c>
      <c r="G221" s="225"/>
      <c r="H221" s="225"/>
      <c r="I221" s="228"/>
      <c r="J221" s="239">
        <f>BK221</f>
        <v>0</v>
      </c>
      <c r="K221" s="225"/>
      <c r="L221" s="230"/>
      <c r="M221" s="231"/>
      <c r="N221" s="232"/>
      <c r="O221" s="232"/>
      <c r="P221" s="233">
        <f>SUM(P222:P223)</f>
        <v>0</v>
      </c>
      <c r="Q221" s="232"/>
      <c r="R221" s="233">
        <f>SUM(R222:R223)</f>
        <v>0</v>
      </c>
      <c r="S221" s="232"/>
      <c r="T221" s="234">
        <f>SUM(T222:T223)</f>
        <v>0</v>
      </c>
      <c r="AR221" s="235" t="s">
        <v>24</v>
      </c>
      <c r="AT221" s="236" t="s">
        <v>72</v>
      </c>
      <c r="AU221" s="236" t="s">
        <v>24</v>
      </c>
      <c r="AY221" s="235" t="s">
        <v>394</v>
      </c>
      <c r="BK221" s="237">
        <f>SUM(BK222:BK223)</f>
        <v>0</v>
      </c>
    </row>
    <row r="222" spans="2:65" s="1" customFormat="1" ht="16.5" customHeight="1">
      <c r="B222" s="47"/>
      <c r="C222" s="240" t="s">
        <v>791</v>
      </c>
      <c r="D222" s="240" t="s">
        <v>396</v>
      </c>
      <c r="E222" s="241" t="s">
        <v>3138</v>
      </c>
      <c r="F222" s="242" t="s">
        <v>3139</v>
      </c>
      <c r="G222" s="243" t="s">
        <v>2831</v>
      </c>
      <c r="H222" s="244">
        <v>1</v>
      </c>
      <c r="I222" s="245"/>
      <c r="J222" s="246">
        <f>ROUND(I222*H222,2)</f>
        <v>0</v>
      </c>
      <c r="K222" s="242" t="s">
        <v>22</v>
      </c>
      <c r="L222" s="73"/>
      <c r="M222" s="247" t="s">
        <v>22</v>
      </c>
      <c r="N222" s="248" t="s">
        <v>44</v>
      </c>
      <c r="O222" s="48"/>
      <c r="P222" s="249">
        <f>O222*H222</f>
        <v>0</v>
      </c>
      <c r="Q222" s="249">
        <v>0</v>
      </c>
      <c r="R222" s="249">
        <f>Q222*H222</f>
        <v>0</v>
      </c>
      <c r="S222" s="249">
        <v>0</v>
      </c>
      <c r="T222" s="250">
        <f>S222*H222</f>
        <v>0</v>
      </c>
      <c r="AR222" s="25" t="s">
        <v>401</v>
      </c>
      <c r="AT222" s="25" t="s">
        <v>396</v>
      </c>
      <c r="AU222" s="25" t="s">
        <v>81</v>
      </c>
      <c r="AY222" s="25" t="s">
        <v>394</v>
      </c>
      <c r="BE222" s="251">
        <f>IF(N222="základní",J222,0)</f>
        <v>0</v>
      </c>
      <c r="BF222" s="251">
        <f>IF(N222="snížená",J222,0)</f>
        <v>0</v>
      </c>
      <c r="BG222" s="251">
        <f>IF(N222="zákl. přenesená",J222,0)</f>
        <v>0</v>
      </c>
      <c r="BH222" s="251">
        <f>IF(N222="sníž. přenesená",J222,0)</f>
        <v>0</v>
      </c>
      <c r="BI222" s="251">
        <f>IF(N222="nulová",J222,0)</f>
        <v>0</v>
      </c>
      <c r="BJ222" s="25" t="s">
        <v>24</v>
      </c>
      <c r="BK222" s="251">
        <f>ROUND(I222*H222,2)</f>
        <v>0</v>
      </c>
      <c r="BL222" s="25" t="s">
        <v>401</v>
      </c>
      <c r="BM222" s="25" t="s">
        <v>1069</v>
      </c>
    </row>
    <row r="223" spans="2:47" s="1" customFormat="1" ht="13.5">
      <c r="B223" s="47"/>
      <c r="C223" s="75"/>
      <c r="D223" s="252" t="s">
        <v>403</v>
      </c>
      <c r="E223" s="75"/>
      <c r="F223" s="253" t="s">
        <v>3139</v>
      </c>
      <c r="G223" s="75"/>
      <c r="H223" s="75"/>
      <c r="I223" s="208"/>
      <c r="J223" s="75"/>
      <c r="K223" s="75"/>
      <c r="L223" s="73"/>
      <c r="M223" s="254"/>
      <c r="N223" s="48"/>
      <c r="O223" s="48"/>
      <c r="P223" s="48"/>
      <c r="Q223" s="48"/>
      <c r="R223" s="48"/>
      <c r="S223" s="48"/>
      <c r="T223" s="96"/>
      <c r="AT223" s="25" t="s">
        <v>403</v>
      </c>
      <c r="AU223" s="25" t="s">
        <v>81</v>
      </c>
    </row>
    <row r="224" spans="2:63" s="11" customFormat="1" ht="29.85" customHeight="1">
      <c r="B224" s="224"/>
      <c r="C224" s="225"/>
      <c r="D224" s="226" t="s">
        <v>72</v>
      </c>
      <c r="E224" s="238" t="s">
        <v>3140</v>
      </c>
      <c r="F224" s="238" t="s">
        <v>3141</v>
      </c>
      <c r="G224" s="225"/>
      <c r="H224" s="225"/>
      <c r="I224" s="228"/>
      <c r="J224" s="239">
        <f>BK224</f>
        <v>0</v>
      </c>
      <c r="K224" s="225"/>
      <c r="L224" s="230"/>
      <c r="M224" s="231"/>
      <c r="N224" s="232"/>
      <c r="O224" s="232"/>
      <c r="P224" s="233">
        <f>SUM(P225:P232)</f>
        <v>0</v>
      </c>
      <c r="Q224" s="232"/>
      <c r="R224" s="233">
        <f>SUM(R225:R232)</f>
        <v>0</v>
      </c>
      <c r="S224" s="232"/>
      <c r="T224" s="234">
        <f>SUM(T225:T232)</f>
        <v>0</v>
      </c>
      <c r="AR224" s="235" t="s">
        <v>24</v>
      </c>
      <c r="AT224" s="236" t="s">
        <v>72</v>
      </c>
      <c r="AU224" s="236" t="s">
        <v>24</v>
      </c>
      <c r="AY224" s="235" t="s">
        <v>394</v>
      </c>
      <c r="BK224" s="237">
        <f>SUM(BK225:BK232)</f>
        <v>0</v>
      </c>
    </row>
    <row r="225" spans="2:65" s="1" customFormat="1" ht="16.5" customHeight="1">
      <c r="B225" s="47"/>
      <c r="C225" s="240" t="s">
        <v>802</v>
      </c>
      <c r="D225" s="240" t="s">
        <v>396</v>
      </c>
      <c r="E225" s="241" t="s">
        <v>3142</v>
      </c>
      <c r="F225" s="242" t="s">
        <v>3143</v>
      </c>
      <c r="G225" s="243" t="s">
        <v>2831</v>
      </c>
      <c r="H225" s="244">
        <v>2</v>
      </c>
      <c r="I225" s="245"/>
      <c r="J225" s="246">
        <f>ROUND(I225*H225,2)</f>
        <v>0</v>
      </c>
      <c r="K225" s="242" t="s">
        <v>22</v>
      </c>
      <c r="L225" s="73"/>
      <c r="M225" s="247" t="s">
        <v>22</v>
      </c>
      <c r="N225" s="248" t="s">
        <v>44</v>
      </c>
      <c r="O225" s="48"/>
      <c r="P225" s="249">
        <f>O225*H225</f>
        <v>0</v>
      </c>
      <c r="Q225" s="249">
        <v>0</v>
      </c>
      <c r="R225" s="249">
        <f>Q225*H225</f>
        <v>0</v>
      </c>
      <c r="S225" s="249">
        <v>0</v>
      </c>
      <c r="T225" s="250">
        <f>S225*H225</f>
        <v>0</v>
      </c>
      <c r="AR225" s="25" t="s">
        <v>401</v>
      </c>
      <c r="AT225" s="25" t="s">
        <v>396</v>
      </c>
      <c r="AU225" s="25" t="s">
        <v>81</v>
      </c>
      <c r="AY225" s="25" t="s">
        <v>394</v>
      </c>
      <c r="BE225" s="251">
        <f>IF(N225="základní",J225,0)</f>
        <v>0</v>
      </c>
      <c r="BF225" s="251">
        <f>IF(N225="snížená",J225,0)</f>
        <v>0</v>
      </c>
      <c r="BG225" s="251">
        <f>IF(N225="zákl. přenesená",J225,0)</f>
        <v>0</v>
      </c>
      <c r="BH225" s="251">
        <f>IF(N225="sníž. přenesená",J225,0)</f>
        <v>0</v>
      </c>
      <c r="BI225" s="251">
        <f>IF(N225="nulová",J225,0)</f>
        <v>0</v>
      </c>
      <c r="BJ225" s="25" t="s">
        <v>24</v>
      </c>
      <c r="BK225" s="251">
        <f>ROUND(I225*H225,2)</f>
        <v>0</v>
      </c>
      <c r="BL225" s="25" t="s">
        <v>401</v>
      </c>
      <c r="BM225" s="25" t="s">
        <v>1079</v>
      </c>
    </row>
    <row r="226" spans="2:47" s="1" customFormat="1" ht="13.5">
      <c r="B226" s="47"/>
      <c r="C226" s="75"/>
      <c r="D226" s="252" t="s">
        <v>403</v>
      </c>
      <c r="E226" s="75"/>
      <c r="F226" s="253" t="s">
        <v>3143</v>
      </c>
      <c r="G226" s="75"/>
      <c r="H226" s="75"/>
      <c r="I226" s="208"/>
      <c r="J226" s="75"/>
      <c r="K226" s="75"/>
      <c r="L226" s="73"/>
      <c r="M226" s="254"/>
      <c r="N226" s="48"/>
      <c r="O226" s="48"/>
      <c r="P226" s="48"/>
      <c r="Q226" s="48"/>
      <c r="R226" s="48"/>
      <c r="S226" s="48"/>
      <c r="T226" s="96"/>
      <c r="AT226" s="25" t="s">
        <v>403</v>
      </c>
      <c r="AU226" s="25" t="s">
        <v>81</v>
      </c>
    </row>
    <row r="227" spans="2:65" s="1" customFormat="1" ht="16.5" customHeight="1">
      <c r="B227" s="47"/>
      <c r="C227" s="240" t="s">
        <v>807</v>
      </c>
      <c r="D227" s="240" t="s">
        <v>396</v>
      </c>
      <c r="E227" s="241" t="s">
        <v>3144</v>
      </c>
      <c r="F227" s="242" t="s">
        <v>3145</v>
      </c>
      <c r="G227" s="243" t="s">
        <v>2831</v>
      </c>
      <c r="H227" s="244">
        <v>1</v>
      </c>
      <c r="I227" s="245"/>
      <c r="J227" s="246">
        <f>ROUND(I227*H227,2)</f>
        <v>0</v>
      </c>
      <c r="K227" s="242" t="s">
        <v>22</v>
      </c>
      <c r="L227" s="73"/>
      <c r="M227" s="247" t="s">
        <v>22</v>
      </c>
      <c r="N227" s="248" t="s">
        <v>44</v>
      </c>
      <c r="O227" s="48"/>
      <c r="P227" s="249">
        <f>O227*H227</f>
        <v>0</v>
      </c>
      <c r="Q227" s="249">
        <v>0</v>
      </c>
      <c r="R227" s="249">
        <f>Q227*H227</f>
        <v>0</v>
      </c>
      <c r="S227" s="249">
        <v>0</v>
      </c>
      <c r="T227" s="250">
        <f>S227*H227</f>
        <v>0</v>
      </c>
      <c r="AR227" s="25" t="s">
        <v>401</v>
      </c>
      <c r="AT227" s="25" t="s">
        <v>396</v>
      </c>
      <c r="AU227" s="25" t="s">
        <v>81</v>
      </c>
      <c r="AY227" s="25" t="s">
        <v>394</v>
      </c>
      <c r="BE227" s="251">
        <f>IF(N227="základní",J227,0)</f>
        <v>0</v>
      </c>
      <c r="BF227" s="251">
        <f>IF(N227="snížená",J227,0)</f>
        <v>0</v>
      </c>
      <c r="BG227" s="251">
        <f>IF(N227="zákl. přenesená",J227,0)</f>
        <v>0</v>
      </c>
      <c r="BH227" s="251">
        <f>IF(N227="sníž. přenesená",J227,0)</f>
        <v>0</v>
      </c>
      <c r="BI227" s="251">
        <f>IF(N227="nulová",J227,0)</f>
        <v>0</v>
      </c>
      <c r="BJ227" s="25" t="s">
        <v>24</v>
      </c>
      <c r="BK227" s="251">
        <f>ROUND(I227*H227,2)</f>
        <v>0</v>
      </c>
      <c r="BL227" s="25" t="s">
        <v>401</v>
      </c>
      <c r="BM227" s="25" t="s">
        <v>1090</v>
      </c>
    </row>
    <row r="228" spans="2:47" s="1" customFormat="1" ht="13.5">
      <c r="B228" s="47"/>
      <c r="C228" s="75"/>
      <c r="D228" s="252" t="s">
        <v>403</v>
      </c>
      <c r="E228" s="75"/>
      <c r="F228" s="253" t="s">
        <v>3145</v>
      </c>
      <c r="G228" s="75"/>
      <c r="H228" s="75"/>
      <c r="I228" s="208"/>
      <c r="J228" s="75"/>
      <c r="K228" s="75"/>
      <c r="L228" s="73"/>
      <c r="M228" s="254"/>
      <c r="N228" s="48"/>
      <c r="O228" s="48"/>
      <c r="P228" s="48"/>
      <c r="Q228" s="48"/>
      <c r="R228" s="48"/>
      <c r="S228" s="48"/>
      <c r="T228" s="96"/>
      <c r="AT228" s="25" t="s">
        <v>403</v>
      </c>
      <c r="AU228" s="25" t="s">
        <v>81</v>
      </c>
    </row>
    <row r="229" spans="2:65" s="1" customFormat="1" ht="16.5" customHeight="1">
      <c r="B229" s="47"/>
      <c r="C229" s="240" t="s">
        <v>812</v>
      </c>
      <c r="D229" s="240" t="s">
        <v>396</v>
      </c>
      <c r="E229" s="241" t="s">
        <v>3146</v>
      </c>
      <c r="F229" s="242" t="s">
        <v>3147</v>
      </c>
      <c r="G229" s="243" t="s">
        <v>2831</v>
      </c>
      <c r="H229" s="244">
        <v>4</v>
      </c>
      <c r="I229" s="245"/>
      <c r="J229" s="246">
        <f>ROUND(I229*H229,2)</f>
        <v>0</v>
      </c>
      <c r="K229" s="242" t="s">
        <v>22</v>
      </c>
      <c r="L229" s="73"/>
      <c r="M229" s="247" t="s">
        <v>22</v>
      </c>
      <c r="N229" s="248" t="s">
        <v>44</v>
      </c>
      <c r="O229" s="48"/>
      <c r="P229" s="249">
        <f>O229*H229</f>
        <v>0</v>
      </c>
      <c r="Q229" s="249">
        <v>0</v>
      </c>
      <c r="R229" s="249">
        <f>Q229*H229</f>
        <v>0</v>
      </c>
      <c r="S229" s="249">
        <v>0</v>
      </c>
      <c r="T229" s="250">
        <f>S229*H229</f>
        <v>0</v>
      </c>
      <c r="AR229" s="25" t="s">
        <v>401</v>
      </c>
      <c r="AT229" s="25" t="s">
        <v>396</v>
      </c>
      <c r="AU229" s="25" t="s">
        <v>81</v>
      </c>
      <c r="AY229" s="25" t="s">
        <v>394</v>
      </c>
      <c r="BE229" s="251">
        <f>IF(N229="základní",J229,0)</f>
        <v>0</v>
      </c>
      <c r="BF229" s="251">
        <f>IF(N229="snížená",J229,0)</f>
        <v>0</v>
      </c>
      <c r="BG229" s="251">
        <f>IF(N229="zákl. přenesená",J229,0)</f>
        <v>0</v>
      </c>
      <c r="BH229" s="251">
        <f>IF(N229="sníž. přenesená",J229,0)</f>
        <v>0</v>
      </c>
      <c r="BI229" s="251">
        <f>IF(N229="nulová",J229,0)</f>
        <v>0</v>
      </c>
      <c r="BJ229" s="25" t="s">
        <v>24</v>
      </c>
      <c r="BK229" s="251">
        <f>ROUND(I229*H229,2)</f>
        <v>0</v>
      </c>
      <c r="BL229" s="25" t="s">
        <v>401</v>
      </c>
      <c r="BM229" s="25" t="s">
        <v>1102</v>
      </c>
    </row>
    <row r="230" spans="2:47" s="1" customFormat="1" ht="13.5">
      <c r="B230" s="47"/>
      <c r="C230" s="75"/>
      <c r="D230" s="252" t="s">
        <v>403</v>
      </c>
      <c r="E230" s="75"/>
      <c r="F230" s="253" t="s">
        <v>3147</v>
      </c>
      <c r="G230" s="75"/>
      <c r="H230" s="75"/>
      <c r="I230" s="208"/>
      <c r="J230" s="75"/>
      <c r="K230" s="75"/>
      <c r="L230" s="73"/>
      <c r="M230" s="254"/>
      <c r="N230" s="48"/>
      <c r="O230" s="48"/>
      <c r="P230" s="48"/>
      <c r="Q230" s="48"/>
      <c r="R230" s="48"/>
      <c r="S230" s="48"/>
      <c r="T230" s="96"/>
      <c r="AT230" s="25" t="s">
        <v>403</v>
      </c>
      <c r="AU230" s="25" t="s">
        <v>81</v>
      </c>
    </row>
    <row r="231" spans="2:65" s="1" customFormat="1" ht="16.5" customHeight="1">
      <c r="B231" s="47"/>
      <c r="C231" s="240" t="s">
        <v>817</v>
      </c>
      <c r="D231" s="240" t="s">
        <v>396</v>
      </c>
      <c r="E231" s="241" t="s">
        <v>3148</v>
      </c>
      <c r="F231" s="242" t="s">
        <v>3149</v>
      </c>
      <c r="G231" s="243" t="s">
        <v>2831</v>
      </c>
      <c r="H231" s="244">
        <v>3</v>
      </c>
      <c r="I231" s="245"/>
      <c r="J231" s="246">
        <f>ROUND(I231*H231,2)</f>
        <v>0</v>
      </c>
      <c r="K231" s="242" t="s">
        <v>22</v>
      </c>
      <c r="L231" s="73"/>
      <c r="M231" s="247" t="s">
        <v>22</v>
      </c>
      <c r="N231" s="248" t="s">
        <v>44</v>
      </c>
      <c r="O231" s="48"/>
      <c r="P231" s="249">
        <f>O231*H231</f>
        <v>0</v>
      </c>
      <c r="Q231" s="249">
        <v>0</v>
      </c>
      <c r="R231" s="249">
        <f>Q231*H231</f>
        <v>0</v>
      </c>
      <c r="S231" s="249">
        <v>0</v>
      </c>
      <c r="T231" s="250">
        <f>S231*H231</f>
        <v>0</v>
      </c>
      <c r="AR231" s="25" t="s">
        <v>401</v>
      </c>
      <c r="AT231" s="25" t="s">
        <v>396</v>
      </c>
      <c r="AU231" s="25" t="s">
        <v>81</v>
      </c>
      <c r="AY231" s="25" t="s">
        <v>394</v>
      </c>
      <c r="BE231" s="251">
        <f>IF(N231="základní",J231,0)</f>
        <v>0</v>
      </c>
      <c r="BF231" s="251">
        <f>IF(N231="snížená",J231,0)</f>
        <v>0</v>
      </c>
      <c r="BG231" s="251">
        <f>IF(N231="zákl. přenesená",J231,0)</f>
        <v>0</v>
      </c>
      <c r="BH231" s="251">
        <f>IF(N231="sníž. přenesená",J231,0)</f>
        <v>0</v>
      </c>
      <c r="BI231" s="251">
        <f>IF(N231="nulová",J231,0)</f>
        <v>0</v>
      </c>
      <c r="BJ231" s="25" t="s">
        <v>24</v>
      </c>
      <c r="BK231" s="251">
        <f>ROUND(I231*H231,2)</f>
        <v>0</v>
      </c>
      <c r="BL231" s="25" t="s">
        <v>401</v>
      </c>
      <c r="BM231" s="25" t="s">
        <v>1112</v>
      </c>
    </row>
    <row r="232" spans="2:47" s="1" customFormat="1" ht="13.5">
      <c r="B232" s="47"/>
      <c r="C232" s="75"/>
      <c r="D232" s="252" t="s">
        <v>403</v>
      </c>
      <c r="E232" s="75"/>
      <c r="F232" s="253" t="s">
        <v>3149</v>
      </c>
      <c r="G232" s="75"/>
      <c r="H232" s="75"/>
      <c r="I232" s="208"/>
      <c r="J232" s="75"/>
      <c r="K232" s="75"/>
      <c r="L232" s="73"/>
      <c r="M232" s="254"/>
      <c r="N232" s="48"/>
      <c r="O232" s="48"/>
      <c r="P232" s="48"/>
      <c r="Q232" s="48"/>
      <c r="R232" s="48"/>
      <c r="S232" s="48"/>
      <c r="T232" s="96"/>
      <c r="AT232" s="25" t="s">
        <v>403</v>
      </c>
      <c r="AU232" s="25" t="s">
        <v>81</v>
      </c>
    </row>
    <row r="233" spans="2:63" s="11" customFormat="1" ht="29.85" customHeight="1">
      <c r="B233" s="224"/>
      <c r="C233" s="225"/>
      <c r="D233" s="226" t="s">
        <v>72</v>
      </c>
      <c r="E233" s="238" t="s">
        <v>3150</v>
      </c>
      <c r="F233" s="238" t="s">
        <v>3151</v>
      </c>
      <c r="G233" s="225"/>
      <c r="H233" s="225"/>
      <c r="I233" s="228"/>
      <c r="J233" s="239">
        <f>BK233</f>
        <v>0</v>
      </c>
      <c r="K233" s="225"/>
      <c r="L233" s="230"/>
      <c r="M233" s="231"/>
      <c r="N233" s="232"/>
      <c r="O233" s="232"/>
      <c r="P233" s="233">
        <f>SUM(P234:P251)</f>
        <v>0</v>
      </c>
      <c r="Q233" s="232"/>
      <c r="R233" s="233">
        <f>SUM(R234:R251)</f>
        <v>0</v>
      </c>
      <c r="S233" s="232"/>
      <c r="T233" s="234">
        <f>SUM(T234:T251)</f>
        <v>0</v>
      </c>
      <c r="AR233" s="235" t="s">
        <v>24</v>
      </c>
      <c r="AT233" s="236" t="s">
        <v>72</v>
      </c>
      <c r="AU233" s="236" t="s">
        <v>24</v>
      </c>
      <c r="AY233" s="235" t="s">
        <v>394</v>
      </c>
      <c r="BK233" s="237">
        <f>SUM(BK234:BK251)</f>
        <v>0</v>
      </c>
    </row>
    <row r="234" spans="2:65" s="1" customFormat="1" ht="25.5" customHeight="1">
      <c r="B234" s="47"/>
      <c r="C234" s="240" t="s">
        <v>827</v>
      </c>
      <c r="D234" s="240" t="s">
        <v>396</v>
      </c>
      <c r="E234" s="241" t="s">
        <v>3152</v>
      </c>
      <c r="F234" s="242" t="s">
        <v>3153</v>
      </c>
      <c r="G234" s="243" t="s">
        <v>612</v>
      </c>
      <c r="H234" s="244">
        <v>27</v>
      </c>
      <c r="I234" s="245"/>
      <c r="J234" s="246">
        <f>ROUND(I234*H234,2)</f>
        <v>0</v>
      </c>
      <c r="K234" s="242" t="s">
        <v>22</v>
      </c>
      <c r="L234" s="73"/>
      <c r="M234" s="247" t="s">
        <v>22</v>
      </c>
      <c r="N234" s="248" t="s">
        <v>44</v>
      </c>
      <c r="O234" s="48"/>
      <c r="P234" s="249">
        <f>O234*H234</f>
        <v>0</v>
      </c>
      <c r="Q234" s="249">
        <v>0</v>
      </c>
      <c r="R234" s="249">
        <f>Q234*H234</f>
        <v>0</v>
      </c>
      <c r="S234" s="249">
        <v>0</v>
      </c>
      <c r="T234" s="250">
        <f>S234*H234</f>
        <v>0</v>
      </c>
      <c r="AR234" s="25" t="s">
        <v>401</v>
      </c>
      <c r="AT234" s="25" t="s">
        <v>396</v>
      </c>
      <c r="AU234" s="25" t="s">
        <v>81</v>
      </c>
      <c r="AY234" s="25" t="s">
        <v>394</v>
      </c>
      <c r="BE234" s="251">
        <f>IF(N234="základní",J234,0)</f>
        <v>0</v>
      </c>
      <c r="BF234" s="251">
        <f>IF(N234="snížená",J234,0)</f>
        <v>0</v>
      </c>
      <c r="BG234" s="251">
        <f>IF(N234="zákl. přenesená",J234,0)</f>
        <v>0</v>
      </c>
      <c r="BH234" s="251">
        <f>IF(N234="sníž. přenesená",J234,0)</f>
        <v>0</v>
      </c>
      <c r="BI234" s="251">
        <f>IF(N234="nulová",J234,0)</f>
        <v>0</v>
      </c>
      <c r="BJ234" s="25" t="s">
        <v>24</v>
      </c>
      <c r="BK234" s="251">
        <f>ROUND(I234*H234,2)</f>
        <v>0</v>
      </c>
      <c r="BL234" s="25" t="s">
        <v>401</v>
      </c>
      <c r="BM234" s="25" t="s">
        <v>1122</v>
      </c>
    </row>
    <row r="235" spans="2:47" s="1" customFormat="1" ht="13.5">
      <c r="B235" s="47"/>
      <c r="C235" s="75"/>
      <c r="D235" s="252" t="s">
        <v>403</v>
      </c>
      <c r="E235" s="75"/>
      <c r="F235" s="253" t="s">
        <v>3153</v>
      </c>
      <c r="G235" s="75"/>
      <c r="H235" s="75"/>
      <c r="I235" s="208"/>
      <c r="J235" s="75"/>
      <c r="K235" s="75"/>
      <c r="L235" s="73"/>
      <c r="M235" s="254"/>
      <c r="N235" s="48"/>
      <c r="O235" s="48"/>
      <c r="P235" s="48"/>
      <c r="Q235" s="48"/>
      <c r="R235" s="48"/>
      <c r="S235" s="48"/>
      <c r="T235" s="96"/>
      <c r="AT235" s="25" t="s">
        <v>403</v>
      </c>
      <c r="AU235" s="25" t="s">
        <v>81</v>
      </c>
    </row>
    <row r="236" spans="2:65" s="1" customFormat="1" ht="16.5" customHeight="1">
      <c r="B236" s="47"/>
      <c r="C236" s="240" t="s">
        <v>832</v>
      </c>
      <c r="D236" s="240" t="s">
        <v>396</v>
      </c>
      <c r="E236" s="241" t="s">
        <v>3154</v>
      </c>
      <c r="F236" s="242" t="s">
        <v>3155</v>
      </c>
      <c r="G236" s="243" t="s">
        <v>2831</v>
      </c>
      <c r="H236" s="244">
        <v>1</v>
      </c>
      <c r="I236" s="245"/>
      <c r="J236" s="246">
        <f>ROUND(I236*H236,2)</f>
        <v>0</v>
      </c>
      <c r="K236" s="242" t="s">
        <v>22</v>
      </c>
      <c r="L236" s="73"/>
      <c r="M236" s="247" t="s">
        <v>22</v>
      </c>
      <c r="N236" s="248" t="s">
        <v>44</v>
      </c>
      <c r="O236" s="48"/>
      <c r="P236" s="249">
        <f>O236*H236</f>
        <v>0</v>
      </c>
      <c r="Q236" s="249">
        <v>0</v>
      </c>
      <c r="R236" s="249">
        <f>Q236*H236</f>
        <v>0</v>
      </c>
      <c r="S236" s="249">
        <v>0</v>
      </c>
      <c r="T236" s="250">
        <f>S236*H236</f>
        <v>0</v>
      </c>
      <c r="AR236" s="25" t="s">
        <v>401</v>
      </c>
      <c r="AT236" s="25" t="s">
        <v>396</v>
      </c>
      <c r="AU236" s="25" t="s">
        <v>81</v>
      </c>
      <c r="AY236" s="25" t="s">
        <v>394</v>
      </c>
      <c r="BE236" s="251">
        <f>IF(N236="základní",J236,0)</f>
        <v>0</v>
      </c>
      <c r="BF236" s="251">
        <f>IF(N236="snížená",J236,0)</f>
        <v>0</v>
      </c>
      <c r="BG236" s="251">
        <f>IF(N236="zákl. přenesená",J236,0)</f>
        <v>0</v>
      </c>
      <c r="BH236" s="251">
        <f>IF(N236="sníž. přenesená",J236,0)</f>
        <v>0</v>
      </c>
      <c r="BI236" s="251">
        <f>IF(N236="nulová",J236,0)</f>
        <v>0</v>
      </c>
      <c r="BJ236" s="25" t="s">
        <v>24</v>
      </c>
      <c r="BK236" s="251">
        <f>ROUND(I236*H236,2)</f>
        <v>0</v>
      </c>
      <c r="BL236" s="25" t="s">
        <v>401</v>
      </c>
      <c r="BM236" s="25" t="s">
        <v>1139</v>
      </c>
    </row>
    <row r="237" spans="2:47" s="1" customFormat="1" ht="13.5">
      <c r="B237" s="47"/>
      <c r="C237" s="75"/>
      <c r="D237" s="252" t="s">
        <v>403</v>
      </c>
      <c r="E237" s="75"/>
      <c r="F237" s="253" t="s">
        <v>3155</v>
      </c>
      <c r="G237" s="75"/>
      <c r="H237" s="75"/>
      <c r="I237" s="208"/>
      <c r="J237" s="75"/>
      <c r="K237" s="75"/>
      <c r="L237" s="73"/>
      <c r="M237" s="254"/>
      <c r="N237" s="48"/>
      <c r="O237" s="48"/>
      <c r="P237" s="48"/>
      <c r="Q237" s="48"/>
      <c r="R237" s="48"/>
      <c r="S237" s="48"/>
      <c r="T237" s="96"/>
      <c r="AT237" s="25" t="s">
        <v>403</v>
      </c>
      <c r="AU237" s="25" t="s">
        <v>81</v>
      </c>
    </row>
    <row r="238" spans="2:65" s="1" customFormat="1" ht="16.5" customHeight="1">
      <c r="B238" s="47"/>
      <c r="C238" s="240" t="s">
        <v>838</v>
      </c>
      <c r="D238" s="240" t="s">
        <v>396</v>
      </c>
      <c r="E238" s="241" t="s">
        <v>3156</v>
      </c>
      <c r="F238" s="242" t="s">
        <v>3157</v>
      </c>
      <c r="G238" s="243" t="s">
        <v>2831</v>
      </c>
      <c r="H238" s="244">
        <v>1</v>
      </c>
      <c r="I238" s="245"/>
      <c r="J238" s="246">
        <f>ROUND(I238*H238,2)</f>
        <v>0</v>
      </c>
      <c r="K238" s="242" t="s">
        <v>22</v>
      </c>
      <c r="L238" s="73"/>
      <c r="M238" s="247" t="s">
        <v>22</v>
      </c>
      <c r="N238" s="248" t="s">
        <v>44</v>
      </c>
      <c r="O238" s="48"/>
      <c r="P238" s="249">
        <f>O238*H238</f>
        <v>0</v>
      </c>
      <c r="Q238" s="249">
        <v>0</v>
      </c>
      <c r="R238" s="249">
        <f>Q238*H238</f>
        <v>0</v>
      </c>
      <c r="S238" s="249">
        <v>0</v>
      </c>
      <c r="T238" s="250">
        <f>S238*H238</f>
        <v>0</v>
      </c>
      <c r="AR238" s="25" t="s">
        <v>401</v>
      </c>
      <c r="AT238" s="25" t="s">
        <v>396</v>
      </c>
      <c r="AU238" s="25" t="s">
        <v>81</v>
      </c>
      <c r="AY238" s="25" t="s">
        <v>394</v>
      </c>
      <c r="BE238" s="251">
        <f>IF(N238="základní",J238,0)</f>
        <v>0</v>
      </c>
      <c r="BF238" s="251">
        <f>IF(N238="snížená",J238,0)</f>
        <v>0</v>
      </c>
      <c r="BG238" s="251">
        <f>IF(N238="zákl. přenesená",J238,0)</f>
        <v>0</v>
      </c>
      <c r="BH238" s="251">
        <f>IF(N238="sníž. přenesená",J238,0)</f>
        <v>0</v>
      </c>
      <c r="BI238" s="251">
        <f>IF(N238="nulová",J238,0)</f>
        <v>0</v>
      </c>
      <c r="BJ238" s="25" t="s">
        <v>24</v>
      </c>
      <c r="BK238" s="251">
        <f>ROUND(I238*H238,2)</f>
        <v>0</v>
      </c>
      <c r="BL238" s="25" t="s">
        <v>401</v>
      </c>
      <c r="BM238" s="25" t="s">
        <v>1149</v>
      </c>
    </row>
    <row r="239" spans="2:47" s="1" customFormat="1" ht="13.5">
      <c r="B239" s="47"/>
      <c r="C239" s="75"/>
      <c r="D239" s="252" t="s">
        <v>403</v>
      </c>
      <c r="E239" s="75"/>
      <c r="F239" s="253" t="s">
        <v>3157</v>
      </c>
      <c r="G239" s="75"/>
      <c r="H239" s="75"/>
      <c r="I239" s="208"/>
      <c r="J239" s="75"/>
      <c r="K239" s="75"/>
      <c r="L239" s="73"/>
      <c r="M239" s="254"/>
      <c r="N239" s="48"/>
      <c r="O239" s="48"/>
      <c r="P239" s="48"/>
      <c r="Q239" s="48"/>
      <c r="R239" s="48"/>
      <c r="S239" s="48"/>
      <c r="T239" s="96"/>
      <c r="AT239" s="25" t="s">
        <v>403</v>
      </c>
      <c r="AU239" s="25" t="s">
        <v>81</v>
      </c>
    </row>
    <row r="240" spans="2:65" s="1" customFormat="1" ht="25.5" customHeight="1">
      <c r="B240" s="47"/>
      <c r="C240" s="240" t="s">
        <v>845</v>
      </c>
      <c r="D240" s="240" t="s">
        <v>396</v>
      </c>
      <c r="E240" s="241" t="s">
        <v>3158</v>
      </c>
      <c r="F240" s="242" t="s">
        <v>3159</v>
      </c>
      <c r="G240" s="243" t="s">
        <v>612</v>
      </c>
      <c r="H240" s="244">
        <v>5</v>
      </c>
      <c r="I240" s="245"/>
      <c r="J240" s="246">
        <f>ROUND(I240*H240,2)</f>
        <v>0</v>
      </c>
      <c r="K240" s="242" t="s">
        <v>22</v>
      </c>
      <c r="L240" s="73"/>
      <c r="M240" s="247" t="s">
        <v>22</v>
      </c>
      <c r="N240" s="248" t="s">
        <v>44</v>
      </c>
      <c r="O240" s="48"/>
      <c r="P240" s="249">
        <f>O240*H240</f>
        <v>0</v>
      </c>
      <c r="Q240" s="249">
        <v>0</v>
      </c>
      <c r="R240" s="249">
        <f>Q240*H240</f>
        <v>0</v>
      </c>
      <c r="S240" s="249">
        <v>0</v>
      </c>
      <c r="T240" s="250">
        <f>S240*H240</f>
        <v>0</v>
      </c>
      <c r="AR240" s="25" t="s">
        <v>401</v>
      </c>
      <c r="AT240" s="25" t="s">
        <v>396</v>
      </c>
      <c r="AU240" s="25" t="s">
        <v>81</v>
      </c>
      <c r="AY240" s="25" t="s">
        <v>394</v>
      </c>
      <c r="BE240" s="251">
        <f>IF(N240="základní",J240,0)</f>
        <v>0</v>
      </c>
      <c r="BF240" s="251">
        <f>IF(N240="snížená",J240,0)</f>
        <v>0</v>
      </c>
      <c r="BG240" s="251">
        <f>IF(N240="zákl. přenesená",J240,0)</f>
        <v>0</v>
      </c>
      <c r="BH240" s="251">
        <f>IF(N240="sníž. přenesená",J240,0)</f>
        <v>0</v>
      </c>
      <c r="BI240" s="251">
        <f>IF(N240="nulová",J240,0)</f>
        <v>0</v>
      </c>
      <c r="BJ240" s="25" t="s">
        <v>24</v>
      </c>
      <c r="BK240" s="251">
        <f>ROUND(I240*H240,2)</f>
        <v>0</v>
      </c>
      <c r="BL240" s="25" t="s">
        <v>401</v>
      </c>
      <c r="BM240" s="25" t="s">
        <v>1160</v>
      </c>
    </row>
    <row r="241" spans="2:47" s="1" customFormat="1" ht="13.5">
      <c r="B241" s="47"/>
      <c r="C241" s="75"/>
      <c r="D241" s="252" t="s">
        <v>403</v>
      </c>
      <c r="E241" s="75"/>
      <c r="F241" s="253" t="s">
        <v>3159</v>
      </c>
      <c r="G241" s="75"/>
      <c r="H241" s="75"/>
      <c r="I241" s="208"/>
      <c r="J241" s="75"/>
      <c r="K241" s="75"/>
      <c r="L241" s="73"/>
      <c r="M241" s="254"/>
      <c r="N241" s="48"/>
      <c r="O241" s="48"/>
      <c r="P241" s="48"/>
      <c r="Q241" s="48"/>
      <c r="R241" s="48"/>
      <c r="S241" s="48"/>
      <c r="T241" s="96"/>
      <c r="AT241" s="25" t="s">
        <v>403</v>
      </c>
      <c r="AU241" s="25" t="s">
        <v>81</v>
      </c>
    </row>
    <row r="242" spans="2:65" s="1" customFormat="1" ht="16.5" customHeight="1">
      <c r="B242" s="47"/>
      <c r="C242" s="240" t="s">
        <v>851</v>
      </c>
      <c r="D242" s="240" t="s">
        <v>396</v>
      </c>
      <c r="E242" s="241" t="s">
        <v>3160</v>
      </c>
      <c r="F242" s="242" t="s">
        <v>3161</v>
      </c>
      <c r="G242" s="243" t="s">
        <v>2831</v>
      </c>
      <c r="H242" s="244">
        <v>1</v>
      </c>
      <c r="I242" s="245"/>
      <c r="J242" s="246">
        <f>ROUND(I242*H242,2)</f>
        <v>0</v>
      </c>
      <c r="K242" s="242" t="s">
        <v>22</v>
      </c>
      <c r="L242" s="73"/>
      <c r="M242" s="247" t="s">
        <v>22</v>
      </c>
      <c r="N242" s="248" t="s">
        <v>44</v>
      </c>
      <c r="O242" s="48"/>
      <c r="P242" s="249">
        <f>O242*H242</f>
        <v>0</v>
      </c>
      <c r="Q242" s="249">
        <v>0</v>
      </c>
      <c r="R242" s="249">
        <f>Q242*H242</f>
        <v>0</v>
      </c>
      <c r="S242" s="249">
        <v>0</v>
      </c>
      <c r="T242" s="250">
        <f>S242*H242</f>
        <v>0</v>
      </c>
      <c r="AR242" s="25" t="s">
        <v>401</v>
      </c>
      <c r="AT242" s="25" t="s">
        <v>396</v>
      </c>
      <c r="AU242" s="25" t="s">
        <v>81</v>
      </c>
      <c r="AY242" s="25" t="s">
        <v>394</v>
      </c>
      <c r="BE242" s="251">
        <f>IF(N242="základní",J242,0)</f>
        <v>0</v>
      </c>
      <c r="BF242" s="251">
        <f>IF(N242="snížená",J242,0)</f>
        <v>0</v>
      </c>
      <c r="BG242" s="251">
        <f>IF(N242="zákl. přenesená",J242,0)</f>
        <v>0</v>
      </c>
      <c r="BH242" s="251">
        <f>IF(N242="sníž. přenesená",J242,0)</f>
        <v>0</v>
      </c>
      <c r="BI242" s="251">
        <f>IF(N242="nulová",J242,0)</f>
        <v>0</v>
      </c>
      <c r="BJ242" s="25" t="s">
        <v>24</v>
      </c>
      <c r="BK242" s="251">
        <f>ROUND(I242*H242,2)</f>
        <v>0</v>
      </c>
      <c r="BL242" s="25" t="s">
        <v>401</v>
      </c>
      <c r="BM242" s="25" t="s">
        <v>1172</v>
      </c>
    </row>
    <row r="243" spans="2:47" s="1" customFormat="1" ht="13.5">
      <c r="B243" s="47"/>
      <c r="C243" s="75"/>
      <c r="D243" s="252" t="s">
        <v>403</v>
      </c>
      <c r="E243" s="75"/>
      <c r="F243" s="253" t="s">
        <v>3161</v>
      </c>
      <c r="G243" s="75"/>
      <c r="H243" s="75"/>
      <c r="I243" s="208"/>
      <c r="J243" s="75"/>
      <c r="K243" s="75"/>
      <c r="L243" s="73"/>
      <c r="M243" s="254"/>
      <c r="N243" s="48"/>
      <c r="O243" s="48"/>
      <c r="P243" s="48"/>
      <c r="Q243" s="48"/>
      <c r="R243" s="48"/>
      <c r="S243" s="48"/>
      <c r="T243" s="96"/>
      <c r="AT243" s="25" t="s">
        <v>403</v>
      </c>
      <c r="AU243" s="25" t="s">
        <v>81</v>
      </c>
    </row>
    <row r="244" spans="2:65" s="1" customFormat="1" ht="16.5" customHeight="1">
      <c r="B244" s="47"/>
      <c r="C244" s="240" t="s">
        <v>860</v>
      </c>
      <c r="D244" s="240" t="s">
        <v>396</v>
      </c>
      <c r="E244" s="241" t="s">
        <v>3162</v>
      </c>
      <c r="F244" s="242" t="s">
        <v>3163</v>
      </c>
      <c r="G244" s="243" t="s">
        <v>2831</v>
      </c>
      <c r="H244" s="244">
        <v>1</v>
      </c>
      <c r="I244" s="245"/>
      <c r="J244" s="246">
        <f>ROUND(I244*H244,2)</f>
        <v>0</v>
      </c>
      <c r="K244" s="242" t="s">
        <v>22</v>
      </c>
      <c r="L244" s="73"/>
      <c r="M244" s="247" t="s">
        <v>22</v>
      </c>
      <c r="N244" s="248" t="s">
        <v>44</v>
      </c>
      <c r="O244" s="48"/>
      <c r="P244" s="249">
        <f>O244*H244</f>
        <v>0</v>
      </c>
      <c r="Q244" s="249">
        <v>0</v>
      </c>
      <c r="R244" s="249">
        <f>Q244*H244</f>
        <v>0</v>
      </c>
      <c r="S244" s="249">
        <v>0</v>
      </c>
      <c r="T244" s="250">
        <f>S244*H244</f>
        <v>0</v>
      </c>
      <c r="AR244" s="25" t="s">
        <v>401</v>
      </c>
      <c r="AT244" s="25" t="s">
        <v>396</v>
      </c>
      <c r="AU244" s="25" t="s">
        <v>81</v>
      </c>
      <c r="AY244" s="25" t="s">
        <v>394</v>
      </c>
      <c r="BE244" s="251">
        <f>IF(N244="základní",J244,0)</f>
        <v>0</v>
      </c>
      <c r="BF244" s="251">
        <f>IF(N244="snížená",J244,0)</f>
        <v>0</v>
      </c>
      <c r="BG244" s="251">
        <f>IF(N244="zákl. přenesená",J244,0)</f>
        <v>0</v>
      </c>
      <c r="BH244" s="251">
        <f>IF(N244="sníž. přenesená",J244,0)</f>
        <v>0</v>
      </c>
      <c r="BI244" s="251">
        <f>IF(N244="nulová",J244,0)</f>
        <v>0</v>
      </c>
      <c r="BJ244" s="25" t="s">
        <v>24</v>
      </c>
      <c r="BK244" s="251">
        <f>ROUND(I244*H244,2)</f>
        <v>0</v>
      </c>
      <c r="BL244" s="25" t="s">
        <v>401</v>
      </c>
      <c r="BM244" s="25" t="s">
        <v>1183</v>
      </c>
    </row>
    <row r="245" spans="2:47" s="1" customFormat="1" ht="13.5">
      <c r="B245" s="47"/>
      <c r="C245" s="75"/>
      <c r="D245" s="252" t="s">
        <v>403</v>
      </c>
      <c r="E245" s="75"/>
      <c r="F245" s="253" t="s">
        <v>3163</v>
      </c>
      <c r="G245" s="75"/>
      <c r="H245" s="75"/>
      <c r="I245" s="208"/>
      <c r="J245" s="75"/>
      <c r="K245" s="75"/>
      <c r="L245" s="73"/>
      <c r="M245" s="254"/>
      <c r="N245" s="48"/>
      <c r="O245" s="48"/>
      <c r="P245" s="48"/>
      <c r="Q245" s="48"/>
      <c r="R245" s="48"/>
      <c r="S245" s="48"/>
      <c r="T245" s="96"/>
      <c r="AT245" s="25" t="s">
        <v>403</v>
      </c>
      <c r="AU245" s="25" t="s">
        <v>81</v>
      </c>
    </row>
    <row r="246" spans="2:65" s="1" customFormat="1" ht="16.5" customHeight="1">
      <c r="B246" s="47"/>
      <c r="C246" s="240" t="s">
        <v>867</v>
      </c>
      <c r="D246" s="240" t="s">
        <v>396</v>
      </c>
      <c r="E246" s="241" t="s">
        <v>3164</v>
      </c>
      <c r="F246" s="242" t="s">
        <v>3165</v>
      </c>
      <c r="G246" s="243" t="s">
        <v>2831</v>
      </c>
      <c r="H246" s="244">
        <v>1</v>
      </c>
      <c r="I246" s="245"/>
      <c r="J246" s="246">
        <f>ROUND(I246*H246,2)</f>
        <v>0</v>
      </c>
      <c r="K246" s="242" t="s">
        <v>22</v>
      </c>
      <c r="L246" s="73"/>
      <c r="M246" s="247" t="s">
        <v>22</v>
      </c>
      <c r="N246" s="248" t="s">
        <v>44</v>
      </c>
      <c r="O246" s="48"/>
      <c r="P246" s="249">
        <f>O246*H246</f>
        <v>0</v>
      </c>
      <c r="Q246" s="249">
        <v>0</v>
      </c>
      <c r="R246" s="249">
        <f>Q246*H246</f>
        <v>0</v>
      </c>
      <c r="S246" s="249">
        <v>0</v>
      </c>
      <c r="T246" s="250">
        <f>S246*H246</f>
        <v>0</v>
      </c>
      <c r="AR246" s="25" t="s">
        <v>401</v>
      </c>
      <c r="AT246" s="25" t="s">
        <v>396</v>
      </c>
      <c r="AU246" s="25" t="s">
        <v>81</v>
      </c>
      <c r="AY246" s="25" t="s">
        <v>394</v>
      </c>
      <c r="BE246" s="251">
        <f>IF(N246="základní",J246,0)</f>
        <v>0</v>
      </c>
      <c r="BF246" s="251">
        <f>IF(N246="snížená",J246,0)</f>
        <v>0</v>
      </c>
      <c r="BG246" s="251">
        <f>IF(N246="zákl. přenesená",J246,0)</f>
        <v>0</v>
      </c>
      <c r="BH246" s="251">
        <f>IF(N246="sníž. přenesená",J246,0)</f>
        <v>0</v>
      </c>
      <c r="BI246" s="251">
        <f>IF(N246="nulová",J246,0)</f>
        <v>0</v>
      </c>
      <c r="BJ246" s="25" t="s">
        <v>24</v>
      </c>
      <c r="BK246" s="251">
        <f>ROUND(I246*H246,2)</f>
        <v>0</v>
      </c>
      <c r="BL246" s="25" t="s">
        <v>401</v>
      </c>
      <c r="BM246" s="25" t="s">
        <v>1195</v>
      </c>
    </row>
    <row r="247" spans="2:47" s="1" customFormat="1" ht="13.5">
      <c r="B247" s="47"/>
      <c r="C247" s="75"/>
      <c r="D247" s="252" t="s">
        <v>403</v>
      </c>
      <c r="E247" s="75"/>
      <c r="F247" s="253" t="s">
        <v>3165</v>
      </c>
      <c r="G247" s="75"/>
      <c r="H247" s="75"/>
      <c r="I247" s="208"/>
      <c r="J247" s="75"/>
      <c r="K247" s="75"/>
      <c r="L247" s="73"/>
      <c r="M247" s="254"/>
      <c r="N247" s="48"/>
      <c r="O247" s="48"/>
      <c r="P247" s="48"/>
      <c r="Q247" s="48"/>
      <c r="R247" s="48"/>
      <c r="S247" s="48"/>
      <c r="T247" s="96"/>
      <c r="AT247" s="25" t="s">
        <v>403</v>
      </c>
      <c r="AU247" s="25" t="s">
        <v>81</v>
      </c>
    </row>
    <row r="248" spans="2:65" s="1" customFormat="1" ht="25.5" customHeight="1">
      <c r="B248" s="47"/>
      <c r="C248" s="240" t="s">
        <v>872</v>
      </c>
      <c r="D248" s="240" t="s">
        <v>396</v>
      </c>
      <c r="E248" s="241" t="s">
        <v>3166</v>
      </c>
      <c r="F248" s="242" t="s">
        <v>3167</v>
      </c>
      <c r="G248" s="243" t="s">
        <v>612</v>
      </c>
      <c r="H248" s="244">
        <v>30</v>
      </c>
      <c r="I248" s="245"/>
      <c r="J248" s="246">
        <f>ROUND(I248*H248,2)</f>
        <v>0</v>
      </c>
      <c r="K248" s="242" t="s">
        <v>22</v>
      </c>
      <c r="L248" s="73"/>
      <c r="M248" s="247" t="s">
        <v>22</v>
      </c>
      <c r="N248" s="248" t="s">
        <v>44</v>
      </c>
      <c r="O248" s="48"/>
      <c r="P248" s="249">
        <f>O248*H248</f>
        <v>0</v>
      </c>
      <c r="Q248" s="249">
        <v>0</v>
      </c>
      <c r="R248" s="249">
        <f>Q248*H248</f>
        <v>0</v>
      </c>
      <c r="S248" s="249">
        <v>0</v>
      </c>
      <c r="T248" s="250">
        <f>S248*H248</f>
        <v>0</v>
      </c>
      <c r="AR248" s="25" t="s">
        <v>401</v>
      </c>
      <c r="AT248" s="25" t="s">
        <v>396</v>
      </c>
      <c r="AU248" s="25" t="s">
        <v>81</v>
      </c>
      <c r="AY248" s="25" t="s">
        <v>394</v>
      </c>
      <c r="BE248" s="251">
        <f>IF(N248="základní",J248,0)</f>
        <v>0</v>
      </c>
      <c r="BF248" s="251">
        <f>IF(N248="snížená",J248,0)</f>
        <v>0</v>
      </c>
      <c r="BG248" s="251">
        <f>IF(N248="zákl. přenesená",J248,0)</f>
        <v>0</v>
      </c>
      <c r="BH248" s="251">
        <f>IF(N248="sníž. přenesená",J248,0)</f>
        <v>0</v>
      </c>
      <c r="BI248" s="251">
        <f>IF(N248="nulová",J248,0)</f>
        <v>0</v>
      </c>
      <c r="BJ248" s="25" t="s">
        <v>24</v>
      </c>
      <c r="BK248" s="251">
        <f>ROUND(I248*H248,2)</f>
        <v>0</v>
      </c>
      <c r="BL248" s="25" t="s">
        <v>401</v>
      </c>
      <c r="BM248" s="25" t="s">
        <v>1207</v>
      </c>
    </row>
    <row r="249" spans="2:47" s="1" customFormat="1" ht="13.5">
      <c r="B249" s="47"/>
      <c r="C249" s="75"/>
      <c r="D249" s="252" t="s">
        <v>403</v>
      </c>
      <c r="E249" s="75"/>
      <c r="F249" s="253" t="s">
        <v>3167</v>
      </c>
      <c r="G249" s="75"/>
      <c r="H249" s="75"/>
      <c r="I249" s="208"/>
      <c r="J249" s="75"/>
      <c r="K249" s="75"/>
      <c r="L249" s="73"/>
      <c r="M249" s="254"/>
      <c r="N249" s="48"/>
      <c r="O249" s="48"/>
      <c r="P249" s="48"/>
      <c r="Q249" s="48"/>
      <c r="R249" s="48"/>
      <c r="S249" s="48"/>
      <c r="T249" s="96"/>
      <c r="AT249" s="25" t="s">
        <v>403</v>
      </c>
      <c r="AU249" s="25" t="s">
        <v>81</v>
      </c>
    </row>
    <row r="250" spans="2:65" s="1" customFormat="1" ht="16.5" customHeight="1">
      <c r="B250" s="47"/>
      <c r="C250" s="240" t="s">
        <v>878</v>
      </c>
      <c r="D250" s="240" t="s">
        <v>396</v>
      </c>
      <c r="E250" s="241" t="s">
        <v>3168</v>
      </c>
      <c r="F250" s="242" t="s">
        <v>3169</v>
      </c>
      <c r="G250" s="243" t="s">
        <v>612</v>
      </c>
      <c r="H250" s="244">
        <v>30</v>
      </c>
      <c r="I250" s="245"/>
      <c r="J250" s="246">
        <f>ROUND(I250*H250,2)</f>
        <v>0</v>
      </c>
      <c r="K250" s="242" t="s">
        <v>22</v>
      </c>
      <c r="L250" s="73"/>
      <c r="M250" s="247" t="s">
        <v>22</v>
      </c>
      <c r="N250" s="248" t="s">
        <v>44</v>
      </c>
      <c r="O250" s="48"/>
      <c r="P250" s="249">
        <f>O250*H250</f>
        <v>0</v>
      </c>
      <c r="Q250" s="249">
        <v>0</v>
      </c>
      <c r="R250" s="249">
        <f>Q250*H250</f>
        <v>0</v>
      </c>
      <c r="S250" s="249">
        <v>0</v>
      </c>
      <c r="T250" s="250">
        <f>S250*H250</f>
        <v>0</v>
      </c>
      <c r="AR250" s="25" t="s">
        <v>401</v>
      </c>
      <c r="AT250" s="25" t="s">
        <v>396</v>
      </c>
      <c r="AU250" s="25" t="s">
        <v>81</v>
      </c>
      <c r="AY250" s="25" t="s">
        <v>394</v>
      </c>
      <c r="BE250" s="251">
        <f>IF(N250="základní",J250,0)</f>
        <v>0</v>
      </c>
      <c r="BF250" s="251">
        <f>IF(N250="snížená",J250,0)</f>
        <v>0</v>
      </c>
      <c r="BG250" s="251">
        <f>IF(N250="zákl. přenesená",J250,0)</f>
        <v>0</v>
      </c>
      <c r="BH250" s="251">
        <f>IF(N250="sníž. přenesená",J250,0)</f>
        <v>0</v>
      </c>
      <c r="BI250" s="251">
        <f>IF(N250="nulová",J250,0)</f>
        <v>0</v>
      </c>
      <c r="BJ250" s="25" t="s">
        <v>24</v>
      </c>
      <c r="BK250" s="251">
        <f>ROUND(I250*H250,2)</f>
        <v>0</v>
      </c>
      <c r="BL250" s="25" t="s">
        <v>401</v>
      </c>
      <c r="BM250" s="25" t="s">
        <v>1218</v>
      </c>
    </row>
    <row r="251" spans="2:47" s="1" customFormat="1" ht="13.5">
      <c r="B251" s="47"/>
      <c r="C251" s="75"/>
      <c r="D251" s="252" t="s">
        <v>403</v>
      </c>
      <c r="E251" s="75"/>
      <c r="F251" s="253" t="s">
        <v>3169</v>
      </c>
      <c r="G251" s="75"/>
      <c r="H251" s="75"/>
      <c r="I251" s="208"/>
      <c r="J251" s="75"/>
      <c r="K251" s="75"/>
      <c r="L251" s="73"/>
      <c r="M251" s="254"/>
      <c r="N251" s="48"/>
      <c r="O251" s="48"/>
      <c r="P251" s="48"/>
      <c r="Q251" s="48"/>
      <c r="R251" s="48"/>
      <c r="S251" s="48"/>
      <c r="T251" s="96"/>
      <c r="AT251" s="25" t="s">
        <v>403</v>
      </c>
      <c r="AU251" s="25" t="s">
        <v>81</v>
      </c>
    </row>
    <row r="252" spans="2:63" s="11" customFormat="1" ht="29.85" customHeight="1">
      <c r="B252" s="224"/>
      <c r="C252" s="225"/>
      <c r="D252" s="226" t="s">
        <v>72</v>
      </c>
      <c r="E252" s="238" t="s">
        <v>3170</v>
      </c>
      <c r="F252" s="238" t="s">
        <v>3171</v>
      </c>
      <c r="G252" s="225"/>
      <c r="H252" s="225"/>
      <c r="I252" s="228"/>
      <c r="J252" s="239">
        <f>BK252</f>
        <v>0</v>
      </c>
      <c r="K252" s="225"/>
      <c r="L252" s="230"/>
      <c r="M252" s="231"/>
      <c r="N252" s="232"/>
      <c r="O252" s="232"/>
      <c r="P252" s="233">
        <f>SUM(P253:P286)</f>
        <v>0</v>
      </c>
      <c r="Q252" s="232"/>
      <c r="R252" s="233">
        <f>SUM(R253:R286)</f>
        <v>0</v>
      </c>
      <c r="S252" s="232"/>
      <c r="T252" s="234">
        <f>SUM(T253:T286)</f>
        <v>0</v>
      </c>
      <c r="AR252" s="235" t="s">
        <v>24</v>
      </c>
      <c r="AT252" s="236" t="s">
        <v>72</v>
      </c>
      <c r="AU252" s="236" t="s">
        <v>24</v>
      </c>
      <c r="AY252" s="235" t="s">
        <v>394</v>
      </c>
      <c r="BK252" s="237">
        <f>SUM(BK253:BK286)</f>
        <v>0</v>
      </c>
    </row>
    <row r="253" spans="2:65" s="1" customFormat="1" ht="16.5" customHeight="1">
      <c r="B253" s="47"/>
      <c r="C253" s="240" t="s">
        <v>891</v>
      </c>
      <c r="D253" s="240" t="s">
        <v>396</v>
      </c>
      <c r="E253" s="241" t="s">
        <v>3172</v>
      </c>
      <c r="F253" s="242" t="s">
        <v>3173</v>
      </c>
      <c r="G253" s="243" t="s">
        <v>612</v>
      </c>
      <c r="H253" s="244">
        <v>3850</v>
      </c>
      <c r="I253" s="245"/>
      <c r="J253" s="246">
        <f>ROUND(I253*H253,2)</f>
        <v>0</v>
      </c>
      <c r="K253" s="242" t="s">
        <v>22</v>
      </c>
      <c r="L253" s="73"/>
      <c r="M253" s="247" t="s">
        <v>22</v>
      </c>
      <c r="N253" s="248" t="s">
        <v>44</v>
      </c>
      <c r="O253" s="48"/>
      <c r="P253" s="249">
        <f>O253*H253</f>
        <v>0</v>
      </c>
      <c r="Q253" s="249">
        <v>0</v>
      </c>
      <c r="R253" s="249">
        <f>Q253*H253</f>
        <v>0</v>
      </c>
      <c r="S253" s="249">
        <v>0</v>
      </c>
      <c r="T253" s="250">
        <f>S253*H253</f>
        <v>0</v>
      </c>
      <c r="AR253" s="25" t="s">
        <v>401</v>
      </c>
      <c r="AT253" s="25" t="s">
        <v>396</v>
      </c>
      <c r="AU253" s="25" t="s">
        <v>81</v>
      </c>
      <c r="AY253" s="25" t="s">
        <v>394</v>
      </c>
      <c r="BE253" s="251">
        <f>IF(N253="základní",J253,0)</f>
        <v>0</v>
      </c>
      <c r="BF253" s="251">
        <f>IF(N253="snížená",J253,0)</f>
        <v>0</v>
      </c>
      <c r="BG253" s="251">
        <f>IF(N253="zákl. přenesená",J253,0)</f>
        <v>0</v>
      </c>
      <c r="BH253" s="251">
        <f>IF(N253="sníž. přenesená",J253,0)</f>
        <v>0</v>
      </c>
      <c r="BI253" s="251">
        <f>IF(N253="nulová",J253,0)</f>
        <v>0</v>
      </c>
      <c r="BJ253" s="25" t="s">
        <v>24</v>
      </c>
      <c r="BK253" s="251">
        <f>ROUND(I253*H253,2)</f>
        <v>0</v>
      </c>
      <c r="BL253" s="25" t="s">
        <v>401</v>
      </c>
      <c r="BM253" s="25" t="s">
        <v>1234</v>
      </c>
    </row>
    <row r="254" spans="2:47" s="1" customFormat="1" ht="13.5">
      <c r="B254" s="47"/>
      <c r="C254" s="75"/>
      <c r="D254" s="252" t="s">
        <v>403</v>
      </c>
      <c r="E254" s="75"/>
      <c r="F254" s="253" t="s">
        <v>3173</v>
      </c>
      <c r="G254" s="75"/>
      <c r="H254" s="75"/>
      <c r="I254" s="208"/>
      <c r="J254" s="75"/>
      <c r="K254" s="75"/>
      <c r="L254" s="73"/>
      <c r="M254" s="254"/>
      <c r="N254" s="48"/>
      <c r="O254" s="48"/>
      <c r="P254" s="48"/>
      <c r="Q254" s="48"/>
      <c r="R254" s="48"/>
      <c r="S254" s="48"/>
      <c r="T254" s="96"/>
      <c r="AT254" s="25" t="s">
        <v>403</v>
      </c>
      <c r="AU254" s="25" t="s">
        <v>81</v>
      </c>
    </row>
    <row r="255" spans="2:65" s="1" customFormat="1" ht="16.5" customHeight="1">
      <c r="B255" s="47"/>
      <c r="C255" s="240" t="s">
        <v>895</v>
      </c>
      <c r="D255" s="240" t="s">
        <v>396</v>
      </c>
      <c r="E255" s="241" t="s">
        <v>3174</v>
      </c>
      <c r="F255" s="242" t="s">
        <v>3175</v>
      </c>
      <c r="G255" s="243" t="s">
        <v>612</v>
      </c>
      <c r="H255" s="244">
        <v>90</v>
      </c>
      <c r="I255" s="245"/>
      <c r="J255" s="246">
        <f>ROUND(I255*H255,2)</f>
        <v>0</v>
      </c>
      <c r="K255" s="242" t="s">
        <v>22</v>
      </c>
      <c r="L255" s="73"/>
      <c r="M255" s="247" t="s">
        <v>22</v>
      </c>
      <c r="N255" s="248" t="s">
        <v>44</v>
      </c>
      <c r="O255" s="48"/>
      <c r="P255" s="249">
        <f>O255*H255</f>
        <v>0</v>
      </c>
      <c r="Q255" s="249">
        <v>0</v>
      </c>
      <c r="R255" s="249">
        <f>Q255*H255</f>
        <v>0</v>
      </c>
      <c r="S255" s="249">
        <v>0</v>
      </c>
      <c r="T255" s="250">
        <f>S255*H255</f>
        <v>0</v>
      </c>
      <c r="AR255" s="25" t="s">
        <v>401</v>
      </c>
      <c r="AT255" s="25" t="s">
        <v>396</v>
      </c>
      <c r="AU255" s="25" t="s">
        <v>81</v>
      </c>
      <c r="AY255" s="25" t="s">
        <v>394</v>
      </c>
      <c r="BE255" s="251">
        <f>IF(N255="základní",J255,0)</f>
        <v>0</v>
      </c>
      <c r="BF255" s="251">
        <f>IF(N255="snížená",J255,0)</f>
        <v>0</v>
      </c>
      <c r="BG255" s="251">
        <f>IF(N255="zákl. přenesená",J255,0)</f>
        <v>0</v>
      </c>
      <c r="BH255" s="251">
        <f>IF(N255="sníž. přenesená",J255,0)</f>
        <v>0</v>
      </c>
      <c r="BI255" s="251">
        <f>IF(N255="nulová",J255,0)</f>
        <v>0</v>
      </c>
      <c r="BJ255" s="25" t="s">
        <v>24</v>
      </c>
      <c r="BK255" s="251">
        <f>ROUND(I255*H255,2)</f>
        <v>0</v>
      </c>
      <c r="BL255" s="25" t="s">
        <v>401</v>
      </c>
      <c r="BM255" s="25" t="s">
        <v>1245</v>
      </c>
    </row>
    <row r="256" spans="2:47" s="1" customFormat="1" ht="13.5">
      <c r="B256" s="47"/>
      <c r="C256" s="75"/>
      <c r="D256" s="252" t="s">
        <v>403</v>
      </c>
      <c r="E256" s="75"/>
      <c r="F256" s="253" t="s">
        <v>3175</v>
      </c>
      <c r="G256" s="75"/>
      <c r="H256" s="75"/>
      <c r="I256" s="208"/>
      <c r="J256" s="75"/>
      <c r="K256" s="75"/>
      <c r="L256" s="73"/>
      <c r="M256" s="254"/>
      <c r="N256" s="48"/>
      <c r="O256" s="48"/>
      <c r="P256" s="48"/>
      <c r="Q256" s="48"/>
      <c r="R256" s="48"/>
      <c r="S256" s="48"/>
      <c r="T256" s="96"/>
      <c r="AT256" s="25" t="s">
        <v>403</v>
      </c>
      <c r="AU256" s="25" t="s">
        <v>81</v>
      </c>
    </row>
    <row r="257" spans="2:65" s="1" customFormat="1" ht="16.5" customHeight="1">
      <c r="B257" s="47"/>
      <c r="C257" s="240" t="s">
        <v>902</v>
      </c>
      <c r="D257" s="240" t="s">
        <v>396</v>
      </c>
      <c r="E257" s="241" t="s">
        <v>3176</v>
      </c>
      <c r="F257" s="242" t="s">
        <v>3177</v>
      </c>
      <c r="G257" s="243" t="s">
        <v>612</v>
      </c>
      <c r="H257" s="244">
        <v>450</v>
      </c>
      <c r="I257" s="245"/>
      <c r="J257" s="246">
        <f>ROUND(I257*H257,2)</f>
        <v>0</v>
      </c>
      <c r="K257" s="242" t="s">
        <v>22</v>
      </c>
      <c r="L257" s="73"/>
      <c r="M257" s="247" t="s">
        <v>22</v>
      </c>
      <c r="N257" s="248" t="s">
        <v>44</v>
      </c>
      <c r="O257" s="48"/>
      <c r="P257" s="249">
        <f>O257*H257</f>
        <v>0</v>
      </c>
      <c r="Q257" s="249">
        <v>0</v>
      </c>
      <c r="R257" s="249">
        <f>Q257*H257</f>
        <v>0</v>
      </c>
      <c r="S257" s="249">
        <v>0</v>
      </c>
      <c r="T257" s="250">
        <f>S257*H257</f>
        <v>0</v>
      </c>
      <c r="AR257" s="25" t="s">
        <v>401</v>
      </c>
      <c r="AT257" s="25" t="s">
        <v>396</v>
      </c>
      <c r="AU257" s="25" t="s">
        <v>81</v>
      </c>
      <c r="AY257" s="25" t="s">
        <v>394</v>
      </c>
      <c r="BE257" s="251">
        <f>IF(N257="základní",J257,0)</f>
        <v>0</v>
      </c>
      <c r="BF257" s="251">
        <f>IF(N257="snížená",J257,0)</f>
        <v>0</v>
      </c>
      <c r="BG257" s="251">
        <f>IF(N257="zákl. přenesená",J257,0)</f>
        <v>0</v>
      </c>
      <c r="BH257" s="251">
        <f>IF(N257="sníž. přenesená",J257,0)</f>
        <v>0</v>
      </c>
      <c r="BI257" s="251">
        <f>IF(N257="nulová",J257,0)</f>
        <v>0</v>
      </c>
      <c r="BJ257" s="25" t="s">
        <v>24</v>
      </c>
      <c r="BK257" s="251">
        <f>ROUND(I257*H257,2)</f>
        <v>0</v>
      </c>
      <c r="BL257" s="25" t="s">
        <v>401</v>
      </c>
      <c r="BM257" s="25" t="s">
        <v>1256</v>
      </c>
    </row>
    <row r="258" spans="2:47" s="1" customFormat="1" ht="13.5">
      <c r="B258" s="47"/>
      <c r="C258" s="75"/>
      <c r="D258" s="252" t="s">
        <v>403</v>
      </c>
      <c r="E258" s="75"/>
      <c r="F258" s="253" t="s">
        <v>3177</v>
      </c>
      <c r="G258" s="75"/>
      <c r="H258" s="75"/>
      <c r="I258" s="208"/>
      <c r="J258" s="75"/>
      <c r="K258" s="75"/>
      <c r="L258" s="73"/>
      <c r="M258" s="254"/>
      <c r="N258" s="48"/>
      <c r="O258" s="48"/>
      <c r="P258" s="48"/>
      <c r="Q258" s="48"/>
      <c r="R258" s="48"/>
      <c r="S258" s="48"/>
      <c r="T258" s="96"/>
      <c r="AT258" s="25" t="s">
        <v>403</v>
      </c>
      <c r="AU258" s="25" t="s">
        <v>81</v>
      </c>
    </row>
    <row r="259" spans="2:65" s="1" customFormat="1" ht="16.5" customHeight="1">
      <c r="B259" s="47"/>
      <c r="C259" s="240" t="s">
        <v>906</v>
      </c>
      <c r="D259" s="240" t="s">
        <v>396</v>
      </c>
      <c r="E259" s="241" t="s">
        <v>3178</v>
      </c>
      <c r="F259" s="242" t="s">
        <v>3179</v>
      </c>
      <c r="G259" s="243" t="s">
        <v>612</v>
      </c>
      <c r="H259" s="244">
        <v>350</v>
      </c>
      <c r="I259" s="245"/>
      <c r="J259" s="246">
        <f>ROUND(I259*H259,2)</f>
        <v>0</v>
      </c>
      <c r="K259" s="242" t="s">
        <v>22</v>
      </c>
      <c r="L259" s="73"/>
      <c r="M259" s="247" t="s">
        <v>22</v>
      </c>
      <c r="N259" s="248" t="s">
        <v>44</v>
      </c>
      <c r="O259" s="48"/>
      <c r="P259" s="249">
        <f>O259*H259</f>
        <v>0</v>
      </c>
      <c r="Q259" s="249">
        <v>0</v>
      </c>
      <c r="R259" s="249">
        <f>Q259*H259</f>
        <v>0</v>
      </c>
      <c r="S259" s="249">
        <v>0</v>
      </c>
      <c r="T259" s="250">
        <f>S259*H259</f>
        <v>0</v>
      </c>
      <c r="AR259" s="25" t="s">
        <v>401</v>
      </c>
      <c r="AT259" s="25" t="s">
        <v>396</v>
      </c>
      <c r="AU259" s="25" t="s">
        <v>81</v>
      </c>
      <c r="AY259" s="25" t="s">
        <v>394</v>
      </c>
      <c r="BE259" s="251">
        <f>IF(N259="základní",J259,0)</f>
        <v>0</v>
      </c>
      <c r="BF259" s="251">
        <f>IF(N259="snížená",J259,0)</f>
        <v>0</v>
      </c>
      <c r="BG259" s="251">
        <f>IF(N259="zákl. přenesená",J259,0)</f>
        <v>0</v>
      </c>
      <c r="BH259" s="251">
        <f>IF(N259="sníž. přenesená",J259,0)</f>
        <v>0</v>
      </c>
      <c r="BI259" s="251">
        <f>IF(N259="nulová",J259,0)</f>
        <v>0</v>
      </c>
      <c r="BJ259" s="25" t="s">
        <v>24</v>
      </c>
      <c r="BK259" s="251">
        <f>ROUND(I259*H259,2)</f>
        <v>0</v>
      </c>
      <c r="BL259" s="25" t="s">
        <v>401</v>
      </c>
      <c r="BM259" s="25" t="s">
        <v>1266</v>
      </c>
    </row>
    <row r="260" spans="2:47" s="1" customFormat="1" ht="13.5">
      <c r="B260" s="47"/>
      <c r="C260" s="75"/>
      <c r="D260" s="252" t="s">
        <v>403</v>
      </c>
      <c r="E260" s="75"/>
      <c r="F260" s="253" t="s">
        <v>3179</v>
      </c>
      <c r="G260" s="75"/>
      <c r="H260" s="75"/>
      <c r="I260" s="208"/>
      <c r="J260" s="75"/>
      <c r="K260" s="75"/>
      <c r="L260" s="73"/>
      <c r="M260" s="254"/>
      <c r="N260" s="48"/>
      <c r="O260" s="48"/>
      <c r="P260" s="48"/>
      <c r="Q260" s="48"/>
      <c r="R260" s="48"/>
      <c r="S260" s="48"/>
      <c r="T260" s="96"/>
      <c r="AT260" s="25" t="s">
        <v>403</v>
      </c>
      <c r="AU260" s="25" t="s">
        <v>81</v>
      </c>
    </row>
    <row r="261" spans="2:65" s="1" customFormat="1" ht="16.5" customHeight="1">
      <c r="B261" s="47"/>
      <c r="C261" s="240" t="s">
        <v>910</v>
      </c>
      <c r="D261" s="240" t="s">
        <v>396</v>
      </c>
      <c r="E261" s="241" t="s">
        <v>3180</v>
      </c>
      <c r="F261" s="242" t="s">
        <v>3181</v>
      </c>
      <c r="G261" s="243" t="s">
        <v>612</v>
      </c>
      <c r="H261" s="244">
        <v>150</v>
      </c>
      <c r="I261" s="245"/>
      <c r="J261" s="246">
        <f>ROUND(I261*H261,2)</f>
        <v>0</v>
      </c>
      <c r="K261" s="242" t="s">
        <v>22</v>
      </c>
      <c r="L261" s="73"/>
      <c r="M261" s="247" t="s">
        <v>22</v>
      </c>
      <c r="N261" s="248" t="s">
        <v>44</v>
      </c>
      <c r="O261" s="48"/>
      <c r="P261" s="249">
        <f>O261*H261</f>
        <v>0</v>
      </c>
      <c r="Q261" s="249">
        <v>0</v>
      </c>
      <c r="R261" s="249">
        <f>Q261*H261</f>
        <v>0</v>
      </c>
      <c r="S261" s="249">
        <v>0</v>
      </c>
      <c r="T261" s="250">
        <f>S261*H261</f>
        <v>0</v>
      </c>
      <c r="AR261" s="25" t="s">
        <v>401</v>
      </c>
      <c r="AT261" s="25" t="s">
        <v>396</v>
      </c>
      <c r="AU261" s="25" t="s">
        <v>81</v>
      </c>
      <c r="AY261" s="25" t="s">
        <v>394</v>
      </c>
      <c r="BE261" s="251">
        <f>IF(N261="základní",J261,0)</f>
        <v>0</v>
      </c>
      <c r="BF261" s="251">
        <f>IF(N261="snížená",J261,0)</f>
        <v>0</v>
      </c>
      <c r="BG261" s="251">
        <f>IF(N261="zákl. přenesená",J261,0)</f>
        <v>0</v>
      </c>
      <c r="BH261" s="251">
        <f>IF(N261="sníž. přenesená",J261,0)</f>
        <v>0</v>
      </c>
      <c r="BI261" s="251">
        <f>IF(N261="nulová",J261,0)</f>
        <v>0</v>
      </c>
      <c r="BJ261" s="25" t="s">
        <v>24</v>
      </c>
      <c r="BK261" s="251">
        <f>ROUND(I261*H261,2)</f>
        <v>0</v>
      </c>
      <c r="BL261" s="25" t="s">
        <v>401</v>
      </c>
      <c r="BM261" s="25" t="s">
        <v>1279</v>
      </c>
    </row>
    <row r="262" spans="2:47" s="1" customFormat="1" ht="13.5">
      <c r="B262" s="47"/>
      <c r="C262" s="75"/>
      <c r="D262" s="252" t="s">
        <v>403</v>
      </c>
      <c r="E262" s="75"/>
      <c r="F262" s="253" t="s">
        <v>3181</v>
      </c>
      <c r="G262" s="75"/>
      <c r="H262" s="75"/>
      <c r="I262" s="208"/>
      <c r="J262" s="75"/>
      <c r="K262" s="75"/>
      <c r="L262" s="73"/>
      <c r="M262" s="254"/>
      <c r="N262" s="48"/>
      <c r="O262" s="48"/>
      <c r="P262" s="48"/>
      <c r="Q262" s="48"/>
      <c r="R262" s="48"/>
      <c r="S262" s="48"/>
      <c r="T262" s="96"/>
      <c r="AT262" s="25" t="s">
        <v>403</v>
      </c>
      <c r="AU262" s="25" t="s">
        <v>81</v>
      </c>
    </row>
    <row r="263" spans="2:65" s="1" customFormat="1" ht="16.5" customHeight="1">
      <c r="B263" s="47"/>
      <c r="C263" s="240" t="s">
        <v>916</v>
      </c>
      <c r="D263" s="240" t="s">
        <v>396</v>
      </c>
      <c r="E263" s="241" t="s">
        <v>3182</v>
      </c>
      <c r="F263" s="242" t="s">
        <v>3183</v>
      </c>
      <c r="G263" s="243" t="s">
        <v>2831</v>
      </c>
      <c r="H263" s="244">
        <v>55</v>
      </c>
      <c r="I263" s="245"/>
      <c r="J263" s="246">
        <f>ROUND(I263*H263,2)</f>
        <v>0</v>
      </c>
      <c r="K263" s="242" t="s">
        <v>22</v>
      </c>
      <c r="L263" s="73"/>
      <c r="M263" s="247" t="s">
        <v>22</v>
      </c>
      <c r="N263" s="248" t="s">
        <v>44</v>
      </c>
      <c r="O263" s="48"/>
      <c r="P263" s="249">
        <f>O263*H263</f>
        <v>0</v>
      </c>
      <c r="Q263" s="249">
        <v>0</v>
      </c>
      <c r="R263" s="249">
        <f>Q263*H263</f>
        <v>0</v>
      </c>
      <c r="S263" s="249">
        <v>0</v>
      </c>
      <c r="T263" s="250">
        <f>S263*H263</f>
        <v>0</v>
      </c>
      <c r="AR263" s="25" t="s">
        <v>401</v>
      </c>
      <c r="AT263" s="25" t="s">
        <v>396</v>
      </c>
      <c r="AU263" s="25" t="s">
        <v>81</v>
      </c>
      <c r="AY263" s="25" t="s">
        <v>394</v>
      </c>
      <c r="BE263" s="251">
        <f>IF(N263="základní",J263,0)</f>
        <v>0</v>
      </c>
      <c r="BF263" s="251">
        <f>IF(N263="snížená",J263,0)</f>
        <v>0</v>
      </c>
      <c r="BG263" s="251">
        <f>IF(N263="zákl. přenesená",J263,0)</f>
        <v>0</v>
      </c>
      <c r="BH263" s="251">
        <f>IF(N263="sníž. přenesená",J263,0)</f>
        <v>0</v>
      </c>
      <c r="BI263" s="251">
        <f>IF(N263="nulová",J263,0)</f>
        <v>0</v>
      </c>
      <c r="BJ263" s="25" t="s">
        <v>24</v>
      </c>
      <c r="BK263" s="251">
        <f>ROUND(I263*H263,2)</f>
        <v>0</v>
      </c>
      <c r="BL263" s="25" t="s">
        <v>401</v>
      </c>
      <c r="BM263" s="25" t="s">
        <v>1294</v>
      </c>
    </row>
    <row r="264" spans="2:47" s="1" customFormat="1" ht="13.5">
      <c r="B264" s="47"/>
      <c r="C264" s="75"/>
      <c r="D264" s="252" t="s">
        <v>403</v>
      </c>
      <c r="E264" s="75"/>
      <c r="F264" s="253" t="s">
        <v>3183</v>
      </c>
      <c r="G264" s="75"/>
      <c r="H264" s="75"/>
      <c r="I264" s="208"/>
      <c r="J264" s="75"/>
      <c r="K264" s="75"/>
      <c r="L264" s="73"/>
      <c r="M264" s="254"/>
      <c r="N264" s="48"/>
      <c r="O264" s="48"/>
      <c r="P264" s="48"/>
      <c r="Q264" s="48"/>
      <c r="R264" s="48"/>
      <c r="S264" s="48"/>
      <c r="T264" s="96"/>
      <c r="AT264" s="25" t="s">
        <v>403</v>
      </c>
      <c r="AU264" s="25" t="s">
        <v>81</v>
      </c>
    </row>
    <row r="265" spans="2:65" s="1" customFormat="1" ht="16.5" customHeight="1">
      <c r="B265" s="47"/>
      <c r="C265" s="240" t="s">
        <v>922</v>
      </c>
      <c r="D265" s="240" t="s">
        <v>396</v>
      </c>
      <c r="E265" s="241" t="s">
        <v>3184</v>
      </c>
      <c r="F265" s="242" t="s">
        <v>3185</v>
      </c>
      <c r="G265" s="243" t="s">
        <v>2831</v>
      </c>
      <c r="H265" s="244">
        <v>65</v>
      </c>
      <c r="I265" s="245"/>
      <c r="J265" s="246">
        <f>ROUND(I265*H265,2)</f>
        <v>0</v>
      </c>
      <c r="K265" s="242" t="s">
        <v>22</v>
      </c>
      <c r="L265" s="73"/>
      <c r="M265" s="247" t="s">
        <v>22</v>
      </c>
      <c r="N265" s="248" t="s">
        <v>44</v>
      </c>
      <c r="O265" s="48"/>
      <c r="P265" s="249">
        <f>O265*H265</f>
        <v>0</v>
      </c>
      <c r="Q265" s="249">
        <v>0</v>
      </c>
      <c r="R265" s="249">
        <f>Q265*H265</f>
        <v>0</v>
      </c>
      <c r="S265" s="249">
        <v>0</v>
      </c>
      <c r="T265" s="250">
        <f>S265*H265</f>
        <v>0</v>
      </c>
      <c r="AR265" s="25" t="s">
        <v>401</v>
      </c>
      <c r="AT265" s="25" t="s">
        <v>396</v>
      </c>
      <c r="AU265" s="25" t="s">
        <v>81</v>
      </c>
      <c r="AY265" s="25" t="s">
        <v>394</v>
      </c>
      <c r="BE265" s="251">
        <f>IF(N265="základní",J265,0)</f>
        <v>0</v>
      </c>
      <c r="BF265" s="251">
        <f>IF(N265="snížená",J265,0)</f>
        <v>0</v>
      </c>
      <c r="BG265" s="251">
        <f>IF(N265="zákl. přenesená",J265,0)</f>
        <v>0</v>
      </c>
      <c r="BH265" s="251">
        <f>IF(N265="sníž. přenesená",J265,0)</f>
        <v>0</v>
      </c>
      <c r="BI265" s="251">
        <f>IF(N265="nulová",J265,0)</f>
        <v>0</v>
      </c>
      <c r="BJ265" s="25" t="s">
        <v>24</v>
      </c>
      <c r="BK265" s="251">
        <f>ROUND(I265*H265,2)</f>
        <v>0</v>
      </c>
      <c r="BL265" s="25" t="s">
        <v>401</v>
      </c>
      <c r="BM265" s="25" t="s">
        <v>1309</v>
      </c>
    </row>
    <row r="266" spans="2:47" s="1" customFormat="1" ht="13.5">
      <c r="B266" s="47"/>
      <c r="C266" s="75"/>
      <c r="D266" s="252" t="s">
        <v>403</v>
      </c>
      <c r="E266" s="75"/>
      <c r="F266" s="253" t="s">
        <v>3185</v>
      </c>
      <c r="G266" s="75"/>
      <c r="H266" s="75"/>
      <c r="I266" s="208"/>
      <c r="J266" s="75"/>
      <c r="K266" s="75"/>
      <c r="L266" s="73"/>
      <c r="M266" s="254"/>
      <c r="N266" s="48"/>
      <c r="O266" s="48"/>
      <c r="P266" s="48"/>
      <c r="Q266" s="48"/>
      <c r="R266" s="48"/>
      <c r="S266" s="48"/>
      <c r="T266" s="96"/>
      <c r="AT266" s="25" t="s">
        <v>403</v>
      </c>
      <c r="AU266" s="25" t="s">
        <v>81</v>
      </c>
    </row>
    <row r="267" spans="2:65" s="1" customFormat="1" ht="16.5" customHeight="1">
      <c r="B267" s="47"/>
      <c r="C267" s="240" t="s">
        <v>927</v>
      </c>
      <c r="D267" s="240" t="s">
        <v>396</v>
      </c>
      <c r="E267" s="241" t="s">
        <v>3186</v>
      </c>
      <c r="F267" s="242" t="s">
        <v>3187</v>
      </c>
      <c r="G267" s="243" t="s">
        <v>2831</v>
      </c>
      <c r="H267" s="244">
        <v>10</v>
      </c>
      <c r="I267" s="245"/>
      <c r="J267" s="246">
        <f>ROUND(I267*H267,2)</f>
        <v>0</v>
      </c>
      <c r="K267" s="242" t="s">
        <v>22</v>
      </c>
      <c r="L267" s="73"/>
      <c r="M267" s="247" t="s">
        <v>22</v>
      </c>
      <c r="N267" s="248" t="s">
        <v>44</v>
      </c>
      <c r="O267" s="48"/>
      <c r="P267" s="249">
        <f>O267*H267</f>
        <v>0</v>
      </c>
      <c r="Q267" s="249">
        <v>0</v>
      </c>
      <c r="R267" s="249">
        <f>Q267*H267</f>
        <v>0</v>
      </c>
      <c r="S267" s="249">
        <v>0</v>
      </c>
      <c r="T267" s="250">
        <f>S267*H267</f>
        <v>0</v>
      </c>
      <c r="AR267" s="25" t="s">
        <v>401</v>
      </c>
      <c r="AT267" s="25" t="s">
        <v>396</v>
      </c>
      <c r="AU267" s="25" t="s">
        <v>81</v>
      </c>
      <c r="AY267" s="25" t="s">
        <v>394</v>
      </c>
      <c r="BE267" s="251">
        <f>IF(N267="základní",J267,0)</f>
        <v>0</v>
      </c>
      <c r="BF267" s="251">
        <f>IF(N267="snížená",J267,0)</f>
        <v>0</v>
      </c>
      <c r="BG267" s="251">
        <f>IF(N267="zákl. přenesená",J267,0)</f>
        <v>0</v>
      </c>
      <c r="BH267" s="251">
        <f>IF(N267="sníž. přenesená",J267,0)</f>
        <v>0</v>
      </c>
      <c r="BI267" s="251">
        <f>IF(N267="nulová",J267,0)</f>
        <v>0</v>
      </c>
      <c r="BJ267" s="25" t="s">
        <v>24</v>
      </c>
      <c r="BK267" s="251">
        <f>ROUND(I267*H267,2)</f>
        <v>0</v>
      </c>
      <c r="BL267" s="25" t="s">
        <v>401</v>
      </c>
      <c r="BM267" s="25" t="s">
        <v>1320</v>
      </c>
    </row>
    <row r="268" spans="2:47" s="1" customFormat="1" ht="13.5">
      <c r="B268" s="47"/>
      <c r="C268" s="75"/>
      <c r="D268" s="252" t="s">
        <v>403</v>
      </c>
      <c r="E268" s="75"/>
      <c r="F268" s="253" t="s">
        <v>3187</v>
      </c>
      <c r="G268" s="75"/>
      <c r="H268" s="75"/>
      <c r="I268" s="208"/>
      <c r="J268" s="75"/>
      <c r="K268" s="75"/>
      <c r="L268" s="73"/>
      <c r="M268" s="254"/>
      <c r="N268" s="48"/>
      <c r="O268" s="48"/>
      <c r="P268" s="48"/>
      <c r="Q268" s="48"/>
      <c r="R268" s="48"/>
      <c r="S268" s="48"/>
      <c r="T268" s="96"/>
      <c r="AT268" s="25" t="s">
        <v>403</v>
      </c>
      <c r="AU268" s="25" t="s">
        <v>81</v>
      </c>
    </row>
    <row r="269" spans="2:65" s="1" customFormat="1" ht="16.5" customHeight="1">
      <c r="B269" s="47"/>
      <c r="C269" s="240" t="s">
        <v>270</v>
      </c>
      <c r="D269" s="240" t="s">
        <v>396</v>
      </c>
      <c r="E269" s="241" t="s">
        <v>3188</v>
      </c>
      <c r="F269" s="242" t="s">
        <v>3189</v>
      </c>
      <c r="G269" s="243" t="s">
        <v>2831</v>
      </c>
      <c r="H269" s="244">
        <v>10</v>
      </c>
      <c r="I269" s="245"/>
      <c r="J269" s="246">
        <f>ROUND(I269*H269,2)</f>
        <v>0</v>
      </c>
      <c r="K269" s="242" t="s">
        <v>22</v>
      </c>
      <c r="L269" s="73"/>
      <c r="M269" s="247" t="s">
        <v>22</v>
      </c>
      <c r="N269" s="248" t="s">
        <v>44</v>
      </c>
      <c r="O269" s="48"/>
      <c r="P269" s="249">
        <f>O269*H269</f>
        <v>0</v>
      </c>
      <c r="Q269" s="249">
        <v>0</v>
      </c>
      <c r="R269" s="249">
        <f>Q269*H269</f>
        <v>0</v>
      </c>
      <c r="S269" s="249">
        <v>0</v>
      </c>
      <c r="T269" s="250">
        <f>S269*H269</f>
        <v>0</v>
      </c>
      <c r="AR269" s="25" t="s">
        <v>401</v>
      </c>
      <c r="AT269" s="25" t="s">
        <v>396</v>
      </c>
      <c r="AU269" s="25" t="s">
        <v>81</v>
      </c>
      <c r="AY269" s="25" t="s">
        <v>394</v>
      </c>
      <c r="BE269" s="251">
        <f>IF(N269="základní",J269,0)</f>
        <v>0</v>
      </c>
      <c r="BF269" s="251">
        <f>IF(N269="snížená",J269,0)</f>
        <v>0</v>
      </c>
      <c r="BG269" s="251">
        <f>IF(N269="zákl. přenesená",J269,0)</f>
        <v>0</v>
      </c>
      <c r="BH269" s="251">
        <f>IF(N269="sníž. přenesená",J269,0)</f>
        <v>0</v>
      </c>
      <c r="BI269" s="251">
        <f>IF(N269="nulová",J269,0)</f>
        <v>0</v>
      </c>
      <c r="BJ269" s="25" t="s">
        <v>24</v>
      </c>
      <c r="BK269" s="251">
        <f>ROUND(I269*H269,2)</f>
        <v>0</v>
      </c>
      <c r="BL269" s="25" t="s">
        <v>401</v>
      </c>
      <c r="BM269" s="25" t="s">
        <v>1331</v>
      </c>
    </row>
    <row r="270" spans="2:47" s="1" customFormat="1" ht="13.5">
      <c r="B270" s="47"/>
      <c r="C270" s="75"/>
      <c r="D270" s="252" t="s">
        <v>403</v>
      </c>
      <c r="E270" s="75"/>
      <c r="F270" s="253" t="s">
        <v>3189</v>
      </c>
      <c r="G270" s="75"/>
      <c r="H270" s="75"/>
      <c r="I270" s="208"/>
      <c r="J270" s="75"/>
      <c r="K270" s="75"/>
      <c r="L270" s="73"/>
      <c r="M270" s="254"/>
      <c r="N270" s="48"/>
      <c r="O270" s="48"/>
      <c r="P270" s="48"/>
      <c r="Q270" s="48"/>
      <c r="R270" s="48"/>
      <c r="S270" s="48"/>
      <c r="T270" s="96"/>
      <c r="AT270" s="25" t="s">
        <v>403</v>
      </c>
      <c r="AU270" s="25" t="s">
        <v>81</v>
      </c>
    </row>
    <row r="271" spans="2:65" s="1" customFormat="1" ht="16.5" customHeight="1">
      <c r="B271" s="47"/>
      <c r="C271" s="240" t="s">
        <v>940</v>
      </c>
      <c r="D271" s="240" t="s">
        <v>396</v>
      </c>
      <c r="E271" s="241" t="s">
        <v>3190</v>
      </c>
      <c r="F271" s="242" t="s">
        <v>3083</v>
      </c>
      <c r="G271" s="243" t="s">
        <v>2831</v>
      </c>
      <c r="H271" s="244">
        <v>15</v>
      </c>
      <c r="I271" s="245"/>
      <c r="J271" s="246">
        <f>ROUND(I271*H271,2)</f>
        <v>0</v>
      </c>
      <c r="K271" s="242" t="s">
        <v>22</v>
      </c>
      <c r="L271" s="73"/>
      <c r="M271" s="247" t="s">
        <v>22</v>
      </c>
      <c r="N271" s="248" t="s">
        <v>44</v>
      </c>
      <c r="O271" s="48"/>
      <c r="P271" s="249">
        <f>O271*H271</f>
        <v>0</v>
      </c>
      <c r="Q271" s="249">
        <v>0</v>
      </c>
      <c r="R271" s="249">
        <f>Q271*H271</f>
        <v>0</v>
      </c>
      <c r="S271" s="249">
        <v>0</v>
      </c>
      <c r="T271" s="250">
        <f>S271*H271</f>
        <v>0</v>
      </c>
      <c r="AR271" s="25" t="s">
        <v>401</v>
      </c>
      <c r="AT271" s="25" t="s">
        <v>396</v>
      </c>
      <c r="AU271" s="25" t="s">
        <v>81</v>
      </c>
      <c r="AY271" s="25" t="s">
        <v>394</v>
      </c>
      <c r="BE271" s="251">
        <f>IF(N271="základní",J271,0)</f>
        <v>0</v>
      </c>
      <c r="BF271" s="251">
        <f>IF(N271="snížená",J271,0)</f>
        <v>0</v>
      </c>
      <c r="BG271" s="251">
        <f>IF(N271="zákl. přenesená",J271,0)</f>
        <v>0</v>
      </c>
      <c r="BH271" s="251">
        <f>IF(N271="sníž. přenesená",J271,0)</f>
        <v>0</v>
      </c>
      <c r="BI271" s="251">
        <f>IF(N271="nulová",J271,0)</f>
        <v>0</v>
      </c>
      <c r="BJ271" s="25" t="s">
        <v>24</v>
      </c>
      <c r="BK271" s="251">
        <f>ROUND(I271*H271,2)</f>
        <v>0</v>
      </c>
      <c r="BL271" s="25" t="s">
        <v>401</v>
      </c>
      <c r="BM271" s="25" t="s">
        <v>1340</v>
      </c>
    </row>
    <row r="272" spans="2:47" s="1" customFormat="1" ht="13.5">
      <c r="B272" s="47"/>
      <c r="C272" s="75"/>
      <c r="D272" s="252" t="s">
        <v>403</v>
      </c>
      <c r="E272" s="75"/>
      <c r="F272" s="253" t="s">
        <v>3083</v>
      </c>
      <c r="G272" s="75"/>
      <c r="H272" s="75"/>
      <c r="I272" s="208"/>
      <c r="J272" s="75"/>
      <c r="K272" s="75"/>
      <c r="L272" s="73"/>
      <c r="M272" s="254"/>
      <c r="N272" s="48"/>
      <c r="O272" s="48"/>
      <c r="P272" s="48"/>
      <c r="Q272" s="48"/>
      <c r="R272" s="48"/>
      <c r="S272" s="48"/>
      <c r="T272" s="96"/>
      <c r="AT272" s="25" t="s">
        <v>403</v>
      </c>
      <c r="AU272" s="25" t="s">
        <v>81</v>
      </c>
    </row>
    <row r="273" spans="2:65" s="1" customFormat="1" ht="16.5" customHeight="1">
      <c r="B273" s="47"/>
      <c r="C273" s="240" t="s">
        <v>947</v>
      </c>
      <c r="D273" s="240" t="s">
        <v>396</v>
      </c>
      <c r="E273" s="241" t="s">
        <v>3191</v>
      </c>
      <c r="F273" s="242" t="s">
        <v>3192</v>
      </c>
      <c r="G273" s="243" t="s">
        <v>612</v>
      </c>
      <c r="H273" s="244">
        <v>15</v>
      </c>
      <c r="I273" s="245"/>
      <c r="J273" s="246">
        <f>ROUND(I273*H273,2)</f>
        <v>0</v>
      </c>
      <c r="K273" s="242" t="s">
        <v>22</v>
      </c>
      <c r="L273" s="73"/>
      <c r="M273" s="247" t="s">
        <v>22</v>
      </c>
      <c r="N273" s="248" t="s">
        <v>44</v>
      </c>
      <c r="O273" s="48"/>
      <c r="P273" s="249">
        <f>O273*H273</f>
        <v>0</v>
      </c>
      <c r="Q273" s="249">
        <v>0</v>
      </c>
      <c r="R273" s="249">
        <f>Q273*H273</f>
        <v>0</v>
      </c>
      <c r="S273" s="249">
        <v>0</v>
      </c>
      <c r="T273" s="250">
        <f>S273*H273</f>
        <v>0</v>
      </c>
      <c r="AR273" s="25" t="s">
        <v>401</v>
      </c>
      <c r="AT273" s="25" t="s">
        <v>396</v>
      </c>
      <c r="AU273" s="25" t="s">
        <v>81</v>
      </c>
      <c r="AY273" s="25" t="s">
        <v>394</v>
      </c>
      <c r="BE273" s="251">
        <f>IF(N273="základní",J273,0)</f>
        <v>0</v>
      </c>
      <c r="BF273" s="251">
        <f>IF(N273="snížená",J273,0)</f>
        <v>0</v>
      </c>
      <c r="BG273" s="251">
        <f>IF(N273="zákl. přenesená",J273,0)</f>
        <v>0</v>
      </c>
      <c r="BH273" s="251">
        <f>IF(N273="sníž. přenesená",J273,0)</f>
        <v>0</v>
      </c>
      <c r="BI273" s="251">
        <f>IF(N273="nulová",J273,0)</f>
        <v>0</v>
      </c>
      <c r="BJ273" s="25" t="s">
        <v>24</v>
      </c>
      <c r="BK273" s="251">
        <f>ROUND(I273*H273,2)</f>
        <v>0</v>
      </c>
      <c r="BL273" s="25" t="s">
        <v>401</v>
      </c>
      <c r="BM273" s="25" t="s">
        <v>1353</v>
      </c>
    </row>
    <row r="274" spans="2:47" s="1" customFormat="1" ht="13.5">
      <c r="B274" s="47"/>
      <c r="C274" s="75"/>
      <c r="D274" s="252" t="s">
        <v>403</v>
      </c>
      <c r="E274" s="75"/>
      <c r="F274" s="253" t="s">
        <v>3192</v>
      </c>
      <c r="G274" s="75"/>
      <c r="H274" s="75"/>
      <c r="I274" s="208"/>
      <c r="J274" s="75"/>
      <c r="K274" s="75"/>
      <c r="L274" s="73"/>
      <c r="M274" s="254"/>
      <c r="N274" s="48"/>
      <c r="O274" s="48"/>
      <c r="P274" s="48"/>
      <c r="Q274" s="48"/>
      <c r="R274" s="48"/>
      <c r="S274" s="48"/>
      <c r="T274" s="96"/>
      <c r="AT274" s="25" t="s">
        <v>403</v>
      </c>
      <c r="AU274" s="25" t="s">
        <v>81</v>
      </c>
    </row>
    <row r="275" spans="2:65" s="1" customFormat="1" ht="16.5" customHeight="1">
      <c r="B275" s="47"/>
      <c r="C275" s="240" t="s">
        <v>953</v>
      </c>
      <c r="D275" s="240" t="s">
        <v>396</v>
      </c>
      <c r="E275" s="241" t="s">
        <v>3193</v>
      </c>
      <c r="F275" s="242" t="s">
        <v>3194</v>
      </c>
      <c r="G275" s="243" t="s">
        <v>612</v>
      </c>
      <c r="H275" s="244">
        <v>15</v>
      </c>
      <c r="I275" s="245"/>
      <c r="J275" s="246">
        <f>ROUND(I275*H275,2)</f>
        <v>0</v>
      </c>
      <c r="K275" s="242" t="s">
        <v>22</v>
      </c>
      <c r="L275" s="73"/>
      <c r="M275" s="247" t="s">
        <v>22</v>
      </c>
      <c r="N275" s="248" t="s">
        <v>44</v>
      </c>
      <c r="O275" s="48"/>
      <c r="P275" s="249">
        <f>O275*H275</f>
        <v>0</v>
      </c>
      <c r="Q275" s="249">
        <v>0</v>
      </c>
      <c r="R275" s="249">
        <f>Q275*H275</f>
        <v>0</v>
      </c>
      <c r="S275" s="249">
        <v>0</v>
      </c>
      <c r="T275" s="250">
        <f>S275*H275</f>
        <v>0</v>
      </c>
      <c r="AR275" s="25" t="s">
        <v>401</v>
      </c>
      <c r="AT275" s="25" t="s">
        <v>396</v>
      </c>
      <c r="AU275" s="25" t="s">
        <v>81</v>
      </c>
      <c r="AY275" s="25" t="s">
        <v>394</v>
      </c>
      <c r="BE275" s="251">
        <f>IF(N275="základní",J275,0)</f>
        <v>0</v>
      </c>
      <c r="BF275" s="251">
        <f>IF(N275="snížená",J275,0)</f>
        <v>0</v>
      </c>
      <c r="BG275" s="251">
        <f>IF(N275="zákl. přenesená",J275,0)</f>
        <v>0</v>
      </c>
      <c r="BH275" s="251">
        <f>IF(N275="sníž. přenesená",J275,0)</f>
        <v>0</v>
      </c>
      <c r="BI275" s="251">
        <f>IF(N275="nulová",J275,0)</f>
        <v>0</v>
      </c>
      <c r="BJ275" s="25" t="s">
        <v>24</v>
      </c>
      <c r="BK275" s="251">
        <f>ROUND(I275*H275,2)</f>
        <v>0</v>
      </c>
      <c r="BL275" s="25" t="s">
        <v>401</v>
      </c>
      <c r="BM275" s="25" t="s">
        <v>1369</v>
      </c>
    </row>
    <row r="276" spans="2:47" s="1" customFormat="1" ht="13.5">
      <c r="B276" s="47"/>
      <c r="C276" s="75"/>
      <c r="D276" s="252" t="s">
        <v>403</v>
      </c>
      <c r="E276" s="75"/>
      <c r="F276" s="253" t="s">
        <v>3194</v>
      </c>
      <c r="G276" s="75"/>
      <c r="H276" s="75"/>
      <c r="I276" s="208"/>
      <c r="J276" s="75"/>
      <c r="K276" s="75"/>
      <c r="L276" s="73"/>
      <c r="M276" s="254"/>
      <c r="N276" s="48"/>
      <c r="O276" s="48"/>
      <c r="P276" s="48"/>
      <c r="Q276" s="48"/>
      <c r="R276" s="48"/>
      <c r="S276" s="48"/>
      <c r="T276" s="96"/>
      <c r="AT276" s="25" t="s">
        <v>403</v>
      </c>
      <c r="AU276" s="25" t="s">
        <v>81</v>
      </c>
    </row>
    <row r="277" spans="2:65" s="1" customFormat="1" ht="16.5" customHeight="1">
      <c r="B277" s="47"/>
      <c r="C277" s="240" t="s">
        <v>960</v>
      </c>
      <c r="D277" s="240" t="s">
        <v>396</v>
      </c>
      <c r="E277" s="241" t="s">
        <v>3195</v>
      </c>
      <c r="F277" s="242" t="s">
        <v>3077</v>
      </c>
      <c r="G277" s="243" t="s">
        <v>612</v>
      </c>
      <c r="H277" s="244">
        <v>25</v>
      </c>
      <c r="I277" s="245"/>
      <c r="J277" s="246">
        <f>ROUND(I277*H277,2)</f>
        <v>0</v>
      </c>
      <c r="K277" s="242" t="s">
        <v>22</v>
      </c>
      <c r="L277" s="73"/>
      <c r="M277" s="247" t="s">
        <v>22</v>
      </c>
      <c r="N277" s="248" t="s">
        <v>44</v>
      </c>
      <c r="O277" s="48"/>
      <c r="P277" s="249">
        <f>O277*H277</f>
        <v>0</v>
      </c>
      <c r="Q277" s="249">
        <v>0</v>
      </c>
      <c r="R277" s="249">
        <f>Q277*H277</f>
        <v>0</v>
      </c>
      <c r="S277" s="249">
        <v>0</v>
      </c>
      <c r="T277" s="250">
        <f>S277*H277</f>
        <v>0</v>
      </c>
      <c r="AR277" s="25" t="s">
        <v>401</v>
      </c>
      <c r="AT277" s="25" t="s">
        <v>396</v>
      </c>
      <c r="AU277" s="25" t="s">
        <v>81</v>
      </c>
      <c r="AY277" s="25" t="s">
        <v>394</v>
      </c>
      <c r="BE277" s="251">
        <f>IF(N277="základní",J277,0)</f>
        <v>0</v>
      </c>
      <c r="BF277" s="251">
        <f>IF(N277="snížená",J277,0)</f>
        <v>0</v>
      </c>
      <c r="BG277" s="251">
        <f>IF(N277="zákl. přenesená",J277,0)</f>
        <v>0</v>
      </c>
      <c r="BH277" s="251">
        <f>IF(N277="sníž. přenesená",J277,0)</f>
        <v>0</v>
      </c>
      <c r="BI277" s="251">
        <f>IF(N277="nulová",J277,0)</f>
        <v>0</v>
      </c>
      <c r="BJ277" s="25" t="s">
        <v>24</v>
      </c>
      <c r="BK277" s="251">
        <f>ROUND(I277*H277,2)</f>
        <v>0</v>
      </c>
      <c r="BL277" s="25" t="s">
        <v>401</v>
      </c>
      <c r="BM277" s="25" t="s">
        <v>1380</v>
      </c>
    </row>
    <row r="278" spans="2:47" s="1" customFormat="1" ht="13.5">
      <c r="B278" s="47"/>
      <c r="C278" s="75"/>
      <c r="D278" s="252" t="s">
        <v>403</v>
      </c>
      <c r="E278" s="75"/>
      <c r="F278" s="253" t="s">
        <v>3077</v>
      </c>
      <c r="G278" s="75"/>
      <c r="H278" s="75"/>
      <c r="I278" s="208"/>
      <c r="J278" s="75"/>
      <c r="K278" s="75"/>
      <c r="L278" s="73"/>
      <c r="M278" s="254"/>
      <c r="N278" s="48"/>
      <c r="O278" s="48"/>
      <c r="P278" s="48"/>
      <c r="Q278" s="48"/>
      <c r="R278" s="48"/>
      <c r="S278" s="48"/>
      <c r="T278" s="96"/>
      <c r="AT278" s="25" t="s">
        <v>403</v>
      </c>
      <c r="AU278" s="25" t="s">
        <v>81</v>
      </c>
    </row>
    <row r="279" spans="2:65" s="1" customFormat="1" ht="16.5" customHeight="1">
      <c r="B279" s="47"/>
      <c r="C279" s="240" t="s">
        <v>966</v>
      </c>
      <c r="D279" s="240" t="s">
        <v>396</v>
      </c>
      <c r="E279" s="241" t="s">
        <v>3196</v>
      </c>
      <c r="F279" s="242" t="s">
        <v>3079</v>
      </c>
      <c r="G279" s="243" t="s">
        <v>612</v>
      </c>
      <c r="H279" s="244">
        <v>35</v>
      </c>
      <c r="I279" s="245"/>
      <c r="J279" s="246">
        <f>ROUND(I279*H279,2)</f>
        <v>0</v>
      </c>
      <c r="K279" s="242" t="s">
        <v>22</v>
      </c>
      <c r="L279" s="73"/>
      <c r="M279" s="247" t="s">
        <v>22</v>
      </c>
      <c r="N279" s="248" t="s">
        <v>44</v>
      </c>
      <c r="O279" s="48"/>
      <c r="P279" s="249">
        <f>O279*H279</f>
        <v>0</v>
      </c>
      <c r="Q279" s="249">
        <v>0</v>
      </c>
      <c r="R279" s="249">
        <f>Q279*H279</f>
        <v>0</v>
      </c>
      <c r="S279" s="249">
        <v>0</v>
      </c>
      <c r="T279" s="250">
        <f>S279*H279</f>
        <v>0</v>
      </c>
      <c r="AR279" s="25" t="s">
        <v>401</v>
      </c>
      <c r="AT279" s="25" t="s">
        <v>396</v>
      </c>
      <c r="AU279" s="25" t="s">
        <v>81</v>
      </c>
      <c r="AY279" s="25" t="s">
        <v>394</v>
      </c>
      <c r="BE279" s="251">
        <f>IF(N279="základní",J279,0)</f>
        <v>0</v>
      </c>
      <c r="BF279" s="251">
        <f>IF(N279="snížená",J279,0)</f>
        <v>0</v>
      </c>
      <c r="BG279" s="251">
        <f>IF(N279="zákl. přenesená",J279,0)</f>
        <v>0</v>
      </c>
      <c r="BH279" s="251">
        <f>IF(N279="sníž. přenesená",J279,0)</f>
        <v>0</v>
      </c>
      <c r="BI279" s="251">
        <f>IF(N279="nulová",J279,0)</f>
        <v>0</v>
      </c>
      <c r="BJ279" s="25" t="s">
        <v>24</v>
      </c>
      <c r="BK279" s="251">
        <f>ROUND(I279*H279,2)</f>
        <v>0</v>
      </c>
      <c r="BL279" s="25" t="s">
        <v>401</v>
      </c>
      <c r="BM279" s="25" t="s">
        <v>1391</v>
      </c>
    </row>
    <row r="280" spans="2:47" s="1" customFormat="1" ht="13.5">
      <c r="B280" s="47"/>
      <c r="C280" s="75"/>
      <c r="D280" s="252" t="s">
        <v>403</v>
      </c>
      <c r="E280" s="75"/>
      <c r="F280" s="253" t="s">
        <v>3079</v>
      </c>
      <c r="G280" s="75"/>
      <c r="H280" s="75"/>
      <c r="I280" s="208"/>
      <c r="J280" s="75"/>
      <c r="K280" s="75"/>
      <c r="L280" s="73"/>
      <c r="M280" s="254"/>
      <c r="N280" s="48"/>
      <c r="O280" s="48"/>
      <c r="P280" s="48"/>
      <c r="Q280" s="48"/>
      <c r="R280" s="48"/>
      <c r="S280" s="48"/>
      <c r="T280" s="96"/>
      <c r="AT280" s="25" t="s">
        <v>403</v>
      </c>
      <c r="AU280" s="25" t="s">
        <v>81</v>
      </c>
    </row>
    <row r="281" spans="2:65" s="1" customFormat="1" ht="16.5" customHeight="1">
      <c r="B281" s="47"/>
      <c r="C281" s="240" t="s">
        <v>972</v>
      </c>
      <c r="D281" s="240" t="s">
        <v>396</v>
      </c>
      <c r="E281" s="241" t="s">
        <v>3197</v>
      </c>
      <c r="F281" s="242" t="s">
        <v>3081</v>
      </c>
      <c r="G281" s="243" t="s">
        <v>612</v>
      </c>
      <c r="H281" s="244">
        <v>20</v>
      </c>
      <c r="I281" s="245"/>
      <c r="J281" s="246">
        <f>ROUND(I281*H281,2)</f>
        <v>0</v>
      </c>
      <c r="K281" s="242" t="s">
        <v>22</v>
      </c>
      <c r="L281" s="73"/>
      <c r="M281" s="247" t="s">
        <v>22</v>
      </c>
      <c r="N281" s="248" t="s">
        <v>44</v>
      </c>
      <c r="O281" s="48"/>
      <c r="P281" s="249">
        <f>O281*H281</f>
        <v>0</v>
      </c>
      <c r="Q281" s="249">
        <v>0</v>
      </c>
      <c r="R281" s="249">
        <f>Q281*H281</f>
        <v>0</v>
      </c>
      <c r="S281" s="249">
        <v>0</v>
      </c>
      <c r="T281" s="250">
        <f>S281*H281</f>
        <v>0</v>
      </c>
      <c r="AR281" s="25" t="s">
        <v>401</v>
      </c>
      <c r="AT281" s="25" t="s">
        <v>396</v>
      </c>
      <c r="AU281" s="25" t="s">
        <v>81</v>
      </c>
      <c r="AY281" s="25" t="s">
        <v>394</v>
      </c>
      <c r="BE281" s="251">
        <f>IF(N281="základní",J281,0)</f>
        <v>0</v>
      </c>
      <c r="BF281" s="251">
        <f>IF(N281="snížená",J281,0)</f>
        <v>0</v>
      </c>
      <c r="BG281" s="251">
        <f>IF(N281="zákl. přenesená",J281,0)</f>
        <v>0</v>
      </c>
      <c r="BH281" s="251">
        <f>IF(N281="sníž. přenesená",J281,0)</f>
        <v>0</v>
      </c>
      <c r="BI281" s="251">
        <f>IF(N281="nulová",J281,0)</f>
        <v>0</v>
      </c>
      <c r="BJ281" s="25" t="s">
        <v>24</v>
      </c>
      <c r="BK281" s="251">
        <f>ROUND(I281*H281,2)</f>
        <v>0</v>
      </c>
      <c r="BL281" s="25" t="s">
        <v>401</v>
      </c>
      <c r="BM281" s="25" t="s">
        <v>1425</v>
      </c>
    </row>
    <row r="282" spans="2:47" s="1" customFormat="1" ht="13.5">
      <c r="B282" s="47"/>
      <c r="C282" s="75"/>
      <c r="D282" s="252" t="s">
        <v>403</v>
      </c>
      <c r="E282" s="75"/>
      <c r="F282" s="253" t="s">
        <v>3081</v>
      </c>
      <c r="G282" s="75"/>
      <c r="H282" s="75"/>
      <c r="I282" s="208"/>
      <c r="J282" s="75"/>
      <c r="K282" s="75"/>
      <c r="L282" s="73"/>
      <c r="M282" s="254"/>
      <c r="N282" s="48"/>
      <c r="O282" s="48"/>
      <c r="P282" s="48"/>
      <c r="Q282" s="48"/>
      <c r="R282" s="48"/>
      <c r="S282" s="48"/>
      <c r="T282" s="96"/>
      <c r="AT282" s="25" t="s">
        <v>403</v>
      </c>
      <c r="AU282" s="25" t="s">
        <v>81</v>
      </c>
    </row>
    <row r="283" spans="2:65" s="1" customFormat="1" ht="51" customHeight="1">
      <c r="B283" s="47"/>
      <c r="C283" s="240" t="s">
        <v>978</v>
      </c>
      <c r="D283" s="240" t="s">
        <v>396</v>
      </c>
      <c r="E283" s="241" t="s">
        <v>3198</v>
      </c>
      <c r="F283" s="242" t="s">
        <v>3085</v>
      </c>
      <c r="G283" s="243" t="s">
        <v>3086</v>
      </c>
      <c r="H283" s="244">
        <v>64</v>
      </c>
      <c r="I283" s="245"/>
      <c r="J283" s="246">
        <f>ROUND(I283*H283,2)</f>
        <v>0</v>
      </c>
      <c r="K283" s="242" t="s">
        <v>22</v>
      </c>
      <c r="L283" s="73"/>
      <c r="M283" s="247" t="s">
        <v>22</v>
      </c>
      <c r="N283" s="248" t="s">
        <v>44</v>
      </c>
      <c r="O283" s="48"/>
      <c r="P283" s="249">
        <f>O283*H283</f>
        <v>0</v>
      </c>
      <c r="Q283" s="249">
        <v>0</v>
      </c>
      <c r="R283" s="249">
        <f>Q283*H283</f>
        <v>0</v>
      </c>
      <c r="S283" s="249">
        <v>0</v>
      </c>
      <c r="T283" s="250">
        <f>S283*H283</f>
        <v>0</v>
      </c>
      <c r="AR283" s="25" t="s">
        <v>401</v>
      </c>
      <c r="AT283" s="25" t="s">
        <v>396</v>
      </c>
      <c r="AU283" s="25" t="s">
        <v>81</v>
      </c>
      <c r="AY283" s="25" t="s">
        <v>394</v>
      </c>
      <c r="BE283" s="251">
        <f>IF(N283="základní",J283,0)</f>
        <v>0</v>
      </c>
      <c r="BF283" s="251">
        <f>IF(N283="snížená",J283,0)</f>
        <v>0</v>
      </c>
      <c r="BG283" s="251">
        <f>IF(N283="zákl. přenesená",J283,0)</f>
        <v>0</v>
      </c>
      <c r="BH283" s="251">
        <f>IF(N283="sníž. přenesená",J283,0)</f>
        <v>0</v>
      </c>
      <c r="BI283" s="251">
        <f>IF(N283="nulová",J283,0)</f>
        <v>0</v>
      </c>
      <c r="BJ283" s="25" t="s">
        <v>24</v>
      </c>
      <c r="BK283" s="251">
        <f>ROUND(I283*H283,2)</f>
        <v>0</v>
      </c>
      <c r="BL283" s="25" t="s">
        <v>401</v>
      </c>
      <c r="BM283" s="25" t="s">
        <v>1437</v>
      </c>
    </row>
    <row r="284" spans="2:47" s="1" customFormat="1" ht="13.5">
      <c r="B284" s="47"/>
      <c r="C284" s="75"/>
      <c r="D284" s="252" t="s">
        <v>403</v>
      </c>
      <c r="E284" s="75"/>
      <c r="F284" s="253" t="s">
        <v>3085</v>
      </c>
      <c r="G284" s="75"/>
      <c r="H284" s="75"/>
      <c r="I284" s="208"/>
      <c r="J284" s="75"/>
      <c r="K284" s="75"/>
      <c r="L284" s="73"/>
      <c r="M284" s="254"/>
      <c r="N284" s="48"/>
      <c r="O284" s="48"/>
      <c r="P284" s="48"/>
      <c r="Q284" s="48"/>
      <c r="R284" s="48"/>
      <c r="S284" s="48"/>
      <c r="T284" s="96"/>
      <c r="AT284" s="25" t="s">
        <v>403</v>
      </c>
      <c r="AU284" s="25" t="s">
        <v>81</v>
      </c>
    </row>
    <row r="285" spans="2:65" s="1" customFormat="1" ht="16.5" customHeight="1">
      <c r="B285" s="47"/>
      <c r="C285" s="240" t="s">
        <v>983</v>
      </c>
      <c r="D285" s="240" t="s">
        <v>396</v>
      </c>
      <c r="E285" s="241" t="s">
        <v>3199</v>
      </c>
      <c r="F285" s="242" t="s">
        <v>3094</v>
      </c>
      <c r="G285" s="243" t="s">
        <v>3095</v>
      </c>
      <c r="H285" s="244">
        <v>1</v>
      </c>
      <c r="I285" s="245"/>
      <c r="J285" s="246">
        <f>ROUND(I285*H285,2)</f>
        <v>0</v>
      </c>
      <c r="K285" s="242" t="s">
        <v>22</v>
      </c>
      <c r="L285" s="73"/>
      <c r="M285" s="247" t="s">
        <v>22</v>
      </c>
      <c r="N285" s="248" t="s">
        <v>44</v>
      </c>
      <c r="O285" s="48"/>
      <c r="P285" s="249">
        <f>O285*H285</f>
        <v>0</v>
      </c>
      <c r="Q285" s="249">
        <v>0</v>
      </c>
      <c r="R285" s="249">
        <f>Q285*H285</f>
        <v>0</v>
      </c>
      <c r="S285" s="249">
        <v>0</v>
      </c>
      <c r="T285" s="250">
        <f>S285*H285</f>
        <v>0</v>
      </c>
      <c r="AR285" s="25" t="s">
        <v>401</v>
      </c>
      <c r="AT285" s="25" t="s">
        <v>396</v>
      </c>
      <c r="AU285" s="25" t="s">
        <v>81</v>
      </c>
      <c r="AY285" s="25" t="s">
        <v>394</v>
      </c>
      <c r="BE285" s="251">
        <f>IF(N285="základní",J285,0)</f>
        <v>0</v>
      </c>
      <c r="BF285" s="251">
        <f>IF(N285="snížená",J285,0)</f>
        <v>0</v>
      </c>
      <c r="BG285" s="251">
        <f>IF(N285="zákl. přenesená",J285,0)</f>
        <v>0</v>
      </c>
      <c r="BH285" s="251">
        <f>IF(N285="sníž. přenesená",J285,0)</f>
        <v>0</v>
      </c>
      <c r="BI285" s="251">
        <f>IF(N285="nulová",J285,0)</f>
        <v>0</v>
      </c>
      <c r="BJ285" s="25" t="s">
        <v>24</v>
      </c>
      <c r="BK285" s="251">
        <f>ROUND(I285*H285,2)</f>
        <v>0</v>
      </c>
      <c r="BL285" s="25" t="s">
        <v>401</v>
      </c>
      <c r="BM285" s="25" t="s">
        <v>1448</v>
      </c>
    </row>
    <row r="286" spans="2:47" s="1" customFormat="1" ht="13.5">
      <c r="B286" s="47"/>
      <c r="C286" s="75"/>
      <c r="D286" s="252" t="s">
        <v>403</v>
      </c>
      <c r="E286" s="75"/>
      <c r="F286" s="253" t="s">
        <v>3094</v>
      </c>
      <c r="G286" s="75"/>
      <c r="H286" s="75"/>
      <c r="I286" s="208"/>
      <c r="J286" s="75"/>
      <c r="K286" s="75"/>
      <c r="L286" s="73"/>
      <c r="M286" s="254"/>
      <c r="N286" s="48"/>
      <c r="O286" s="48"/>
      <c r="P286" s="48"/>
      <c r="Q286" s="48"/>
      <c r="R286" s="48"/>
      <c r="S286" s="48"/>
      <c r="T286" s="96"/>
      <c r="AT286" s="25" t="s">
        <v>403</v>
      </c>
      <c r="AU286" s="25" t="s">
        <v>81</v>
      </c>
    </row>
    <row r="287" spans="2:63" s="11" customFormat="1" ht="37.4" customHeight="1">
      <c r="B287" s="224"/>
      <c r="C287" s="225"/>
      <c r="D287" s="226" t="s">
        <v>72</v>
      </c>
      <c r="E287" s="227" t="s">
        <v>3200</v>
      </c>
      <c r="F287" s="227" t="s">
        <v>3201</v>
      </c>
      <c r="G287" s="225"/>
      <c r="H287" s="225"/>
      <c r="I287" s="228"/>
      <c r="J287" s="229">
        <f>BK287</f>
        <v>0</v>
      </c>
      <c r="K287" s="225"/>
      <c r="L287" s="230"/>
      <c r="M287" s="231"/>
      <c r="N287" s="232"/>
      <c r="O287" s="232"/>
      <c r="P287" s="233">
        <f>P288+SUM(P289:P302)</f>
        <v>0</v>
      </c>
      <c r="Q287" s="232"/>
      <c r="R287" s="233">
        <f>R288+SUM(R289:R302)</f>
        <v>0</v>
      </c>
      <c r="S287" s="232"/>
      <c r="T287" s="234">
        <f>T288+SUM(T289:T302)</f>
        <v>0</v>
      </c>
      <c r="AR287" s="235" t="s">
        <v>24</v>
      </c>
      <c r="AT287" s="236" t="s">
        <v>72</v>
      </c>
      <c r="AU287" s="236" t="s">
        <v>73</v>
      </c>
      <c r="AY287" s="235" t="s">
        <v>394</v>
      </c>
      <c r="BK287" s="237">
        <f>BK288+SUM(BK289:BK302)</f>
        <v>0</v>
      </c>
    </row>
    <row r="288" spans="2:65" s="1" customFormat="1" ht="16.5" customHeight="1">
      <c r="B288" s="47"/>
      <c r="C288" s="240" t="s">
        <v>996</v>
      </c>
      <c r="D288" s="240" t="s">
        <v>396</v>
      </c>
      <c r="E288" s="241" t="s">
        <v>3202</v>
      </c>
      <c r="F288" s="242" t="s">
        <v>3203</v>
      </c>
      <c r="G288" s="243" t="s">
        <v>2831</v>
      </c>
      <c r="H288" s="244">
        <v>1</v>
      </c>
      <c r="I288" s="245"/>
      <c r="J288" s="246">
        <f>ROUND(I288*H288,2)</f>
        <v>0</v>
      </c>
      <c r="K288" s="242" t="s">
        <v>22</v>
      </c>
      <c r="L288" s="73"/>
      <c r="M288" s="247" t="s">
        <v>22</v>
      </c>
      <c r="N288" s="248" t="s">
        <v>44</v>
      </c>
      <c r="O288" s="48"/>
      <c r="P288" s="249">
        <f>O288*H288</f>
        <v>0</v>
      </c>
      <c r="Q288" s="249">
        <v>0</v>
      </c>
      <c r="R288" s="249">
        <f>Q288*H288</f>
        <v>0</v>
      </c>
      <c r="S288" s="249">
        <v>0</v>
      </c>
      <c r="T288" s="250">
        <f>S288*H288</f>
        <v>0</v>
      </c>
      <c r="AR288" s="25" t="s">
        <v>401</v>
      </c>
      <c r="AT288" s="25" t="s">
        <v>396</v>
      </c>
      <c r="AU288" s="25" t="s">
        <v>24</v>
      </c>
      <c r="AY288" s="25" t="s">
        <v>394</v>
      </c>
      <c r="BE288" s="251">
        <f>IF(N288="základní",J288,0)</f>
        <v>0</v>
      </c>
      <c r="BF288" s="251">
        <f>IF(N288="snížená",J288,0)</f>
        <v>0</v>
      </c>
      <c r="BG288" s="251">
        <f>IF(N288="zákl. přenesená",J288,0)</f>
        <v>0</v>
      </c>
      <c r="BH288" s="251">
        <f>IF(N288="sníž. přenesená",J288,0)</f>
        <v>0</v>
      </c>
      <c r="BI288" s="251">
        <f>IF(N288="nulová",J288,0)</f>
        <v>0</v>
      </c>
      <c r="BJ288" s="25" t="s">
        <v>24</v>
      </c>
      <c r="BK288" s="251">
        <f>ROUND(I288*H288,2)</f>
        <v>0</v>
      </c>
      <c r="BL288" s="25" t="s">
        <v>401</v>
      </c>
      <c r="BM288" s="25" t="s">
        <v>1460</v>
      </c>
    </row>
    <row r="289" spans="2:47" s="1" customFormat="1" ht="13.5">
      <c r="B289" s="47"/>
      <c r="C289" s="75"/>
      <c r="D289" s="252" t="s">
        <v>403</v>
      </c>
      <c r="E289" s="75"/>
      <c r="F289" s="253" t="s">
        <v>3203</v>
      </c>
      <c r="G289" s="75"/>
      <c r="H289" s="75"/>
      <c r="I289" s="208"/>
      <c r="J289" s="75"/>
      <c r="K289" s="75"/>
      <c r="L289" s="73"/>
      <c r="M289" s="254"/>
      <c r="N289" s="48"/>
      <c r="O289" s="48"/>
      <c r="P289" s="48"/>
      <c r="Q289" s="48"/>
      <c r="R289" s="48"/>
      <c r="S289" s="48"/>
      <c r="T289" s="96"/>
      <c r="AT289" s="25" t="s">
        <v>403</v>
      </c>
      <c r="AU289" s="25" t="s">
        <v>24</v>
      </c>
    </row>
    <row r="290" spans="2:65" s="1" customFormat="1" ht="16.5" customHeight="1">
      <c r="B290" s="47"/>
      <c r="C290" s="240" t="s">
        <v>1003</v>
      </c>
      <c r="D290" s="240" t="s">
        <v>396</v>
      </c>
      <c r="E290" s="241" t="s">
        <v>3204</v>
      </c>
      <c r="F290" s="242" t="s">
        <v>3205</v>
      </c>
      <c r="G290" s="243" t="s">
        <v>2831</v>
      </c>
      <c r="H290" s="244">
        <v>1</v>
      </c>
      <c r="I290" s="245"/>
      <c r="J290" s="246">
        <f>ROUND(I290*H290,2)</f>
        <v>0</v>
      </c>
      <c r="K290" s="242" t="s">
        <v>22</v>
      </c>
      <c r="L290" s="73"/>
      <c r="M290" s="247" t="s">
        <v>22</v>
      </c>
      <c r="N290" s="248" t="s">
        <v>44</v>
      </c>
      <c r="O290" s="48"/>
      <c r="P290" s="249">
        <f>O290*H290</f>
        <v>0</v>
      </c>
      <c r="Q290" s="249">
        <v>0</v>
      </c>
      <c r="R290" s="249">
        <f>Q290*H290</f>
        <v>0</v>
      </c>
      <c r="S290" s="249">
        <v>0</v>
      </c>
      <c r="T290" s="250">
        <f>S290*H290</f>
        <v>0</v>
      </c>
      <c r="AR290" s="25" t="s">
        <v>401</v>
      </c>
      <c r="AT290" s="25" t="s">
        <v>396</v>
      </c>
      <c r="AU290" s="25" t="s">
        <v>24</v>
      </c>
      <c r="AY290" s="25" t="s">
        <v>394</v>
      </c>
      <c r="BE290" s="251">
        <f>IF(N290="základní",J290,0)</f>
        <v>0</v>
      </c>
      <c r="BF290" s="251">
        <f>IF(N290="snížená",J290,0)</f>
        <v>0</v>
      </c>
      <c r="BG290" s="251">
        <f>IF(N290="zákl. přenesená",J290,0)</f>
        <v>0</v>
      </c>
      <c r="BH290" s="251">
        <f>IF(N290="sníž. přenesená",J290,0)</f>
        <v>0</v>
      </c>
      <c r="BI290" s="251">
        <f>IF(N290="nulová",J290,0)</f>
        <v>0</v>
      </c>
      <c r="BJ290" s="25" t="s">
        <v>24</v>
      </c>
      <c r="BK290" s="251">
        <f>ROUND(I290*H290,2)</f>
        <v>0</v>
      </c>
      <c r="BL290" s="25" t="s">
        <v>401</v>
      </c>
      <c r="BM290" s="25" t="s">
        <v>1480</v>
      </c>
    </row>
    <row r="291" spans="2:47" s="1" customFormat="1" ht="13.5">
      <c r="B291" s="47"/>
      <c r="C291" s="75"/>
      <c r="D291" s="252" t="s">
        <v>403</v>
      </c>
      <c r="E291" s="75"/>
      <c r="F291" s="253" t="s">
        <v>3205</v>
      </c>
      <c r="G291" s="75"/>
      <c r="H291" s="75"/>
      <c r="I291" s="208"/>
      <c r="J291" s="75"/>
      <c r="K291" s="75"/>
      <c r="L291" s="73"/>
      <c r="M291" s="254"/>
      <c r="N291" s="48"/>
      <c r="O291" s="48"/>
      <c r="P291" s="48"/>
      <c r="Q291" s="48"/>
      <c r="R291" s="48"/>
      <c r="S291" s="48"/>
      <c r="T291" s="96"/>
      <c r="AT291" s="25" t="s">
        <v>403</v>
      </c>
      <c r="AU291" s="25" t="s">
        <v>24</v>
      </c>
    </row>
    <row r="292" spans="2:65" s="1" customFormat="1" ht="16.5" customHeight="1">
      <c r="B292" s="47"/>
      <c r="C292" s="240" t="s">
        <v>1008</v>
      </c>
      <c r="D292" s="240" t="s">
        <v>396</v>
      </c>
      <c r="E292" s="241" t="s">
        <v>3206</v>
      </c>
      <c r="F292" s="242" t="s">
        <v>3207</v>
      </c>
      <c r="G292" s="243" t="s">
        <v>2831</v>
      </c>
      <c r="H292" s="244">
        <v>1</v>
      </c>
      <c r="I292" s="245"/>
      <c r="J292" s="246">
        <f>ROUND(I292*H292,2)</f>
        <v>0</v>
      </c>
      <c r="K292" s="242" t="s">
        <v>22</v>
      </c>
      <c r="L292" s="73"/>
      <c r="M292" s="247" t="s">
        <v>22</v>
      </c>
      <c r="N292" s="248" t="s">
        <v>44</v>
      </c>
      <c r="O292" s="48"/>
      <c r="P292" s="249">
        <f>O292*H292</f>
        <v>0</v>
      </c>
      <c r="Q292" s="249">
        <v>0</v>
      </c>
      <c r="R292" s="249">
        <f>Q292*H292</f>
        <v>0</v>
      </c>
      <c r="S292" s="249">
        <v>0</v>
      </c>
      <c r="T292" s="250">
        <f>S292*H292</f>
        <v>0</v>
      </c>
      <c r="AR292" s="25" t="s">
        <v>401</v>
      </c>
      <c r="AT292" s="25" t="s">
        <v>396</v>
      </c>
      <c r="AU292" s="25" t="s">
        <v>24</v>
      </c>
      <c r="AY292" s="25" t="s">
        <v>394</v>
      </c>
      <c r="BE292" s="251">
        <f>IF(N292="základní",J292,0)</f>
        <v>0</v>
      </c>
      <c r="BF292" s="251">
        <f>IF(N292="snížená",J292,0)</f>
        <v>0</v>
      </c>
      <c r="BG292" s="251">
        <f>IF(N292="zákl. přenesená",J292,0)</f>
        <v>0</v>
      </c>
      <c r="BH292" s="251">
        <f>IF(N292="sníž. přenesená",J292,0)</f>
        <v>0</v>
      </c>
      <c r="BI292" s="251">
        <f>IF(N292="nulová",J292,0)</f>
        <v>0</v>
      </c>
      <c r="BJ292" s="25" t="s">
        <v>24</v>
      </c>
      <c r="BK292" s="251">
        <f>ROUND(I292*H292,2)</f>
        <v>0</v>
      </c>
      <c r="BL292" s="25" t="s">
        <v>401</v>
      </c>
      <c r="BM292" s="25" t="s">
        <v>1488</v>
      </c>
    </row>
    <row r="293" spans="2:47" s="1" customFormat="1" ht="13.5">
      <c r="B293" s="47"/>
      <c r="C293" s="75"/>
      <c r="D293" s="252" t="s">
        <v>403</v>
      </c>
      <c r="E293" s="75"/>
      <c r="F293" s="253" t="s">
        <v>3207</v>
      </c>
      <c r="G293" s="75"/>
      <c r="H293" s="75"/>
      <c r="I293" s="208"/>
      <c r="J293" s="75"/>
      <c r="K293" s="75"/>
      <c r="L293" s="73"/>
      <c r="M293" s="254"/>
      <c r="N293" s="48"/>
      <c r="O293" s="48"/>
      <c r="P293" s="48"/>
      <c r="Q293" s="48"/>
      <c r="R293" s="48"/>
      <c r="S293" s="48"/>
      <c r="T293" s="96"/>
      <c r="AT293" s="25" t="s">
        <v>403</v>
      </c>
      <c r="AU293" s="25" t="s">
        <v>24</v>
      </c>
    </row>
    <row r="294" spans="2:65" s="1" customFormat="1" ht="16.5" customHeight="1">
      <c r="B294" s="47"/>
      <c r="C294" s="240" t="s">
        <v>1014</v>
      </c>
      <c r="D294" s="240" t="s">
        <v>396</v>
      </c>
      <c r="E294" s="241" t="s">
        <v>3208</v>
      </c>
      <c r="F294" s="242" t="s">
        <v>3209</v>
      </c>
      <c r="G294" s="243" t="s">
        <v>2831</v>
      </c>
      <c r="H294" s="244">
        <v>1</v>
      </c>
      <c r="I294" s="245"/>
      <c r="J294" s="246">
        <f>ROUND(I294*H294,2)</f>
        <v>0</v>
      </c>
      <c r="K294" s="242" t="s">
        <v>22</v>
      </c>
      <c r="L294" s="73"/>
      <c r="M294" s="247" t="s">
        <v>22</v>
      </c>
      <c r="N294" s="248" t="s">
        <v>44</v>
      </c>
      <c r="O294" s="48"/>
      <c r="P294" s="249">
        <f>O294*H294</f>
        <v>0</v>
      </c>
      <c r="Q294" s="249">
        <v>0</v>
      </c>
      <c r="R294" s="249">
        <f>Q294*H294</f>
        <v>0</v>
      </c>
      <c r="S294" s="249">
        <v>0</v>
      </c>
      <c r="T294" s="250">
        <f>S294*H294</f>
        <v>0</v>
      </c>
      <c r="AR294" s="25" t="s">
        <v>401</v>
      </c>
      <c r="AT294" s="25" t="s">
        <v>396</v>
      </c>
      <c r="AU294" s="25" t="s">
        <v>24</v>
      </c>
      <c r="AY294" s="25" t="s">
        <v>394</v>
      </c>
      <c r="BE294" s="251">
        <f>IF(N294="základní",J294,0)</f>
        <v>0</v>
      </c>
      <c r="BF294" s="251">
        <f>IF(N294="snížená",J294,0)</f>
        <v>0</v>
      </c>
      <c r="BG294" s="251">
        <f>IF(N294="zákl. přenesená",J294,0)</f>
        <v>0</v>
      </c>
      <c r="BH294" s="251">
        <f>IF(N294="sníž. přenesená",J294,0)</f>
        <v>0</v>
      </c>
      <c r="BI294" s="251">
        <f>IF(N294="nulová",J294,0)</f>
        <v>0</v>
      </c>
      <c r="BJ294" s="25" t="s">
        <v>24</v>
      </c>
      <c r="BK294" s="251">
        <f>ROUND(I294*H294,2)</f>
        <v>0</v>
      </c>
      <c r="BL294" s="25" t="s">
        <v>401</v>
      </c>
      <c r="BM294" s="25" t="s">
        <v>1496</v>
      </c>
    </row>
    <row r="295" spans="2:47" s="1" customFormat="1" ht="13.5">
      <c r="B295" s="47"/>
      <c r="C295" s="75"/>
      <c r="D295" s="252" t="s">
        <v>403</v>
      </c>
      <c r="E295" s="75"/>
      <c r="F295" s="253" t="s">
        <v>3209</v>
      </c>
      <c r="G295" s="75"/>
      <c r="H295" s="75"/>
      <c r="I295" s="208"/>
      <c r="J295" s="75"/>
      <c r="K295" s="75"/>
      <c r="L295" s="73"/>
      <c r="M295" s="254"/>
      <c r="N295" s="48"/>
      <c r="O295" s="48"/>
      <c r="P295" s="48"/>
      <c r="Q295" s="48"/>
      <c r="R295" s="48"/>
      <c r="S295" s="48"/>
      <c r="T295" s="96"/>
      <c r="AT295" s="25" t="s">
        <v>403</v>
      </c>
      <c r="AU295" s="25" t="s">
        <v>24</v>
      </c>
    </row>
    <row r="296" spans="2:65" s="1" customFormat="1" ht="16.5" customHeight="1">
      <c r="B296" s="47"/>
      <c r="C296" s="240" t="s">
        <v>1020</v>
      </c>
      <c r="D296" s="240" t="s">
        <v>396</v>
      </c>
      <c r="E296" s="241" t="s">
        <v>3210</v>
      </c>
      <c r="F296" s="242" t="s">
        <v>3211</v>
      </c>
      <c r="G296" s="243" t="s">
        <v>2831</v>
      </c>
      <c r="H296" s="244">
        <v>1</v>
      </c>
      <c r="I296" s="245"/>
      <c r="J296" s="246">
        <f>ROUND(I296*H296,2)</f>
        <v>0</v>
      </c>
      <c r="K296" s="242" t="s">
        <v>22</v>
      </c>
      <c r="L296" s="73"/>
      <c r="M296" s="247" t="s">
        <v>22</v>
      </c>
      <c r="N296" s="248" t="s">
        <v>44</v>
      </c>
      <c r="O296" s="48"/>
      <c r="P296" s="249">
        <f>O296*H296</f>
        <v>0</v>
      </c>
      <c r="Q296" s="249">
        <v>0</v>
      </c>
      <c r="R296" s="249">
        <f>Q296*H296</f>
        <v>0</v>
      </c>
      <c r="S296" s="249">
        <v>0</v>
      </c>
      <c r="T296" s="250">
        <f>S296*H296</f>
        <v>0</v>
      </c>
      <c r="AR296" s="25" t="s">
        <v>401</v>
      </c>
      <c r="AT296" s="25" t="s">
        <v>396</v>
      </c>
      <c r="AU296" s="25" t="s">
        <v>24</v>
      </c>
      <c r="AY296" s="25" t="s">
        <v>394</v>
      </c>
      <c r="BE296" s="251">
        <f>IF(N296="základní",J296,0)</f>
        <v>0</v>
      </c>
      <c r="BF296" s="251">
        <f>IF(N296="snížená",J296,0)</f>
        <v>0</v>
      </c>
      <c r="BG296" s="251">
        <f>IF(N296="zákl. přenesená",J296,0)</f>
        <v>0</v>
      </c>
      <c r="BH296" s="251">
        <f>IF(N296="sníž. přenesená",J296,0)</f>
        <v>0</v>
      </c>
      <c r="BI296" s="251">
        <f>IF(N296="nulová",J296,0)</f>
        <v>0</v>
      </c>
      <c r="BJ296" s="25" t="s">
        <v>24</v>
      </c>
      <c r="BK296" s="251">
        <f>ROUND(I296*H296,2)</f>
        <v>0</v>
      </c>
      <c r="BL296" s="25" t="s">
        <v>401</v>
      </c>
      <c r="BM296" s="25" t="s">
        <v>1505</v>
      </c>
    </row>
    <row r="297" spans="2:47" s="1" customFormat="1" ht="13.5">
      <c r="B297" s="47"/>
      <c r="C297" s="75"/>
      <c r="D297" s="252" t="s">
        <v>403</v>
      </c>
      <c r="E297" s="75"/>
      <c r="F297" s="253" t="s">
        <v>3211</v>
      </c>
      <c r="G297" s="75"/>
      <c r="H297" s="75"/>
      <c r="I297" s="208"/>
      <c r="J297" s="75"/>
      <c r="K297" s="75"/>
      <c r="L297" s="73"/>
      <c r="M297" s="254"/>
      <c r="N297" s="48"/>
      <c r="O297" s="48"/>
      <c r="P297" s="48"/>
      <c r="Q297" s="48"/>
      <c r="R297" s="48"/>
      <c r="S297" s="48"/>
      <c r="T297" s="96"/>
      <c r="AT297" s="25" t="s">
        <v>403</v>
      </c>
      <c r="AU297" s="25" t="s">
        <v>24</v>
      </c>
    </row>
    <row r="298" spans="2:65" s="1" customFormat="1" ht="16.5" customHeight="1">
      <c r="B298" s="47"/>
      <c r="C298" s="240" t="s">
        <v>1024</v>
      </c>
      <c r="D298" s="240" t="s">
        <v>396</v>
      </c>
      <c r="E298" s="241" t="s">
        <v>3212</v>
      </c>
      <c r="F298" s="242" t="s">
        <v>3213</v>
      </c>
      <c r="G298" s="243" t="s">
        <v>2831</v>
      </c>
      <c r="H298" s="244">
        <v>2</v>
      </c>
      <c r="I298" s="245"/>
      <c r="J298" s="246">
        <f>ROUND(I298*H298,2)</f>
        <v>0</v>
      </c>
      <c r="K298" s="242" t="s">
        <v>22</v>
      </c>
      <c r="L298" s="73"/>
      <c r="M298" s="247" t="s">
        <v>22</v>
      </c>
      <c r="N298" s="248" t="s">
        <v>44</v>
      </c>
      <c r="O298" s="48"/>
      <c r="P298" s="249">
        <f>O298*H298</f>
        <v>0</v>
      </c>
      <c r="Q298" s="249">
        <v>0</v>
      </c>
      <c r="R298" s="249">
        <f>Q298*H298</f>
        <v>0</v>
      </c>
      <c r="S298" s="249">
        <v>0</v>
      </c>
      <c r="T298" s="250">
        <f>S298*H298</f>
        <v>0</v>
      </c>
      <c r="AR298" s="25" t="s">
        <v>401</v>
      </c>
      <c r="AT298" s="25" t="s">
        <v>396</v>
      </c>
      <c r="AU298" s="25" t="s">
        <v>24</v>
      </c>
      <c r="AY298" s="25" t="s">
        <v>394</v>
      </c>
      <c r="BE298" s="251">
        <f>IF(N298="základní",J298,0)</f>
        <v>0</v>
      </c>
      <c r="BF298" s="251">
        <f>IF(N298="snížená",J298,0)</f>
        <v>0</v>
      </c>
      <c r="BG298" s="251">
        <f>IF(N298="zákl. přenesená",J298,0)</f>
        <v>0</v>
      </c>
      <c r="BH298" s="251">
        <f>IF(N298="sníž. přenesená",J298,0)</f>
        <v>0</v>
      </c>
      <c r="BI298" s="251">
        <f>IF(N298="nulová",J298,0)</f>
        <v>0</v>
      </c>
      <c r="BJ298" s="25" t="s">
        <v>24</v>
      </c>
      <c r="BK298" s="251">
        <f>ROUND(I298*H298,2)</f>
        <v>0</v>
      </c>
      <c r="BL298" s="25" t="s">
        <v>401</v>
      </c>
      <c r="BM298" s="25" t="s">
        <v>1518</v>
      </c>
    </row>
    <row r="299" spans="2:47" s="1" customFormat="1" ht="13.5">
      <c r="B299" s="47"/>
      <c r="C299" s="75"/>
      <c r="D299" s="252" t="s">
        <v>403</v>
      </c>
      <c r="E299" s="75"/>
      <c r="F299" s="253" t="s">
        <v>3213</v>
      </c>
      <c r="G299" s="75"/>
      <c r="H299" s="75"/>
      <c r="I299" s="208"/>
      <c r="J299" s="75"/>
      <c r="K299" s="75"/>
      <c r="L299" s="73"/>
      <c r="M299" s="254"/>
      <c r="N299" s="48"/>
      <c r="O299" s="48"/>
      <c r="P299" s="48"/>
      <c r="Q299" s="48"/>
      <c r="R299" s="48"/>
      <c r="S299" s="48"/>
      <c r="T299" s="96"/>
      <c r="AT299" s="25" t="s">
        <v>403</v>
      </c>
      <c r="AU299" s="25" t="s">
        <v>24</v>
      </c>
    </row>
    <row r="300" spans="2:65" s="1" customFormat="1" ht="16.5" customHeight="1">
      <c r="B300" s="47"/>
      <c r="C300" s="240" t="s">
        <v>1028</v>
      </c>
      <c r="D300" s="240" t="s">
        <v>396</v>
      </c>
      <c r="E300" s="241" t="s">
        <v>3214</v>
      </c>
      <c r="F300" s="242" t="s">
        <v>3215</v>
      </c>
      <c r="G300" s="243" t="s">
        <v>2831</v>
      </c>
      <c r="H300" s="244">
        <v>10</v>
      </c>
      <c r="I300" s="245"/>
      <c r="J300" s="246">
        <f>ROUND(I300*H300,2)</f>
        <v>0</v>
      </c>
      <c r="K300" s="242" t="s">
        <v>22</v>
      </c>
      <c r="L300" s="73"/>
      <c r="M300" s="247" t="s">
        <v>22</v>
      </c>
      <c r="N300" s="248" t="s">
        <v>44</v>
      </c>
      <c r="O300" s="48"/>
      <c r="P300" s="249">
        <f>O300*H300</f>
        <v>0</v>
      </c>
      <c r="Q300" s="249">
        <v>0</v>
      </c>
      <c r="R300" s="249">
        <f>Q300*H300</f>
        <v>0</v>
      </c>
      <c r="S300" s="249">
        <v>0</v>
      </c>
      <c r="T300" s="250">
        <f>S300*H300</f>
        <v>0</v>
      </c>
      <c r="AR300" s="25" t="s">
        <v>401</v>
      </c>
      <c r="AT300" s="25" t="s">
        <v>396</v>
      </c>
      <c r="AU300" s="25" t="s">
        <v>24</v>
      </c>
      <c r="AY300" s="25" t="s">
        <v>394</v>
      </c>
      <c r="BE300" s="251">
        <f>IF(N300="základní",J300,0)</f>
        <v>0</v>
      </c>
      <c r="BF300" s="251">
        <f>IF(N300="snížená",J300,0)</f>
        <v>0</v>
      </c>
      <c r="BG300" s="251">
        <f>IF(N300="zákl. přenesená",J300,0)</f>
        <v>0</v>
      </c>
      <c r="BH300" s="251">
        <f>IF(N300="sníž. přenesená",J300,0)</f>
        <v>0</v>
      </c>
      <c r="BI300" s="251">
        <f>IF(N300="nulová",J300,0)</f>
        <v>0</v>
      </c>
      <c r="BJ300" s="25" t="s">
        <v>24</v>
      </c>
      <c r="BK300" s="251">
        <f>ROUND(I300*H300,2)</f>
        <v>0</v>
      </c>
      <c r="BL300" s="25" t="s">
        <v>401</v>
      </c>
      <c r="BM300" s="25" t="s">
        <v>1529</v>
      </c>
    </row>
    <row r="301" spans="2:47" s="1" customFormat="1" ht="13.5">
      <c r="B301" s="47"/>
      <c r="C301" s="75"/>
      <c r="D301" s="252" t="s">
        <v>403</v>
      </c>
      <c r="E301" s="75"/>
      <c r="F301" s="253" t="s">
        <v>3215</v>
      </c>
      <c r="G301" s="75"/>
      <c r="H301" s="75"/>
      <c r="I301" s="208"/>
      <c r="J301" s="75"/>
      <c r="K301" s="75"/>
      <c r="L301" s="73"/>
      <c r="M301" s="254"/>
      <c r="N301" s="48"/>
      <c r="O301" s="48"/>
      <c r="P301" s="48"/>
      <c r="Q301" s="48"/>
      <c r="R301" s="48"/>
      <c r="S301" s="48"/>
      <c r="T301" s="96"/>
      <c r="AT301" s="25" t="s">
        <v>403</v>
      </c>
      <c r="AU301" s="25" t="s">
        <v>24</v>
      </c>
    </row>
    <row r="302" spans="2:63" s="11" customFormat="1" ht="29.85" customHeight="1">
      <c r="B302" s="224"/>
      <c r="C302" s="225"/>
      <c r="D302" s="226" t="s">
        <v>72</v>
      </c>
      <c r="E302" s="238" t="s">
        <v>3055</v>
      </c>
      <c r="F302" s="238" t="s">
        <v>3056</v>
      </c>
      <c r="G302" s="225"/>
      <c r="H302" s="225"/>
      <c r="I302" s="228"/>
      <c r="J302" s="239">
        <f>BK302</f>
        <v>0</v>
      </c>
      <c r="K302" s="225"/>
      <c r="L302" s="230"/>
      <c r="M302" s="231"/>
      <c r="N302" s="232"/>
      <c r="O302" s="232"/>
      <c r="P302" s="233">
        <f>SUM(P303:P320)</f>
        <v>0</v>
      </c>
      <c r="Q302" s="232"/>
      <c r="R302" s="233">
        <f>SUM(R303:R320)</f>
        <v>0</v>
      </c>
      <c r="S302" s="232"/>
      <c r="T302" s="234">
        <f>SUM(T303:T320)</f>
        <v>0</v>
      </c>
      <c r="AR302" s="235" t="s">
        <v>24</v>
      </c>
      <c r="AT302" s="236" t="s">
        <v>72</v>
      </c>
      <c r="AU302" s="236" t="s">
        <v>24</v>
      </c>
      <c r="AY302" s="235" t="s">
        <v>394</v>
      </c>
      <c r="BK302" s="237">
        <f>SUM(BK303:BK320)</f>
        <v>0</v>
      </c>
    </row>
    <row r="303" spans="2:65" s="1" customFormat="1" ht="16.5" customHeight="1">
      <c r="B303" s="47"/>
      <c r="C303" s="240" t="s">
        <v>1036</v>
      </c>
      <c r="D303" s="240" t="s">
        <v>396</v>
      </c>
      <c r="E303" s="241" t="s">
        <v>3216</v>
      </c>
      <c r="F303" s="242" t="s">
        <v>3217</v>
      </c>
      <c r="G303" s="243" t="s">
        <v>2831</v>
      </c>
      <c r="H303" s="244">
        <v>110</v>
      </c>
      <c r="I303" s="245"/>
      <c r="J303" s="246">
        <f>ROUND(I303*H303,2)</f>
        <v>0</v>
      </c>
      <c r="K303" s="242" t="s">
        <v>22</v>
      </c>
      <c r="L303" s="73"/>
      <c r="M303" s="247" t="s">
        <v>22</v>
      </c>
      <c r="N303" s="248" t="s">
        <v>44</v>
      </c>
      <c r="O303" s="48"/>
      <c r="P303" s="249">
        <f>O303*H303</f>
        <v>0</v>
      </c>
      <c r="Q303" s="249">
        <v>0</v>
      </c>
      <c r="R303" s="249">
        <f>Q303*H303</f>
        <v>0</v>
      </c>
      <c r="S303" s="249">
        <v>0</v>
      </c>
      <c r="T303" s="250">
        <f>S303*H303</f>
        <v>0</v>
      </c>
      <c r="AR303" s="25" t="s">
        <v>401</v>
      </c>
      <c r="AT303" s="25" t="s">
        <v>396</v>
      </c>
      <c r="AU303" s="25" t="s">
        <v>81</v>
      </c>
      <c r="AY303" s="25" t="s">
        <v>394</v>
      </c>
      <c r="BE303" s="251">
        <f>IF(N303="základní",J303,0)</f>
        <v>0</v>
      </c>
      <c r="BF303" s="251">
        <f>IF(N303="snížená",J303,0)</f>
        <v>0</v>
      </c>
      <c r="BG303" s="251">
        <f>IF(N303="zákl. přenesená",J303,0)</f>
        <v>0</v>
      </c>
      <c r="BH303" s="251">
        <f>IF(N303="sníž. přenesená",J303,0)</f>
        <v>0</v>
      </c>
      <c r="BI303" s="251">
        <f>IF(N303="nulová",J303,0)</f>
        <v>0</v>
      </c>
      <c r="BJ303" s="25" t="s">
        <v>24</v>
      </c>
      <c r="BK303" s="251">
        <f>ROUND(I303*H303,2)</f>
        <v>0</v>
      </c>
      <c r="BL303" s="25" t="s">
        <v>401</v>
      </c>
      <c r="BM303" s="25" t="s">
        <v>1539</v>
      </c>
    </row>
    <row r="304" spans="2:47" s="1" customFormat="1" ht="13.5">
      <c r="B304" s="47"/>
      <c r="C304" s="75"/>
      <c r="D304" s="252" t="s">
        <v>403</v>
      </c>
      <c r="E304" s="75"/>
      <c r="F304" s="253" t="s">
        <v>3217</v>
      </c>
      <c r="G304" s="75"/>
      <c r="H304" s="75"/>
      <c r="I304" s="208"/>
      <c r="J304" s="75"/>
      <c r="K304" s="75"/>
      <c r="L304" s="73"/>
      <c r="M304" s="254"/>
      <c r="N304" s="48"/>
      <c r="O304" s="48"/>
      <c r="P304" s="48"/>
      <c r="Q304" s="48"/>
      <c r="R304" s="48"/>
      <c r="S304" s="48"/>
      <c r="T304" s="96"/>
      <c r="AT304" s="25" t="s">
        <v>403</v>
      </c>
      <c r="AU304" s="25" t="s">
        <v>81</v>
      </c>
    </row>
    <row r="305" spans="2:65" s="1" customFormat="1" ht="16.5" customHeight="1">
      <c r="B305" s="47"/>
      <c r="C305" s="240" t="s">
        <v>1040</v>
      </c>
      <c r="D305" s="240" t="s">
        <v>396</v>
      </c>
      <c r="E305" s="241" t="s">
        <v>3218</v>
      </c>
      <c r="F305" s="242" t="s">
        <v>3177</v>
      </c>
      <c r="G305" s="243" t="s">
        <v>612</v>
      </c>
      <c r="H305" s="244">
        <v>80</v>
      </c>
      <c r="I305" s="245"/>
      <c r="J305" s="246">
        <f>ROUND(I305*H305,2)</f>
        <v>0</v>
      </c>
      <c r="K305" s="242" t="s">
        <v>22</v>
      </c>
      <c r="L305" s="73"/>
      <c r="M305" s="247" t="s">
        <v>22</v>
      </c>
      <c r="N305" s="248" t="s">
        <v>44</v>
      </c>
      <c r="O305" s="48"/>
      <c r="P305" s="249">
        <f>O305*H305</f>
        <v>0</v>
      </c>
      <c r="Q305" s="249">
        <v>0</v>
      </c>
      <c r="R305" s="249">
        <f>Q305*H305</f>
        <v>0</v>
      </c>
      <c r="S305" s="249">
        <v>0</v>
      </c>
      <c r="T305" s="250">
        <f>S305*H305</f>
        <v>0</v>
      </c>
      <c r="AR305" s="25" t="s">
        <v>401</v>
      </c>
      <c r="AT305" s="25" t="s">
        <v>396</v>
      </c>
      <c r="AU305" s="25" t="s">
        <v>81</v>
      </c>
      <c r="AY305" s="25" t="s">
        <v>394</v>
      </c>
      <c r="BE305" s="251">
        <f>IF(N305="základní",J305,0)</f>
        <v>0</v>
      </c>
      <c r="BF305" s="251">
        <f>IF(N305="snížená",J305,0)</f>
        <v>0</v>
      </c>
      <c r="BG305" s="251">
        <f>IF(N305="zákl. přenesená",J305,0)</f>
        <v>0</v>
      </c>
      <c r="BH305" s="251">
        <f>IF(N305="sníž. přenesená",J305,0)</f>
        <v>0</v>
      </c>
      <c r="BI305" s="251">
        <f>IF(N305="nulová",J305,0)</f>
        <v>0</v>
      </c>
      <c r="BJ305" s="25" t="s">
        <v>24</v>
      </c>
      <c r="BK305" s="251">
        <f>ROUND(I305*H305,2)</f>
        <v>0</v>
      </c>
      <c r="BL305" s="25" t="s">
        <v>401</v>
      </c>
      <c r="BM305" s="25" t="s">
        <v>1550</v>
      </c>
    </row>
    <row r="306" spans="2:47" s="1" customFormat="1" ht="13.5">
      <c r="B306" s="47"/>
      <c r="C306" s="75"/>
      <c r="D306" s="252" t="s">
        <v>403</v>
      </c>
      <c r="E306" s="75"/>
      <c r="F306" s="253" t="s">
        <v>3177</v>
      </c>
      <c r="G306" s="75"/>
      <c r="H306" s="75"/>
      <c r="I306" s="208"/>
      <c r="J306" s="75"/>
      <c r="K306" s="75"/>
      <c r="L306" s="73"/>
      <c r="M306" s="254"/>
      <c r="N306" s="48"/>
      <c r="O306" s="48"/>
      <c r="P306" s="48"/>
      <c r="Q306" s="48"/>
      <c r="R306" s="48"/>
      <c r="S306" s="48"/>
      <c r="T306" s="96"/>
      <c r="AT306" s="25" t="s">
        <v>403</v>
      </c>
      <c r="AU306" s="25" t="s">
        <v>81</v>
      </c>
    </row>
    <row r="307" spans="2:65" s="1" customFormat="1" ht="16.5" customHeight="1">
      <c r="B307" s="47"/>
      <c r="C307" s="240" t="s">
        <v>1050</v>
      </c>
      <c r="D307" s="240" t="s">
        <v>396</v>
      </c>
      <c r="E307" s="241" t="s">
        <v>3219</v>
      </c>
      <c r="F307" s="242" t="s">
        <v>3179</v>
      </c>
      <c r="G307" s="243" t="s">
        <v>612</v>
      </c>
      <c r="H307" s="244">
        <v>50</v>
      </c>
      <c r="I307" s="245"/>
      <c r="J307" s="246">
        <f>ROUND(I307*H307,2)</f>
        <v>0</v>
      </c>
      <c r="K307" s="242" t="s">
        <v>22</v>
      </c>
      <c r="L307" s="73"/>
      <c r="M307" s="247" t="s">
        <v>22</v>
      </c>
      <c r="N307" s="248" t="s">
        <v>44</v>
      </c>
      <c r="O307" s="48"/>
      <c r="P307" s="249">
        <f>O307*H307</f>
        <v>0</v>
      </c>
      <c r="Q307" s="249">
        <v>0</v>
      </c>
      <c r="R307" s="249">
        <f>Q307*H307</f>
        <v>0</v>
      </c>
      <c r="S307" s="249">
        <v>0</v>
      </c>
      <c r="T307" s="250">
        <f>S307*H307</f>
        <v>0</v>
      </c>
      <c r="AR307" s="25" t="s">
        <v>401</v>
      </c>
      <c r="AT307" s="25" t="s">
        <v>396</v>
      </c>
      <c r="AU307" s="25" t="s">
        <v>81</v>
      </c>
      <c r="AY307" s="25" t="s">
        <v>394</v>
      </c>
      <c r="BE307" s="251">
        <f>IF(N307="základní",J307,0)</f>
        <v>0</v>
      </c>
      <c r="BF307" s="251">
        <f>IF(N307="snížená",J307,0)</f>
        <v>0</v>
      </c>
      <c r="BG307" s="251">
        <f>IF(N307="zákl. přenesená",J307,0)</f>
        <v>0</v>
      </c>
      <c r="BH307" s="251">
        <f>IF(N307="sníž. přenesená",J307,0)</f>
        <v>0</v>
      </c>
      <c r="BI307" s="251">
        <f>IF(N307="nulová",J307,0)</f>
        <v>0</v>
      </c>
      <c r="BJ307" s="25" t="s">
        <v>24</v>
      </c>
      <c r="BK307" s="251">
        <f>ROUND(I307*H307,2)</f>
        <v>0</v>
      </c>
      <c r="BL307" s="25" t="s">
        <v>401</v>
      </c>
      <c r="BM307" s="25" t="s">
        <v>1562</v>
      </c>
    </row>
    <row r="308" spans="2:47" s="1" customFormat="1" ht="13.5">
      <c r="B308" s="47"/>
      <c r="C308" s="75"/>
      <c r="D308" s="252" t="s">
        <v>403</v>
      </c>
      <c r="E308" s="75"/>
      <c r="F308" s="253" t="s">
        <v>3179</v>
      </c>
      <c r="G308" s="75"/>
      <c r="H308" s="75"/>
      <c r="I308" s="208"/>
      <c r="J308" s="75"/>
      <c r="K308" s="75"/>
      <c r="L308" s="73"/>
      <c r="M308" s="254"/>
      <c r="N308" s="48"/>
      <c r="O308" s="48"/>
      <c r="P308" s="48"/>
      <c r="Q308" s="48"/>
      <c r="R308" s="48"/>
      <c r="S308" s="48"/>
      <c r="T308" s="96"/>
      <c r="AT308" s="25" t="s">
        <v>403</v>
      </c>
      <c r="AU308" s="25" t="s">
        <v>81</v>
      </c>
    </row>
    <row r="309" spans="2:65" s="1" customFormat="1" ht="16.5" customHeight="1">
      <c r="B309" s="47"/>
      <c r="C309" s="240" t="s">
        <v>1056</v>
      </c>
      <c r="D309" s="240" t="s">
        <v>396</v>
      </c>
      <c r="E309" s="241" t="s">
        <v>3220</v>
      </c>
      <c r="F309" s="242" t="s">
        <v>3185</v>
      </c>
      <c r="G309" s="243" t="s">
        <v>2831</v>
      </c>
      <c r="H309" s="244">
        <v>40</v>
      </c>
      <c r="I309" s="245"/>
      <c r="J309" s="246">
        <f>ROUND(I309*H309,2)</f>
        <v>0</v>
      </c>
      <c r="K309" s="242" t="s">
        <v>22</v>
      </c>
      <c r="L309" s="73"/>
      <c r="M309" s="247" t="s">
        <v>22</v>
      </c>
      <c r="N309" s="248" t="s">
        <v>44</v>
      </c>
      <c r="O309" s="48"/>
      <c r="P309" s="249">
        <f>O309*H309</f>
        <v>0</v>
      </c>
      <c r="Q309" s="249">
        <v>0</v>
      </c>
      <c r="R309" s="249">
        <f>Q309*H309</f>
        <v>0</v>
      </c>
      <c r="S309" s="249">
        <v>0</v>
      </c>
      <c r="T309" s="250">
        <f>S309*H309</f>
        <v>0</v>
      </c>
      <c r="AR309" s="25" t="s">
        <v>401</v>
      </c>
      <c r="AT309" s="25" t="s">
        <v>396</v>
      </c>
      <c r="AU309" s="25" t="s">
        <v>81</v>
      </c>
      <c r="AY309" s="25" t="s">
        <v>394</v>
      </c>
      <c r="BE309" s="251">
        <f>IF(N309="základní",J309,0)</f>
        <v>0</v>
      </c>
      <c r="BF309" s="251">
        <f>IF(N309="snížená",J309,0)</f>
        <v>0</v>
      </c>
      <c r="BG309" s="251">
        <f>IF(N309="zákl. přenesená",J309,0)</f>
        <v>0</v>
      </c>
      <c r="BH309" s="251">
        <f>IF(N309="sníž. přenesená",J309,0)</f>
        <v>0</v>
      </c>
      <c r="BI309" s="251">
        <f>IF(N309="nulová",J309,0)</f>
        <v>0</v>
      </c>
      <c r="BJ309" s="25" t="s">
        <v>24</v>
      </c>
      <c r="BK309" s="251">
        <f>ROUND(I309*H309,2)</f>
        <v>0</v>
      </c>
      <c r="BL309" s="25" t="s">
        <v>401</v>
      </c>
      <c r="BM309" s="25" t="s">
        <v>1573</v>
      </c>
    </row>
    <row r="310" spans="2:47" s="1" customFormat="1" ht="13.5">
      <c r="B310" s="47"/>
      <c r="C310" s="75"/>
      <c r="D310" s="252" t="s">
        <v>403</v>
      </c>
      <c r="E310" s="75"/>
      <c r="F310" s="253" t="s">
        <v>3185</v>
      </c>
      <c r="G310" s="75"/>
      <c r="H310" s="75"/>
      <c r="I310" s="208"/>
      <c r="J310" s="75"/>
      <c r="K310" s="75"/>
      <c r="L310" s="73"/>
      <c r="M310" s="254"/>
      <c r="N310" s="48"/>
      <c r="O310" s="48"/>
      <c r="P310" s="48"/>
      <c r="Q310" s="48"/>
      <c r="R310" s="48"/>
      <c r="S310" s="48"/>
      <c r="T310" s="96"/>
      <c r="AT310" s="25" t="s">
        <v>403</v>
      </c>
      <c r="AU310" s="25" t="s">
        <v>81</v>
      </c>
    </row>
    <row r="311" spans="2:65" s="1" customFormat="1" ht="16.5" customHeight="1">
      <c r="B311" s="47"/>
      <c r="C311" s="240" t="s">
        <v>1069</v>
      </c>
      <c r="D311" s="240" t="s">
        <v>396</v>
      </c>
      <c r="E311" s="241" t="s">
        <v>3221</v>
      </c>
      <c r="F311" s="242" t="s">
        <v>3077</v>
      </c>
      <c r="G311" s="243" t="s">
        <v>612</v>
      </c>
      <c r="H311" s="244">
        <v>35</v>
      </c>
      <c r="I311" s="245"/>
      <c r="J311" s="246">
        <f>ROUND(I311*H311,2)</f>
        <v>0</v>
      </c>
      <c r="K311" s="242" t="s">
        <v>22</v>
      </c>
      <c r="L311" s="73"/>
      <c r="M311" s="247" t="s">
        <v>22</v>
      </c>
      <c r="N311" s="248" t="s">
        <v>44</v>
      </c>
      <c r="O311" s="48"/>
      <c r="P311" s="249">
        <f>O311*H311</f>
        <v>0</v>
      </c>
      <c r="Q311" s="249">
        <v>0</v>
      </c>
      <c r="R311" s="249">
        <f>Q311*H311</f>
        <v>0</v>
      </c>
      <c r="S311" s="249">
        <v>0</v>
      </c>
      <c r="T311" s="250">
        <f>S311*H311</f>
        <v>0</v>
      </c>
      <c r="AR311" s="25" t="s">
        <v>401</v>
      </c>
      <c r="AT311" s="25" t="s">
        <v>396</v>
      </c>
      <c r="AU311" s="25" t="s">
        <v>81</v>
      </c>
      <c r="AY311" s="25" t="s">
        <v>394</v>
      </c>
      <c r="BE311" s="251">
        <f>IF(N311="základní",J311,0)</f>
        <v>0</v>
      </c>
      <c r="BF311" s="251">
        <f>IF(N311="snížená",J311,0)</f>
        <v>0</v>
      </c>
      <c r="BG311" s="251">
        <f>IF(N311="zákl. přenesená",J311,0)</f>
        <v>0</v>
      </c>
      <c r="BH311" s="251">
        <f>IF(N311="sníž. přenesená",J311,0)</f>
        <v>0</v>
      </c>
      <c r="BI311" s="251">
        <f>IF(N311="nulová",J311,0)</f>
        <v>0</v>
      </c>
      <c r="BJ311" s="25" t="s">
        <v>24</v>
      </c>
      <c r="BK311" s="251">
        <f>ROUND(I311*H311,2)</f>
        <v>0</v>
      </c>
      <c r="BL311" s="25" t="s">
        <v>401</v>
      </c>
      <c r="BM311" s="25" t="s">
        <v>1585</v>
      </c>
    </row>
    <row r="312" spans="2:47" s="1" customFormat="1" ht="13.5">
      <c r="B312" s="47"/>
      <c r="C312" s="75"/>
      <c r="D312" s="252" t="s">
        <v>403</v>
      </c>
      <c r="E312" s="75"/>
      <c r="F312" s="253" t="s">
        <v>3077</v>
      </c>
      <c r="G312" s="75"/>
      <c r="H312" s="75"/>
      <c r="I312" s="208"/>
      <c r="J312" s="75"/>
      <c r="K312" s="75"/>
      <c r="L312" s="73"/>
      <c r="M312" s="254"/>
      <c r="N312" s="48"/>
      <c r="O312" s="48"/>
      <c r="P312" s="48"/>
      <c r="Q312" s="48"/>
      <c r="R312" s="48"/>
      <c r="S312" s="48"/>
      <c r="T312" s="96"/>
      <c r="AT312" s="25" t="s">
        <v>403</v>
      </c>
      <c r="AU312" s="25" t="s">
        <v>81</v>
      </c>
    </row>
    <row r="313" spans="2:65" s="1" customFormat="1" ht="16.5" customHeight="1">
      <c r="B313" s="47"/>
      <c r="C313" s="240" t="s">
        <v>1074</v>
      </c>
      <c r="D313" s="240" t="s">
        <v>396</v>
      </c>
      <c r="E313" s="241" t="s">
        <v>3222</v>
      </c>
      <c r="F313" s="242" t="s">
        <v>3079</v>
      </c>
      <c r="G313" s="243" t="s">
        <v>612</v>
      </c>
      <c r="H313" s="244">
        <v>40</v>
      </c>
      <c r="I313" s="245"/>
      <c r="J313" s="246">
        <f>ROUND(I313*H313,2)</f>
        <v>0</v>
      </c>
      <c r="K313" s="242" t="s">
        <v>22</v>
      </c>
      <c r="L313" s="73"/>
      <c r="M313" s="247" t="s">
        <v>22</v>
      </c>
      <c r="N313" s="248" t="s">
        <v>44</v>
      </c>
      <c r="O313" s="48"/>
      <c r="P313" s="249">
        <f>O313*H313</f>
        <v>0</v>
      </c>
      <c r="Q313" s="249">
        <v>0</v>
      </c>
      <c r="R313" s="249">
        <f>Q313*H313</f>
        <v>0</v>
      </c>
      <c r="S313" s="249">
        <v>0</v>
      </c>
      <c r="T313" s="250">
        <f>S313*H313</f>
        <v>0</v>
      </c>
      <c r="AR313" s="25" t="s">
        <v>401</v>
      </c>
      <c r="AT313" s="25" t="s">
        <v>396</v>
      </c>
      <c r="AU313" s="25" t="s">
        <v>81</v>
      </c>
      <c r="AY313" s="25" t="s">
        <v>394</v>
      </c>
      <c r="BE313" s="251">
        <f>IF(N313="základní",J313,0)</f>
        <v>0</v>
      </c>
      <c r="BF313" s="251">
        <f>IF(N313="snížená",J313,0)</f>
        <v>0</v>
      </c>
      <c r="BG313" s="251">
        <f>IF(N313="zákl. přenesená",J313,0)</f>
        <v>0</v>
      </c>
      <c r="BH313" s="251">
        <f>IF(N313="sníž. přenesená",J313,0)</f>
        <v>0</v>
      </c>
      <c r="BI313" s="251">
        <f>IF(N313="nulová",J313,0)</f>
        <v>0</v>
      </c>
      <c r="BJ313" s="25" t="s">
        <v>24</v>
      </c>
      <c r="BK313" s="251">
        <f>ROUND(I313*H313,2)</f>
        <v>0</v>
      </c>
      <c r="BL313" s="25" t="s">
        <v>401</v>
      </c>
      <c r="BM313" s="25" t="s">
        <v>1595</v>
      </c>
    </row>
    <row r="314" spans="2:47" s="1" customFormat="1" ht="13.5">
      <c r="B314" s="47"/>
      <c r="C314" s="75"/>
      <c r="D314" s="252" t="s">
        <v>403</v>
      </c>
      <c r="E314" s="75"/>
      <c r="F314" s="253" t="s">
        <v>3079</v>
      </c>
      <c r="G314" s="75"/>
      <c r="H314" s="75"/>
      <c r="I314" s="208"/>
      <c r="J314" s="75"/>
      <c r="K314" s="75"/>
      <c r="L314" s="73"/>
      <c r="M314" s="254"/>
      <c r="N314" s="48"/>
      <c r="O314" s="48"/>
      <c r="P314" s="48"/>
      <c r="Q314" s="48"/>
      <c r="R314" s="48"/>
      <c r="S314" s="48"/>
      <c r="T314" s="96"/>
      <c r="AT314" s="25" t="s">
        <v>403</v>
      </c>
      <c r="AU314" s="25" t="s">
        <v>81</v>
      </c>
    </row>
    <row r="315" spans="2:65" s="1" customFormat="1" ht="16.5" customHeight="1">
      <c r="B315" s="47"/>
      <c r="C315" s="240" t="s">
        <v>1079</v>
      </c>
      <c r="D315" s="240" t="s">
        <v>396</v>
      </c>
      <c r="E315" s="241" t="s">
        <v>3223</v>
      </c>
      <c r="F315" s="242" t="s">
        <v>3083</v>
      </c>
      <c r="G315" s="243" t="s">
        <v>2831</v>
      </c>
      <c r="H315" s="244">
        <v>12</v>
      </c>
      <c r="I315" s="245"/>
      <c r="J315" s="246">
        <f>ROUND(I315*H315,2)</f>
        <v>0</v>
      </c>
      <c r="K315" s="242" t="s">
        <v>22</v>
      </c>
      <c r="L315" s="73"/>
      <c r="M315" s="247" t="s">
        <v>22</v>
      </c>
      <c r="N315" s="248" t="s">
        <v>44</v>
      </c>
      <c r="O315" s="48"/>
      <c r="P315" s="249">
        <f>O315*H315</f>
        <v>0</v>
      </c>
      <c r="Q315" s="249">
        <v>0</v>
      </c>
      <c r="R315" s="249">
        <f>Q315*H315</f>
        <v>0</v>
      </c>
      <c r="S315" s="249">
        <v>0</v>
      </c>
      <c r="T315" s="250">
        <f>S315*H315</f>
        <v>0</v>
      </c>
      <c r="AR315" s="25" t="s">
        <v>401</v>
      </c>
      <c r="AT315" s="25" t="s">
        <v>396</v>
      </c>
      <c r="AU315" s="25" t="s">
        <v>81</v>
      </c>
      <c r="AY315" s="25" t="s">
        <v>394</v>
      </c>
      <c r="BE315" s="251">
        <f>IF(N315="základní",J315,0)</f>
        <v>0</v>
      </c>
      <c r="BF315" s="251">
        <f>IF(N315="snížená",J315,0)</f>
        <v>0</v>
      </c>
      <c r="BG315" s="251">
        <f>IF(N315="zákl. přenesená",J315,0)</f>
        <v>0</v>
      </c>
      <c r="BH315" s="251">
        <f>IF(N315="sníž. přenesená",J315,0)</f>
        <v>0</v>
      </c>
      <c r="BI315" s="251">
        <f>IF(N315="nulová",J315,0)</f>
        <v>0</v>
      </c>
      <c r="BJ315" s="25" t="s">
        <v>24</v>
      </c>
      <c r="BK315" s="251">
        <f>ROUND(I315*H315,2)</f>
        <v>0</v>
      </c>
      <c r="BL315" s="25" t="s">
        <v>401</v>
      </c>
      <c r="BM315" s="25" t="s">
        <v>1610</v>
      </c>
    </row>
    <row r="316" spans="2:47" s="1" customFormat="1" ht="13.5">
      <c r="B316" s="47"/>
      <c r="C316" s="75"/>
      <c r="D316" s="252" t="s">
        <v>403</v>
      </c>
      <c r="E316" s="75"/>
      <c r="F316" s="253" t="s">
        <v>3083</v>
      </c>
      <c r="G316" s="75"/>
      <c r="H316" s="75"/>
      <c r="I316" s="208"/>
      <c r="J316" s="75"/>
      <c r="K316" s="75"/>
      <c r="L316" s="73"/>
      <c r="M316" s="254"/>
      <c r="N316" s="48"/>
      <c r="O316" s="48"/>
      <c r="P316" s="48"/>
      <c r="Q316" s="48"/>
      <c r="R316" s="48"/>
      <c r="S316" s="48"/>
      <c r="T316" s="96"/>
      <c r="AT316" s="25" t="s">
        <v>403</v>
      </c>
      <c r="AU316" s="25" t="s">
        <v>81</v>
      </c>
    </row>
    <row r="317" spans="2:65" s="1" customFormat="1" ht="51" customHeight="1">
      <c r="B317" s="47"/>
      <c r="C317" s="240" t="s">
        <v>1084</v>
      </c>
      <c r="D317" s="240" t="s">
        <v>396</v>
      </c>
      <c r="E317" s="241" t="s">
        <v>3224</v>
      </c>
      <c r="F317" s="242" t="s">
        <v>3085</v>
      </c>
      <c r="G317" s="243" t="s">
        <v>3086</v>
      </c>
      <c r="H317" s="244">
        <v>20</v>
      </c>
      <c r="I317" s="245"/>
      <c r="J317" s="246">
        <f>ROUND(I317*H317,2)</f>
        <v>0</v>
      </c>
      <c r="K317" s="242" t="s">
        <v>22</v>
      </c>
      <c r="L317" s="73"/>
      <c r="M317" s="247" t="s">
        <v>22</v>
      </c>
      <c r="N317" s="248" t="s">
        <v>44</v>
      </c>
      <c r="O317" s="48"/>
      <c r="P317" s="249">
        <f>O317*H317</f>
        <v>0</v>
      </c>
      <c r="Q317" s="249">
        <v>0</v>
      </c>
      <c r="R317" s="249">
        <f>Q317*H317</f>
        <v>0</v>
      </c>
      <c r="S317" s="249">
        <v>0</v>
      </c>
      <c r="T317" s="250">
        <f>S317*H317</f>
        <v>0</v>
      </c>
      <c r="AR317" s="25" t="s">
        <v>401</v>
      </c>
      <c r="AT317" s="25" t="s">
        <v>396</v>
      </c>
      <c r="AU317" s="25" t="s">
        <v>81</v>
      </c>
      <c r="AY317" s="25" t="s">
        <v>394</v>
      </c>
      <c r="BE317" s="251">
        <f>IF(N317="základní",J317,0)</f>
        <v>0</v>
      </c>
      <c r="BF317" s="251">
        <f>IF(N317="snížená",J317,0)</f>
        <v>0</v>
      </c>
      <c r="BG317" s="251">
        <f>IF(N317="zákl. přenesená",J317,0)</f>
        <v>0</v>
      </c>
      <c r="BH317" s="251">
        <f>IF(N317="sníž. přenesená",J317,0)</f>
        <v>0</v>
      </c>
      <c r="BI317" s="251">
        <f>IF(N317="nulová",J317,0)</f>
        <v>0</v>
      </c>
      <c r="BJ317" s="25" t="s">
        <v>24</v>
      </c>
      <c r="BK317" s="251">
        <f>ROUND(I317*H317,2)</f>
        <v>0</v>
      </c>
      <c r="BL317" s="25" t="s">
        <v>401</v>
      </c>
      <c r="BM317" s="25" t="s">
        <v>1622</v>
      </c>
    </row>
    <row r="318" spans="2:47" s="1" customFormat="1" ht="13.5">
      <c r="B318" s="47"/>
      <c r="C318" s="75"/>
      <c r="D318" s="252" t="s">
        <v>403</v>
      </c>
      <c r="E318" s="75"/>
      <c r="F318" s="253" t="s">
        <v>3085</v>
      </c>
      <c r="G318" s="75"/>
      <c r="H318" s="75"/>
      <c r="I318" s="208"/>
      <c r="J318" s="75"/>
      <c r="K318" s="75"/>
      <c r="L318" s="73"/>
      <c r="M318" s="254"/>
      <c r="N318" s="48"/>
      <c r="O318" s="48"/>
      <c r="P318" s="48"/>
      <c r="Q318" s="48"/>
      <c r="R318" s="48"/>
      <c r="S318" s="48"/>
      <c r="T318" s="96"/>
      <c r="AT318" s="25" t="s">
        <v>403</v>
      </c>
      <c r="AU318" s="25" t="s">
        <v>81</v>
      </c>
    </row>
    <row r="319" spans="2:65" s="1" customFormat="1" ht="16.5" customHeight="1">
      <c r="B319" s="47"/>
      <c r="C319" s="240" t="s">
        <v>1090</v>
      </c>
      <c r="D319" s="240" t="s">
        <v>396</v>
      </c>
      <c r="E319" s="241" t="s">
        <v>3225</v>
      </c>
      <c r="F319" s="242" t="s">
        <v>3094</v>
      </c>
      <c r="G319" s="243" t="s">
        <v>3095</v>
      </c>
      <c r="H319" s="244">
        <v>1</v>
      </c>
      <c r="I319" s="245"/>
      <c r="J319" s="246">
        <f>ROUND(I319*H319,2)</f>
        <v>0</v>
      </c>
      <c r="K319" s="242" t="s">
        <v>22</v>
      </c>
      <c r="L319" s="73"/>
      <c r="M319" s="247" t="s">
        <v>22</v>
      </c>
      <c r="N319" s="248" t="s">
        <v>44</v>
      </c>
      <c r="O319" s="48"/>
      <c r="P319" s="249">
        <f>O319*H319</f>
        <v>0</v>
      </c>
      <c r="Q319" s="249">
        <v>0</v>
      </c>
      <c r="R319" s="249">
        <f>Q319*H319</f>
        <v>0</v>
      </c>
      <c r="S319" s="249">
        <v>0</v>
      </c>
      <c r="T319" s="250">
        <f>S319*H319</f>
        <v>0</v>
      </c>
      <c r="AR319" s="25" t="s">
        <v>401</v>
      </c>
      <c r="AT319" s="25" t="s">
        <v>396</v>
      </c>
      <c r="AU319" s="25" t="s">
        <v>81</v>
      </c>
      <c r="AY319" s="25" t="s">
        <v>394</v>
      </c>
      <c r="BE319" s="251">
        <f>IF(N319="základní",J319,0)</f>
        <v>0</v>
      </c>
      <c r="BF319" s="251">
        <f>IF(N319="snížená",J319,0)</f>
        <v>0</v>
      </c>
      <c r="BG319" s="251">
        <f>IF(N319="zákl. přenesená",J319,0)</f>
        <v>0</v>
      </c>
      <c r="BH319" s="251">
        <f>IF(N319="sníž. přenesená",J319,0)</f>
        <v>0</v>
      </c>
      <c r="BI319" s="251">
        <f>IF(N319="nulová",J319,0)</f>
        <v>0</v>
      </c>
      <c r="BJ319" s="25" t="s">
        <v>24</v>
      </c>
      <c r="BK319" s="251">
        <f>ROUND(I319*H319,2)</f>
        <v>0</v>
      </c>
      <c r="BL319" s="25" t="s">
        <v>401</v>
      </c>
      <c r="BM319" s="25" t="s">
        <v>1634</v>
      </c>
    </row>
    <row r="320" spans="2:47" s="1" customFormat="1" ht="13.5">
      <c r="B320" s="47"/>
      <c r="C320" s="75"/>
      <c r="D320" s="252" t="s">
        <v>403</v>
      </c>
      <c r="E320" s="75"/>
      <c r="F320" s="253" t="s">
        <v>3094</v>
      </c>
      <c r="G320" s="75"/>
      <c r="H320" s="75"/>
      <c r="I320" s="208"/>
      <c r="J320" s="75"/>
      <c r="K320" s="75"/>
      <c r="L320" s="73"/>
      <c r="M320" s="254"/>
      <c r="N320" s="48"/>
      <c r="O320" s="48"/>
      <c r="P320" s="48"/>
      <c r="Q320" s="48"/>
      <c r="R320" s="48"/>
      <c r="S320" s="48"/>
      <c r="T320" s="96"/>
      <c r="AT320" s="25" t="s">
        <v>403</v>
      </c>
      <c r="AU320" s="25" t="s">
        <v>81</v>
      </c>
    </row>
    <row r="321" spans="2:63" s="11" customFormat="1" ht="37.4" customHeight="1">
      <c r="B321" s="224"/>
      <c r="C321" s="225"/>
      <c r="D321" s="226" t="s">
        <v>72</v>
      </c>
      <c r="E321" s="227" t="s">
        <v>3226</v>
      </c>
      <c r="F321" s="227" t="s">
        <v>3227</v>
      </c>
      <c r="G321" s="225"/>
      <c r="H321" s="225"/>
      <c r="I321" s="228"/>
      <c r="J321" s="229">
        <f>BK321</f>
        <v>0</v>
      </c>
      <c r="K321" s="225"/>
      <c r="L321" s="230"/>
      <c r="M321" s="231"/>
      <c r="N321" s="232"/>
      <c r="O321" s="232"/>
      <c r="P321" s="233">
        <f>P322+SUM(P323:P334)</f>
        <v>0</v>
      </c>
      <c r="Q321" s="232"/>
      <c r="R321" s="233">
        <f>R322+SUM(R323:R334)</f>
        <v>0</v>
      </c>
      <c r="S321" s="232"/>
      <c r="T321" s="234">
        <f>T322+SUM(T323:T334)</f>
        <v>0</v>
      </c>
      <c r="AR321" s="235" t="s">
        <v>24</v>
      </c>
      <c r="AT321" s="236" t="s">
        <v>72</v>
      </c>
      <c r="AU321" s="236" t="s">
        <v>73</v>
      </c>
      <c r="AY321" s="235" t="s">
        <v>394</v>
      </c>
      <c r="BK321" s="237">
        <f>BK322+SUM(BK323:BK334)</f>
        <v>0</v>
      </c>
    </row>
    <row r="322" spans="2:65" s="1" customFormat="1" ht="16.5" customHeight="1">
      <c r="B322" s="47"/>
      <c r="C322" s="240" t="s">
        <v>1102</v>
      </c>
      <c r="D322" s="240" t="s">
        <v>396</v>
      </c>
      <c r="E322" s="241" t="s">
        <v>3228</v>
      </c>
      <c r="F322" s="242" t="s">
        <v>3229</v>
      </c>
      <c r="G322" s="243" t="s">
        <v>2831</v>
      </c>
      <c r="H322" s="244">
        <v>7</v>
      </c>
      <c r="I322" s="245"/>
      <c r="J322" s="246">
        <f>ROUND(I322*H322,2)</f>
        <v>0</v>
      </c>
      <c r="K322" s="242" t="s">
        <v>22</v>
      </c>
      <c r="L322" s="73"/>
      <c r="M322" s="247" t="s">
        <v>22</v>
      </c>
      <c r="N322" s="248" t="s">
        <v>44</v>
      </c>
      <c r="O322" s="48"/>
      <c r="P322" s="249">
        <f>O322*H322</f>
        <v>0</v>
      </c>
      <c r="Q322" s="249">
        <v>0</v>
      </c>
      <c r="R322" s="249">
        <f>Q322*H322</f>
        <v>0</v>
      </c>
      <c r="S322" s="249">
        <v>0</v>
      </c>
      <c r="T322" s="250">
        <f>S322*H322</f>
        <v>0</v>
      </c>
      <c r="AR322" s="25" t="s">
        <v>401</v>
      </c>
      <c r="AT322" s="25" t="s">
        <v>396</v>
      </c>
      <c r="AU322" s="25" t="s">
        <v>24</v>
      </c>
      <c r="AY322" s="25" t="s">
        <v>394</v>
      </c>
      <c r="BE322" s="251">
        <f>IF(N322="základní",J322,0)</f>
        <v>0</v>
      </c>
      <c r="BF322" s="251">
        <f>IF(N322="snížená",J322,0)</f>
        <v>0</v>
      </c>
      <c r="BG322" s="251">
        <f>IF(N322="zákl. přenesená",J322,0)</f>
        <v>0</v>
      </c>
      <c r="BH322" s="251">
        <f>IF(N322="sníž. přenesená",J322,0)</f>
        <v>0</v>
      </c>
      <c r="BI322" s="251">
        <f>IF(N322="nulová",J322,0)</f>
        <v>0</v>
      </c>
      <c r="BJ322" s="25" t="s">
        <v>24</v>
      </c>
      <c r="BK322" s="251">
        <f>ROUND(I322*H322,2)</f>
        <v>0</v>
      </c>
      <c r="BL322" s="25" t="s">
        <v>401</v>
      </c>
      <c r="BM322" s="25" t="s">
        <v>1646</v>
      </c>
    </row>
    <row r="323" spans="2:47" s="1" customFormat="1" ht="13.5">
      <c r="B323" s="47"/>
      <c r="C323" s="75"/>
      <c r="D323" s="252" t="s">
        <v>403</v>
      </c>
      <c r="E323" s="75"/>
      <c r="F323" s="253" t="s">
        <v>3229</v>
      </c>
      <c r="G323" s="75"/>
      <c r="H323" s="75"/>
      <c r="I323" s="208"/>
      <c r="J323" s="75"/>
      <c r="K323" s="75"/>
      <c r="L323" s="73"/>
      <c r="M323" s="254"/>
      <c r="N323" s="48"/>
      <c r="O323" s="48"/>
      <c r="P323" s="48"/>
      <c r="Q323" s="48"/>
      <c r="R323" s="48"/>
      <c r="S323" s="48"/>
      <c r="T323" s="96"/>
      <c r="AT323" s="25" t="s">
        <v>403</v>
      </c>
      <c r="AU323" s="25" t="s">
        <v>24</v>
      </c>
    </row>
    <row r="324" spans="2:65" s="1" customFormat="1" ht="25.5" customHeight="1">
      <c r="B324" s="47"/>
      <c r="C324" s="240" t="s">
        <v>1108</v>
      </c>
      <c r="D324" s="240" t="s">
        <v>396</v>
      </c>
      <c r="E324" s="241" t="s">
        <v>3230</v>
      </c>
      <c r="F324" s="242" t="s">
        <v>3231</v>
      </c>
      <c r="G324" s="243" t="s">
        <v>2831</v>
      </c>
      <c r="H324" s="244">
        <v>1</v>
      </c>
      <c r="I324" s="245"/>
      <c r="J324" s="246">
        <f>ROUND(I324*H324,2)</f>
        <v>0</v>
      </c>
      <c r="K324" s="242" t="s">
        <v>22</v>
      </c>
      <c r="L324" s="73"/>
      <c r="M324" s="247" t="s">
        <v>22</v>
      </c>
      <c r="N324" s="248" t="s">
        <v>44</v>
      </c>
      <c r="O324" s="48"/>
      <c r="P324" s="249">
        <f>O324*H324</f>
        <v>0</v>
      </c>
      <c r="Q324" s="249">
        <v>0</v>
      </c>
      <c r="R324" s="249">
        <f>Q324*H324</f>
        <v>0</v>
      </c>
      <c r="S324" s="249">
        <v>0</v>
      </c>
      <c r="T324" s="250">
        <f>S324*H324</f>
        <v>0</v>
      </c>
      <c r="AR324" s="25" t="s">
        <v>401</v>
      </c>
      <c r="AT324" s="25" t="s">
        <v>396</v>
      </c>
      <c r="AU324" s="25" t="s">
        <v>24</v>
      </c>
      <c r="AY324" s="25" t="s">
        <v>394</v>
      </c>
      <c r="BE324" s="251">
        <f>IF(N324="základní",J324,0)</f>
        <v>0</v>
      </c>
      <c r="BF324" s="251">
        <f>IF(N324="snížená",J324,0)</f>
        <v>0</v>
      </c>
      <c r="BG324" s="251">
        <f>IF(N324="zákl. přenesená",J324,0)</f>
        <v>0</v>
      </c>
      <c r="BH324" s="251">
        <f>IF(N324="sníž. přenesená",J324,0)</f>
        <v>0</v>
      </c>
      <c r="BI324" s="251">
        <f>IF(N324="nulová",J324,0)</f>
        <v>0</v>
      </c>
      <c r="BJ324" s="25" t="s">
        <v>24</v>
      </c>
      <c r="BK324" s="251">
        <f>ROUND(I324*H324,2)</f>
        <v>0</v>
      </c>
      <c r="BL324" s="25" t="s">
        <v>401</v>
      </c>
      <c r="BM324" s="25" t="s">
        <v>1655</v>
      </c>
    </row>
    <row r="325" spans="2:47" s="1" customFormat="1" ht="13.5">
      <c r="B325" s="47"/>
      <c r="C325" s="75"/>
      <c r="D325" s="252" t="s">
        <v>403</v>
      </c>
      <c r="E325" s="75"/>
      <c r="F325" s="253" t="s">
        <v>3231</v>
      </c>
      <c r="G325" s="75"/>
      <c r="H325" s="75"/>
      <c r="I325" s="208"/>
      <c r="J325" s="75"/>
      <c r="K325" s="75"/>
      <c r="L325" s="73"/>
      <c r="M325" s="254"/>
      <c r="N325" s="48"/>
      <c r="O325" s="48"/>
      <c r="P325" s="48"/>
      <c r="Q325" s="48"/>
      <c r="R325" s="48"/>
      <c r="S325" s="48"/>
      <c r="T325" s="96"/>
      <c r="AT325" s="25" t="s">
        <v>403</v>
      </c>
      <c r="AU325" s="25" t="s">
        <v>24</v>
      </c>
    </row>
    <row r="326" spans="2:65" s="1" customFormat="1" ht="16.5" customHeight="1">
      <c r="B326" s="47"/>
      <c r="C326" s="240" t="s">
        <v>1112</v>
      </c>
      <c r="D326" s="240" t="s">
        <v>396</v>
      </c>
      <c r="E326" s="241" t="s">
        <v>3232</v>
      </c>
      <c r="F326" s="242" t="s">
        <v>3233</v>
      </c>
      <c r="G326" s="243" t="s">
        <v>2831</v>
      </c>
      <c r="H326" s="244">
        <v>1</v>
      </c>
      <c r="I326" s="245"/>
      <c r="J326" s="246">
        <f>ROUND(I326*H326,2)</f>
        <v>0</v>
      </c>
      <c r="K326" s="242" t="s">
        <v>22</v>
      </c>
      <c r="L326" s="73"/>
      <c r="M326" s="247" t="s">
        <v>22</v>
      </c>
      <c r="N326" s="248" t="s">
        <v>44</v>
      </c>
      <c r="O326" s="48"/>
      <c r="P326" s="249">
        <f>O326*H326</f>
        <v>0</v>
      </c>
      <c r="Q326" s="249">
        <v>0</v>
      </c>
      <c r="R326" s="249">
        <f>Q326*H326</f>
        <v>0</v>
      </c>
      <c r="S326" s="249">
        <v>0</v>
      </c>
      <c r="T326" s="250">
        <f>S326*H326</f>
        <v>0</v>
      </c>
      <c r="AR326" s="25" t="s">
        <v>401</v>
      </c>
      <c r="AT326" s="25" t="s">
        <v>396</v>
      </c>
      <c r="AU326" s="25" t="s">
        <v>24</v>
      </c>
      <c r="AY326" s="25" t="s">
        <v>394</v>
      </c>
      <c r="BE326" s="251">
        <f>IF(N326="základní",J326,0)</f>
        <v>0</v>
      </c>
      <c r="BF326" s="251">
        <f>IF(N326="snížená",J326,0)</f>
        <v>0</v>
      </c>
      <c r="BG326" s="251">
        <f>IF(N326="zákl. přenesená",J326,0)</f>
        <v>0</v>
      </c>
      <c r="BH326" s="251">
        <f>IF(N326="sníž. přenesená",J326,0)</f>
        <v>0</v>
      </c>
      <c r="BI326" s="251">
        <f>IF(N326="nulová",J326,0)</f>
        <v>0</v>
      </c>
      <c r="BJ326" s="25" t="s">
        <v>24</v>
      </c>
      <c r="BK326" s="251">
        <f>ROUND(I326*H326,2)</f>
        <v>0</v>
      </c>
      <c r="BL326" s="25" t="s">
        <v>401</v>
      </c>
      <c r="BM326" s="25" t="s">
        <v>1664</v>
      </c>
    </row>
    <row r="327" spans="2:47" s="1" customFormat="1" ht="13.5">
      <c r="B327" s="47"/>
      <c r="C327" s="75"/>
      <c r="D327" s="252" t="s">
        <v>403</v>
      </c>
      <c r="E327" s="75"/>
      <c r="F327" s="253" t="s">
        <v>3233</v>
      </c>
      <c r="G327" s="75"/>
      <c r="H327" s="75"/>
      <c r="I327" s="208"/>
      <c r="J327" s="75"/>
      <c r="K327" s="75"/>
      <c r="L327" s="73"/>
      <c r="M327" s="254"/>
      <c r="N327" s="48"/>
      <c r="O327" s="48"/>
      <c r="P327" s="48"/>
      <c r="Q327" s="48"/>
      <c r="R327" s="48"/>
      <c r="S327" s="48"/>
      <c r="T327" s="96"/>
      <c r="AT327" s="25" t="s">
        <v>403</v>
      </c>
      <c r="AU327" s="25" t="s">
        <v>24</v>
      </c>
    </row>
    <row r="328" spans="2:65" s="1" customFormat="1" ht="16.5" customHeight="1">
      <c r="B328" s="47"/>
      <c r="C328" s="240" t="s">
        <v>1118</v>
      </c>
      <c r="D328" s="240" t="s">
        <v>396</v>
      </c>
      <c r="E328" s="241" t="s">
        <v>3234</v>
      </c>
      <c r="F328" s="242" t="s">
        <v>3235</v>
      </c>
      <c r="G328" s="243" t="s">
        <v>2831</v>
      </c>
      <c r="H328" s="244">
        <v>2</v>
      </c>
      <c r="I328" s="245"/>
      <c r="J328" s="246">
        <f>ROUND(I328*H328,2)</f>
        <v>0</v>
      </c>
      <c r="K328" s="242" t="s">
        <v>22</v>
      </c>
      <c r="L328" s="73"/>
      <c r="M328" s="247" t="s">
        <v>22</v>
      </c>
      <c r="N328" s="248" t="s">
        <v>44</v>
      </c>
      <c r="O328" s="48"/>
      <c r="P328" s="249">
        <f>O328*H328</f>
        <v>0</v>
      </c>
      <c r="Q328" s="249">
        <v>0</v>
      </c>
      <c r="R328" s="249">
        <f>Q328*H328</f>
        <v>0</v>
      </c>
      <c r="S328" s="249">
        <v>0</v>
      </c>
      <c r="T328" s="250">
        <f>S328*H328</f>
        <v>0</v>
      </c>
      <c r="AR328" s="25" t="s">
        <v>401</v>
      </c>
      <c r="AT328" s="25" t="s">
        <v>396</v>
      </c>
      <c r="AU328" s="25" t="s">
        <v>24</v>
      </c>
      <c r="AY328" s="25" t="s">
        <v>394</v>
      </c>
      <c r="BE328" s="251">
        <f>IF(N328="základní",J328,0)</f>
        <v>0</v>
      </c>
      <c r="BF328" s="251">
        <f>IF(N328="snížená",J328,0)</f>
        <v>0</v>
      </c>
      <c r="BG328" s="251">
        <f>IF(N328="zákl. přenesená",J328,0)</f>
        <v>0</v>
      </c>
      <c r="BH328" s="251">
        <f>IF(N328="sníž. přenesená",J328,0)</f>
        <v>0</v>
      </c>
      <c r="BI328" s="251">
        <f>IF(N328="nulová",J328,0)</f>
        <v>0</v>
      </c>
      <c r="BJ328" s="25" t="s">
        <v>24</v>
      </c>
      <c r="BK328" s="251">
        <f>ROUND(I328*H328,2)</f>
        <v>0</v>
      </c>
      <c r="BL328" s="25" t="s">
        <v>401</v>
      </c>
      <c r="BM328" s="25" t="s">
        <v>1673</v>
      </c>
    </row>
    <row r="329" spans="2:47" s="1" customFormat="1" ht="13.5">
      <c r="B329" s="47"/>
      <c r="C329" s="75"/>
      <c r="D329" s="252" t="s">
        <v>403</v>
      </c>
      <c r="E329" s="75"/>
      <c r="F329" s="253" t="s">
        <v>3235</v>
      </c>
      <c r="G329" s="75"/>
      <c r="H329" s="75"/>
      <c r="I329" s="208"/>
      <c r="J329" s="75"/>
      <c r="K329" s="75"/>
      <c r="L329" s="73"/>
      <c r="M329" s="254"/>
      <c r="N329" s="48"/>
      <c r="O329" s="48"/>
      <c r="P329" s="48"/>
      <c r="Q329" s="48"/>
      <c r="R329" s="48"/>
      <c r="S329" s="48"/>
      <c r="T329" s="96"/>
      <c r="AT329" s="25" t="s">
        <v>403</v>
      </c>
      <c r="AU329" s="25" t="s">
        <v>24</v>
      </c>
    </row>
    <row r="330" spans="2:65" s="1" customFormat="1" ht="16.5" customHeight="1">
      <c r="B330" s="47"/>
      <c r="C330" s="240" t="s">
        <v>1122</v>
      </c>
      <c r="D330" s="240" t="s">
        <v>396</v>
      </c>
      <c r="E330" s="241" t="s">
        <v>3236</v>
      </c>
      <c r="F330" s="242" t="s">
        <v>3237</v>
      </c>
      <c r="G330" s="243" t="s">
        <v>2831</v>
      </c>
      <c r="H330" s="244">
        <v>12</v>
      </c>
      <c r="I330" s="245"/>
      <c r="J330" s="246">
        <f>ROUND(I330*H330,2)</f>
        <v>0</v>
      </c>
      <c r="K330" s="242" t="s">
        <v>22</v>
      </c>
      <c r="L330" s="73"/>
      <c r="M330" s="247" t="s">
        <v>22</v>
      </c>
      <c r="N330" s="248" t="s">
        <v>44</v>
      </c>
      <c r="O330" s="48"/>
      <c r="P330" s="249">
        <f>O330*H330</f>
        <v>0</v>
      </c>
      <c r="Q330" s="249">
        <v>0</v>
      </c>
      <c r="R330" s="249">
        <f>Q330*H330</f>
        <v>0</v>
      </c>
      <c r="S330" s="249">
        <v>0</v>
      </c>
      <c r="T330" s="250">
        <f>S330*H330</f>
        <v>0</v>
      </c>
      <c r="AR330" s="25" t="s">
        <v>401</v>
      </c>
      <c r="AT330" s="25" t="s">
        <v>396</v>
      </c>
      <c r="AU330" s="25" t="s">
        <v>24</v>
      </c>
      <c r="AY330" s="25" t="s">
        <v>394</v>
      </c>
      <c r="BE330" s="251">
        <f>IF(N330="základní",J330,0)</f>
        <v>0</v>
      </c>
      <c r="BF330" s="251">
        <f>IF(N330="snížená",J330,0)</f>
        <v>0</v>
      </c>
      <c r="BG330" s="251">
        <f>IF(N330="zákl. přenesená",J330,0)</f>
        <v>0</v>
      </c>
      <c r="BH330" s="251">
        <f>IF(N330="sníž. přenesená",J330,0)</f>
        <v>0</v>
      </c>
      <c r="BI330" s="251">
        <f>IF(N330="nulová",J330,0)</f>
        <v>0</v>
      </c>
      <c r="BJ330" s="25" t="s">
        <v>24</v>
      </c>
      <c r="BK330" s="251">
        <f>ROUND(I330*H330,2)</f>
        <v>0</v>
      </c>
      <c r="BL330" s="25" t="s">
        <v>401</v>
      </c>
      <c r="BM330" s="25" t="s">
        <v>1682</v>
      </c>
    </row>
    <row r="331" spans="2:47" s="1" customFormat="1" ht="13.5">
      <c r="B331" s="47"/>
      <c r="C331" s="75"/>
      <c r="D331" s="252" t="s">
        <v>403</v>
      </c>
      <c r="E331" s="75"/>
      <c r="F331" s="253" t="s">
        <v>3237</v>
      </c>
      <c r="G331" s="75"/>
      <c r="H331" s="75"/>
      <c r="I331" s="208"/>
      <c r="J331" s="75"/>
      <c r="K331" s="75"/>
      <c r="L331" s="73"/>
      <c r="M331" s="254"/>
      <c r="N331" s="48"/>
      <c r="O331" s="48"/>
      <c r="P331" s="48"/>
      <c r="Q331" s="48"/>
      <c r="R331" s="48"/>
      <c r="S331" s="48"/>
      <c r="T331" s="96"/>
      <c r="AT331" s="25" t="s">
        <v>403</v>
      </c>
      <c r="AU331" s="25" t="s">
        <v>24</v>
      </c>
    </row>
    <row r="332" spans="2:65" s="1" customFormat="1" ht="16.5" customHeight="1">
      <c r="B332" s="47"/>
      <c r="C332" s="240" t="s">
        <v>1130</v>
      </c>
      <c r="D332" s="240" t="s">
        <v>396</v>
      </c>
      <c r="E332" s="241" t="s">
        <v>3238</v>
      </c>
      <c r="F332" s="242" t="s">
        <v>3239</v>
      </c>
      <c r="G332" s="243" t="s">
        <v>2831</v>
      </c>
      <c r="H332" s="244">
        <v>1</v>
      </c>
      <c r="I332" s="245"/>
      <c r="J332" s="246">
        <f>ROUND(I332*H332,2)</f>
        <v>0</v>
      </c>
      <c r="K332" s="242" t="s">
        <v>22</v>
      </c>
      <c r="L332" s="73"/>
      <c r="M332" s="247" t="s">
        <v>22</v>
      </c>
      <c r="N332" s="248" t="s">
        <v>44</v>
      </c>
      <c r="O332" s="48"/>
      <c r="P332" s="249">
        <f>O332*H332</f>
        <v>0</v>
      </c>
      <c r="Q332" s="249">
        <v>0</v>
      </c>
      <c r="R332" s="249">
        <f>Q332*H332</f>
        <v>0</v>
      </c>
      <c r="S332" s="249">
        <v>0</v>
      </c>
      <c r="T332" s="250">
        <f>S332*H332</f>
        <v>0</v>
      </c>
      <c r="AR332" s="25" t="s">
        <v>401</v>
      </c>
      <c r="AT332" s="25" t="s">
        <v>396</v>
      </c>
      <c r="AU332" s="25" t="s">
        <v>24</v>
      </c>
      <c r="AY332" s="25" t="s">
        <v>394</v>
      </c>
      <c r="BE332" s="251">
        <f>IF(N332="základní",J332,0)</f>
        <v>0</v>
      </c>
      <c r="BF332" s="251">
        <f>IF(N332="snížená",J332,0)</f>
        <v>0</v>
      </c>
      <c r="BG332" s="251">
        <f>IF(N332="zákl. přenesená",J332,0)</f>
        <v>0</v>
      </c>
      <c r="BH332" s="251">
        <f>IF(N332="sníž. přenesená",J332,0)</f>
        <v>0</v>
      </c>
      <c r="BI332" s="251">
        <f>IF(N332="nulová",J332,0)</f>
        <v>0</v>
      </c>
      <c r="BJ332" s="25" t="s">
        <v>24</v>
      </c>
      <c r="BK332" s="251">
        <f>ROUND(I332*H332,2)</f>
        <v>0</v>
      </c>
      <c r="BL332" s="25" t="s">
        <v>401</v>
      </c>
      <c r="BM332" s="25" t="s">
        <v>1695</v>
      </c>
    </row>
    <row r="333" spans="2:47" s="1" customFormat="1" ht="13.5">
      <c r="B333" s="47"/>
      <c r="C333" s="75"/>
      <c r="D333" s="252" t="s">
        <v>403</v>
      </c>
      <c r="E333" s="75"/>
      <c r="F333" s="253" t="s">
        <v>3239</v>
      </c>
      <c r="G333" s="75"/>
      <c r="H333" s="75"/>
      <c r="I333" s="208"/>
      <c r="J333" s="75"/>
      <c r="K333" s="75"/>
      <c r="L333" s="73"/>
      <c r="M333" s="254"/>
      <c r="N333" s="48"/>
      <c r="O333" s="48"/>
      <c r="P333" s="48"/>
      <c r="Q333" s="48"/>
      <c r="R333" s="48"/>
      <c r="S333" s="48"/>
      <c r="T333" s="96"/>
      <c r="AT333" s="25" t="s">
        <v>403</v>
      </c>
      <c r="AU333" s="25" t="s">
        <v>24</v>
      </c>
    </row>
    <row r="334" spans="2:63" s="11" customFormat="1" ht="29.85" customHeight="1">
      <c r="B334" s="224"/>
      <c r="C334" s="225"/>
      <c r="D334" s="226" t="s">
        <v>72</v>
      </c>
      <c r="E334" s="238" t="s">
        <v>3240</v>
      </c>
      <c r="F334" s="238" t="s">
        <v>3241</v>
      </c>
      <c r="G334" s="225"/>
      <c r="H334" s="225"/>
      <c r="I334" s="228"/>
      <c r="J334" s="239">
        <f>BK334</f>
        <v>0</v>
      </c>
      <c r="K334" s="225"/>
      <c r="L334" s="230"/>
      <c r="M334" s="231"/>
      <c r="N334" s="232"/>
      <c r="O334" s="232"/>
      <c r="P334" s="233">
        <f>SUM(P335:P336)</f>
        <v>0</v>
      </c>
      <c r="Q334" s="232"/>
      <c r="R334" s="233">
        <f>SUM(R335:R336)</f>
        <v>0</v>
      </c>
      <c r="S334" s="232"/>
      <c r="T334" s="234">
        <f>SUM(T335:T336)</f>
        <v>0</v>
      </c>
      <c r="AR334" s="235" t="s">
        <v>24</v>
      </c>
      <c r="AT334" s="236" t="s">
        <v>72</v>
      </c>
      <c r="AU334" s="236" t="s">
        <v>24</v>
      </c>
      <c r="AY334" s="235" t="s">
        <v>394</v>
      </c>
      <c r="BK334" s="237">
        <f>SUM(BK335:BK336)</f>
        <v>0</v>
      </c>
    </row>
    <row r="335" spans="2:65" s="1" customFormat="1" ht="16.5" customHeight="1">
      <c r="B335" s="47"/>
      <c r="C335" s="240" t="s">
        <v>1144</v>
      </c>
      <c r="D335" s="240" t="s">
        <v>396</v>
      </c>
      <c r="E335" s="241" t="s">
        <v>3242</v>
      </c>
      <c r="F335" s="242" t="s">
        <v>3243</v>
      </c>
      <c r="G335" s="243" t="s">
        <v>3086</v>
      </c>
      <c r="H335" s="244">
        <v>16</v>
      </c>
      <c r="I335" s="245"/>
      <c r="J335" s="246">
        <f>ROUND(I335*H335,2)</f>
        <v>0</v>
      </c>
      <c r="K335" s="242" t="s">
        <v>22</v>
      </c>
      <c r="L335" s="73"/>
      <c r="M335" s="247" t="s">
        <v>22</v>
      </c>
      <c r="N335" s="248" t="s">
        <v>44</v>
      </c>
      <c r="O335" s="48"/>
      <c r="P335" s="249">
        <f>O335*H335</f>
        <v>0</v>
      </c>
      <c r="Q335" s="249">
        <v>0</v>
      </c>
      <c r="R335" s="249">
        <f>Q335*H335</f>
        <v>0</v>
      </c>
      <c r="S335" s="249">
        <v>0</v>
      </c>
      <c r="T335" s="250">
        <f>S335*H335</f>
        <v>0</v>
      </c>
      <c r="AR335" s="25" t="s">
        <v>401</v>
      </c>
      <c r="AT335" s="25" t="s">
        <v>396</v>
      </c>
      <c r="AU335" s="25" t="s">
        <v>81</v>
      </c>
      <c r="AY335" s="25" t="s">
        <v>394</v>
      </c>
      <c r="BE335" s="251">
        <f>IF(N335="základní",J335,0)</f>
        <v>0</v>
      </c>
      <c r="BF335" s="251">
        <f>IF(N335="snížená",J335,0)</f>
        <v>0</v>
      </c>
      <c r="BG335" s="251">
        <f>IF(N335="zákl. přenesená",J335,0)</f>
        <v>0</v>
      </c>
      <c r="BH335" s="251">
        <f>IF(N335="sníž. přenesená",J335,0)</f>
        <v>0</v>
      </c>
      <c r="BI335" s="251">
        <f>IF(N335="nulová",J335,0)</f>
        <v>0</v>
      </c>
      <c r="BJ335" s="25" t="s">
        <v>24</v>
      </c>
      <c r="BK335" s="251">
        <f>ROUND(I335*H335,2)</f>
        <v>0</v>
      </c>
      <c r="BL335" s="25" t="s">
        <v>401</v>
      </c>
      <c r="BM335" s="25" t="s">
        <v>1708</v>
      </c>
    </row>
    <row r="336" spans="2:47" s="1" customFormat="1" ht="13.5">
      <c r="B336" s="47"/>
      <c r="C336" s="75"/>
      <c r="D336" s="252" t="s">
        <v>403</v>
      </c>
      <c r="E336" s="75"/>
      <c r="F336" s="253" t="s">
        <v>3243</v>
      </c>
      <c r="G336" s="75"/>
      <c r="H336" s="75"/>
      <c r="I336" s="208"/>
      <c r="J336" s="75"/>
      <c r="K336" s="75"/>
      <c r="L336" s="73"/>
      <c r="M336" s="254"/>
      <c r="N336" s="48"/>
      <c r="O336" s="48"/>
      <c r="P336" s="48"/>
      <c r="Q336" s="48"/>
      <c r="R336" s="48"/>
      <c r="S336" s="48"/>
      <c r="T336" s="96"/>
      <c r="AT336" s="25" t="s">
        <v>403</v>
      </c>
      <c r="AU336" s="25" t="s">
        <v>81</v>
      </c>
    </row>
    <row r="337" spans="2:63" s="11" customFormat="1" ht="37.4" customHeight="1">
      <c r="B337" s="224"/>
      <c r="C337" s="225"/>
      <c r="D337" s="226" t="s">
        <v>72</v>
      </c>
      <c r="E337" s="227" t="s">
        <v>3244</v>
      </c>
      <c r="F337" s="227" t="s">
        <v>3245</v>
      </c>
      <c r="G337" s="225"/>
      <c r="H337" s="225"/>
      <c r="I337" s="228"/>
      <c r="J337" s="229">
        <f>BK337</f>
        <v>0</v>
      </c>
      <c r="K337" s="225"/>
      <c r="L337" s="230"/>
      <c r="M337" s="231"/>
      <c r="N337" s="232"/>
      <c r="O337" s="232"/>
      <c r="P337" s="233">
        <f>SUM(P338:P341)</f>
        <v>0</v>
      </c>
      <c r="Q337" s="232"/>
      <c r="R337" s="233">
        <f>SUM(R338:R341)</f>
        <v>0</v>
      </c>
      <c r="S337" s="232"/>
      <c r="T337" s="234">
        <f>SUM(T338:T341)</f>
        <v>0</v>
      </c>
      <c r="AR337" s="235" t="s">
        <v>24</v>
      </c>
      <c r="AT337" s="236" t="s">
        <v>72</v>
      </c>
      <c r="AU337" s="236" t="s">
        <v>73</v>
      </c>
      <c r="AY337" s="235" t="s">
        <v>394</v>
      </c>
      <c r="BK337" s="237">
        <f>SUM(BK338:BK341)</f>
        <v>0</v>
      </c>
    </row>
    <row r="338" spans="2:65" s="1" customFormat="1" ht="25.5" customHeight="1">
      <c r="B338" s="47"/>
      <c r="C338" s="240" t="s">
        <v>1154</v>
      </c>
      <c r="D338" s="240" t="s">
        <v>396</v>
      </c>
      <c r="E338" s="241" t="s">
        <v>3246</v>
      </c>
      <c r="F338" s="242" t="s">
        <v>3247</v>
      </c>
      <c r="G338" s="243" t="s">
        <v>612</v>
      </c>
      <c r="H338" s="244">
        <v>55</v>
      </c>
      <c r="I338" s="245"/>
      <c r="J338" s="246">
        <f>ROUND(I338*H338,2)</f>
        <v>0</v>
      </c>
      <c r="K338" s="242" t="s">
        <v>22</v>
      </c>
      <c r="L338" s="73"/>
      <c r="M338" s="247" t="s">
        <v>22</v>
      </c>
      <c r="N338" s="248" t="s">
        <v>44</v>
      </c>
      <c r="O338" s="48"/>
      <c r="P338" s="249">
        <f>O338*H338</f>
        <v>0</v>
      </c>
      <c r="Q338" s="249">
        <v>0</v>
      </c>
      <c r="R338" s="249">
        <f>Q338*H338</f>
        <v>0</v>
      </c>
      <c r="S338" s="249">
        <v>0</v>
      </c>
      <c r="T338" s="250">
        <f>S338*H338</f>
        <v>0</v>
      </c>
      <c r="AR338" s="25" t="s">
        <v>401</v>
      </c>
      <c r="AT338" s="25" t="s">
        <v>396</v>
      </c>
      <c r="AU338" s="25" t="s">
        <v>24</v>
      </c>
      <c r="AY338" s="25" t="s">
        <v>394</v>
      </c>
      <c r="BE338" s="251">
        <f>IF(N338="základní",J338,0)</f>
        <v>0</v>
      </c>
      <c r="BF338" s="251">
        <f>IF(N338="snížená",J338,0)</f>
        <v>0</v>
      </c>
      <c r="BG338" s="251">
        <f>IF(N338="zákl. přenesená",J338,0)</f>
        <v>0</v>
      </c>
      <c r="BH338" s="251">
        <f>IF(N338="sníž. přenesená",J338,0)</f>
        <v>0</v>
      </c>
      <c r="BI338" s="251">
        <f>IF(N338="nulová",J338,0)</f>
        <v>0</v>
      </c>
      <c r="BJ338" s="25" t="s">
        <v>24</v>
      </c>
      <c r="BK338" s="251">
        <f>ROUND(I338*H338,2)</f>
        <v>0</v>
      </c>
      <c r="BL338" s="25" t="s">
        <v>401</v>
      </c>
      <c r="BM338" s="25" t="s">
        <v>1720</v>
      </c>
    </row>
    <row r="339" spans="2:47" s="1" customFormat="1" ht="13.5">
      <c r="B339" s="47"/>
      <c r="C339" s="75"/>
      <c r="D339" s="252" t="s">
        <v>403</v>
      </c>
      <c r="E339" s="75"/>
      <c r="F339" s="253" t="s">
        <v>3247</v>
      </c>
      <c r="G339" s="75"/>
      <c r="H339" s="75"/>
      <c r="I339" s="208"/>
      <c r="J339" s="75"/>
      <c r="K339" s="75"/>
      <c r="L339" s="73"/>
      <c r="M339" s="254"/>
      <c r="N339" s="48"/>
      <c r="O339" s="48"/>
      <c r="P339" s="48"/>
      <c r="Q339" s="48"/>
      <c r="R339" s="48"/>
      <c r="S339" s="48"/>
      <c r="T339" s="96"/>
      <c r="AT339" s="25" t="s">
        <v>403</v>
      </c>
      <c r="AU339" s="25" t="s">
        <v>24</v>
      </c>
    </row>
    <row r="340" spans="2:65" s="1" customFormat="1" ht="16.5" customHeight="1">
      <c r="B340" s="47"/>
      <c r="C340" s="240" t="s">
        <v>1160</v>
      </c>
      <c r="D340" s="240" t="s">
        <v>396</v>
      </c>
      <c r="E340" s="241" t="s">
        <v>3248</v>
      </c>
      <c r="F340" s="242" t="s">
        <v>3249</v>
      </c>
      <c r="G340" s="243" t="s">
        <v>2831</v>
      </c>
      <c r="H340" s="244">
        <v>1</v>
      </c>
      <c r="I340" s="245"/>
      <c r="J340" s="246">
        <f>ROUND(I340*H340,2)</f>
        <v>0</v>
      </c>
      <c r="K340" s="242" t="s">
        <v>22</v>
      </c>
      <c r="L340" s="73"/>
      <c r="M340" s="247" t="s">
        <v>22</v>
      </c>
      <c r="N340" s="248" t="s">
        <v>44</v>
      </c>
      <c r="O340" s="48"/>
      <c r="P340" s="249">
        <f>O340*H340</f>
        <v>0</v>
      </c>
      <c r="Q340" s="249">
        <v>0</v>
      </c>
      <c r="R340" s="249">
        <f>Q340*H340</f>
        <v>0</v>
      </c>
      <c r="S340" s="249">
        <v>0</v>
      </c>
      <c r="T340" s="250">
        <f>S340*H340</f>
        <v>0</v>
      </c>
      <c r="AR340" s="25" t="s">
        <v>401</v>
      </c>
      <c r="AT340" s="25" t="s">
        <v>396</v>
      </c>
      <c r="AU340" s="25" t="s">
        <v>24</v>
      </c>
      <c r="AY340" s="25" t="s">
        <v>394</v>
      </c>
      <c r="BE340" s="251">
        <f>IF(N340="základní",J340,0)</f>
        <v>0</v>
      </c>
      <c r="BF340" s="251">
        <f>IF(N340="snížená",J340,0)</f>
        <v>0</v>
      </c>
      <c r="BG340" s="251">
        <f>IF(N340="zákl. přenesená",J340,0)</f>
        <v>0</v>
      </c>
      <c r="BH340" s="251">
        <f>IF(N340="sníž. přenesená",J340,0)</f>
        <v>0</v>
      </c>
      <c r="BI340" s="251">
        <f>IF(N340="nulová",J340,0)</f>
        <v>0</v>
      </c>
      <c r="BJ340" s="25" t="s">
        <v>24</v>
      </c>
      <c r="BK340" s="251">
        <f>ROUND(I340*H340,2)</f>
        <v>0</v>
      </c>
      <c r="BL340" s="25" t="s">
        <v>401</v>
      </c>
      <c r="BM340" s="25" t="s">
        <v>1733</v>
      </c>
    </row>
    <row r="341" spans="2:47" s="1" customFormat="1" ht="13.5">
      <c r="B341" s="47"/>
      <c r="C341" s="75"/>
      <c r="D341" s="252" t="s">
        <v>403</v>
      </c>
      <c r="E341" s="75"/>
      <c r="F341" s="253" t="s">
        <v>3249</v>
      </c>
      <c r="G341" s="75"/>
      <c r="H341" s="75"/>
      <c r="I341" s="208"/>
      <c r="J341" s="75"/>
      <c r="K341" s="75"/>
      <c r="L341" s="73"/>
      <c r="M341" s="254"/>
      <c r="N341" s="48"/>
      <c r="O341" s="48"/>
      <c r="P341" s="48"/>
      <c r="Q341" s="48"/>
      <c r="R341" s="48"/>
      <c r="S341" s="48"/>
      <c r="T341" s="96"/>
      <c r="AT341" s="25" t="s">
        <v>403</v>
      </c>
      <c r="AU341" s="25" t="s">
        <v>24</v>
      </c>
    </row>
    <row r="342" spans="2:63" s="11" customFormat="1" ht="37.4" customHeight="1">
      <c r="B342" s="224"/>
      <c r="C342" s="225"/>
      <c r="D342" s="226" t="s">
        <v>72</v>
      </c>
      <c r="E342" s="227" t="s">
        <v>3250</v>
      </c>
      <c r="F342" s="227" t="s">
        <v>3251</v>
      </c>
      <c r="G342" s="225"/>
      <c r="H342" s="225"/>
      <c r="I342" s="228"/>
      <c r="J342" s="229">
        <f>BK342</f>
        <v>0</v>
      </c>
      <c r="K342" s="225"/>
      <c r="L342" s="230"/>
      <c r="M342" s="231"/>
      <c r="N342" s="232"/>
      <c r="O342" s="232"/>
      <c r="P342" s="233">
        <f>SUM(P343:P356)</f>
        <v>0</v>
      </c>
      <c r="Q342" s="232"/>
      <c r="R342" s="233">
        <f>SUM(R343:R356)</f>
        <v>0</v>
      </c>
      <c r="S342" s="232"/>
      <c r="T342" s="234">
        <f>SUM(T343:T356)</f>
        <v>0</v>
      </c>
      <c r="AR342" s="235" t="s">
        <v>24</v>
      </c>
      <c r="AT342" s="236" t="s">
        <v>72</v>
      </c>
      <c r="AU342" s="236" t="s">
        <v>73</v>
      </c>
      <c r="AY342" s="235" t="s">
        <v>394</v>
      </c>
      <c r="BK342" s="237">
        <f>SUM(BK343:BK356)</f>
        <v>0</v>
      </c>
    </row>
    <row r="343" spans="2:65" s="1" customFormat="1" ht="16.5" customHeight="1">
      <c r="B343" s="47"/>
      <c r="C343" s="240" t="s">
        <v>1172</v>
      </c>
      <c r="D343" s="240" t="s">
        <v>396</v>
      </c>
      <c r="E343" s="241" t="s">
        <v>3252</v>
      </c>
      <c r="F343" s="242" t="s">
        <v>3253</v>
      </c>
      <c r="G343" s="243" t="s">
        <v>612</v>
      </c>
      <c r="H343" s="244">
        <v>20</v>
      </c>
      <c r="I343" s="245"/>
      <c r="J343" s="246">
        <f>ROUND(I343*H343,2)</f>
        <v>0</v>
      </c>
      <c r="K343" s="242" t="s">
        <v>22</v>
      </c>
      <c r="L343" s="73"/>
      <c r="M343" s="247" t="s">
        <v>22</v>
      </c>
      <c r="N343" s="248" t="s">
        <v>44</v>
      </c>
      <c r="O343" s="48"/>
      <c r="P343" s="249">
        <f>O343*H343</f>
        <v>0</v>
      </c>
      <c r="Q343" s="249">
        <v>0</v>
      </c>
      <c r="R343" s="249">
        <f>Q343*H343</f>
        <v>0</v>
      </c>
      <c r="S343" s="249">
        <v>0</v>
      </c>
      <c r="T343" s="250">
        <f>S343*H343</f>
        <v>0</v>
      </c>
      <c r="AR343" s="25" t="s">
        <v>401</v>
      </c>
      <c r="AT343" s="25" t="s">
        <v>396</v>
      </c>
      <c r="AU343" s="25" t="s">
        <v>24</v>
      </c>
      <c r="AY343" s="25" t="s">
        <v>394</v>
      </c>
      <c r="BE343" s="251">
        <f>IF(N343="základní",J343,0)</f>
        <v>0</v>
      </c>
      <c r="BF343" s="251">
        <f>IF(N343="snížená",J343,0)</f>
        <v>0</v>
      </c>
      <c r="BG343" s="251">
        <f>IF(N343="zákl. přenesená",J343,0)</f>
        <v>0</v>
      </c>
      <c r="BH343" s="251">
        <f>IF(N343="sníž. přenesená",J343,0)</f>
        <v>0</v>
      </c>
      <c r="BI343" s="251">
        <f>IF(N343="nulová",J343,0)</f>
        <v>0</v>
      </c>
      <c r="BJ343" s="25" t="s">
        <v>24</v>
      </c>
      <c r="BK343" s="251">
        <f>ROUND(I343*H343,2)</f>
        <v>0</v>
      </c>
      <c r="BL343" s="25" t="s">
        <v>401</v>
      </c>
      <c r="BM343" s="25" t="s">
        <v>1746</v>
      </c>
    </row>
    <row r="344" spans="2:47" s="1" customFormat="1" ht="13.5">
      <c r="B344" s="47"/>
      <c r="C344" s="75"/>
      <c r="D344" s="252" t="s">
        <v>403</v>
      </c>
      <c r="E344" s="75"/>
      <c r="F344" s="253" t="s">
        <v>3253</v>
      </c>
      <c r="G344" s="75"/>
      <c r="H344" s="75"/>
      <c r="I344" s="208"/>
      <c r="J344" s="75"/>
      <c r="K344" s="75"/>
      <c r="L344" s="73"/>
      <c r="M344" s="254"/>
      <c r="N344" s="48"/>
      <c r="O344" s="48"/>
      <c r="P344" s="48"/>
      <c r="Q344" s="48"/>
      <c r="R344" s="48"/>
      <c r="S344" s="48"/>
      <c r="T344" s="96"/>
      <c r="AT344" s="25" t="s">
        <v>403</v>
      </c>
      <c r="AU344" s="25" t="s">
        <v>24</v>
      </c>
    </row>
    <row r="345" spans="2:65" s="1" customFormat="1" ht="25.5" customHeight="1">
      <c r="B345" s="47"/>
      <c r="C345" s="240" t="s">
        <v>1177</v>
      </c>
      <c r="D345" s="240" t="s">
        <v>396</v>
      </c>
      <c r="E345" s="241" t="s">
        <v>3254</v>
      </c>
      <c r="F345" s="242" t="s">
        <v>3255</v>
      </c>
      <c r="G345" s="243" t="s">
        <v>612</v>
      </c>
      <c r="H345" s="244">
        <v>20</v>
      </c>
      <c r="I345" s="245"/>
      <c r="J345" s="246">
        <f>ROUND(I345*H345,2)</f>
        <v>0</v>
      </c>
      <c r="K345" s="242" t="s">
        <v>22</v>
      </c>
      <c r="L345" s="73"/>
      <c r="M345" s="247" t="s">
        <v>22</v>
      </c>
      <c r="N345" s="248" t="s">
        <v>44</v>
      </c>
      <c r="O345" s="48"/>
      <c r="P345" s="249">
        <f>O345*H345</f>
        <v>0</v>
      </c>
      <c r="Q345" s="249">
        <v>0</v>
      </c>
      <c r="R345" s="249">
        <f>Q345*H345</f>
        <v>0</v>
      </c>
      <c r="S345" s="249">
        <v>0</v>
      </c>
      <c r="T345" s="250">
        <f>S345*H345</f>
        <v>0</v>
      </c>
      <c r="AR345" s="25" t="s">
        <v>401</v>
      </c>
      <c r="AT345" s="25" t="s">
        <v>396</v>
      </c>
      <c r="AU345" s="25" t="s">
        <v>24</v>
      </c>
      <c r="AY345" s="25" t="s">
        <v>394</v>
      </c>
      <c r="BE345" s="251">
        <f>IF(N345="základní",J345,0)</f>
        <v>0</v>
      </c>
      <c r="BF345" s="251">
        <f>IF(N345="snížená",J345,0)</f>
        <v>0</v>
      </c>
      <c r="BG345" s="251">
        <f>IF(N345="zákl. přenesená",J345,0)</f>
        <v>0</v>
      </c>
      <c r="BH345" s="251">
        <f>IF(N345="sníž. přenesená",J345,0)</f>
        <v>0</v>
      </c>
      <c r="BI345" s="251">
        <f>IF(N345="nulová",J345,0)</f>
        <v>0</v>
      </c>
      <c r="BJ345" s="25" t="s">
        <v>24</v>
      </c>
      <c r="BK345" s="251">
        <f>ROUND(I345*H345,2)</f>
        <v>0</v>
      </c>
      <c r="BL345" s="25" t="s">
        <v>401</v>
      </c>
      <c r="BM345" s="25" t="s">
        <v>1757</v>
      </c>
    </row>
    <row r="346" spans="2:47" s="1" customFormat="1" ht="13.5">
      <c r="B346" s="47"/>
      <c r="C346" s="75"/>
      <c r="D346" s="252" t="s">
        <v>403</v>
      </c>
      <c r="E346" s="75"/>
      <c r="F346" s="253" t="s">
        <v>3255</v>
      </c>
      <c r="G346" s="75"/>
      <c r="H346" s="75"/>
      <c r="I346" s="208"/>
      <c r="J346" s="75"/>
      <c r="K346" s="75"/>
      <c r="L346" s="73"/>
      <c r="M346" s="254"/>
      <c r="N346" s="48"/>
      <c r="O346" s="48"/>
      <c r="P346" s="48"/>
      <c r="Q346" s="48"/>
      <c r="R346" s="48"/>
      <c r="S346" s="48"/>
      <c r="T346" s="96"/>
      <c r="AT346" s="25" t="s">
        <v>403</v>
      </c>
      <c r="AU346" s="25" t="s">
        <v>24</v>
      </c>
    </row>
    <row r="347" spans="2:65" s="1" customFormat="1" ht="16.5" customHeight="1">
      <c r="B347" s="47"/>
      <c r="C347" s="240" t="s">
        <v>1183</v>
      </c>
      <c r="D347" s="240" t="s">
        <v>396</v>
      </c>
      <c r="E347" s="241" t="s">
        <v>3256</v>
      </c>
      <c r="F347" s="242" t="s">
        <v>3257</v>
      </c>
      <c r="G347" s="243" t="s">
        <v>612</v>
      </c>
      <c r="H347" s="244">
        <v>20</v>
      </c>
      <c r="I347" s="245"/>
      <c r="J347" s="246">
        <f>ROUND(I347*H347,2)</f>
        <v>0</v>
      </c>
      <c r="K347" s="242" t="s">
        <v>22</v>
      </c>
      <c r="L347" s="73"/>
      <c r="M347" s="247" t="s">
        <v>22</v>
      </c>
      <c r="N347" s="248" t="s">
        <v>44</v>
      </c>
      <c r="O347" s="48"/>
      <c r="P347" s="249">
        <f>O347*H347</f>
        <v>0</v>
      </c>
      <c r="Q347" s="249">
        <v>0</v>
      </c>
      <c r="R347" s="249">
        <f>Q347*H347</f>
        <v>0</v>
      </c>
      <c r="S347" s="249">
        <v>0</v>
      </c>
      <c r="T347" s="250">
        <f>S347*H347</f>
        <v>0</v>
      </c>
      <c r="AR347" s="25" t="s">
        <v>401</v>
      </c>
      <c r="AT347" s="25" t="s">
        <v>396</v>
      </c>
      <c r="AU347" s="25" t="s">
        <v>24</v>
      </c>
      <c r="AY347" s="25" t="s">
        <v>394</v>
      </c>
      <c r="BE347" s="251">
        <f>IF(N347="základní",J347,0)</f>
        <v>0</v>
      </c>
      <c r="BF347" s="251">
        <f>IF(N347="snížená",J347,0)</f>
        <v>0</v>
      </c>
      <c r="BG347" s="251">
        <f>IF(N347="zákl. přenesená",J347,0)</f>
        <v>0</v>
      </c>
      <c r="BH347" s="251">
        <f>IF(N347="sníž. přenesená",J347,0)</f>
        <v>0</v>
      </c>
      <c r="BI347" s="251">
        <f>IF(N347="nulová",J347,0)</f>
        <v>0</v>
      </c>
      <c r="BJ347" s="25" t="s">
        <v>24</v>
      </c>
      <c r="BK347" s="251">
        <f>ROUND(I347*H347,2)</f>
        <v>0</v>
      </c>
      <c r="BL347" s="25" t="s">
        <v>401</v>
      </c>
      <c r="BM347" s="25" t="s">
        <v>1769</v>
      </c>
    </row>
    <row r="348" spans="2:47" s="1" customFormat="1" ht="13.5">
      <c r="B348" s="47"/>
      <c r="C348" s="75"/>
      <c r="D348" s="252" t="s">
        <v>403</v>
      </c>
      <c r="E348" s="75"/>
      <c r="F348" s="253" t="s">
        <v>3257</v>
      </c>
      <c r="G348" s="75"/>
      <c r="H348" s="75"/>
      <c r="I348" s="208"/>
      <c r="J348" s="75"/>
      <c r="K348" s="75"/>
      <c r="L348" s="73"/>
      <c r="M348" s="254"/>
      <c r="N348" s="48"/>
      <c r="O348" s="48"/>
      <c r="P348" s="48"/>
      <c r="Q348" s="48"/>
      <c r="R348" s="48"/>
      <c r="S348" s="48"/>
      <c r="T348" s="96"/>
      <c r="AT348" s="25" t="s">
        <v>403</v>
      </c>
      <c r="AU348" s="25" t="s">
        <v>24</v>
      </c>
    </row>
    <row r="349" spans="2:65" s="1" customFormat="1" ht="16.5" customHeight="1">
      <c r="B349" s="47"/>
      <c r="C349" s="240" t="s">
        <v>1190</v>
      </c>
      <c r="D349" s="240" t="s">
        <v>396</v>
      </c>
      <c r="E349" s="241" t="s">
        <v>3258</v>
      </c>
      <c r="F349" s="242" t="s">
        <v>3259</v>
      </c>
      <c r="G349" s="243" t="s">
        <v>612</v>
      </c>
      <c r="H349" s="244">
        <v>30</v>
      </c>
      <c r="I349" s="245"/>
      <c r="J349" s="246">
        <f>ROUND(I349*H349,2)</f>
        <v>0</v>
      </c>
      <c r="K349" s="242" t="s">
        <v>22</v>
      </c>
      <c r="L349" s="73"/>
      <c r="M349" s="247" t="s">
        <v>22</v>
      </c>
      <c r="N349" s="248" t="s">
        <v>44</v>
      </c>
      <c r="O349" s="48"/>
      <c r="P349" s="249">
        <f>O349*H349</f>
        <v>0</v>
      </c>
      <c r="Q349" s="249">
        <v>0</v>
      </c>
      <c r="R349" s="249">
        <f>Q349*H349</f>
        <v>0</v>
      </c>
      <c r="S349" s="249">
        <v>0</v>
      </c>
      <c r="T349" s="250">
        <f>S349*H349</f>
        <v>0</v>
      </c>
      <c r="AR349" s="25" t="s">
        <v>401</v>
      </c>
      <c r="AT349" s="25" t="s">
        <v>396</v>
      </c>
      <c r="AU349" s="25" t="s">
        <v>24</v>
      </c>
      <c r="AY349" s="25" t="s">
        <v>394</v>
      </c>
      <c r="BE349" s="251">
        <f>IF(N349="základní",J349,0)</f>
        <v>0</v>
      </c>
      <c r="BF349" s="251">
        <f>IF(N349="snížená",J349,0)</f>
        <v>0</v>
      </c>
      <c r="BG349" s="251">
        <f>IF(N349="zákl. přenesená",J349,0)</f>
        <v>0</v>
      </c>
      <c r="BH349" s="251">
        <f>IF(N349="sníž. přenesená",J349,0)</f>
        <v>0</v>
      </c>
      <c r="BI349" s="251">
        <f>IF(N349="nulová",J349,0)</f>
        <v>0</v>
      </c>
      <c r="BJ349" s="25" t="s">
        <v>24</v>
      </c>
      <c r="BK349" s="251">
        <f>ROUND(I349*H349,2)</f>
        <v>0</v>
      </c>
      <c r="BL349" s="25" t="s">
        <v>401</v>
      </c>
      <c r="BM349" s="25" t="s">
        <v>1783</v>
      </c>
    </row>
    <row r="350" spans="2:47" s="1" customFormat="1" ht="13.5">
      <c r="B350" s="47"/>
      <c r="C350" s="75"/>
      <c r="D350" s="252" t="s">
        <v>403</v>
      </c>
      <c r="E350" s="75"/>
      <c r="F350" s="253" t="s">
        <v>3259</v>
      </c>
      <c r="G350" s="75"/>
      <c r="H350" s="75"/>
      <c r="I350" s="208"/>
      <c r="J350" s="75"/>
      <c r="K350" s="75"/>
      <c r="L350" s="73"/>
      <c r="M350" s="254"/>
      <c r="N350" s="48"/>
      <c r="O350" s="48"/>
      <c r="P350" s="48"/>
      <c r="Q350" s="48"/>
      <c r="R350" s="48"/>
      <c r="S350" s="48"/>
      <c r="T350" s="96"/>
      <c r="AT350" s="25" t="s">
        <v>403</v>
      </c>
      <c r="AU350" s="25" t="s">
        <v>24</v>
      </c>
    </row>
    <row r="351" spans="2:65" s="1" customFormat="1" ht="16.5" customHeight="1">
      <c r="B351" s="47"/>
      <c r="C351" s="240" t="s">
        <v>1195</v>
      </c>
      <c r="D351" s="240" t="s">
        <v>396</v>
      </c>
      <c r="E351" s="241" t="s">
        <v>3260</v>
      </c>
      <c r="F351" s="242" t="s">
        <v>3261</v>
      </c>
      <c r="G351" s="243" t="s">
        <v>612</v>
      </c>
      <c r="H351" s="244">
        <v>2</v>
      </c>
      <c r="I351" s="245"/>
      <c r="J351" s="246">
        <f>ROUND(I351*H351,2)</f>
        <v>0</v>
      </c>
      <c r="K351" s="242" t="s">
        <v>22</v>
      </c>
      <c r="L351" s="73"/>
      <c r="M351" s="247" t="s">
        <v>22</v>
      </c>
      <c r="N351" s="248" t="s">
        <v>44</v>
      </c>
      <c r="O351" s="48"/>
      <c r="P351" s="249">
        <f>O351*H351</f>
        <v>0</v>
      </c>
      <c r="Q351" s="249">
        <v>0</v>
      </c>
      <c r="R351" s="249">
        <f>Q351*H351</f>
        <v>0</v>
      </c>
      <c r="S351" s="249">
        <v>0</v>
      </c>
      <c r="T351" s="250">
        <f>S351*H351</f>
        <v>0</v>
      </c>
      <c r="AR351" s="25" t="s">
        <v>401</v>
      </c>
      <c r="AT351" s="25" t="s">
        <v>396</v>
      </c>
      <c r="AU351" s="25" t="s">
        <v>24</v>
      </c>
      <c r="AY351" s="25" t="s">
        <v>394</v>
      </c>
      <c r="BE351" s="251">
        <f>IF(N351="základní",J351,0)</f>
        <v>0</v>
      </c>
      <c r="BF351" s="251">
        <f>IF(N351="snížená",J351,0)</f>
        <v>0</v>
      </c>
      <c r="BG351" s="251">
        <f>IF(N351="zákl. přenesená",J351,0)</f>
        <v>0</v>
      </c>
      <c r="BH351" s="251">
        <f>IF(N351="sníž. přenesená",J351,0)</f>
        <v>0</v>
      </c>
      <c r="BI351" s="251">
        <f>IF(N351="nulová",J351,0)</f>
        <v>0</v>
      </c>
      <c r="BJ351" s="25" t="s">
        <v>24</v>
      </c>
      <c r="BK351" s="251">
        <f>ROUND(I351*H351,2)</f>
        <v>0</v>
      </c>
      <c r="BL351" s="25" t="s">
        <v>401</v>
      </c>
      <c r="BM351" s="25" t="s">
        <v>1795</v>
      </c>
    </row>
    <row r="352" spans="2:47" s="1" customFormat="1" ht="13.5">
      <c r="B352" s="47"/>
      <c r="C352" s="75"/>
      <c r="D352" s="252" t="s">
        <v>403</v>
      </c>
      <c r="E352" s="75"/>
      <c r="F352" s="253" t="s">
        <v>3261</v>
      </c>
      <c r="G352" s="75"/>
      <c r="H352" s="75"/>
      <c r="I352" s="208"/>
      <c r="J352" s="75"/>
      <c r="K352" s="75"/>
      <c r="L352" s="73"/>
      <c r="M352" s="254"/>
      <c r="N352" s="48"/>
      <c r="O352" s="48"/>
      <c r="P352" s="48"/>
      <c r="Q352" s="48"/>
      <c r="R352" s="48"/>
      <c r="S352" s="48"/>
      <c r="T352" s="96"/>
      <c r="AT352" s="25" t="s">
        <v>403</v>
      </c>
      <c r="AU352" s="25" t="s">
        <v>24</v>
      </c>
    </row>
    <row r="353" spans="2:65" s="1" customFormat="1" ht="25.5" customHeight="1">
      <c r="B353" s="47"/>
      <c r="C353" s="240" t="s">
        <v>1202</v>
      </c>
      <c r="D353" s="240" t="s">
        <v>396</v>
      </c>
      <c r="E353" s="241" t="s">
        <v>3262</v>
      </c>
      <c r="F353" s="242" t="s">
        <v>3263</v>
      </c>
      <c r="G353" s="243" t="s">
        <v>2831</v>
      </c>
      <c r="H353" s="244">
        <v>2</v>
      </c>
      <c r="I353" s="245"/>
      <c r="J353" s="246">
        <f>ROUND(I353*H353,2)</f>
        <v>0</v>
      </c>
      <c r="K353" s="242" t="s">
        <v>22</v>
      </c>
      <c r="L353" s="73"/>
      <c r="M353" s="247" t="s">
        <v>22</v>
      </c>
      <c r="N353" s="248" t="s">
        <v>44</v>
      </c>
      <c r="O353" s="48"/>
      <c r="P353" s="249">
        <f>O353*H353</f>
        <v>0</v>
      </c>
      <c r="Q353" s="249">
        <v>0</v>
      </c>
      <c r="R353" s="249">
        <f>Q353*H353</f>
        <v>0</v>
      </c>
      <c r="S353" s="249">
        <v>0</v>
      </c>
      <c r="T353" s="250">
        <f>S353*H353</f>
        <v>0</v>
      </c>
      <c r="AR353" s="25" t="s">
        <v>401</v>
      </c>
      <c r="AT353" s="25" t="s">
        <v>396</v>
      </c>
      <c r="AU353" s="25" t="s">
        <v>24</v>
      </c>
      <c r="AY353" s="25" t="s">
        <v>394</v>
      </c>
      <c r="BE353" s="251">
        <f>IF(N353="základní",J353,0)</f>
        <v>0</v>
      </c>
      <c r="BF353" s="251">
        <f>IF(N353="snížená",J353,0)</f>
        <v>0</v>
      </c>
      <c r="BG353" s="251">
        <f>IF(N353="zákl. přenesená",J353,0)</f>
        <v>0</v>
      </c>
      <c r="BH353" s="251">
        <f>IF(N353="sníž. přenesená",J353,0)</f>
        <v>0</v>
      </c>
      <c r="BI353" s="251">
        <f>IF(N353="nulová",J353,0)</f>
        <v>0</v>
      </c>
      <c r="BJ353" s="25" t="s">
        <v>24</v>
      </c>
      <c r="BK353" s="251">
        <f>ROUND(I353*H353,2)</f>
        <v>0</v>
      </c>
      <c r="BL353" s="25" t="s">
        <v>401</v>
      </c>
      <c r="BM353" s="25" t="s">
        <v>1807</v>
      </c>
    </row>
    <row r="354" spans="2:47" s="1" customFormat="1" ht="13.5">
      <c r="B354" s="47"/>
      <c r="C354" s="75"/>
      <c r="D354" s="252" t="s">
        <v>403</v>
      </c>
      <c r="E354" s="75"/>
      <c r="F354" s="253" t="s">
        <v>3263</v>
      </c>
      <c r="G354" s="75"/>
      <c r="H354" s="75"/>
      <c r="I354" s="208"/>
      <c r="J354" s="75"/>
      <c r="K354" s="75"/>
      <c r="L354" s="73"/>
      <c r="M354" s="254"/>
      <c r="N354" s="48"/>
      <c r="O354" s="48"/>
      <c r="P354" s="48"/>
      <c r="Q354" s="48"/>
      <c r="R354" s="48"/>
      <c r="S354" s="48"/>
      <c r="T354" s="96"/>
      <c r="AT354" s="25" t="s">
        <v>403</v>
      </c>
      <c r="AU354" s="25" t="s">
        <v>24</v>
      </c>
    </row>
    <row r="355" spans="2:65" s="1" customFormat="1" ht="16.5" customHeight="1">
      <c r="B355" s="47"/>
      <c r="C355" s="240" t="s">
        <v>1207</v>
      </c>
      <c r="D355" s="240" t="s">
        <v>396</v>
      </c>
      <c r="E355" s="241" t="s">
        <v>3264</v>
      </c>
      <c r="F355" s="242" t="s">
        <v>3265</v>
      </c>
      <c r="G355" s="243" t="s">
        <v>612</v>
      </c>
      <c r="H355" s="244">
        <v>20</v>
      </c>
      <c r="I355" s="245"/>
      <c r="J355" s="246">
        <f>ROUND(I355*H355,2)</f>
        <v>0</v>
      </c>
      <c r="K355" s="242" t="s">
        <v>22</v>
      </c>
      <c r="L355" s="73"/>
      <c r="M355" s="247" t="s">
        <v>22</v>
      </c>
      <c r="N355" s="248" t="s">
        <v>44</v>
      </c>
      <c r="O355" s="48"/>
      <c r="P355" s="249">
        <f>O355*H355</f>
        <v>0</v>
      </c>
      <c r="Q355" s="249">
        <v>0</v>
      </c>
      <c r="R355" s="249">
        <f>Q355*H355</f>
        <v>0</v>
      </c>
      <c r="S355" s="249">
        <v>0</v>
      </c>
      <c r="T355" s="250">
        <f>S355*H355</f>
        <v>0</v>
      </c>
      <c r="AR355" s="25" t="s">
        <v>401</v>
      </c>
      <c r="AT355" s="25" t="s">
        <v>396</v>
      </c>
      <c r="AU355" s="25" t="s">
        <v>24</v>
      </c>
      <c r="AY355" s="25" t="s">
        <v>394</v>
      </c>
      <c r="BE355" s="251">
        <f>IF(N355="základní",J355,0)</f>
        <v>0</v>
      </c>
      <c r="BF355" s="251">
        <f>IF(N355="snížená",J355,0)</f>
        <v>0</v>
      </c>
      <c r="BG355" s="251">
        <f>IF(N355="zákl. přenesená",J355,0)</f>
        <v>0</v>
      </c>
      <c r="BH355" s="251">
        <f>IF(N355="sníž. přenesená",J355,0)</f>
        <v>0</v>
      </c>
      <c r="BI355" s="251">
        <f>IF(N355="nulová",J355,0)</f>
        <v>0</v>
      </c>
      <c r="BJ355" s="25" t="s">
        <v>24</v>
      </c>
      <c r="BK355" s="251">
        <f>ROUND(I355*H355,2)</f>
        <v>0</v>
      </c>
      <c r="BL355" s="25" t="s">
        <v>401</v>
      </c>
      <c r="BM355" s="25" t="s">
        <v>1819</v>
      </c>
    </row>
    <row r="356" spans="2:47" s="1" customFormat="1" ht="13.5">
      <c r="B356" s="47"/>
      <c r="C356" s="75"/>
      <c r="D356" s="252" t="s">
        <v>403</v>
      </c>
      <c r="E356" s="75"/>
      <c r="F356" s="253" t="s">
        <v>3265</v>
      </c>
      <c r="G356" s="75"/>
      <c r="H356" s="75"/>
      <c r="I356" s="208"/>
      <c r="J356" s="75"/>
      <c r="K356" s="75"/>
      <c r="L356" s="73"/>
      <c r="M356" s="309"/>
      <c r="N356" s="310"/>
      <c r="O356" s="310"/>
      <c r="P356" s="310"/>
      <c r="Q356" s="310"/>
      <c r="R356" s="310"/>
      <c r="S356" s="310"/>
      <c r="T356" s="311"/>
      <c r="AT356" s="25" t="s">
        <v>403</v>
      </c>
      <c r="AU356" s="25" t="s">
        <v>24</v>
      </c>
    </row>
    <row r="357" spans="2:12" s="1" customFormat="1" ht="6.95" customHeight="1">
      <c r="B357" s="68"/>
      <c r="C357" s="69"/>
      <c r="D357" s="69"/>
      <c r="E357" s="69"/>
      <c r="F357" s="69"/>
      <c r="G357" s="69"/>
      <c r="H357" s="69"/>
      <c r="I357" s="181"/>
      <c r="J357" s="69"/>
      <c r="K357" s="69"/>
      <c r="L357" s="73"/>
    </row>
  </sheetData>
  <sheetProtection password="CC35" sheet="1" objects="1" scenarios="1" formatColumns="0" formatRows="0" autoFilter="0"/>
  <autoFilter ref="C100:K356"/>
  <mergeCells count="13">
    <mergeCell ref="E7:H7"/>
    <mergeCell ref="E9:H9"/>
    <mergeCell ref="E11:H11"/>
    <mergeCell ref="E26:H26"/>
    <mergeCell ref="E47:H47"/>
    <mergeCell ref="E49:H49"/>
    <mergeCell ref="E51:H51"/>
    <mergeCell ref="J55:J56"/>
    <mergeCell ref="E89:H89"/>
    <mergeCell ref="E91:H91"/>
    <mergeCell ref="E93:H93"/>
    <mergeCell ref="G1:H1"/>
    <mergeCell ref="L2:V2"/>
  </mergeCells>
  <hyperlinks>
    <hyperlink ref="F1:G1" location="C2" display="1) Krycí list soupisu"/>
    <hyperlink ref="G1:H1" location="C58" display="2) Rekapitulace"/>
    <hyperlink ref="J1" location="C10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177"/>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0"/>
      <c r="C1" s="150"/>
      <c r="D1" s="151" t="s">
        <v>1</v>
      </c>
      <c r="E1" s="150"/>
      <c r="F1" s="152" t="s">
        <v>158</v>
      </c>
      <c r="G1" s="152" t="s">
        <v>159</v>
      </c>
      <c r="H1" s="152"/>
      <c r="I1" s="153"/>
      <c r="J1" s="152" t="s">
        <v>160</v>
      </c>
      <c r="K1" s="151" t="s">
        <v>161</v>
      </c>
      <c r="L1" s="152" t="s">
        <v>162</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95</v>
      </c>
    </row>
    <row r="3" spans="2:46" ht="6.95" customHeight="1">
      <c r="B3" s="26"/>
      <c r="C3" s="27"/>
      <c r="D3" s="27"/>
      <c r="E3" s="27"/>
      <c r="F3" s="27"/>
      <c r="G3" s="27"/>
      <c r="H3" s="27"/>
      <c r="I3" s="155"/>
      <c r="J3" s="27"/>
      <c r="K3" s="28"/>
      <c r="AT3" s="25" t="s">
        <v>81</v>
      </c>
    </row>
    <row r="4" spans="2:46" ht="36.95" customHeight="1">
      <c r="B4" s="29"/>
      <c r="C4" s="30"/>
      <c r="D4" s="31" t="s">
        <v>167</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18</v>
      </c>
      <c r="E6" s="30"/>
      <c r="F6" s="30"/>
      <c r="G6" s="30"/>
      <c r="H6" s="30"/>
      <c r="I6" s="156"/>
      <c r="J6" s="30"/>
      <c r="K6" s="32"/>
    </row>
    <row r="7" spans="2:11" ht="16.5" customHeight="1">
      <c r="B7" s="29"/>
      <c r="C7" s="30"/>
      <c r="D7" s="30"/>
      <c r="E7" s="157" t="str">
        <f>'Rekapitulace stavby'!K6</f>
        <v>Revitalizace a zatraktivnění pevnosti - Stavební úpravy a přístavba návštěvnického centra</v>
      </c>
      <c r="F7" s="41"/>
      <c r="G7" s="41"/>
      <c r="H7" s="41"/>
      <c r="I7" s="156"/>
      <c r="J7" s="30"/>
      <c r="K7" s="32"/>
    </row>
    <row r="8" spans="2:11" ht="13.5">
      <c r="B8" s="29"/>
      <c r="C8" s="30"/>
      <c r="D8" s="41" t="s">
        <v>176</v>
      </c>
      <c r="E8" s="30"/>
      <c r="F8" s="30"/>
      <c r="G8" s="30"/>
      <c r="H8" s="30"/>
      <c r="I8" s="156"/>
      <c r="J8" s="30"/>
      <c r="K8" s="32"/>
    </row>
    <row r="9" spans="2:11" s="1" customFormat="1" ht="16.5" customHeight="1">
      <c r="B9" s="47"/>
      <c r="C9" s="48"/>
      <c r="D9" s="48"/>
      <c r="E9" s="157" t="s">
        <v>179</v>
      </c>
      <c r="F9" s="48"/>
      <c r="G9" s="48"/>
      <c r="H9" s="48"/>
      <c r="I9" s="158"/>
      <c r="J9" s="48"/>
      <c r="K9" s="52"/>
    </row>
    <row r="10" spans="2:11" s="1" customFormat="1" ht="13.5">
      <c r="B10" s="47"/>
      <c r="C10" s="48"/>
      <c r="D10" s="41" t="s">
        <v>182</v>
      </c>
      <c r="E10" s="48"/>
      <c r="F10" s="48"/>
      <c r="G10" s="48"/>
      <c r="H10" s="48"/>
      <c r="I10" s="158"/>
      <c r="J10" s="48"/>
      <c r="K10" s="52"/>
    </row>
    <row r="11" spans="2:11" s="1" customFormat="1" ht="36.95" customHeight="1">
      <c r="B11" s="47"/>
      <c r="C11" s="48"/>
      <c r="D11" s="48"/>
      <c r="E11" s="159" t="s">
        <v>3266</v>
      </c>
      <c r="F11" s="48"/>
      <c r="G11" s="48"/>
      <c r="H11" s="48"/>
      <c r="I11" s="158"/>
      <c r="J11" s="48"/>
      <c r="K11" s="52"/>
    </row>
    <row r="12" spans="2:11" s="1" customFormat="1" ht="13.5">
      <c r="B12" s="47"/>
      <c r="C12" s="48"/>
      <c r="D12" s="48"/>
      <c r="E12" s="48"/>
      <c r="F12" s="48"/>
      <c r="G12" s="48"/>
      <c r="H12" s="48"/>
      <c r="I12" s="158"/>
      <c r="J12" s="48"/>
      <c r="K12" s="52"/>
    </row>
    <row r="13" spans="2:11" s="1" customFormat="1" ht="14.4" customHeight="1">
      <c r="B13" s="47"/>
      <c r="C13" s="48"/>
      <c r="D13" s="41" t="s">
        <v>21</v>
      </c>
      <c r="E13" s="48"/>
      <c r="F13" s="36" t="s">
        <v>22</v>
      </c>
      <c r="G13" s="48"/>
      <c r="H13" s="48"/>
      <c r="I13" s="160" t="s">
        <v>23</v>
      </c>
      <c r="J13" s="36" t="s">
        <v>22</v>
      </c>
      <c r="K13" s="52"/>
    </row>
    <row r="14" spans="2:11" s="1" customFormat="1" ht="14.4" customHeight="1">
      <c r="B14" s="47"/>
      <c r="C14" s="48"/>
      <c r="D14" s="41" t="s">
        <v>25</v>
      </c>
      <c r="E14" s="48"/>
      <c r="F14" s="36" t="s">
        <v>26</v>
      </c>
      <c r="G14" s="48"/>
      <c r="H14" s="48"/>
      <c r="I14" s="160" t="s">
        <v>27</v>
      </c>
      <c r="J14" s="161" t="str">
        <f>'Rekapitulace stavby'!AN8</f>
        <v>3. 5. 2017</v>
      </c>
      <c r="K14" s="52"/>
    </row>
    <row r="15" spans="2:11" s="1" customFormat="1" ht="10.8" customHeight="1">
      <c r="B15" s="47"/>
      <c r="C15" s="48"/>
      <c r="D15" s="48"/>
      <c r="E15" s="48"/>
      <c r="F15" s="48"/>
      <c r="G15" s="48"/>
      <c r="H15" s="48"/>
      <c r="I15" s="158"/>
      <c r="J15" s="48"/>
      <c r="K15" s="52"/>
    </row>
    <row r="16" spans="2:11" s="1" customFormat="1" ht="14.4" customHeight="1">
      <c r="B16" s="47"/>
      <c r="C16" s="48"/>
      <c r="D16" s="41" t="s">
        <v>29</v>
      </c>
      <c r="E16" s="48"/>
      <c r="F16" s="48"/>
      <c r="G16" s="48"/>
      <c r="H16" s="48"/>
      <c r="I16" s="160" t="s">
        <v>30</v>
      </c>
      <c r="J16" s="36" t="str">
        <f>IF('Rekapitulace stavby'!AN10="","",'Rekapitulace stavby'!AN10)</f>
        <v/>
      </c>
      <c r="K16" s="52"/>
    </row>
    <row r="17" spans="2:11" s="1" customFormat="1" ht="18" customHeight="1">
      <c r="B17" s="47"/>
      <c r="C17" s="48"/>
      <c r="D17" s="48"/>
      <c r="E17" s="36" t="str">
        <f>IF('Rekapitulace stavby'!E11="","",'Rekapitulace stavby'!E11)</f>
        <v xml:space="preserve"> </v>
      </c>
      <c r="F17" s="48"/>
      <c r="G17" s="48"/>
      <c r="H17" s="48"/>
      <c r="I17" s="160" t="s">
        <v>32</v>
      </c>
      <c r="J17" s="36" t="str">
        <f>IF('Rekapitulace stavby'!AN11="","",'Rekapitulace stavby'!AN11)</f>
        <v/>
      </c>
      <c r="K17" s="52"/>
    </row>
    <row r="18" spans="2:11" s="1" customFormat="1" ht="6.95" customHeight="1">
      <c r="B18" s="47"/>
      <c r="C18" s="48"/>
      <c r="D18" s="48"/>
      <c r="E18" s="48"/>
      <c r="F18" s="48"/>
      <c r="G18" s="48"/>
      <c r="H18" s="48"/>
      <c r="I18" s="158"/>
      <c r="J18" s="48"/>
      <c r="K18" s="52"/>
    </row>
    <row r="19" spans="2:11" s="1" customFormat="1" ht="14.4" customHeight="1">
      <c r="B19" s="47"/>
      <c r="C19" s="48"/>
      <c r="D19" s="41" t="s">
        <v>33</v>
      </c>
      <c r="E19" s="48"/>
      <c r="F19" s="48"/>
      <c r="G19" s="48"/>
      <c r="H19" s="48"/>
      <c r="I19" s="160" t="s">
        <v>30</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60" t="s">
        <v>32</v>
      </c>
      <c r="J20" s="36" t="str">
        <f>IF('Rekapitulace stavby'!AN14="Vyplň údaj","",IF('Rekapitulace stavby'!AN14="","",'Rekapitulace stavby'!AN14))</f>
        <v/>
      </c>
      <c r="K20" s="52"/>
    </row>
    <row r="21" spans="2:11" s="1" customFormat="1" ht="6.95" customHeight="1">
      <c r="B21" s="47"/>
      <c r="C21" s="48"/>
      <c r="D21" s="48"/>
      <c r="E21" s="48"/>
      <c r="F21" s="48"/>
      <c r="G21" s="48"/>
      <c r="H21" s="48"/>
      <c r="I21" s="158"/>
      <c r="J21" s="48"/>
      <c r="K21" s="52"/>
    </row>
    <row r="22" spans="2:11" s="1" customFormat="1" ht="14.4" customHeight="1">
      <c r="B22" s="47"/>
      <c r="C22" s="48"/>
      <c r="D22" s="41" t="s">
        <v>35</v>
      </c>
      <c r="E22" s="48"/>
      <c r="F22" s="48"/>
      <c r="G22" s="48"/>
      <c r="H22" s="48"/>
      <c r="I22" s="160" t="s">
        <v>30</v>
      </c>
      <c r="J22" s="36" t="str">
        <f>IF('Rekapitulace stavby'!AN16="","",'Rekapitulace stavby'!AN16)</f>
        <v/>
      </c>
      <c r="K22" s="52"/>
    </row>
    <row r="23" spans="2:11" s="1" customFormat="1" ht="18" customHeight="1">
      <c r="B23" s="47"/>
      <c r="C23" s="48"/>
      <c r="D23" s="48"/>
      <c r="E23" s="36" t="str">
        <f>IF('Rekapitulace stavby'!E17="","",'Rekapitulace stavby'!E17)</f>
        <v xml:space="preserve"> </v>
      </c>
      <c r="F23" s="48"/>
      <c r="G23" s="48"/>
      <c r="H23" s="48"/>
      <c r="I23" s="160" t="s">
        <v>32</v>
      </c>
      <c r="J23" s="36" t="str">
        <f>IF('Rekapitulace stavby'!AN17="","",'Rekapitulace stavby'!AN17)</f>
        <v/>
      </c>
      <c r="K23" s="52"/>
    </row>
    <row r="24" spans="2:11" s="1" customFormat="1" ht="6.95" customHeight="1">
      <c r="B24" s="47"/>
      <c r="C24" s="48"/>
      <c r="D24" s="48"/>
      <c r="E24" s="48"/>
      <c r="F24" s="48"/>
      <c r="G24" s="48"/>
      <c r="H24" s="48"/>
      <c r="I24" s="158"/>
      <c r="J24" s="48"/>
      <c r="K24" s="52"/>
    </row>
    <row r="25" spans="2:11" s="1" customFormat="1" ht="14.4" customHeight="1">
      <c r="B25" s="47"/>
      <c r="C25" s="48"/>
      <c r="D25" s="41" t="s">
        <v>37</v>
      </c>
      <c r="E25" s="48"/>
      <c r="F25" s="48"/>
      <c r="G25" s="48"/>
      <c r="H25" s="48"/>
      <c r="I25" s="158"/>
      <c r="J25" s="48"/>
      <c r="K25" s="52"/>
    </row>
    <row r="26" spans="2:11" s="7" customFormat="1" ht="16.5" customHeight="1">
      <c r="B26" s="162"/>
      <c r="C26" s="163"/>
      <c r="D26" s="163"/>
      <c r="E26" s="45" t="s">
        <v>22</v>
      </c>
      <c r="F26" s="45"/>
      <c r="G26" s="45"/>
      <c r="H26" s="45"/>
      <c r="I26" s="164"/>
      <c r="J26" s="163"/>
      <c r="K26" s="165"/>
    </row>
    <row r="27" spans="2:11" s="1" customFormat="1" ht="6.95" customHeight="1">
      <c r="B27" s="47"/>
      <c r="C27" s="48"/>
      <c r="D27" s="48"/>
      <c r="E27" s="48"/>
      <c r="F27" s="48"/>
      <c r="G27" s="48"/>
      <c r="H27" s="48"/>
      <c r="I27" s="158"/>
      <c r="J27" s="48"/>
      <c r="K27" s="52"/>
    </row>
    <row r="28" spans="2:11" s="1" customFormat="1" ht="6.95" customHeight="1">
      <c r="B28" s="47"/>
      <c r="C28" s="48"/>
      <c r="D28" s="107"/>
      <c r="E28" s="107"/>
      <c r="F28" s="107"/>
      <c r="G28" s="107"/>
      <c r="H28" s="107"/>
      <c r="I28" s="167"/>
      <c r="J28" s="107"/>
      <c r="K28" s="168"/>
    </row>
    <row r="29" spans="2:11" s="1" customFormat="1" ht="25.4" customHeight="1">
      <c r="B29" s="47"/>
      <c r="C29" s="48"/>
      <c r="D29" s="169" t="s">
        <v>39</v>
      </c>
      <c r="E29" s="48"/>
      <c r="F29" s="48"/>
      <c r="G29" s="48"/>
      <c r="H29" s="48"/>
      <c r="I29" s="158"/>
      <c r="J29" s="170">
        <f>ROUND(J91,2)</f>
        <v>0</v>
      </c>
      <c r="K29" s="52"/>
    </row>
    <row r="30" spans="2:11" s="1" customFormat="1" ht="6.95" customHeight="1">
      <c r="B30" s="47"/>
      <c r="C30" s="48"/>
      <c r="D30" s="107"/>
      <c r="E30" s="107"/>
      <c r="F30" s="107"/>
      <c r="G30" s="107"/>
      <c r="H30" s="107"/>
      <c r="I30" s="167"/>
      <c r="J30" s="107"/>
      <c r="K30" s="168"/>
    </row>
    <row r="31" spans="2:11" s="1" customFormat="1" ht="14.4" customHeight="1">
      <c r="B31" s="47"/>
      <c r="C31" s="48"/>
      <c r="D31" s="48"/>
      <c r="E31" s="48"/>
      <c r="F31" s="53" t="s">
        <v>41</v>
      </c>
      <c r="G31" s="48"/>
      <c r="H31" s="48"/>
      <c r="I31" s="171" t="s">
        <v>40</v>
      </c>
      <c r="J31" s="53" t="s">
        <v>42</v>
      </c>
      <c r="K31" s="52"/>
    </row>
    <row r="32" spans="2:11" s="1" customFormat="1" ht="14.4" customHeight="1">
      <c r="B32" s="47"/>
      <c r="C32" s="48"/>
      <c r="D32" s="56" t="s">
        <v>43</v>
      </c>
      <c r="E32" s="56" t="s">
        <v>44</v>
      </c>
      <c r="F32" s="172">
        <f>ROUND(SUM(BE91:BE176),2)</f>
        <v>0</v>
      </c>
      <c r="G32" s="48"/>
      <c r="H32" s="48"/>
      <c r="I32" s="173">
        <v>0.21</v>
      </c>
      <c r="J32" s="172">
        <f>ROUND(ROUND((SUM(BE91:BE176)),2)*I32,2)</f>
        <v>0</v>
      </c>
      <c r="K32" s="52"/>
    </row>
    <row r="33" spans="2:11" s="1" customFormat="1" ht="14.4" customHeight="1">
      <c r="B33" s="47"/>
      <c r="C33" s="48"/>
      <c r="D33" s="48"/>
      <c r="E33" s="56" t="s">
        <v>45</v>
      </c>
      <c r="F33" s="172">
        <f>ROUND(SUM(BF91:BF176),2)</f>
        <v>0</v>
      </c>
      <c r="G33" s="48"/>
      <c r="H33" s="48"/>
      <c r="I33" s="173">
        <v>0.15</v>
      </c>
      <c r="J33" s="172">
        <f>ROUND(ROUND((SUM(BF91:BF176)),2)*I33,2)</f>
        <v>0</v>
      </c>
      <c r="K33" s="52"/>
    </row>
    <row r="34" spans="2:11" s="1" customFormat="1" ht="14.4" customHeight="1" hidden="1">
      <c r="B34" s="47"/>
      <c r="C34" s="48"/>
      <c r="D34" s="48"/>
      <c r="E34" s="56" t="s">
        <v>46</v>
      </c>
      <c r="F34" s="172">
        <f>ROUND(SUM(BG91:BG176),2)</f>
        <v>0</v>
      </c>
      <c r="G34" s="48"/>
      <c r="H34" s="48"/>
      <c r="I34" s="173">
        <v>0.21</v>
      </c>
      <c r="J34" s="172">
        <v>0</v>
      </c>
      <c r="K34" s="52"/>
    </row>
    <row r="35" spans="2:11" s="1" customFormat="1" ht="14.4" customHeight="1" hidden="1">
      <c r="B35" s="47"/>
      <c r="C35" s="48"/>
      <c r="D35" s="48"/>
      <c r="E35" s="56" t="s">
        <v>47</v>
      </c>
      <c r="F35" s="172">
        <f>ROUND(SUM(BH91:BH176),2)</f>
        <v>0</v>
      </c>
      <c r="G35" s="48"/>
      <c r="H35" s="48"/>
      <c r="I35" s="173">
        <v>0.15</v>
      </c>
      <c r="J35" s="172">
        <v>0</v>
      </c>
      <c r="K35" s="52"/>
    </row>
    <row r="36" spans="2:11" s="1" customFormat="1" ht="14.4" customHeight="1" hidden="1">
      <c r="B36" s="47"/>
      <c r="C36" s="48"/>
      <c r="D36" s="48"/>
      <c r="E36" s="56" t="s">
        <v>48</v>
      </c>
      <c r="F36" s="172">
        <f>ROUND(SUM(BI91:BI176),2)</f>
        <v>0</v>
      </c>
      <c r="G36" s="48"/>
      <c r="H36" s="48"/>
      <c r="I36" s="173">
        <v>0</v>
      </c>
      <c r="J36" s="172">
        <v>0</v>
      </c>
      <c r="K36" s="52"/>
    </row>
    <row r="37" spans="2:11" s="1" customFormat="1" ht="6.95" customHeight="1">
      <c r="B37" s="47"/>
      <c r="C37" s="48"/>
      <c r="D37" s="48"/>
      <c r="E37" s="48"/>
      <c r="F37" s="48"/>
      <c r="G37" s="48"/>
      <c r="H37" s="48"/>
      <c r="I37" s="158"/>
      <c r="J37" s="48"/>
      <c r="K37" s="52"/>
    </row>
    <row r="38" spans="2:11" s="1" customFormat="1" ht="25.4" customHeight="1">
      <c r="B38" s="47"/>
      <c r="C38" s="174"/>
      <c r="D38" s="175" t="s">
        <v>49</v>
      </c>
      <c r="E38" s="99"/>
      <c r="F38" s="99"/>
      <c r="G38" s="176" t="s">
        <v>50</v>
      </c>
      <c r="H38" s="177" t="s">
        <v>51</v>
      </c>
      <c r="I38" s="178"/>
      <c r="J38" s="179">
        <f>SUM(J29:J36)</f>
        <v>0</v>
      </c>
      <c r="K38" s="180"/>
    </row>
    <row r="39" spans="2:11" s="1" customFormat="1" ht="14.4" customHeight="1">
      <c r="B39" s="68"/>
      <c r="C39" s="69"/>
      <c r="D39" s="69"/>
      <c r="E39" s="69"/>
      <c r="F39" s="69"/>
      <c r="G39" s="69"/>
      <c r="H39" s="69"/>
      <c r="I39" s="181"/>
      <c r="J39" s="69"/>
      <c r="K39" s="70"/>
    </row>
    <row r="43" spans="2:11" s="1" customFormat="1" ht="6.95" customHeight="1">
      <c r="B43" s="182"/>
      <c r="C43" s="183"/>
      <c r="D43" s="183"/>
      <c r="E43" s="183"/>
      <c r="F43" s="183"/>
      <c r="G43" s="183"/>
      <c r="H43" s="183"/>
      <c r="I43" s="184"/>
      <c r="J43" s="183"/>
      <c r="K43" s="185"/>
    </row>
    <row r="44" spans="2:11" s="1" customFormat="1" ht="36.95" customHeight="1">
      <c r="B44" s="47"/>
      <c r="C44" s="31" t="s">
        <v>252</v>
      </c>
      <c r="D44" s="48"/>
      <c r="E44" s="48"/>
      <c r="F44" s="48"/>
      <c r="G44" s="48"/>
      <c r="H44" s="48"/>
      <c r="I44" s="158"/>
      <c r="J44" s="48"/>
      <c r="K44" s="52"/>
    </row>
    <row r="45" spans="2:11" s="1" customFormat="1" ht="6.95" customHeight="1">
      <c r="B45" s="47"/>
      <c r="C45" s="48"/>
      <c r="D45" s="48"/>
      <c r="E45" s="48"/>
      <c r="F45" s="48"/>
      <c r="G45" s="48"/>
      <c r="H45" s="48"/>
      <c r="I45" s="158"/>
      <c r="J45" s="48"/>
      <c r="K45" s="52"/>
    </row>
    <row r="46" spans="2:11" s="1" customFormat="1" ht="14.4" customHeight="1">
      <c r="B46" s="47"/>
      <c r="C46" s="41" t="s">
        <v>18</v>
      </c>
      <c r="D46" s="48"/>
      <c r="E46" s="48"/>
      <c r="F46" s="48"/>
      <c r="G46" s="48"/>
      <c r="H46" s="48"/>
      <c r="I46" s="158"/>
      <c r="J46" s="48"/>
      <c r="K46" s="52"/>
    </row>
    <row r="47" spans="2:11" s="1" customFormat="1" ht="16.5" customHeight="1">
      <c r="B47" s="47"/>
      <c r="C47" s="48"/>
      <c r="D47" s="48"/>
      <c r="E47" s="157" t="str">
        <f>E7</f>
        <v>Revitalizace a zatraktivnění pevnosti - Stavební úpravy a přístavba návštěvnického centra</v>
      </c>
      <c r="F47" s="41"/>
      <c r="G47" s="41"/>
      <c r="H47" s="41"/>
      <c r="I47" s="158"/>
      <c r="J47" s="48"/>
      <c r="K47" s="52"/>
    </row>
    <row r="48" spans="2:11" ht="13.5">
      <c r="B48" s="29"/>
      <c r="C48" s="41" t="s">
        <v>176</v>
      </c>
      <c r="D48" s="30"/>
      <c r="E48" s="30"/>
      <c r="F48" s="30"/>
      <c r="G48" s="30"/>
      <c r="H48" s="30"/>
      <c r="I48" s="156"/>
      <c r="J48" s="30"/>
      <c r="K48" s="32"/>
    </row>
    <row r="49" spans="2:11" s="1" customFormat="1" ht="16.5" customHeight="1">
      <c r="B49" s="47"/>
      <c r="C49" s="48"/>
      <c r="D49" s="48"/>
      <c r="E49" s="157" t="s">
        <v>179</v>
      </c>
      <c r="F49" s="48"/>
      <c r="G49" s="48"/>
      <c r="H49" s="48"/>
      <c r="I49" s="158"/>
      <c r="J49" s="48"/>
      <c r="K49" s="52"/>
    </row>
    <row r="50" spans="2:11" s="1" customFormat="1" ht="14.4" customHeight="1">
      <c r="B50" s="47"/>
      <c r="C50" s="41" t="s">
        <v>182</v>
      </c>
      <c r="D50" s="48"/>
      <c r="E50" s="48"/>
      <c r="F50" s="48"/>
      <c r="G50" s="48"/>
      <c r="H50" s="48"/>
      <c r="I50" s="158"/>
      <c r="J50" s="48"/>
      <c r="K50" s="52"/>
    </row>
    <row r="51" spans="2:11" s="1" customFormat="1" ht="17.25" customHeight="1">
      <c r="B51" s="47"/>
      <c r="C51" s="48"/>
      <c r="D51" s="48"/>
      <c r="E51" s="159" t="str">
        <f>E11</f>
        <v>ut - Ústřední vytápění</v>
      </c>
      <c r="F51" s="48"/>
      <c r="G51" s="48"/>
      <c r="H51" s="48"/>
      <c r="I51" s="158"/>
      <c r="J51" s="48"/>
      <c r="K51" s="52"/>
    </row>
    <row r="52" spans="2:11" s="1" customFormat="1" ht="6.95" customHeight="1">
      <c r="B52" s="47"/>
      <c r="C52" s="48"/>
      <c r="D52" s="48"/>
      <c r="E52" s="48"/>
      <c r="F52" s="48"/>
      <c r="G52" s="48"/>
      <c r="H52" s="48"/>
      <c r="I52" s="158"/>
      <c r="J52" s="48"/>
      <c r="K52" s="52"/>
    </row>
    <row r="53" spans="2:11" s="1" customFormat="1" ht="18" customHeight="1">
      <c r="B53" s="47"/>
      <c r="C53" s="41" t="s">
        <v>25</v>
      </c>
      <c r="D53" s="48"/>
      <c r="E53" s="48"/>
      <c r="F53" s="36" t="str">
        <f>F14</f>
        <v>Dobrošov</v>
      </c>
      <c r="G53" s="48"/>
      <c r="H53" s="48"/>
      <c r="I53" s="160" t="s">
        <v>27</v>
      </c>
      <c r="J53" s="161" t="str">
        <f>IF(J14="","",J14)</f>
        <v>3. 5. 2017</v>
      </c>
      <c r="K53" s="52"/>
    </row>
    <row r="54" spans="2:11" s="1" customFormat="1" ht="6.95" customHeight="1">
      <c r="B54" s="47"/>
      <c r="C54" s="48"/>
      <c r="D54" s="48"/>
      <c r="E54" s="48"/>
      <c r="F54" s="48"/>
      <c r="G54" s="48"/>
      <c r="H54" s="48"/>
      <c r="I54" s="158"/>
      <c r="J54" s="48"/>
      <c r="K54" s="52"/>
    </row>
    <row r="55" spans="2:11" s="1" customFormat="1" ht="13.5">
      <c r="B55" s="47"/>
      <c r="C55" s="41" t="s">
        <v>29</v>
      </c>
      <c r="D55" s="48"/>
      <c r="E55" s="48"/>
      <c r="F55" s="36" t="str">
        <f>E17</f>
        <v xml:space="preserve"> </v>
      </c>
      <c r="G55" s="48"/>
      <c r="H55" s="48"/>
      <c r="I55" s="160" t="s">
        <v>35</v>
      </c>
      <c r="J55" s="45" t="str">
        <f>E23</f>
        <v xml:space="preserve"> </v>
      </c>
      <c r="K55" s="52"/>
    </row>
    <row r="56" spans="2:11" s="1" customFormat="1" ht="14.4" customHeight="1">
      <c r="B56" s="47"/>
      <c r="C56" s="41" t="s">
        <v>33</v>
      </c>
      <c r="D56" s="48"/>
      <c r="E56" s="48"/>
      <c r="F56" s="36" t="str">
        <f>IF(E20="","",E20)</f>
        <v/>
      </c>
      <c r="G56" s="48"/>
      <c r="H56" s="48"/>
      <c r="I56" s="158"/>
      <c r="J56" s="186"/>
      <c r="K56" s="52"/>
    </row>
    <row r="57" spans="2:11" s="1" customFormat="1" ht="10.3" customHeight="1">
      <c r="B57" s="47"/>
      <c r="C57" s="48"/>
      <c r="D57" s="48"/>
      <c r="E57" s="48"/>
      <c r="F57" s="48"/>
      <c r="G57" s="48"/>
      <c r="H57" s="48"/>
      <c r="I57" s="158"/>
      <c r="J57" s="48"/>
      <c r="K57" s="52"/>
    </row>
    <row r="58" spans="2:11" s="1" customFormat="1" ht="29.25" customHeight="1">
      <c r="B58" s="47"/>
      <c r="C58" s="187" t="s">
        <v>281</v>
      </c>
      <c r="D58" s="174"/>
      <c r="E58" s="174"/>
      <c r="F58" s="174"/>
      <c r="G58" s="174"/>
      <c r="H58" s="174"/>
      <c r="I58" s="188"/>
      <c r="J58" s="189" t="s">
        <v>282</v>
      </c>
      <c r="K58" s="190"/>
    </row>
    <row r="59" spans="2:11" s="1" customFormat="1" ht="10.3" customHeight="1">
      <c r="B59" s="47"/>
      <c r="C59" s="48"/>
      <c r="D59" s="48"/>
      <c r="E59" s="48"/>
      <c r="F59" s="48"/>
      <c r="G59" s="48"/>
      <c r="H59" s="48"/>
      <c r="I59" s="158"/>
      <c r="J59" s="48"/>
      <c r="K59" s="52"/>
    </row>
    <row r="60" spans="2:47" s="1" customFormat="1" ht="29.25" customHeight="1">
      <c r="B60" s="47"/>
      <c r="C60" s="191" t="s">
        <v>287</v>
      </c>
      <c r="D60" s="48"/>
      <c r="E60" s="48"/>
      <c r="F60" s="48"/>
      <c r="G60" s="48"/>
      <c r="H60" s="48"/>
      <c r="I60" s="158"/>
      <c r="J60" s="170">
        <f>J91</f>
        <v>0</v>
      </c>
      <c r="K60" s="52"/>
      <c r="AU60" s="25" t="s">
        <v>288</v>
      </c>
    </row>
    <row r="61" spans="2:11" s="8" customFormat="1" ht="24.95" customHeight="1">
      <c r="B61" s="192"/>
      <c r="C61" s="193"/>
      <c r="D61" s="194" t="s">
        <v>324</v>
      </c>
      <c r="E61" s="195"/>
      <c r="F61" s="195"/>
      <c r="G61" s="195"/>
      <c r="H61" s="195"/>
      <c r="I61" s="196"/>
      <c r="J61" s="197">
        <f>J92</f>
        <v>0</v>
      </c>
      <c r="K61" s="198"/>
    </row>
    <row r="62" spans="2:11" s="9" customFormat="1" ht="19.9" customHeight="1">
      <c r="B62" s="200"/>
      <c r="C62" s="201"/>
      <c r="D62" s="202" t="s">
        <v>332</v>
      </c>
      <c r="E62" s="203"/>
      <c r="F62" s="203"/>
      <c r="G62" s="203"/>
      <c r="H62" s="203"/>
      <c r="I62" s="204"/>
      <c r="J62" s="205">
        <f>J93</f>
        <v>0</v>
      </c>
      <c r="K62" s="206"/>
    </row>
    <row r="63" spans="2:11" s="9" customFormat="1" ht="19.9" customHeight="1">
      <c r="B63" s="200"/>
      <c r="C63" s="201"/>
      <c r="D63" s="202" t="s">
        <v>3267</v>
      </c>
      <c r="E63" s="203"/>
      <c r="F63" s="203"/>
      <c r="G63" s="203"/>
      <c r="H63" s="203"/>
      <c r="I63" s="204"/>
      <c r="J63" s="205">
        <f>J100</f>
        <v>0</v>
      </c>
      <c r="K63" s="206"/>
    </row>
    <row r="64" spans="2:11" s="9" customFormat="1" ht="19.9" customHeight="1">
      <c r="B64" s="200"/>
      <c r="C64" s="201"/>
      <c r="D64" s="202" t="s">
        <v>3268</v>
      </c>
      <c r="E64" s="203"/>
      <c r="F64" s="203"/>
      <c r="G64" s="203"/>
      <c r="H64" s="203"/>
      <c r="I64" s="204"/>
      <c r="J64" s="205">
        <f>J107</f>
        <v>0</v>
      </c>
      <c r="K64" s="206"/>
    </row>
    <row r="65" spans="2:11" s="9" customFormat="1" ht="19.9" customHeight="1">
      <c r="B65" s="200"/>
      <c r="C65" s="201"/>
      <c r="D65" s="202" t="s">
        <v>3269</v>
      </c>
      <c r="E65" s="203"/>
      <c r="F65" s="203"/>
      <c r="G65" s="203"/>
      <c r="H65" s="203"/>
      <c r="I65" s="204"/>
      <c r="J65" s="205">
        <f>J112</f>
        <v>0</v>
      </c>
      <c r="K65" s="206"/>
    </row>
    <row r="66" spans="2:11" s="9" customFormat="1" ht="19.9" customHeight="1">
      <c r="B66" s="200"/>
      <c r="C66" s="201"/>
      <c r="D66" s="202" t="s">
        <v>3270</v>
      </c>
      <c r="E66" s="203"/>
      <c r="F66" s="203"/>
      <c r="G66" s="203"/>
      <c r="H66" s="203"/>
      <c r="I66" s="204"/>
      <c r="J66" s="205">
        <f>J120</f>
        <v>0</v>
      </c>
      <c r="K66" s="206"/>
    </row>
    <row r="67" spans="2:11" s="9" customFormat="1" ht="14.85" customHeight="1">
      <c r="B67" s="200"/>
      <c r="C67" s="201"/>
      <c r="D67" s="202" t="s">
        <v>3271</v>
      </c>
      <c r="E67" s="203"/>
      <c r="F67" s="203"/>
      <c r="G67" s="203"/>
      <c r="H67" s="203"/>
      <c r="I67" s="204"/>
      <c r="J67" s="205">
        <f>J142</f>
        <v>0</v>
      </c>
      <c r="K67" s="206"/>
    </row>
    <row r="68" spans="2:11" s="9" customFormat="1" ht="19.9" customHeight="1">
      <c r="B68" s="200"/>
      <c r="C68" s="201"/>
      <c r="D68" s="202" t="s">
        <v>374</v>
      </c>
      <c r="E68" s="203"/>
      <c r="F68" s="203"/>
      <c r="G68" s="203"/>
      <c r="H68" s="203"/>
      <c r="I68" s="204"/>
      <c r="J68" s="205">
        <f>J156</f>
        <v>0</v>
      </c>
      <c r="K68" s="206"/>
    </row>
    <row r="69" spans="2:11" s="9" customFormat="1" ht="14.85" customHeight="1">
      <c r="B69" s="200"/>
      <c r="C69" s="201"/>
      <c r="D69" s="202" t="s">
        <v>3272</v>
      </c>
      <c r="E69" s="203"/>
      <c r="F69" s="203"/>
      <c r="G69" s="203"/>
      <c r="H69" s="203"/>
      <c r="I69" s="204"/>
      <c r="J69" s="205">
        <f>J159</f>
        <v>0</v>
      </c>
      <c r="K69" s="206"/>
    </row>
    <row r="70" spans="2:11" s="1" customFormat="1" ht="21.8" customHeight="1">
      <c r="B70" s="47"/>
      <c r="C70" s="48"/>
      <c r="D70" s="48"/>
      <c r="E70" s="48"/>
      <c r="F70" s="48"/>
      <c r="G70" s="48"/>
      <c r="H70" s="48"/>
      <c r="I70" s="158"/>
      <c r="J70" s="48"/>
      <c r="K70" s="52"/>
    </row>
    <row r="71" spans="2:11" s="1" customFormat="1" ht="6.95" customHeight="1">
      <c r="B71" s="68"/>
      <c r="C71" s="69"/>
      <c r="D71" s="69"/>
      <c r="E71" s="69"/>
      <c r="F71" s="69"/>
      <c r="G71" s="69"/>
      <c r="H71" s="69"/>
      <c r="I71" s="181"/>
      <c r="J71" s="69"/>
      <c r="K71" s="70"/>
    </row>
    <row r="75" spans="2:12" s="1" customFormat="1" ht="6.95" customHeight="1">
      <c r="B75" s="71"/>
      <c r="C75" s="72"/>
      <c r="D75" s="72"/>
      <c r="E75" s="72"/>
      <c r="F75" s="72"/>
      <c r="G75" s="72"/>
      <c r="H75" s="72"/>
      <c r="I75" s="184"/>
      <c r="J75" s="72"/>
      <c r="K75" s="72"/>
      <c r="L75" s="73"/>
    </row>
    <row r="76" spans="2:12" s="1" customFormat="1" ht="36.95" customHeight="1">
      <c r="B76" s="47"/>
      <c r="C76" s="74" t="s">
        <v>378</v>
      </c>
      <c r="D76" s="75"/>
      <c r="E76" s="75"/>
      <c r="F76" s="75"/>
      <c r="G76" s="75"/>
      <c r="H76" s="75"/>
      <c r="I76" s="208"/>
      <c r="J76" s="75"/>
      <c r="K76" s="75"/>
      <c r="L76" s="73"/>
    </row>
    <row r="77" spans="2:12" s="1" customFormat="1" ht="6.95" customHeight="1">
      <c r="B77" s="47"/>
      <c r="C77" s="75"/>
      <c r="D77" s="75"/>
      <c r="E77" s="75"/>
      <c r="F77" s="75"/>
      <c r="G77" s="75"/>
      <c r="H77" s="75"/>
      <c r="I77" s="208"/>
      <c r="J77" s="75"/>
      <c r="K77" s="75"/>
      <c r="L77" s="73"/>
    </row>
    <row r="78" spans="2:12" s="1" customFormat="1" ht="14.4" customHeight="1">
      <c r="B78" s="47"/>
      <c r="C78" s="77" t="s">
        <v>18</v>
      </c>
      <c r="D78" s="75"/>
      <c r="E78" s="75"/>
      <c r="F78" s="75"/>
      <c r="G78" s="75"/>
      <c r="H78" s="75"/>
      <c r="I78" s="208"/>
      <c r="J78" s="75"/>
      <c r="K78" s="75"/>
      <c r="L78" s="73"/>
    </row>
    <row r="79" spans="2:12" s="1" customFormat="1" ht="16.5" customHeight="1">
      <c r="B79" s="47"/>
      <c r="C79" s="75"/>
      <c r="D79" s="75"/>
      <c r="E79" s="209" t="str">
        <f>E7</f>
        <v>Revitalizace a zatraktivnění pevnosti - Stavební úpravy a přístavba návštěvnického centra</v>
      </c>
      <c r="F79" s="77"/>
      <c r="G79" s="77"/>
      <c r="H79" s="77"/>
      <c r="I79" s="208"/>
      <c r="J79" s="75"/>
      <c r="K79" s="75"/>
      <c r="L79" s="73"/>
    </row>
    <row r="80" spans="2:12" ht="13.5">
      <c r="B80" s="29"/>
      <c r="C80" s="77" t="s">
        <v>176</v>
      </c>
      <c r="D80" s="210"/>
      <c r="E80" s="210"/>
      <c r="F80" s="210"/>
      <c r="G80" s="210"/>
      <c r="H80" s="210"/>
      <c r="I80" s="149"/>
      <c r="J80" s="210"/>
      <c r="K80" s="210"/>
      <c r="L80" s="211"/>
    </row>
    <row r="81" spans="2:12" s="1" customFormat="1" ht="16.5" customHeight="1">
      <c r="B81" s="47"/>
      <c r="C81" s="75"/>
      <c r="D81" s="75"/>
      <c r="E81" s="209" t="s">
        <v>179</v>
      </c>
      <c r="F81" s="75"/>
      <c r="G81" s="75"/>
      <c r="H81" s="75"/>
      <c r="I81" s="208"/>
      <c r="J81" s="75"/>
      <c r="K81" s="75"/>
      <c r="L81" s="73"/>
    </row>
    <row r="82" spans="2:12" s="1" customFormat="1" ht="14.4" customHeight="1">
      <c r="B82" s="47"/>
      <c r="C82" s="77" t="s">
        <v>182</v>
      </c>
      <c r="D82" s="75"/>
      <c r="E82" s="75"/>
      <c r="F82" s="75"/>
      <c r="G82" s="75"/>
      <c r="H82" s="75"/>
      <c r="I82" s="208"/>
      <c r="J82" s="75"/>
      <c r="K82" s="75"/>
      <c r="L82" s="73"/>
    </row>
    <row r="83" spans="2:12" s="1" customFormat="1" ht="17.25" customHeight="1">
      <c r="B83" s="47"/>
      <c r="C83" s="75"/>
      <c r="D83" s="75"/>
      <c r="E83" s="83" t="str">
        <f>E11</f>
        <v>ut - Ústřední vytápění</v>
      </c>
      <c r="F83" s="75"/>
      <c r="G83" s="75"/>
      <c r="H83" s="75"/>
      <c r="I83" s="208"/>
      <c r="J83" s="75"/>
      <c r="K83" s="75"/>
      <c r="L83" s="73"/>
    </row>
    <row r="84" spans="2:12" s="1" customFormat="1" ht="6.95" customHeight="1">
      <c r="B84" s="47"/>
      <c r="C84" s="75"/>
      <c r="D84" s="75"/>
      <c r="E84" s="75"/>
      <c r="F84" s="75"/>
      <c r="G84" s="75"/>
      <c r="H84" s="75"/>
      <c r="I84" s="208"/>
      <c r="J84" s="75"/>
      <c r="K84" s="75"/>
      <c r="L84" s="73"/>
    </row>
    <row r="85" spans="2:12" s="1" customFormat="1" ht="18" customHeight="1">
      <c r="B85" s="47"/>
      <c r="C85" s="77" t="s">
        <v>25</v>
      </c>
      <c r="D85" s="75"/>
      <c r="E85" s="75"/>
      <c r="F85" s="212" t="str">
        <f>F14</f>
        <v>Dobrošov</v>
      </c>
      <c r="G85" s="75"/>
      <c r="H85" s="75"/>
      <c r="I85" s="213" t="s">
        <v>27</v>
      </c>
      <c r="J85" s="86" t="str">
        <f>IF(J14="","",J14)</f>
        <v>3. 5. 2017</v>
      </c>
      <c r="K85" s="75"/>
      <c r="L85" s="73"/>
    </row>
    <row r="86" spans="2:12" s="1" customFormat="1" ht="6.95" customHeight="1">
      <c r="B86" s="47"/>
      <c r="C86" s="75"/>
      <c r="D86" s="75"/>
      <c r="E86" s="75"/>
      <c r="F86" s="75"/>
      <c r="G86" s="75"/>
      <c r="H86" s="75"/>
      <c r="I86" s="208"/>
      <c r="J86" s="75"/>
      <c r="K86" s="75"/>
      <c r="L86" s="73"/>
    </row>
    <row r="87" spans="2:12" s="1" customFormat="1" ht="13.5">
      <c r="B87" s="47"/>
      <c r="C87" s="77" t="s">
        <v>29</v>
      </c>
      <c r="D87" s="75"/>
      <c r="E87" s="75"/>
      <c r="F87" s="212" t="str">
        <f>E17</f>
        <v xml:space="preserve"> </v>
      </c>
      <c r="G87" s="75"/>
      <c r="H87" s="75"/>
      <c r="I87" s="213" t="s">
        <v>35</v>
      </c>
      <c r="J87" s="212" t="str">
        <f>E23</f>
        <v xml:space="preserve"> </v>
      </c>
      <c r="K87" s="75"/>
      <c r="L87" s="73"/>
    </row>
    <row r="88" spans="2:12" s="1" customFormat="1" ht="14.4" customHeight="1">
      <c r="B88" s="47"/>
      <c r="C88" s="77" t="s">
        <v>33</v>
      </c>
      <c r="D88" s="75"/>
      <c r="E88" s="75"/>
      <c r="F88" s="212" t="str">
        <f>IF(E20="","",E20)</f>
        <v/>
      </c>
      <c r="G88" s="75"/>
      <c r="H88" s="75"/>
      <c r="I88" s="208"/>
      <c r="J88" s="75"/>
      <c r="K88" s="75"/>
      <c r="L88" s="73"/>
    </row>
    <row r="89" spans="2:12" s="1" customFormat="1" ht="10.3" customHeight="1">
      <c r="B89" s="47"/>
      <c r="C89" s="75"/>
      <c r="D89" s="75"/>
      <c r="E89" s="75"/>
      <c r="F89" s="75"/>
      <c r="G89" s="75"/>
      <c r="H89" s="75"/>
      <c r="I89" s="208"/>
      <c r="J89" s="75"/>
      <c r="K89" s="75"/>
      <c r="L89" s="73"/>
    </row>
    <row r="90" spans="2:20" s="10" customFormat="1" ht="29.25" customHeight="1">
      <c r="B90" s="214"/>
      <c r="C90" s="215" t="s">
        <v>379</v>
      </c>
      <c r="D90" s="216" t="s">
        <v>58</v>
      </c>
      <c r="E90" s="216" t="s">
        <v>54</v>
      </c>
      <c r="F90" s="216" t="s">
        <v>380</v>
      </c>
      <c r="G90" s="216" t="s">
        <v>381</v>
      </c>
      <c r="H90" s="216" t="s">
        <v>382</v>
      </c>
      <c r="I90" s="217" t="s">
        <v>383</v>
      </c>
      <c r="J90" s="216" t="s">
        <v>282</v>
      </c>
      <c r="K90" s="218" t="s">
        <v>384</v>
      </c>
      <c r="L90" s="219"/>
      <c r="M90" s="103" t="s">
        <v>385</v>
      </c>
      <c r="N90" s="104" t="s">
        <v>43</v>
      </c>
      <c r="O90" s="104" t="s">
        <v>386</v>
      </c>
      <c r="P90" s="104" t="s">
        <v>387</v>
      </c>
      <c r="Q90" s="104" t="s">
        <v>388</v>
      </c>
      <c r="R90" s="104" t="s">
        <v>389</v>
      </c>
      <c r="S90" s="104" t="s">
        <v>390</v>
      </c>
      <c r="T90" s="105" t="s">
        <v>391</v>
      </c>
    </row>
    <row r="91" spans="2:63" s="1" customFormat="1" ht="29.25" customHeight="1">
      <c r="B91" s="47"/>
      <c r="C91" s="109" t="s">
        <v>287</v>
      </c>
      <c r="D91" s="75"/>
      <c r="E91" s="75"/>
      <c r="F91" s="75"/>
      <c r="G91" s="75"/>
      <c r="H91" s="75"/>
      <c r="I91" s="208"/>
      <c r="J91" s="220">
        <f>BK91</f>
        <v>0</v>
      </c>
      <c r="K91" s="75"/>
      <c r="L91" s="73"/>
      <c r="M91" s="106"/>
      <c r="N91" s="107"/>
      <c r="O91" s="107"/>
      <c r="P91" s="221">
        <f>P92</f>
        <v>0</v>
      </c>
      <c r="Q91" s="107"/>
      <c r="R91" s="221">
        <f>R92</f>
        <v>0.24156000000000005</v>
      </c>
      <c r="S91" s="107"/>
      <c r="T91" s="222">
        <f>T92</f>
        <v>0</v>
      </c>
      <c r="AT91" s="25" t="s">
        <v>72</v>
      </c>
      <c r="AU91" s="25" t="s">
        <v>288</v>
      </c>
      <c r="BK91" s="223">
        <f>BK92</f>
        <v>0</v>
      </c>
    </row>
    <row r="92" spans="2:63" s="11" customFormat="1" ht="37.4" customHeight="1">
      <c r="B92" s="224"/>
      <c r="C92" s="225"/>
      <c r="D92" s="226" t="s">
        <v>72</v>
      </c>
      <c r="E92" s="227" t="s">
        <v>1773</v>
      </c>
      <c r="F92" s="227" t="s">
        <v>1774</v>
      </c>
      <c r="G92" s="225"/>
      <c r="H92" s="225"/>
      <c r="I92" s="228"/>
      <c r="J92" s="229">
        <f>BK92</f>
        <v>0</v>
      </c>
      <c r="K92" s="225"/>
      <c r="L92" s="230"/>
      <c r="M92" s="231"/>
      <c r="N92" s="232"/>
      <c r="O92" s="232"/>
      <c r="P92" s="233">
        <f>P93+P100+P107+P112+P120+P156</f>
        <v>0</v>
      </c>
      <c r="Q92" s="232"/>
      <c r="R92" s="233">
        <f>R93+R100+R107+R112+R120+R156</f>
        <v>0.24156000000000005</v>
      </c>
      <c r="S92" s="232"/>
      <c r="T92" s="234">
        <f>T93+T100+T107+T112+T120+T156</f>
        <v>0</v>
      </c>
      <c r="AR92" s="235" t="s">
        <v>81</v>
      </c>
      <c r="AT92" s="236" t="s">
        <v>72</v>
      </c>
      <c r="AU92" s="236" t="s">
        <v>73</v>
      </c>
      <c r="AY92" s="235" t="s">
        <v>394</v>
      </c>
      <c r="BK92" s="237">
        <f>BK93+BK100+BK107+BK112+BK120+BK156</f>
        <v>0</v>
      </c>
    </row>
    <row r="93" spans="2:63" s="11" customFormat="1" ht="19.9" customHeight="1">
      <c r="B93" s="224"/>
      <c r="C93" s="225"/>
      <c r="D93" s="226" t="s">
        <v>72</v>
      </c>
      <c r="E93" s="238" t="s">
        <v>1917</v>
      </c>
      <c r="F93" s="238" t="s">
        <v>1918</v>
      </c>
      <c r="G93" s="225"/>
      <c r="H93" s="225"/>
      <c r="I93" s="228"/>
      <c r="J93" s="239">
        <f>BK93</f>
        <v>0</v>
      </c>
      <c r="K93" s="225"/>
      <c r="L93" s="230"/>
      <c r="M93" s="231"/>
      <c r="N93" s="232"/>
      <c r="O93" s="232"/>
      <c r="P93" s="233">
        <f>SUM(P94:P99)</f>
        <v>0</v>
      </c>
      <c r="Q93" s="232"/>
      <c r="R93" s="233">
        <f>SUM(R94:R99)</f>
        <v>0.0012000000000000001</v>
      </c>
      <c r="S93" s="232"/>
      <c r="T93" s="234">
        <f>SUM(T94:T99)</f>
        <v>0</v>
      </c>
      <c r="AR93" s="235" t="s">
        <v>81</v>
      </c>
      <c r="AT93" s="236" t="s">
        <v>72</v>
      </c>
      <c r="AU93" s="236" t="s">
        <v>24</v>
      </c>
      <c r="AY93" s="235" t="s">
        <v>394</v>
      </c>
      <c r="BK93" s="237">
        <f>SUM(BK94:BK99)</f>
        <v>0</v>
      </c>
    </row>
    <row r="94" spans="2:65" s="1" customFormat="1" ht="16.5" customHeight="1">
      <c r="B94" s="47"/>
      <c r="C94" s="240" t="s">
        <v>24</v>
      </c>
      <c r="D94" s="240" t="s">
        <v>396</v>
      </c>
      <c r="E94" s="241" t="s">
        <v>3273</v>
      </c>
      <c r="F94" s="242" t="s">
        <v>3274</v>
      </c>
      <c r="G94" s="243" t="s">
        <v>612</v>
      </c>
      <c r="H94" s="244">
        <v>12</v>
      </c>
      <c r="I94" s="245"/>
      <c r="J94" s="246">
        <f>ROUND(I94*H94,2)</f>
        <v>0</v>
      </c>
      <c r="K94" s="242" t="s">
        <v>410</v>
      </c>
      <c r="L94" s="73"/>
      <c r="M94" s="247" t="s">
        <v>22</v>
      </c>
      <c r="N94" s="248" t="s">
        <v>44</v>
      </c>
      <c r="O94" s="48"/>
      <c r="P94" s="249">
        <f>O94*H94</f>
        <v>0</v>
      </c>
      <c r="Q94" s="249">
        <v>0</v>
      </c>
      <c r="R94" s="249">
        <f>Q94*H94</f>
        <v>0</v>
      </c>
      <c r="S94" s="249">
        <v>0</v>
      </c>
      <c r="T94" s="250">
        <f>S94*H94</f>
        <v>0</v>
      </c>
      <c r="AR94" s="25" t="s">
        <v>493</v>
      </c>
      <c r="AT94" s="25" t="s">
        <v>396</v>
      </c>
      <c r="AU94" s="25" t="s">
        <v>81</v>
      </c>
      <c r="AY94" s="25" t="s">
        <v>394</v>
      </c>
      <c r="BE94" s="251">
        <f>IF(N94="základní",J94,0)</f>
        <v>0</v>
      </c>
      <c r="BF94" s="251">
        <f>IF(N94="snížená",J94,0)</f>
        <v>0</v>
      </c>
      <c r="BG94" s="251">
        <f>IF(N94="zákl. přenesená",J94,0)</f>
        <v>0</v>
      </c>
      <c r="BH94" s="251">
        <f>IF(N94="sníž. přenesená",J94,0)</f>
        <v>0</v>
      </c>
      <c r="BI94" s="251">
        <f>IF(N94="nulová",J94,0)</f>
        <v>0</v>
      </c>
      <c r="BJ94" s="25" t="s">
        <v>24</v>
      </c>
      <c r="BK94" s="251">
        <f>ROUND(I94*H94,2)</f>
        <v>0</v>
      </c>
      <c r="BL94" s="25" t="s">
        <v>493</v>
      </c>
      <c r="BM94" s="25" t="s">
        <v>3275</v>
      </c>
    </row>
    <row r="95" spans="2:47" s="1" customFormat="1" ht="13.5">
      <c r="B95" s="47"/>
      <c r="C95" s="75"/>
      <c r="D95" s="252" t="s">
        <v>403</v>
      </c>
      <c r="E95" s="75"/>
      <c r="F95" s="253" t="s">
        <v>3276</v>
      </c>
      <c r="G95" s="75"/>
      <c r="H95" s="75"/>
      <c r="I95" s="208"/>
      <c r="J95" s="75"/>
      <c r="K95" s="75"/>
      <c r="L95" s="73"/>
      <c r="M95" s="254"/>
      <c r="N95" s="48"/>
      <c r="O95" s="48"/>
      <c r="P95" s="48"/>
      <c r="Q95" s="48"/>
      <c r="R95" s="48"/>
      <c r="S95" s="48"/>
      <c r="T95" s="96"/>
      <c r="AT95" s="25" t="s">
        <v>403</v>
      </c>
      <c r="AU95" s="25" t="s">
        <v>81</v>
      </c>
    </row>
    <row r="96" spans="2:65" s="1" customFormat="1" ht="16.5" customHeight="1">
      <c r="B96" s="47"/>
      <c r="C96" s="288" t="s">
        <v>81</v>
      </c>
      <c r="D96" s="288" t="s">
        <v>506</v>
      </c>
      <c r="E96" s="289" t="s">
        <v>3277</v>
      </c>
      <c r="F96" s="290" t="s">
        <v>3278</v>
      </c>
      <c r="G96" s="291" t="s">
        <v>612</v>
      </c>
      <c r="H96" s="292">
        <v>12</v>
      </c>
      <c r="I96" s="293"/>
      <c r="J96" s="294">
        <f>ROUND(I96*H96,2)</f>
        <v>0</v>
      </c>
      <c r="K96" s="290" t="s">
        <v>3279</v>
      </c>
      <c r="L96" s="295"/>
      <c r="M96" s="296" t="s">
        <v>22</v>
      </c>
      <c r="N96" s="297" t="s">
        <v>44</v>
      </c>
      <c r="O96" s="48"/>
      <c r="P96" s="249">
        <f>O96*H96</f>
        <v>0</v>
      </c>
      <c r="Q96" s="249">
        <v>0.0001</v>
      </c>
      <c r="R96" s="249">
        <f>Q96*H96</f>
        <v>0.0012000000000000001</v>
      </c>
      <c r="S96" s="249">
        <v>0</v>
      </c>
      <c r="T96" s="250">
        <f>S96*H96</f>
        <v>0</v>
      </c>
      <c r="AR96" s="25" t="s">
        <v>588</v>
      </c>
      <c r="AT96" s="25" t="s">
        <v>506</v>
      </c>
      <c r="AU96" s="25" t="s">
        <v>81</v>
      </c>
      <c r="AY96" s="25" t="s">
        <v>394</v>
      </c>
      <c r="BE96" s="251">
        <f>IF(N96="základní",J96,0)</f>
        <v>0</v>
      </c>
      <c r="BF96" s="251">
        <f>IF(N96="snížená",J96,0)</f>
        <v>0</v>
      </c>
      <c r="BG96" s="251">
        <f>IF(N96="zákl. přenesená",J96,0)</f>
        <v>0</v>
      </c>
      <c r="BH96" s="251">
        <f>IF(N96="sníž. přenesená",J96,0)</f>
        <v>0</v>
      </c>
      <c r="BI96" s="251">
        <f>IF(N96="nulová",J96,0)</f>
        <v>0</v>
      </c>
      <c r="BJ96" s="25" t="s">
        <v>24</v>
      </c>
      <c r="BK96" s="251">
        <f>ROUND(I96*H96,2)</f>
        <v>0</v>
      </c>
      <c r="BL96" s="25" t="s">
        <v>493</v>
      </c>
      <c r="BM96" s="25" t="s">
        <v>3280</v>
      </c>
    </row>
    <row r="97" spans="2:47" s="1" customFormat="1" ht="13.5">
      <c r="B97" s="47"/>
      <c r="C97" s="75"/>
      <c r="D97" s="252" t="s">
        <v>403</v>
      </c>
      <c r="E97" s="75"/>
      <c r="F97" s="253" t="s">
        <v>3278</v>
      </c>
      <c r="G97" s="75"/>
      <c r="H97" s="75"/>
      <c r="I97" s="208"/>
      <c r="J97" s="75"/>
      <c r="K97" s="75"/>
      <c r="L97" s="73"/>
      <c r="M97" s="254"/>
      <c r="N97" s="48"/>
      <c r="O97" s="48"/>
      <c r="P97" s="48"/>
      <c r="Q97" s="48"/>
      <c r="R97" s="48"/>
      <c r="S97" s="48"/>
      <c r="T97" s="96"/>
      <c r="AT97" s="25" t="s">
        <v>403</v>
      </c>
      <c r="AU97" s="25" t="s">
        <v>81</v>
      </c>
    </row>
    <row r="98" spans="2:65" s="1" customFormat="1" ht="16.5" customHeight="1">
      <c r="B98" s="47"/>
      <c r="C98" s="240" t="s">
        <v>413</v>
      </c>
      <c r="D98" s="240" t="s">
        <v>396</v>
      </c>
      <c r="E98" s="241" t="s">
        <v>2008</v>
      </c>
      <c r="F98" s="242" t="s">
        <v>2009</v>
      </c>
      <c r="G98" s="243" t="s">
        <v>552</v>
      </c>
      <c r="H98" s="244">
        <v>0.01</v>
      </c>
      <c r="I98" s="245"/>
      <c r="J98" s="246">
        <f>ROUND(I98*H98,2)</f>
        <v>0</v>
      </c>
      <c r="K98" s="242" t="s">
        <v>410</v>
      </c>
      <c r="L98" s="73"/>
      <c r="M98" s="247" t="s">
        <v>22</v>
      </c>
      <c r="N98" s="248" t="s">
        <v>44</v>
      </c>
      <c r="O98" s="48"/>
      <c r="P98" s="249">
        <f>O98*H98</f>
        <v>0</v>
      </c>
      <c r="Q98" s="249">
        <v>0</v>
      </c>
      <c r="R98" s="249">
        <f>Q98*H98</f>
        <v>0</v>
      </c>
      <c r="S98" s="249">
        <v>0</v>
      </c>
      <c r="T98" s="250">
        <f>S98*H98</f>
        <v>0</v>
      </c>
      <c r="AR98" s="25" t="s">
        <v>493</v>
      </c>
      <c r="AT98" s="25" t="s">
        <v>396</v>
      </c>
      <c r="AU98" s="25" t="s">
        <v>81</v>
      </c>
      <c r="AY98" s="25" t="s">
        <v>394</v>
      </c>
      <c r="BE98" s="251">
        <f>IF(N98="základní",J98,0)</f>
        <v>0</v>
      </c>
      <c r="BF98" s="251">
        <f>IF(N98="snížená",J98,0)</f>
        <v>0</v>
      </c>
      <c r="BG98" s="251">
        <f>IF(N98="zákl. přenesená",J98,0)</f>
        <v>0</v>
      </c>
      <c r="BH98" s="251">
        <f>IF(N98="sníž. přenesená",J98,0)</f>
        <v>0</v>
      </c>
      <c r="BI98" s="251">
        <f>IF(N98="nulová",J98,0)</f>
        <v>0</v>
      </c>
      <c r="BJ98" s="25" t="s">
        <v>24</v>
      </c>
      <c r="BK98" s="251">
        <f>ROUND(I98*H98,2)</f>
        <v>0</v>
      </c>
      <c r="BL98" s="25" t="s">
        <v>493</v>
      </c>
      <c r="BM98" s="25" t="s">
        <v>3281</v>
      </c>
    </row>
    <row r="99" spans="2:47" s="1" customFormat="1" ht="13.5">
      <c r="B99" s="47"/>
      <c r="C99" s="75"/>
      <c r="D99" s="252" t="s">
        <v>403</v>
      </c>
      <c r="E99" s="75"/>
      <c r="F99" s="253" t="s">
        <v>2011</v>
      </c>
      <c r="G99" s="75"/>
      <c r="H99" s="75"/>
      <c r="I99" s="208"/>
      <c r="J99" s="75"/>
      <c r="K99" s="75"/>
      <c r="L99" s="73"/>
      <c r="M99" s="254"/>
      <c r="N99" s="48"/>
      <c r="O99" s="48"/>
      <c r="P99" s="48"/>
      <c r="Q99" s="48"/>
      <c r="R99" s="48"/>
      <c r="S99" s="48"/>
      <c r="T99" s="96"/>
      <c r="AT99" s="25" t="s">
        <v>403</v>
      </c>
      <c r="AU99" s="25" t="s">
        <v>81</v>
      </c>
    </row>
    <row r="100" spans="2:63" s="11" customFormat="1" ht="29.85" customHeight="1">
      <c r="B100" s="224"/>
      <c r="C100" s="225"/>
      <c r="D100" s="226" t="s">
        <v>72</v>
      </c>
      <c r="E100" s="238" t="s">
        <v>3282</v>
      </c>
      <c r="F100" s="238" t="s">
        <v>3283</v>
      </c>
      <c r="G100" s="225"/>
      <c r="H100" s="225"/>
      <c r="I100" s="228"/>
      <c r="J100" s="239">
        <f>BK100</f>
        <v>0</v>
      </c>
      <c r="K100" s="225"/>
      <c r="L100" s="230"/>
      <c r="M100" s="231"/>
      <c r="N100" s="232"/>
      <c r="O100" s="232"/>
      <c r="P100" s="233">
        <f>SUM(P101:P106)</f>
        <v>0</v>
      </c>
      <c r="Q100" s="232"/>
      <c r="R100" s="233">
        <f>SUM(R101:R106)</f>
        <v>0.08139</v>
      </c>
      <c r="S100" s="232"/>
      <c r="T100" s="234">
        <f>SUM(T101:T106)</f>
        <v>0</v>
      </c>
      <c r="AR100" s="235" t="s">
        <v>81</v>
      </c>
      <c r="AT100" s="236" t="s">
        <v>72</v>
      </c>
      <c r="AU100" s="236" t="s">
        <v>24</v>
      </c>
      <c r="AY100" s="235" t="s">
        <v>394</v>
      </c>
      <c r="BK100" s="237">
        <f>SUM(BK101:BK106)</f>
        <v>0</v>
      </c>
    </row>
    <row r="101" spans="2:65" s="1" customFormat="1" ht="25.5" customHeight="1">
      <c r="B101" s="47"/>
      <c r="C101" s="240" t="s">
        <v>401</v>
      </c>
      <c r="D101" s="240" t="s">
        <v>396</v>
      </c>
      <c r="E101" s="241" t="s">
        <v>3284</v>
      </c>
      <c r="F101" s="242" t="s">
        <v>3285</v>
      </c>
      <c r="G101" s="243" t="s">
        <v>2049</v>
      </c>
      <c r="H101" s="244">
        <v>1</v>
      </c>
      <c r="I101" s="245"/>
      <c r="J101" s="246">
        <f>ROUND(I101*H101,2)</f>
        <v>0</v>
      </c>
      <c r="K101" s="242" t="s">
        <v>410</v>
      </c>
      <c r="L101" s="73"/>
      <c r="M101" s="247" t="s">
        <v>22</v>
      </c>
      <c r="N101" s="248" t="s">
        <v>44</v>
      </c>
      <c r="O101" s="48"/>
      <c r="P101" s="249">
        <f>O101*H101</f>
        <v>0</v>
      </c>
      <c r="Q101" s="249">
        <v>0.00139</v>
      </c>
      <c r="R101" s="249">
        <f>Q101*H101</f>
        <v>0.00139</v>
      </c>
      <c r="S101" s="249">
        <v>0</v>
      </c>
      <c r="T101" s="250">
        <f>S101*H101</f>
        <v>0</v>
      </c>
      <c r="AR101" s="25" t="s">
        <v>493</v>
      </c>
      <c r="AT101" s="25" t="s">
        <v>396</v>
      </c>
      <c r="AU101" s="25" t="s">
        <v>81</v>
      </c>
      <c r="AY101" s="25" t="s">
        <v>394</v>
      </c>
      <c r="BE101" s="251">
        <f>IF(N101="základní",J101,0)</f>
        <v>0</v>
      </c>
      <c r="BF101" s="251">
        <f>IF(N101="snížená",J101,0)</f>
        <v>0</v>
      </c>
      <c r="BG101" s="251">
        <f>IF(N101="zákl. přenesená",J101,0)</f>
        <v>0</v>
      </c>
      <c r="BH101" s="251">
        <f>IF(N101="sníž. přenesená",J101,0)</f>
        <v>0</v>
      </c>
      <c r="BI101" s="251">
        <f>IF(N101="nulová",J101,0)</f>
        <v>0</v>
      </c>
      <c r="BJ101" s="25" t="s">
        <v>24</v>
      </c>
      <c r="BK101" s="251">
        <f>ROUND(I101*H101,2)</f>
        <v>0</v>
      </c>
      <c r="BL101" s="25" t="s">
        <v>493</v>
      </c>
      <c r="BM101" s="25" t="s">
        <v>3286</v>
      </c>
    </row>
    <row r="102" spans="2:47" s="1" customFormat="1" ht="13.5">
      <c r="B102" s="47"/>
      <c r="C102" s="75"/>
      <c r="D102" s="252" t="s">
        <v>403</v>
      </c>
      <c r="E102" s="75"/>
      <c r="F102" s="253" t="s">
        <v>3287</v>
      </c>
      <c r="G102" s="75"/>
      <c r="H102" s="75"/>
      <c r="I102" s="208"/>
      <c r="J102" s="75"/>
      <c r="K102" s="75"/>
      <c r="L102" s="73"/>
      <c r="M102" s="254"/>
      <c r="N102" s="48"/>
      <c r="O102" s="48"/>
      <c r="P102" s="48"/>
      <c r="Q102" s="48"/>
      <c r="R102" s="48"/>
      <c r="S102" s="48"/>
      <c r="T102" s="96"/>
      <c r="AT102" s="25" t="s">
        <v>403</v>
      </c>
      <c r="AU102" s="25" t="s">
        <v>81</v>
      </c>
    </row>
    <row r="103" spans="2:65" s="1" customFormat="1" ht="25.5" customHeight="1">
      <c r="B103" s="47"/>
      <c r="C103" s="288" t="s">
        <v>422</v>
      </c>
      <c r="D103" s="288" t="s">
        <v>506</v>
      </c>
      <c r="E103" s="289" t="s">
        <v>3288</v>
      </c>
      <c r="F103" s="290" t="s">
        <v>3289</v>
      </c>
      <c r="G103" s="291" t="s">
        <v>409</v>
      </c>
      <c r="H103" s="292">
        <v>1</v>
      </c>
      <c r="I103" s="293"/>
      <c r="J103" s="294">
        <f>ROUND(I103*H103,2)</f>
        <v>0</v>
      </c>
      <c r="K103" s="290" t="s">
        <v>22</v>
      </c>
      <c r="L103" s="295"/>
      <c r="M103" s="296" t="s">
        <v>22</v>
      </c>
      <c r="N103" s="297" t="s">
        <v>44</v>
      </c>
      <c r="O103" s="48"/>
      <c r="P103" s="249">
        <f>O103*H103</f>
        <v>0</v>
      </c>
      <c r="Q103" s="249">
        <v>0.08</v>
      </c>
      <c r="R103" s="249">
        <f>Q103*H103</f>
        <v>0.08</v>
      </c>
      <c r="S103" s="249">
        <v>0</v>
      </c>
      <c r="T103" s="250">
        <f>S103*H103</f>
        <v>0</v>
      </c>
      <c r="AR103" s="25" t="s">
        <v>588</v>
      </c>
      <c r="AT103" s="25" t="s">
        <v>506</v>
      </c>
      <c r="AU103" s="25" t="s">
        <v>81</v>
      </c>
      <c r="AY103" s="25" t="s">
        <v>394</v>
      </c>
      <c r="BE103" s="251">
        <f>IF(N103="základní",J103,0)</f>
        <v>0</v>
      </c>
      <c r="BF103" s="251">
        <f>IF(N103="snížená",J103,0)</f>
        <v>0</v>
      </c>
      <c r="BG103" s="251">
        <f>IF(N103="zákl. přenesená",J103,0)</f>
        <v>0</v>
      </c>
      <c r="BH103" s="251">
        <f>IF(N103="sníž. přenesená",J103,0)</f>
        <v>0</v>
      </c>
      <c r="BI103" s="251">
        <f>IF(N103="nulová",J103,0)</f>
        <v>0</v>
      </c>
      <c r="BJ103" s="25" t="s">
        <v>24</v>
      </c>
      <c r="BK103" s="251">
        <f>ROUND(I103*H103,2)</f>
        <v>0</v>
      </c>
      <c r="BL103" s="25" t="s">
        <v>493</v>
      </c>
      <c r="BM103" s="25" t="s">
        <v>3290</v>
      </c>
    </row>
    <row r="104" spans="2:65" s="1" customFormat="1" ht="16.5" customHeight="1">
      <c r="B104" s="47"/>
      <c r="C104" s="240" t="s">
        <v>432</v>
      </c>
      <c r="D104" s="240" t="s">
        <v>396</v>
      </c>
      <c r="E104" s="241" t="s">
        <v>3291</v>
      </c>
      <c r="F104" s="242" t="s">
        <v>3292</v>
      </c>
      <c r="G104" s="243" t="s">
        <v>1649</v>
      </c>
      <c r="H104" s="244">
        <v>5</v>
      </c>
      <c r="I104" s="245"/>
      <c r="J104" s="246">
        <f>ROUND(I104*H104,2)</f>
        <v>0</v>
      </c>
      <c r="K104" s="242" t="s">
        <v>22</v>
      </c>
      <c r="L104" s="73"/>
      <c r="M104" s="247" t="s">
        <v>22</v>
      </c>
      <c r="N104" s="248" t="s">
        <v>44</v>
      </c>
      <c r="O104" s="48"/>
      <c r="P104" s="249">
        <f>O104*H104</f>
        <v>0</v>
      </c>
      <c r="Q104" s="249">
        <v>0</v>
      </c>
      <c r="R104" s="249">
        <f>Q104*H104</f>
        <v>0</v>
      </c>
      <c r="S104" s="249">
        <v>0</v>
      </c>
      <c r="T104" s="250">
        <f>S104*H104</f>
        <v>0</v>
      </c>
      <c r="AR104" s="25" t="s">
        <v>493</v>
      </c>
      <c r="AT104" s="25" t="s">
        <v>396</v>
      </c>
      <c r="AU104" s="25" t="s">
        <v>81</v>
      </c>
      <c r="AY104" s="25" t="s">
        <v>394</v>
      </c>
      <c r="BE104" s="251">
        <f>IF(N104="základní",J104,0)</f>
        <v>0</v>
      </c>
      <c r="BF104" s="251">
        <f>IF(N104="snížená",J104,0)</f>
        <v>0</v>
      </c>
      <c r="BG104" s="251">
        <f>IF(N104="zákl. přenesená",J104,0)</f>
        <v>0</v>
      </c>
      <c r="BH104" s="251">
        <f>IF(N104="sníž. přenesená",J104,0)</f>
        <v>0</v>
      </c>
      <c r="BI104" s="251">
        <f>IF(N104="nulová",J104,0)</f>
        <v>0</v>
      </c>
      <c r="BJ104" s="25" t="s">
        <v>24</v>
      </c>
      <c r="BK104" s="251">
        <f>ROUND(I104*H104,2)</f>
        <v>0</v>
      </c>
      <c r="BL104" s="25" t="s">
        <v>493</v>
      </c>
      <c r="BM104" s="25" t="s">
        <v>3293</v>
      </c>
    </row>
    <row r="105" spans="2:65" s="1" customFormat="1" ht="16.5" customHeight="1">
      <c r="B105" s="47"/>
      <c r="C105" s="240" t="s">
        <v>437</v>
      </c>
      <c r="D105" s="240" t="s">
        <v>396</v>
      </c>
      <c r="E105" s="241" t="s">
        <v>3294</v>
      </c>
      <c r="F105" s="242" t="s">
        <v>3295</v>
      </c>
      <c r="G105" s="243" t="s">
        <v>552</v>
      </c>
      <c r="H105" s="244">
        <v>0.081</v>
      </c>
      <c r="I105" s="245"/>
      <c r="J105" s="246">
        <f>ROUND(I105*H105,2)</f>
        <v>0</v>
      </c>
      <c r="K105" s="242" t="s">
        <v>410</v>
      </c>
      <c r="L105" s="73"/>
      <c r="M105" s="247" t="s">
        <v>22</v>
      </c>
      <c r="N105" s="248" t="s">
        <v>44</v>
      </c>
      <c r="O105" s="48"/>
      <c r="P105" s="249">
        <f>O105*H105</f>
        <v>0</v>
      </c>
      <c r="Q105" s="249">
        <v>0</v>
      </c>
      <c r="R105" s="249">
        <f>Q105*H105</f>
        <v>0</v>
      </c>
      <c r="S105" s="249">
        <v>0</v>
      </c>
      <c r="T105" s="250">
        <f>S105*H105</f>
        <v>0</v>
      </c>
      <c r="AR105" s="25" t="s">
        <v>493</v>
      </c>
      <c r="AT105" s="25" t="s">
        <v>396</v>
      </c>
      <c r="AU105" s="25" t="s">
        <v>81</v>
      </c>
      <c r="AY105" s="25" t="s">
        <v>394</v>
      </c>
      <c r="BE105" s="251">
        <f>IF(N105="základní",J105,0)</f>
        <v>0</v>
      </c>
      <c r="BF105" s="251">
        <f>IF(N105="snížená",J105,0)</f>
        <v>0</v>
      </c>
      <c r="BG105" s="251">
        <f>IF(N105="zákl. přenesená",J105,0)</f>
        <v>0</v>
      </c>
      <c r="BH105" s="251">
        <f>IF(N105="sníž. přenesená",J105,0)</f>
        <v>0</v>
      </c>
      <c r="BI105" s="251">
        <f>IF(N105="nulová",J105,0)</f>
        <v>0</v>
      </c>
      <c r="BJ105" s="25" t="s">
        <v>24</v>
      </c>
      <c r="BK105" s="251">
        <f>ROUND(I105*H105,2)</f>
        <v>0</v>
      </c>
      <c r="BL105" s="25" t="s">
        <v>493</v>
      </c>
      <c r="BM105" s="25" t="s">
        <v>3296</v>
      </c>
    </row>
    <row r="106" spans="2:47" s="1" customFormat="1" ht="13.5">
      <c r="B106" s="47"/>
      <c r="C106" s="75"/>
      <c r="D106" s="252" t="s">
        <v>403</v>
      </c>
      <c r="E106" s="75"/>
      <c r="F106" s="253" t="s">
        <v>3297</v>
      </c>
      <c r="G106" s="75"/>
      <c r="H106" s="75"/>
      <c r="I106" s="208"/>
      <c r="J106" s="75"/>
      <c r="K106" s="75"/>
      <c r="L106" s="73"/>
      <c r="M106" s="254"/>
      <c r="N106" s="48"/>
      <c r="O106" s="48"/>
      <c r="P106" s="48"/>
      <c r="Q106" s="48"/>
      <c r="R106" s="48"/>
      <c r="S106" s="48"/>
      <c r="T106" s="96"/>
      <c r="AT106" s="25" t="s">
        <v>403</v>
      </c>
      <c r="AU106" s="25" t="s">
        <v>81</v>
      </c>
    </row>
    <row r="107" spans="2:63" s="11" customFormat="1" ht="29.85" customHeight="1">
      <c r="B107" s="224"/>
      <c r="C107" s="225"/>
      <c r="D107" s="226" t="s">
        <v>72</v>
      </c>
      <c r="E107" s="238" t="s">
        <v>3298</v>
      </c>
      <c r="F107" s="238" t="s">
        <v>3299</v>
      </c>
      <c r="G107" s="225"/>
      <c r="H107" s="225"/>
      <c r="I107" s="228"/>
      <c r="J107" s="239">
        <f>BK107</f>
        <v>0</v>
      </c>
      <c r="K107" s="225"/>
      <c r="L107" s="230"/>
      <c r="M107" s="231"/>
      <c r="N107" s="232"/>
      <c r="O107" s="232"/>
      <c r="P107" s="233">
        <f>SUM(P108:P111)</f>
        <v>0</v>
      </c>
      <c r="Q107" s="232"/>
      <c r="R107" s="233">
        <f>SUM(R108:R111)</f>
        <v>0</v>
      </c>
      <c r="S107" s="232"/>
      <c r="T107" s="234">
        <f>SUM(T108:T111)</f>
        <v>0</v>
      </c>
      <c r="AR107" s="235" t="s">
        <v>81</v>
      </c>
      <c r="AT107" s="236" t="s">
        <v>72</v>
      </c>
      <c r="AU107" s="236" t="s">
        <v>24</v>
      </c>
      <c r="AY107" s="235" t="s">
        <v>394</v>
      </c>
      <c r="BK107" s="237">
        <f>SUM(BK108:BK111)</f>
        <v>0</v>
      </c>
    </row>
    <row r="108" spans="2:65" s="1" customFormat="1" ht="16.5" customHeight="1">
      <c r="B108" s="47"/>
      <c r="C108" s="240" t="s">
        <v>443</v>
      </c>
      <c r="D108" s="240" t="s">
        <v>396</v>
      </c>
      <c r="E108" s="241" t="s">
        <v>3300</v>
      </c>
      <c r="F108" s="242" t="s">
        <v>3301</v>
      </c>
      <c r="G108" s="243" t="s">
        <v>409</v>
      </c>
      <c r="H108" s="244">
        <v>2</v>
      </c>
      <c r="I108" s="245"/>
      <c r="J108" s="246">
        <f>ROUND(I108*H108,2)</f>
        <v>0</v>
      </c>
      <c r="K108" s="242" t="s">
        <v>22</v>
      </c>
      <c r="L108" s="73"/>
      <c r="M108" s="247" t="s">
        <v>22</v>
      </c>
      <c r="N108" s="248" t="s">
        <v>44</v>
      </c>
      <c r="O108" s="48"/>
      <c r="P108" s="249">
        <f>O108*H108</f>
        <v>0</v>
      </c>
      <c r="Q108" s="249">
        <v>0</v>
      </c>
      <c r="R108" s="249">
        <f>Q108*H108</f>
        <v>0</v>
      </c>
      <c r="S108" s="249">
        <v>0</v>
      </c>
      <c r="T108" s="250">
        <f>S108*H108</f>
        <v>0</v>
      </c>
      <c r="AR108" s="25" t="s">
        <v>493</v>
      </c>
      <c r="AT108" s="25" t="s">
        <v>396</v>
      </c>
      <c r="AU108" s="25" t="s">
        <v>81</v>
      </c>
      <c r="AY108" s="25" t="s">
        <v>394</v>
      </c>
      <c r="BE108" s="251">
        <f>IF(N108="základní",J108,0)</f>
        <v>0</v>
      </c>
      <c r="BF108" s="251">
        <f>IF(N108="snížená",J108,0)</f>
        <v>0</v>
      </c>
      <c r="BG108" s="251">
        <f>IF(N108="zákl. přenesená",J108,0)</f>
        <v>0</v>
      </c>
      <c r="BH108" s="251">
        <f>IF(N108="sníž. přenesená",J108,0)</f>
        <v>0</v>
      </c>
      <c r="BI108" s="251">
        <f>IF(N108="nulová",J108,0)</f>
        <v>0</v>
      </c>
      <c r="BJ108" s="25" t="s">
        <v>24</v>
      </c>
      <c r="BK108" s="251">
        <f>ROUND(I108*H108,2)</f>
        <v>0</v>
      </c>
      <c r="BL108" s="25" t="s">
        <v>493</v>
      </c>
      <c r="BM108" s="25" t="s">
        <v>3302</v>
      </c>
    </row>
    <row r="109" spans="2:65" s="1" customFormat="1" ht="16.5" customHeight="1">
      <c r="B109" s="47"/>
      <c r="C109" s="240" t="s">
        <v>448</v>
      </c>
      <c r="D109" s="240" t="s">
        <v>396</v>
      </c>
      <c r="E109" s="241" t="s">
        <v>3303</v>
      </c>
      <c r="F109" s="242" t="s">
        <v>3304</v>
      </c>
      <c r="G109" s="243" t="s">
        <v>409</v>
      </c>
      <c r="H109" s="244">
        <v>1</v>
      </c>
      <c r="I109" s="245"/>
      <c r="J109" s="246">
        <f>ROUND(I109*H109,2)</f>
        <v>0</v>
      </c>
      <c r="K109" s="242" t="s">
        <v>22</v>
      </c>
      <c r="L109" s="73"/>
      <c r="M109" s="247" t="s">
        <v>22</v>
      </c>
      <c r="N109" s="248" t="s">
        <v>44</v>
      </c>
      <c r="O109" s="48"/>
      <c r="P109" s="249">
        <f>O109*H109</f>
        <v>0</v>
      </c>
      <c r="Q109" s="249">
        <v>0</v>
      </c>
      <c r="R109" s="249">
        <f>Q109*H109</f>
        <v>0</v>
      </c>
      <c r="S109" s="249">
        <v>0</v>
      </c>
      <c r="T109" s="250">
        <f>S109*H109</f>
        <v>0</v>
      </c>
      <c r="AR109" s="25" t="s">
        <v>493</v>
      </c>
      <c r="AT109" s="25" t="s">
        <v>396</v>
      </c>
      <c r="AU109" s="25" t="s">
        <v>81</v>
      </c>
      <c r="AY109" s="25" t="s">
        <v>394</v>
      </c>
      <c r="BE109" s="251">
        <f>IF(N109="základní",J109,0)</f>
        <v>0</v>
      </c>
      <c r="BF109" s="251">
        <f>IF(N109="snížená",J109,0)</f>
        <v>0</v>
      </c>
      <c r="BG109" s="251">
        <f>IF(N109="zákl. přenesená",J109,0)</f>
        <v>0</v>
      </c>
      <c r="BH109" s="251">
        <f>IF(N109="sníž. přenesená",J109,0)</f>
        <v>0</v>
      </c>
      <c r="BI109" s="251">
        <f>IF(N109="nulová",J109,0)</f>
        <v>0</v>
      </c>
      <c r="BJ109" s="25" t="s">
        <v>24</v>
      </c>
      <c r="BK109" s="251">
        <f>ROUND(I109*H109,2)</f>
        <v>0</v>
      </c>
      <c r="BL109" s="25" t="s">
        <v>493</v>
      </c>
      <c r="BM109" s="25" t="s">
        <v>3305</v>
      </c>
    </row>
    <row r="110" spans="2:65" s="1" customFormat="1" ht="25.5" customHeight="1">
      <c r="B110" s="47"/>
      <c r="C110" s="240" t="s">
        <v>455</v>
      </c>
      <c r="D110" s="240" t="s">
        <v>396</v>
      </c>
      <c r="E110" s="241" t="s">
        <v>3306</v>
      </c>
      <c r="F110" s="242" t="s">
        <v>3307</v>
      </c>
      <c r="G110" s="243" t="s">
        <v>409</v>
      </c>
      <c r="H110" s="244">
        <v>2</v>
      </c>
      <c r="I110" s="245"/>
      <c r="J110" s="246">
        <f>ROUND(I110*H110,2)</f>
        <v>0</v>
      </c>
      <c r="K110" s="242" t="s">
        <v>22</v>
      </c>
      <c r="L110" s="73"/>
      <c r="M110" s="247" t="s">
        <v>22</v>
      </c>
      <c r="N110" s="248" t="s">
        <v>44</v>
      </c>
      <c r="O110" s="48"/>
      <c r="P110" s="249">
        <f>O110*H110</f>
        <v>0</v>
      </c>
      <c r="Q110" s="249">
        <v>0</v>
      </c>
      <c r="R110" s="249">
        <f>Q110*H110</f>
        <v>0</v>
      </c>
      <c r="S110" s="249">
        <v>0</v>
      </c>
      <c r="T110" s="250">
        <f>S110*H110</f>
        <v>0</v>
      </c>
      <c r="AR110" s="25" t="s">
        <v>493</v>
      </c>
      <c r="AT110" s="25" t="s">
        <v>396</v>
      </c>
      <c r="AU110" s="25" t="s">
        <v>81</v>
      </c>
      <c r="AY110" s="25" t="s">
        <v>394</v>
      </c>
      <c r="BE110" s="251">
        <f>IF(N110="základní",J110,0)</f>
        <v>0</v>
      </c>
      <c r="BF110" s="251">
        <f>IF(N110="snížená",J110,0)</f>
        <v>0</v>
      </c>
      <c r="BG110" s="251">
        <f>IF(N110="zákl. přenesená",J110,0)</f>
        <v>0</v>
      </c>
      <c r="BH110" s="251">
        <f>IF(N110="sníž. přenesená",J110,0)</f>
        <v>0</v>
      </c>
      <c r="BI110" s="251">
        <f>IF(N110="nulová",J110,0)</f>
        <v>0</v>
      </c>
      <c r="BJ110" s="25" t="s">
        <v>24</v>
      </c>
      <c r="BK110" s="251">
        <f>ROUND(I110*H110,2)</f>
        <v>0</v>
      </c>
      <c r="BL110" s="25" t="s">
        <v>493</v>
      </c>
      <c r="BM110" s="25" t="s">
        <v>3308</v>
      </c>
    </row>
    <row r="111" spans="2:65" s="1" customFormat="1" ht="16.5" customHeight="1">
      <c r="B111" s="47"/>
      <c r="C111" s="240" t="s">
        <v>460</v>
      </c>
      <c r="D111" s="240" t="s">
        <v>396</v>
      </c>
      <c r="E111" s="241" t="s">
        <v>3309</v>
      </c>
      <c r="F111" s="242" t="s">
        <v>3310</v>
      </c>
      <c r="G111" s="243" t="s">
        <v>409</v>
      </c>
      <c r="H111" s="244">
        <v>1</v>
      </c>
      <c r="I111" s="245"/>
      <c r="J111" s="246">
        <f>ROUND(I111*H111,2)</f>
        <v>0</v>
      </c>
      <c r="K111" s="242" t="s">
        <v>22</v>
      </c>
      <c r="L111" s="73"/>
      <c r="M111" s="247" t="s">
        <v>22</v>
      </c>
      <c r="N111" s="248" t="s">
        <v>44</v>
      </c>
      <c r="O111" s="48"/>
      <c r="P111" s="249">
        <f>O111*H111</f>
        <v>0</v>
      </c>
      <c r="Q111" s="249">
        <v>0</v>
      </c>
      <c r="R111" s="249">
        <f>Q111*H111</f>
        <v>0</v>
      </c>
      <c r="S111" s="249">
        <v>0</v>
      </c>
      <c r="T111" s="250">
        <f>S111*H111</f>
        <v>0</v>
      </c>
      <c r="AR111" s="25" t="s">
        <v>493</v>
      </c>
      <c r="AT111" s="25" t="s">
        <v>396</v>
      </c>
      <c r="AU111" s="25" t="s">
        <v>81</v>
      </c>
      <c r="AY111" s="25" t="s">
        <v>394</v>
      </c>
      <c r="BE111" s="251">
        <f>IF(N111="základní",J111,0)</f>
        <v>0</v>
      </c>
      <c r="BF111" s="251">
        <f>IF(N111="snížená",J111,0)</f>
        <v>0</v>
      </c>
      <c r="BG111" s="251">
        <f>IF(N111="zákl. přenesená",J111,0)</f>
        <v>0</v>
      </c>
      <c r="BH111" s="251">
        <f>IF(N111="sníž. přenesená",J111,0)</f>
        <v>0</v>
      </c>
      <c r="BI111" s="251">
        <f>IF(N111="nulová",J111,0)</f>
        <v>0</v>
      </c>
      <c r="BJ111" s="25" t="s">
        <v>24</v>
      </c>
      <c r="BK111" s="251">
        <f>ROUND(I111*H111,2)</f>
        <v>0</v>
      </c>
      <c r="BL111" s="25" t="s">
        <v>493</v>
      </c>
      <c r="BM111" s="25" t="s">
        <v>3311</v>
      </c>
    </row>
    <row r="112" spans="2:63" s="11" customFormat="1" ht="29.85" customHeight="1">
      <c r="B112" s="224"/>
      <c r="C112" s="225"/>
      <c r="D112" s="226" t="s">
        <v>72</v>
      </c>
      <c r="E112" s="238" t="s">
        <v>3312</v>
      </c>
      <c r="F112" s="238" t="s">
        <v>3313</v>
      </c>
      <c r="G112" s="225"/>
      <c r="H112" s="225"/>
      <c r="I112" s="228"/>
      <c r="J112" s="239">
        <f>BK112</f>
        <v>0</v>
      </c>
      <c r="K112" s="225"/>
      <c r="L112" s="230"/>
      <c r="M112" s="231"/>
      <c r="N112" s="232"/>
      <c r="O112" s="232"/>
      <c r="P112" s="233">
        <f>SUM(P113:P119)</f>
        <v>0</v>
      </c>
      <c r="Q112" s="232"/>
      <c r="R112" s="233">
        <f>SUM(R113:R119)</f>
        <v>0.14476000000000003</v>
      </c>
      <c r="S112" s="232"/>
      <c r="T112" s="234">
        <f>SUM(T113:T119)</f>
        <v>0</v>
      </c>
      <c r="AR112" s="235" t="s">
        <v>81</v>
      </c>
      <c r="AT112" s="236" t="s">
        <v>72</v>
      </c>
      <c r="AU112" s="236" t="s">
        <v>24</v>
      </c>
      <c r="AY112" s="235" t="s">
        <v>394</v>
      </c>
      <c r="BK112" s="237">
        <f>SUM(BK113:BK119)</f>
        <v>0</v>
      </c>
    </row>
    <row r="113" spans="2:65" s="1" customFormat="1" ht="16.5" customHeight="1">
      <c r="B113" s="47"/>
      <c r="C113" s="240" t="s">
        <v>305</v>
      </c>
      <c r="D113" s="240" t="s">
        <v>396</v>
      </c>
      <c r="E113" s="241" t="s">
        <v>3314</v>
      </c>
      <c r="F113" s="242" t="s">
        <v>3315</v>
      </c>
      <c r="G113" s="243" t="s">
        <v>612</v>
      </c>
      <c r="H113" s="244">
        <v>98</v>
      </c>
      <c r="I113" s="245"/>
      <c r="J113" s="246">
        <f>ROUND(I113*H113,2)</f>
        <v>0</v>
      </c>
      <c r="K113" s="242" t="s">
        <v>22</v>
      </c>
      <c r="L113" s="73"/>
      <c r="M113" s="247" t="s">
        <v>22</v>
      </c>
      <c r="N113" s="248" t="s">
        <v>44</v>
      </c>
      <c r="O113" s="48"/>
      <c r="P113" s="249">
        <f>O113*H113</f>
        <v>0</v>
      </c>
      <c r="Q113" s="249">
        <v>0.00128</v>
      </c>
      <c r="R113" s="249">
        <f>Q113*H113</f>
        <v>0.12544000000000002</v>
      </c>
      <c r="S113" s="249">
        <v>0</v>
      </c>
      <c r="T113" s="250">
        <f>S113*H113</f>
        <v>0</v>
      </c>
      <c r="AR113" s="25" t="s">
        <v>493</v>
      </c>
      <c r="AT113" s="25" t="s">
        <v>396</v>
      </c>
      <c r="AU113" s="25" t="s">
        <v>81</v>
      </c>
      <c r="AY113" s="25" t="s">
        <v>394</v>
      </c>
      <c r="BE113" s="251">
        <f>IF(N113="základní",J113,0)</f>
        <v>0</v>
      </c>
      <c r="BF113" s="251">
        <f>IF(N113="snížená",J113,0)</f>
        <v>0</v>
      </c>
      <c r="BG113" s="251">
        <f>IF(N113="zákl. přenesená",J113,0)</f>
        <v>0</v>
      </c>
      <c r="BH113" s="251">
        <f>IF(N113="sníž. přenesená",J113,0)</f>
        <v>0</v>
      </c>
      <c r="BI113" s="251">
        <f>IF(N113="nulová",J113,0)</f>
        <v>0</v>
      </c>
      <c r="BJ113" s="25" t="s">
        <v>24</v>
      </c>
      <c r="BK113" s="251">
        <f>ROUND(I113*H113,2)</f>
        <v>0</v>
      </c>
      <c r="BL113" s="25" t="s">
        <v>493</v>
      </c>
      <c r="BM113" s="25" t="s">
        <v>3316</v>
      </c>
    </row>
    <row r="114" spans="2:65" s="1" customFormat="1" ht="16.5" customHeight="1">
      <c r="B114" s="47"/>
      <c r="C114" s="240" t="s">
        <v>475</v>
      </c>
      <c r="D114" s="240" t="s">
        <v>396</v>
      </c>
      <c r="E114" s="241" t="s">
        <v>3317</v>
      </c>
      <c r="F114" s="242" t="s">
        <v>3318</v>
      </c>
      <c r="G114" s="243" t="s">
        <v>612</v>
      </c>
      <c r="H114" s="244">
        <v>12</v>
      </c>
      <c r="I114" s="245"/>
      <c r="J114" s="246">
        <f>ROUND(I114*H114,2)</f>
        <v>0</v>
      </c>
      <c r="K114" s="242" t="s">
        <v>410</v>
      </c>
      <c r="L114" s="73"/>
      <c r="M114" s="247" t="s">
        <v>22</v>
      </c>
      <c r="N114" s="248" t="s">
        <v>44</v>
      </c>
      <c r="O114" s="48"/>
      <c r="P114" s="249">
        <f>O114*H114</f>
        <v>0</v>
      </c>
      <c r="Q114" s="249">
        <v>0.00161</v>
      </c>
      <c r="R114" s="249">
        <f>Q114*H114</f>
        <v>0.01932</v>
      </c>
      <c r="S114" s="249">
        <v>0</v>
      </c>
      <c r="T114" s="250">
        <f>S114*H114</f>
        <v>0</v>
      </c>
      <c r="AR114" s="25" t="s">
        <v>493</v>
      </c>
      <c r="AT114" s="25" t="s">
        <v>396</v>
      </c>
      <c r="AU114" s="25" t="s">
        <v>81</v>
      </c>
      <c r="AY114" s="25" t="s">
        <v>394</v>
      </c>
      <c r="BE114" s="251">
        <f>IF(N114="základní",J114,0)</f>
        <v>0</v>
      </c>
      <c r="BF114" s="251">
        <f>IF(N114="snížená",J114,0)</f>
        <v>0</v>
      </c>
      <c r="BG114" s="251">
        <f>IF(N114="zákl. přenesená",J114,0)</f>
        <v>0</v>
      </c>
      <c r="BH114" s="251">
        <f>IF(N114="sníž. přenesená",J114,0)</f>
        <v>0</v>
      </c>
      <c r="BI114" s="251">
        <f>IF(N114="nulová",J114,0)</f>
        <v>0</v>
      </c>
      <c r="BJ114" s="25" t="s">
        <v>24</v>
      </c>
      <c r="BK114" s="251">
        <f>ROUND(I114*H114,2)</f>
        <v>0</v>
      </c>
      <c r="BL114" s="25" t="s">
        <v>493</v>
      </c>
      <c r="BM114" s="25" t="s">
        <v>3319</v>
      </c>
    </row>
    <row r="115" spans="2:47" s="1" customFormat="1" ht="13.5">
      <c r="B115" s="47"/>
      <c r="C115" s="75"/>
      <c r="D115" s="252" t="s">
        <v>403</v>
      </c>
      <c r="E115" s="75"/>
      <c r="F115" s="253" t="s">
        <v>3320</v>
      </c>
      <c r="G115" s="75"/>
      <c r="H115" s="75"/>
      <c r="I115" s="208"/>
      <c r="J115" s="75"/>
      <c r="K115" s="75"/>
      <c r="L115" s="73"/>
      <c r="M115" s="254"/>
      <c r="N115" s="48"/>
      <c r="O115" s="48"/>
      <c r="P115" s="48"/>
      <c r="Q115" s="48"/>
      <c r="R115" s="48"/>
      <c r="S115" s="48"/>
      <c r="T115" s="96"/>
      <c r="AT115" s="25" t="s">
        <v>403</v>
      </c>
      <c r="AU115" s="25" t="s">
        <v>81</v>
      </c>
    </row>
    <row r="116" spans="2:65" s="1" customFormat="1" ht="16.5" customHeight="1">
      <c r="B116" s="47"/>
      <c r="C116" s="240" t="s">
        <v>480</v>
      </c>
      <c r="D116" s="240" t="s">
        <v>396</v>
      </c>
      <c r="E116" s="241" t="s">
        <v>3321</v>
      </c>
      <c r="F116" s="242" t="s">
        <v>3322</v>
      </c>
      <c r="G116" s="243" t="s">
        <v>612</v>
      </c>
      <c r="H116" s="244">
        <v>12</v>
      </c>
      <c r="I116" s="245"/>
      <c r="J116" s="246">
        <f>ROUND(I116*H116,2)</f>
        <v>0</v>
      </c>
      <c r="K116" s="242" t="s">
        <v>410</v>
      </c>
      <c r="L116" s="73"/>
      <c r="M116" s="247" t="s">
        <v>22</v>
      </c>
      <c r="N116" s="248" t="s">
        <v>44</v>
      </c>
      <c r="O116" s="48"/>
      <c r="P116" s="249">
        <f>O116*H116</f>
        <v>0</v>
      </c>
      <c r="Q116" s="249">
        <v>0</v>
      </c>
      <c r="R116" s="249">
        <f>Q116*H116</f>
        <v>0</v>
      </c>
      <c r="S116" s="249">
        <v>0</v>
      </c>
      <c r="T116" s="250">
        <f>S116*H116</f>
        <v>0</v>
      </c>
      <c r="AR116" s="25" t="s">
        <v>493</v>
      </c>
      <c r="AT116" s="25" t="s">
        <v>396</v>
      </c>
      <c r="AU116" s="25" t="s">
        <v>81</v>
      </c>
      <c r="AY116" s="25" t="s">
        <v>394</v>
      </c>
      <c r="BE116" s="251">
        <f>IF(N116="základní",J116,0)</f>
        <v>0</v>
      </c>
      <c r="BF116" s="251">
        <f>IF(N116="snížená",J116,0)</f>
        <v>0</v>
      </c>
      <c r="BG116" s="251">
        <f>IF(N116="zákl. přenesená",J116,0)</f>
        <v>0</v>
      </c>
      <c r="BH116" s="251">
        <f>IF(N116="sníž. přenesená",J116,0)</f>
        <v>0</v>
      </c>
      <c r="BI116" s="251">
        <f>IF(N116="nulová",J116,0)</f>
        <v>0</v>
      </c>
      <c r="BJ116" s="25" t="s">
        <v>24</v>
      </c>
      <c r="BK116" s="251">
        <f>ROUND(I116*H116,2)</f>
        <v>0</v>
      </c>
      <c r="BL116" s="25" t="s">
        <v>493</v>
      </c>
      <c r="BM116" s="25" t="s">
        <v>3323</v>
      </c>
    </row>
    <row r="117" spans="2:47" s="1" customFormat="1" ht="13.5">
      <c r="B117" s="47"/>
      <c r="C117" s="75"/>
      <c r="D117" s="252" t="s">
        <v>403</v>
      </c>
      <c r="E117" s="75"/>
      <c r="F117" s="253" t="s">
        <v>3324</v>
      </c>
      <c r="G117" s="75"/>
      <c r="H117" s="75"/>
      <c r="I117" s="208"/>
      <c r="J117" s="75"/>
      <c r="K117" s="75"/>
      <c r="L117" s="73"/>
      <c r="M117" s="254"/>
      <c r="N117" s="48"/>
      <c r="O117" s="48"/>
      <c r="P117" s="48"/>
      <c r="Q117" s="48"/>
      <c r="R117" s="48"/>
      <c r="S117" s="48"/>
      <c r="T117" s="96"/>
      <c r="AT117" s="25" t="s">
        <v>403</v>
      </c>
      <c r="AU117" s="25" t="s">
        <v>81</v>
      </c>
    </row>
    <row r="118" spans="2:65" s="1" customFormat="1" ht="16.5" customHeight="1">
      <c r="B118" s="47"/>
      <c r="C118" s="240" t="s">
        <v>10</v>
      </c>
      <c r="D118" s="240" t="s">
        <v>396</v>
      </c>
      <c r="E118" s="241" t="s">
        <v>3325</v>
      </c>
      <c r="F118" s="242" t="s">
        <v>3326</v>
      </c>
      <c r="G118" s="243" t="s">
        <v>552</v>
      </c>
      <c r="H118" s="244">
        <v>0.019</v>
      </c>
      <c r="I118" s="245"/>
      <c r="J118" s="246">
        <f>ROUND(I118*H118,2)</f>
        <v>0</v>
      </c>
      <c r="K118" s="242" t="s">
        <v>410</v>
      </c>
      <c r="L118" s="73"/>
      <c r="M118" s="247" t="s">
        <v>22</v>
      </c>
      <c r="N118" s="248" t="s">
        <v>44</v>
      </c>
      <c r="O118" s="48"/>
      <c r="P118" s="249">
        <f>O118*H118</f>
        <v>0</v>
      </c>
      <c r="Q118" s="249">
        <v>0</v>
      </c>
      <c r="R118" s="249">
        <f>Q118*H118</f>
        <v>0</v>
      </c>
      <c r="S118" s="249">
        <v>0</v>
      </c>
      <c r="T118" s="250">
        <f>S118*H118</f>
        <v>0</v>
      </c>
      <c r="AR118" s="25" t="s">
        <v>493</v>
      </c>
      <c r="AT118" s="25" t="s">
        <v>396</v>
      </c>
      <c r="AU118" s="25" t="s">
        <v>81</v>
      </c>
      <c r="AY118" s="25" t="s">
        <v>394</v>
      </c>
      <c r="BE118" s="251">
        <f>IF(N118="základní",J118,0)</f>
        <v>0</v>
      </c>
      <c r="BF118" s="251">
        <f>IF(N118="snížená",J118,0)</f>
        <v>0</v>
      </c>
      <c r="BG118" s="251">
        <f>IF(N118="zákl. přenesená",J118,0)</f>
        <v>0</v>
      </c>
      <c r="BH118" s="251">
        <f>IF(N118="sníž. přenesená",J118,0)</f>
        <v>0</v>
      </c>
      <c r="BI118" s="251">
        <f>IF(N118="nulová",J118,0)</f>
        <v>0</v>
      </c>
      <c r="BJ118" s="25" t="s">
        <v>24</v>
      </c>
      <c r="BK118" s="251">
        <f>ROUND(I118*H118,2)</f>
        <v>0</v>
      </c>
      <c r="BL118" s="25" t="s">
        <v>493</v>
      </c>
      <c r="BM118" s="25" t="s">
        <v>3327</v>
      </c>
    </row>
    <row r="119" spans="2:47" s="1" customFormat="1" ht="13.5">
      <c r="B119" s="47"/>
      <c r="C119" s="75"/>
      <c r="D119" s="252" t="s">
        <v>403</v>
      </c>
      <c r="E119" s="75"/>
      <c r="F119" s="253" t="s">
        <v>3328</v>
      </c>
      <c r="G119" s="75"/>
      <c r="H119" s="75"/>
      <c r="I119" s="208"/>
      <c r="J119" s="75"/>
      <c r="K119" s="75"/>
      <c r="L119" s="73"/>
      <c r="M119" s="254"/>
      <c r="N119" s="48"/>
      <c r="O119" s="48"/>
      <c r="P119" s="48"/>
      <c r="Q119" s="48"/>
      <c r="R119" s="48"/>
      <c r="S119" s="48"/>
      <c r="T119" s="96"/>
      <c r="AT119" s="25" t="s">
        <v>403</v>
      </c>
      <c r="AU119" s="25" t="s">
        <v>81</v>
      </c>
    </row>
    <row r="120" spans="2:63" s="11" customFormat="1" ht="29.85" customHeight="1">
      <c r="B120" s="224"/>
      <c r="C120" s="225"/>
      <c r="D120" s="226" t="s">
        <v>72</v>
      </c>
      <c r="E120" s="238" t="s">
        <v>3329</v>
      </c>
      <c r="F120" s="238" t="s">
        <v>3330</v>
      </c>
      <c r="G120" s="225"/>
      <c r="H120" s="225"/>
      <c r="I120" s="228"/>
      <c r="J120" s="239">
        <f>BK120</f>
        <v>0</v>
      </c>
      <c r="K120" s="225"/>
      <c r="L120" s="230"/>
      <c r="M120" s="231"/>
      <c r="N120" s="232"/>
      <c r="O120" s="232"/>
      <c r="P120" s="233">
        <f>P121+SUM(P122:P142)</f>
        <v>0</v>
      </c>
      <c r="Q120" s="232"/>
      <c r="R120" s="233">
        <f>R121+SUM(R122:R142)</f>
        <v>0.013530000000000002</v>
      </c>
      <c r="S120" s="232"/>
      <c r="T120" s="234">
        <f>T121+SUM(T122:T142)</f>
        <v>0</v>
      </c>
      <c r="AR120" s="235" t="s">
        <v>81</v>
      </c>
      <c r="AT120" s="236" t="s">
        <v>72</v>
      </c>
      <c r="AU120" s="236" t="s">
        <v>24</v>
      </c>
      <c r="AY120" s="235" t="s">
        <v>394</v>
      </c>
      <c r="BK120" s="237">
        <f>BK121+SUM(BK122:BK142)</f>
        <v>0</v>
      </c>
    </row>
    <row r="121" spans="2:65" s="1" customFormat="1" ht="16.5" customHeight="1">
      <c r="B121" s="47"/>
      <c r="C121" s="240" t="s">
        <v>493</v>
      </c>
      <c r="D121" s="240" t="s">
        <v>396</v>
      </c>
      <c r="E121" s="241" t="s">
        <v>3331</v>
      </c>
      <c r="F121" s="242" t="s">
        <v>3332</v>
      </c>
      <c r="G121" s="243" t="s">
        <v>409</v>
      </c>
      <c r="H121" s="244">
        <v>2</v>
      </c>
      <c r="I121" s="245"/>
      <c r="J121" s="246">
        <f>ROUND(I121*H121,2)</f>
        <v>0</v>
      </c>
      <c r="K121" s="242" t="s">
        <v>410</v>
      </c>
      <c r="L121" s="73"/>
      <c r="M121" s="247" t="s">
        <v>22</v>
      </c>
      <c r="N121" s="248" t="s">
        <v>44</v>
      </c>
      <c r="O121" s="48"/>
      <c r="P121" s="249">
        <f>O121*H121</f>
        <v>0</v>
      </c>
      <c r="Q121" s="249">
        <v>0.00012</v>
      </c>
      <c r="R121" s="249">
        <f>Q121*H121</f>
        <v>0.00024</v>
      </c>
      <c r="S121" s="249">
        <v>0</v>
      </c>
      <c r="T121" s="250">
        <f>S121*H121</f>
        <v>0</v>
      </c>
      <c r="AR121" s="25" t="s">
        <v>493</v>
      </c>
      <c r="AT121" s="25" t="s">
        <v>396</v>
      </c>
      <c r="AU121" s="25" t="s">
        <v>81</v>
      </c>
      <c r="AY121" s="25" t="s">
        <v>394</v>
      </c>
      <c r="BE121" s="251">
        <f>IF(N121="základní",J121,0)</f>
        <v>0</v>
      </c>
      <c r="BF121" s="251">
        <f>IF(N121="snížená",J121,0)</f>
        <v>0</v>
      </c>
      <c r="BG121" s="251">
        <f>IF(N121="zákl. přenesená",J121,0)</f>
        <v>0</v>
      </c>
      <c r="BH121" s="251">
        <f>IF(N121="sníž. přenesená",J121,0)</f>
        <v>0</v>
      </c>
      <c r="BI121" s="251">
        <f>IF(N121="nulová",J121,0)</f>
        <v>0</v>
      </c>
      <c r="BJ121" s="25" t="s">
        <v>24</v>
      </c>
      <c r="BK121" s="251">
        <f>ROUND(I121*H121,2)</f>
        <v>0</v>
      </c>
      <c r="BL121" s="25" t="s">
        <v>493</v>
      </c>
      <c r="BM121" s="25" t="s">
        <v>3333</v>
      </c>
    </row>
    <row r="122" spans="2:47" s="1" customFormat="1" ht="13.5">
      <c r="B122" s="47"/>
      <c r="C122" s="75"/>
      <c r="D122" s="252" t="s">
        <v>403</v>
      </c>
      <c r="E122" s="75"/>
      <c r="F122" s="253" t="s">
        <v>3334</v>
      </c>
      <c r="G122" s="75"/>
      <c r="H122" s="75"/>
      <c r="I122" s="208"/>
      <c r="J122" s="75"/>
      <c r="K122" s="75"/>
      <c r="L122" s="73"/>
      <c r="M122" s="254"/>
      <c r="N122" s="48"/>
      <c r="O122" s="48"/>
      <c r="P122" s="48"/>
      <c r="Q122" s="48"/>
      <c r="R122" s="48"/>
      <c r="S122" s="48"/>
      <c r="T122" s="96"/>
      <c r="AT122" s="25" t="s">
        <v>403</v>
      </c>
      <c r="AU122" s="25" t="s">
        <v>81</v>
      </c>
    </row>
    <row r="123" spans="2:65" s="1" customFormat="1" ht="16.5" customHeight="1">
      <c r="B123" s="47"/>
      <c r="C123" s="240" t="s">
        <v>499</v>
      </c>
      <c r="D123" s="240" t="s">
        <v>396</v>
      </c>
      <c r="E123" s="241" t="s">
        <v>3335</v>
      </c>
      <c r="F123" s="242" t="s">
        <v>3336</v>
      </c>
      <c r="G123" s="243" t="s">
        <v>409</v>
      </c>
      <c r="H123" s="244">
        <v>4</v>
      </c>
      <c r="I123" s="245"/>
      <c r="J123" s="246">
        <f>ROUND(I123*H123,2)</f>
        <v>0</v>
      </c>
      <c r="K123" s="242" t="s">
        <v>22</v>
      </c>
      <c r="L123" s="73"/>
      <c r="M123" s="247" t="s">
        <v>22</v>
      </c>
      <c r="N123" s="248" t="s">
        <v>44</v>
      </c>
      <c r="O123" s="48"/>
      <c r="P123" s="249">
        <f>O123*H123</f>
        <v>0</v>
      </c>
      <c r="Q123" s="249">
        <v>0</v>
      </c>
      <c r="R123" s="249">
        <f>Q123*H123</f>
        <v>0</v>
      </c>
      <c r="S123" s="249">
        <v>0</v>
      </c>
      <c r="T123" s="250">
        <f>S123*H123</f>
        <v>0</v>
      </c>
      <c r="AR123" s="25" t="s">
        <v>493</v>
      </c>
      <c r="AT123" s="25" t="s">
        <v>396</v>
      </c>
      <c r="AU123" s="25" t="s">
        <v>81</v>
      </c>
      <c r="AY123" s="25" t="s">
        <v>394</v>
      </c>
      <c r="BE123" s="251">
        <f>IF(N123="základní",J123,0)</f>
        <v>0</v>
      </c>
      <c r="BF123" s="251">
        <f>IF(N123="snížená",J123,0)</f>
        <v>0</v>
      </c>
      <c r="BG123" s="251">
        <f>IF(N123="zákl. přenesená",J123,0)</f>
        <v>0</v>
      </c>
      <c r="BH123" s="251">
        <f>IF(N123="sníž. přenesená",J123,0)</f>
        <v>0</v>
      </c>
      <c r="BI123" s="251">
        <f>IF(N123="nulová",J123,0)</f>
        <v>0</v>
      </c>
      <c r="BJ123" s="25" t="s">
        <v>24</v>
      </c>
      <c r="BK123" s="251">
        <f>ROUND(I123*H123,2)</f>
        <v>0</v>
      </c>
      <c r="BL123" s="25" t="s">
        <v>493</v>
      </c>
      <c r="BM123" s="25" t="s">
        <v>3337</v>
      </c>
    </row>
    <row r="124" spans="2:65" s="1" customFormat="1" ht="16.5" customHeight="1">
      <c r="B124" s="47"/>
      <c r="C124" s="240" t="s">
        <v>505</v>
      </c>
      <c r="D124" s="240" t="s">
        <v>396</v>
      </c>
      <c r="E124" s="241" t="s">
        <v>3338</v>
      </c>
      <c r="F124" s="242" t="s">
        <v>3339</v>
      </c>
      <c r="G124" s="243" t="s">
        <v>409</v>
      </c>
      <c r="H124" s="244">
        <v>3</v>
      </c>
      <c r="I124" s="245"/>
      <c r="J124" s="246">
        <f>ROUND(I124*H124,2)</f>
        <v>0</v>
      </c>
      <c r="K124" s="242" t="s">
        <v>410</v>
      </c>
      <c r="L124" s="73"/>
      <c r="M124" s="247" t="s">
        <v>22</v>
      </c>
      <c r="N124" s="248" t="s">
        <v>44</v>
      </c>
      <c r="O124" s="48"/>
      <c r="P124" s="249">
        <f>O124*H124</f>
        <v>0</v>
      </c>
      <c r="Q124" s="249">
        <v>0.00023</v>
      </c>
      <c r="R124" s="249">
        <f>Q124*H124</f>
        <v>0.0006900000000000001</v>
      </c>
      <c r="S124" s="249">
        <v>0</v>
      </c>
      <c r="T124" s="250">
        <f>S124*H124</f>
        <v>0</v>
      </c>
      <c r="AR124" s="25" t="s">
        <v>493</v>
      </c>
      <c r="AT124" s="25" t="s">
        <v>396</v>
      </c>
      <c r="AU124" s="25" t="s">
        <v>81</v>
      </c>
      <c r="AY124" s="25" t="s">
        <v>394</v>
      </c>
      <c r="BE124" s="251">
        <f>IF(N124="základní",J124,0)</f>
        <v>0</v>
      </c>
      <c r="BF124" s="251">
        <f>IF(N124="snížená",J124,0)</f>
        <v>0</v>
      </c>
      <c r="BG124" s="251">
        <f>IF(N124="zákl. přenesená",J124,0)</f>
        <v>0</v>
      </c>
      <c r="BH124" s="251">
        <f>IF(N124="sníž. přenesená",J124,0)</f>
        <v>0</v>
      </c>
      <c r="BI124" s="251">
        <f>IF(N124="nulová",J124,0)</f>
        <v>0</v>
      </c>
      <c r="BJ124" s="25" t="s">
        <v>24</v>
      </c>
      <c r="BK124" s="251">
        <f>ROUND(I124*H124,2)</f>
        <v>0</v>
      </c>
      <c r="BL124" s="25" t="s">
        <v>493</v>
      </c>
      <c r="BM124" s="25" t="s">
        <v>3340</v>
      </c>
    </row>
    <row r="125" spans="2:47" s="1" customFormat="1" ht="13.5">
      <c r="B125" s="47"/>
      <c r="C125" s="75"/>
      <c r="D125" s="252" t="s">
        <v>403</v>
      </c>
      <c r="E125" s="75"/>
      <c r="F125" s="253" t="s">
        <v>3341</v>
      </c>
      <c r="G125" s="75"/>
      <c r="H125" s="75"/>
      <c r="I125" s="208"/>
      <c r="J125" s="75"/>
      <c r="K125" s="75"/>
      <c r="L125" s="73"/>
      <c r="M125" s="254"/>
      <c r="N125" s="48"/>
      <c r="O125" s="48"/>
      <c r="P125" s="48"/>
      <c r="Q125" s="48"/>
      <c r="R125" s="48"/>
      <c r="S125" s="48"/>
      <c r="T125" s="96"/>
      <c r="AT125" s="25" t="s">
        <v>403</v>
      </c>
      <c r="AU125" s="25" t="s">
        <v>81</v>
      </c>
    </row>
    <row r="126" spans="2:65" s="1" customFormat="1" ht="16.5" customHeight="1">
      <c r="B126" s="47"/>
      <c r="C126" s="240" t="s">
        <v>512</v>
      </c>
      <c r="D126" s="240" t="s">
        <v>396</v>
      </c>
      <c r="E126" s="241" t="s">
        <v>3342</v>
      </c>
      <c r="F126" s="242" t="s">
        <v>3343</v>
      </c>
      <c r="G126" s="243" t="s">
        <v>409</v>
      </c>
      <c r="H126" s="244">
        <v>2</v>
      </c>
      <c r="I126" s="245"/>
      <c r="J126" s="246">
        <f>ROUND(I126*H126,2)</f>
        <v>0</v>
      </c>
      <c r="K126" s="242" t="s">
        <v>410</v>
      </c>
      <c r="L126" s="73"/>
      <c r="M126" s="247" t="s">
        <v>22</v>
      </c>
      <c r="N126" s="248" t="s">
        <v>44</v>
      </c>
      <c r="O126" s="48"/>
      <c r="P126" s="249">
        <f>O126*H126</f>
        <v>0</v>
      </c>
      <c r="Q126" s="249">
        <v>0.00025</v>
      </c>
      <c r="R126" s="249">
        <f>Q126*H126</f>
        <v>0.0005</v>
      </c>
      <c r="S126" s="249">
        <v>0</v>
      </c>
      <c r="T126" s="250">
        <f>S126*H126</f>
        <v>0</v>
      </c>
      <c r="AR126" s="25" t="s">
        <v>493</v>
      </c>
      <c r="AT126" s="25" t="s">
        <v>396</v>
      </c>
      <c r="AU126" s="25" t="s">
        <v>81</v>
      </c>
      <c r="AY126" s="25" t="s">
        <v>394</v>
      </c>
      <c r="BE126" s="251">
        <f>IF(N126="základní",J126,0)</f>
        <v>0</v>
      </c>
      <c r="BF126" s="251">
        <f>IF(N126="snížená",J126,0)</f>
        <v>0</v>
      </c>
      <c r="BG126" s="251">
        <f>IF(N126="zákl. přenesená",J126,0)</f>
        <v>0</v>
      </c>
      <c r="BH126" s="251">
        <f>IF(N126="sníž. přenesená",J126,0)</f>
        <v>0</v>
      </c>
      <c r="BI126" s="251">
        <f>IF(N126="nulová",J126,0)</f>
        <v>0</v>
      </c>
      <c r="BJ126" s="25" t="s">
        <v>24</v>
      </c>
      <c r="BK126" s="251">
        <f>ROUND(I126*H126,2)</f>
        <v>0</v>
      </c>
      <c r="BL126" s="25" t="s">
        <v>493</v>
      </c>
      <c r="BM126" s="25" t="s">
        <v>3344</v>
      </c>
    </row>
    <row r="127" spans="2:47" s="1" customFormat="1" ht="13.5">
      <c r="B127" s="47"/>
      <c r="C127" s="75"/>
      <c r="D127" s="252" t="s">
        <v>403</v>
      </c>
      <c r="E127" s="75"/>
      <c r="F127" s="253" t="s">
        <v>3345</v>
      </c>
      <c r="G127" s="75"/>
      <c r="H127" s="75"/>
      <c r="I127" s="208"/>
      <c r="J127" s="75"/>
      <c r="K127" s="75"/>
      <c r="L127" s="73"/>
      <c r="M127" s="254"/>
      <c r="N127" s="48"/>
      <c r="O127" s="48"/>
      <c r="P127" s="48"/>
      <c r="Q127" s="48"/>
      <c r="R127" s="48"/>
      <c r="S127" s="48"/>
      <c r="T127" s="96"/>
      <c r="AT127" s="25" t="s">
        <v>403</v>
      </c>
      <c r="AU127" s="25" t="s">
        <v>81</v>
      </c>
    </row>
    <row r="128" spans="2:65" s="1" customFormat="1" ht="16.5" customHeight="1">
      <c r="B128" s="47"/>
      <c r="C128" s="240" t="s">
        <v>518</v>
      </c>
      <c r="D128" s="240" t="s">
        <v>396</v>
      </c>
      <c r="E128" s="241" t="s">
        <v>3346</v>
      </c>
      <c r="F128" s="242" t="s">
        <v>3347</v>
      </c>
      <c r="G128" s="243" t="s">
        <v>409</v>
      </c>
      <c r="H128" s="244">
        <v>4</v>
      </c>
      <c r="I128" s="245"/>
      <c r="J128" s="246">
        <f>ROUND(I128*H128,2)</f>
        <v>0</v>
      </c>
      <c r="K128" s="242" t="s">
        <v>410</v>
      </c>
      <c r="L128" s="73"/>
      <c r="M128" s="247" t="s">
        <v>22</v>
      </c>
      <c r="N128" s="248" t="s">
        <v>44</v>
      </c>
      <c r="O128" s="48"/>
      <c r="P128" s="249">
        <f>O128*H128</f>
        <v>0</v>
      </c>
      <c r="Q128" s="249">
        <v>0.00022</v>
      </c>
      <c r="R128" s="249">
        <f>Q128*H128</f>
        <v>0.00088</v>
      </c>
      <c r="S128" s="249">
        <v>0</v>
      </c>
      <c r="T128" s="250">
        <f>S128*H128</f>
        <v>0</v>
      </c>
      <c r="AR128" s="25" t="s">
        <v>493</v>
      </c>
      <c r="AT128" s="25" t="s">
        <v>396</v>
      </c>
      <c r="AU128" s="25" t="s">
        <v>81</v>
      </c>
      <c r="AY128" s="25" t="s">
        <v>394</v>
      </c>
      <c r="BE128" s="251">
        <f>IF(N128="základní",J128,0)</f>
        <v>0</v>
      </c>
      <c r="BF128" s="251">
        <f>IF(N128="snížená",J128,0)</f>
        <v>0</v>
      </c>
      <c r="BG128" s="251">
        <f>IF(N128="zákl. přenesená",J128,0)</f>
        <v>0</v>
      </c>
      <c r="BH128" s="251">
        <f>IF(N128="sníž. přenesená",J128,0)</f>
        <v>0</v>
      </c>
      <c r="BI128" s="251">
        <f>IF(N128="nulová",J128,0)</f>
        <v>0</v>
      </c>
      <c r="BJ128" s="25" t="s">
        <v>24</v>
      </c>
      <c r="BK128" s="251">
        <f>ROUND(I128*H128,2)</f>
        <v>0</v>
      </c>
      <c r="BL128" s="25" t="s">
        <v>493</v>
      </c>
      <c r="BM128" s="25" t="s">
        <v>3348</v>
      </c>
    </row>
    <row r="129" spans="2:47" s="1" customFormat="1" ht="13.5">
      <c r="B129" s="47"/>
      <c r="C129" s="75"/>
      <c r="D129" s="252" t="s">
        <v>403</v>
      </c>
      <c r="E129" s="75"/>
      <c r="F129" s="253" t="s">
        <v>3349</v>
      </c>
      <c r="G129" s="75"/>
      <c r="H129" s="75"/>
      <c r="I129" s="208"/>
      <c r="J129" s="75"/>
      <c r="K129" s="75"/>
      <c r="L129" s="73"/>
      <c r="M129" s="254"/>
      <c r="N129" s="48"/>
      <c r="O129" s="48"/>
      <c r="P129" s="48"/>
      <c r="Q129" s="48"/>
      <c r="R129" s="48"/>
      <c r="S129" s="48"/>
      <c r="T129" s="96"/>
      <c r="AT129" s="25" t="s">
        <v>403</v>
      </c>
      <c r="AU129" s="25" t="s">
        <v>81</v>
      </c>
    </row>
    <row r="130" spans="2:65" s="1" customFormat="1" ht="16.5" customHeight="1">
      <c r="B130" s="47"/>
      <c r="C130" s="240" t="s">
        <v>9</v>
      </c>
      <c r="D130" s="240" t="s">
        <v>396</v>
      </c>
      <c r="E130" s="241" t="s">
        <v>3350</v>
      </c>
      <c r="F130" s="242" t="s">
        <v>3351</v>
      </c>
      <c r="G130" s="243" t="s">
        <v>409</v>
      </c>
      <c r="H130" s="244">
        <v>2</v>
      </c>
      <c r="I130" s="245"/>
      <c r="J130" s="246">
        <f>ROUND(I130*H130,2)</f>
        <v>0</v>
      </c>
      <c r="K130" s="242" t="s">
        <v>410</v>
      </c>
      <c r="L130" s="73"/>
      <c r="M130" s="247" t="s">
        <v>22</v>
      </c>
      <c r="N130" s="248" t="s">
        <v>44</v>
      </c>
      <c r="O130" s="48"/>
      <c r="P130" s="249">
        <f>O130*H130</f>
        <v>0</v>
      </c>
      <c r="Q130" s="249">
        <v>0.00124</v>
      </c>
      <c r="R130" s="249">
        <f>Q130*H130</f>
        <v>0.00248</v>
      </c>
      <c r="S130" s="249">
        <v>0</v>
      </c>
      <c r="T130" s="250">
        <f>S130*H130</f>
        <v>0</v>
      </c>
      <c r="AR130" s="25" t="s">
        <v>493</v>
      </c>
      <c r="AT130" s="25" t="s">
        <v>396</v>
      </c>
      <c r="AU130" s="25" t="s">
        <v>81</v>
      </c>
      <c r="AY130" s="25" t="s">
        <v>394</v>
      </c>
      <c r="BE130" s="251">
        <f>IF(N130="základní",J130,0)</f>
        <v>0</v>
      </c>
      <c r="BF130" s="251">
        <f>IF(N130="snížená",J130,0)</f>
        <v>0</v>
      </c>
      <c r="BG130" s="251">
        <f>IF(N130="zákl. přenesená",J130,0)</f>
        <v>0</v>
      </c>
      <c r="BH130" s="251">
        <f>IF(N130="sníž. přenesená",J130,0)</f>
        <v>0</v>
      </c>
      <c r="BI130" s="251">
        <f>IF(N130="nulová",J130,0)</f>
        <v>0</v>
      </c>
      <c r="BJ130" s="25" t="s">
        <v>24</v>
      </c>
      <c r="BK130" s="251">
        <f>ROUND(I130*H130,2)</f>
        <v>0</v>
      </c>
      <c r="BL130" s="25" t="s">
        <v>493</v>
      </c>
      <c r="BM130" s="25" t="s">
        <v>3352</v>
      </c>
    </row>
    <row r="131" spans="2:47" s="1" customFormat="1" ht="13.5">
      <c r="B131" s="47"/>
      <c r="C131" s="75"/>
      <c r="D131" s="252" t="s">
        <v>403</v>
      </c>
      <c r="E131" s="75"/>
      <c r="F131" s="253" t="s">
        <v>3353</v>
      </c>
      <c r="G131" s="75"/>
      <c r="H131" s="75"/>
      <c r="I131" s="208"/>
      <c r="J131" s="75"/>
      <c r="K131" s="75"/>
      <c r="L131" s="73"/>
      <c r="M131" s="254"/>
      <c r="N131" s="48"/>
      <c r="O131" s="48"/>
      <c r="P131" s="48"/>
      <c r="Q131" s="48"/>
      <c r="R131" s="48"/>
      <c r="S131" s="48"/>
      <c r="T131" s="96"/>
      <c r="AT131" s="25" t="s">
        <v>403</v>
      </c>
      <c r="AU131" s="25" t="s">
        <v>81</v>
      </c>
    </row>
    <row r="132" spans="2:65" s="1" customFormat="1" ht="25.5" customHeight="1">
      <c r="B132" s="47"/>
      <c r="C132" s="240" t="s">
        <v>528</v>
      </c>
      <c r="D132" s="240" t="s">
        <v>396</v>
      </c>
      <c r="E132" s="241" t="s">
        <v>3354</v>
      </c>
      <c r="F132" s="242" t="s">
        <v>3355</v>
      </c>
      <c r="G132" s="243" t="s">
        <v>409</v>
      </c>
      <c r="H132" s="244">
        <v>4</v>
      </c>
      <c r="I132" s="245"/>
      <c r="J132" s="246">
        <f>ROUND(I132*H132,2)</f>
        <v>0</v>
      </c>
      <c r="K132" s="242" t="s">
        <v>410</v>
      </c>
      <c r="L132" s="73"/>
      <c r="M132" s="247" t="s">
        <v>22</v>
      </c>
      <c r="N132" s="248" t="s">
        <v>44</v>
      </c>
      <c r="O132" s="48"/>
      <c r="P132" s="249">
        <f>O132*H132</f>
        <v>0</v>
      </c>
      <c r="Q132" s="249">
        <v>0.00055</v>
      </c>
      <c r="R132" s="249">
        <f>Q132*H132</f>
        <v>0.0022</v>
      </c>
      <c r="S132" s="249">
        <v>0</v>
      </c>
      <c r="T132" s="250">
        <f>S132*H132</f>
        <v>0</v>
      </c>
      <c r="AR132" s="25" t="s">
        <v>493</v>
      </c>
      <c r="AT132" s="25" t="s">
        <v>396</v>
      </c>
      <c r="AU132" s="25" t="s">
        <v>81</v>
      </c>
      <c r="AY132" s="25" t="s">
        <v>394</v>
      </c>
      <c r="BE132" s="251">
        <f>IF(N132="základní",J132,0)</f>
        <v>0</v>
      </c>
      <c r="BF132" s="251">
        <f>IF(N132="snížená",J132,0)</f>
        <v>0</v>
      </c>
      <c r="BG132" s="251">
        <f>IF(N132="zákl. přenesená",J132,0)</f>
        <v>0</v>
      </c>
      <c r="BH132" s="251">
        <f>IF(N132="sníž. přenesená",J132,0)</f>
        <v>0</v>
      </c>
      <c r="BI132" s="251">
        <f>IF(N132="nulová",J132,0)</f>
        <v>0</v>
      </c>
      <c r="BJ132" s="25" t="s">
        <v>24</v>
      </c>
      <c r="BK132" s="251">
        <f>ROUND(I132*H132,2)</f>
        <v>0</v>
      </c>
      <c r="BL132" s="25" t="s">
        <v>493</v>
      </c>
      <c r="BM132" s="25" t="s">
        <v>3356</v>
      </c>
    </row>
    <row r="133" spans="2:47" s="1" customFormat="1" ht="13.5">
      <c r="B133" s="47"/>
      <c r="C133" s="75"/>
      <c r="D133" s="252" t="s">
        <v>403</v>
      </c>
      <c r="E133" s="75"/>
      <c r="F133" s="253" t="s">
        <v>3357</v>
      </c>
      <c r="G133" s="75"/>
      <c r="H133" s="75"/>
      <c r="I133" s="208"/>
      <c r="J133" s="75"/>
      <c r="K133" s="75"/>
      <c r="L133" s="73"/>
      <c r="M133" s="254"/>
      <c r="N133" s="48"/>
      <c r="O133" s="48"/>
      <c r="P133" s="48"/>
      <c r="Q133" s="48"/>
      <c r="R133" s="48"/>
      <c r="S133" s="48"/>
      <c r="T133" s="96"/>
      <c r="AT133" s="25" t="s">
        <v>403</v>
      </c>
      <c r="AU133" s="25" t="s">
        <v>81</v>
      </c>
    </row>
    <row r="134" spans="2:65" s="1" customFormat="1" ht="25.5" customHeight="1">
      <c r="B134" s="47"/>
      <c r="C134" s="240" t="s">
        <v>533</v>
      </c>
      <c r="D134" s="240" t="s">
        <v>396</v>
      </c>
      <c r="E134" s="241" t="s">
        <v>3358</v>
      </c>
      <c r="F134" s="242" t="s">
        <v>3359</v>
      </c>
      <c r="G134" s="243" t="s">
        <v>409</v>
      </c>
      <c r="H134" s="244">
        <v>2</v>
      </c>
      <c r="I134" s="245"/>
      <c r="J134" s="246">
        <f>ROUND(I134*H134,2)</f>
        <v>0</v>
      </c>
      <c r="K134" s="242" t="s">
        <v>410</v>
      </c>
      <c r="L134" s="73"/>
      <c r="M134" s="247" t="s">
        <v>22</v>
      </c>
      <c r="N134" s="248" t="s">
        <v>44</v>
      </c>
      <c r="O134" s="48"/>
      <c r="P134" s="249">
        <f>O134*H134</f>
        <v>0</v>
      </c>
      <c r="Q134" s="249">
        <v>0.00076</v>
      </c>
      <c r="R134" s="249">
        <f>Q134*H134</f>
        <v>0.00152</v>
      </c>
      <c r="S134" s="249">
        <v>0</v>
      </c>
      <c r="T134" s="250">
        <f>S134*H134</f>
        <v>0</v>
      </c>
      <c r="AR134" s="25" t="s">
        <v>493</v>
      </c>
      <c r="AT134" s="25" t="s">
        <v>396</v>
      </c>
      <c r="AU134" s="25" t="s">
        <v>81</v>
      </c>
      <c r="AY134" s="25" t="s">
        <v>394</v>
      </c>
      <c r="BE134" s="251">
        <f>IF(N134="základní",J134,0)</f>
        <v>0</v>
      </c>
      <c r="BF134" s="251">
        <f>IF(N134="snížená",J134,0)</f>
        <v>0</v>
      </c>
      <c r="BG134" s="251">
        <f>IF(N134="zákl. přenesená",J134,0)</f>
        <v>0</v>
      </c>
      <c r="BH134" s="251">
        <f>IF(N134="sníž. přenesená",J134,0)</f>
        <v>0</v>
      </c>
      <c r="BI134" s="251">
        <f>IF(N134="nulová",J134,0)</f>
        <v>0</v>
      </c>
      <c r="BJ134" s="25" t="s">
        <v>24</v>
      </c>
      <c r="BK134" s="251">
        <f>ROUND(I134*H134,2)</f>
        <v>0</v>
      </c>
      <c r="BL134" s="25" t="s">
        <v>493</v>
      </c>
      <c r="BM134" s="25" t="s">
        <v>3360</v>
      </c>
    </row>
    <row r="135" spans="2:47" s="1" customFormat="1" ht="13.5">
      <c r="B135" s="47"/>
      <c r="C135" s="75"/>
      <c r="D135" s="252" t="s">
        <v>403</v>
      </c>
      <c r="E135" s="75"/>
      <c r="F135" s="253" t="s">
        <v>3361</v>
      </c>
      <c r="G135" s="75"/>
      <c r="H135" s="75"/>
      <c r="I135" s="208"/>
      <c r="J135" s="75"/>
      <c r="K135" s="75"/>
      <c r="L135" s="73"/>
      <c r="M135" s="254"/>
      <c r="N135" s="48"/>
      <c r="O135" s="48"/>
      <c r="P135" s="48"/>
      <c r="Q135" s="48"/>
      <c r="R135" s="48"/>
      <c r="S135" s="48"/>
      <c r="T135" s="96"/>
      <c r="AT135" s="25" t="s">
        <v>403</v>
      </c>
      <c r="AU135" s="25" t="s">
        <v>81</v>
      </c>
    </row>
    <row r="136" spans="2:65" s="1" customFormat="1" ht="25.5" customHeight="1">
      <c r="B136" s="47"/>
      <c r="C136" s="240" t="s">
        <v>540</v>
      </c>
      <c r="D136" s="240" t="s">
        <v>396</v>
      </c>
      <c r="E136" s="241" t="s">
        <v>3362</v>
      </c>
      <c r="F136" s="242" t="s">
        <v>3363</v>
      </c>
      <c r="G136" s="243" t="s">
        <v>409</v>
      </c>
      <c r="H136" s="244">
        <v>4</v>
      </c>
      <c r="I136" s="245"/>
      <c r="J136" s="246">
        <f>ROUND(I136*H136,2)</f>
        <v>0</v>
      </c>
      <c r="K136" s="242" t="s">
        <v>410</v>
      </c>
      <c r="L136" s="73"/>
      <c r="M136" s="247" t="s">
        <v>22</v>
      </c>
      <c r="N136" s="248" t="s">
        <v>44</v>
      </c>
      <c r="O136" s="48"/>
      <c r="P136" s="249">
        <f>O136*H136</f>
        <v>0</v>
      </c>
      <c r="Q136" s="249">
        <v>0.00052</v>
      </c>
      <c r="R136" s="249">
        <f>Q136*H136</f>
        <v>0.00208</v>
      </c>
      <c r="S136" s="249">
        <v>0</v>
      </c>
      <c r="T136" s="250">
        <f>S136*H136</f>
        <v>0</v>
      </c>
      <c r="AR136" s="25" t="s">
        <v>493</v>
      </c>
      <c r="AT136" s="25" t="s">
        <v>396</v>
      </c>
      <c r="AU136" s="25" t="s">
        <v>81</v>
      </c>
      <c r="AY136" s="25" t="s">
        <v>394</v>
      </c>
      <c r="BE136" s="251">
        <f>IF(N136="základní",J136,0)</f>
        <v>0</v>
      </c>
      <c r="BF136" s="251">
        <f>IF(N136="snížená",J136,0)</f>
        <v>0</v>
      </c>
      <c r="BG136" s="251">
        <f>IF(N136="zákl. přenesená",J136,0)</f>
        <v>0</v>
      </c>
      <c r="BH136" s="251">
        <f>IF(N136="sníž. přenesená",J136,0)</f>
        <v>0</v>
      </c>
      <c r="BI136" s="251">
        <f>IF(N136="nulová",J136,0)</f>
        <v>0</v>
      </c>
      <c r="BJ136" s="25" t="s">
        <v>24</v>
      </c>
      <c r="BK136" s="251">
        <f>ROUND(I136*H136,2)</f>
        <v>0</v>
      </c>
      <c r="BL136" s="25" t="s">
        <v>493</v>
      </c>
      <c r="BM136" s="25" t="s">
        <v>3364</v>
      </c>
    </row>
    <row r="137" spans="2:47" s="1" customFormat="1" ht="13.5">
      <c r="B137" s="47"/>
      <c r="C137" s="75"/>
      <c r="D137" s="252" t="s">
        <v>403</v>
      </c>
      <c r="E137" s="75"/>
      <c r="F137" s="253" t="s">
        <v>3365</v>
      </c>
      <c r="G137" s="75"/>
      <c r="H137" s="75"/>
      <c r="I137" s="208"/>
      <c r="J137" s="75"/>
      <c r="K137" s="75"/>
      <c r="L137" s="73"/>
      <c r="M137" s="254"/>
      <c r="N137" s="48"/>
      <c r="O137" s="48"/>
      <c r="P137" s="48"/>
      <c r="Q137" s="48"/>
      <c r="R137" s="48"/>
      <c r="S137" s="48"/>
      <c r="T137" s="96"/>
      <c r="AT137" s="25" t="s">
        <v>403</v>
      </c>
      <c r="AU137" s="25" t="s">
        <v>81</v>
      </c>
    </row>
    <row r="138" spans="2:65" s="1" customFormat="1" ht="25.5" customHeight="1">
      <c r="B138" s="47"/>
      <c r="C138" s="240" t="s">
        <v>545</v>
      </c>
      <c r="D138" s="240" t="s">
        <v>396</v>
      </c>
      <c r="E138" s="241" t="s">
        <v>3366</v>
      </c>
      <c r="F138" s="242" t="s">
        <v>3367</v>
      </c>
      <c r="G138" s="243" t="s">
        <v>409</v>
      </c>
      <c r="H138" s="244">
        <v>2</v>
      </c>
      <c r="I138" s="245"/>
      <c r="J138" s="246">
        <f>ROUND(I138*H138,2)</f>
        <v>0</v>
      </c>
      <c r="K138" s="242" t="s">
        <v>410</v>
      </c>
      <c r="L138" s="73"/>
      <c r="M138" s="247" t="s">
        <v>22</v>
      </c>
      <c r="N138" s="248" t="s">
        <v>44</v>
      </c>
      <c r="O138" s="48"/>
      <c r="P138" s="249">
        <f>O138*H138</f>
        <v>0</v>
      </c>
      <c r="Q138" s="249">
        <v>0.00147</v>
      </c>
      <c r="R138" s="249">
        <f>Q138*H138</f>
        <v>0.00294</v>
      </c>
      <c r="S138" s="249">
        <v>0</v>
      </c>
      <c r="T138" s="250">
        <f>S138*H138</f>
        <v>0</v>
      </c>
      <c r="AR138" s="25" t="s">
        <v>493</v>
      </c>
      <c r="AT138" s="25" t="s">
        <v>396</v>
      </c>
      <c r="AU138" s="25" t="s">
        <v>81</v>
      </c>
      <c r="AY138" s="25" t="s">
        <v>394</v>
      </c>
      <c r="BE138" s="251">
        <f>IF(N138="základní",J138,0)</f>
        <v>0</v>
      </c>
      <c r="BF138" s="251">
        <f>IF(N138="snížená",J138,0)</f>
        <v>0</v>
      </c>
      <c r="BG138" s="251">
        <f>IF(N138="zákl. přenesená",J138,0)</f>
        <v>0</v>
      </c>
      <c r="BH138" s="251">
        <f>IF(N138="sníž. přenesená",J138,0)</f>
        <v>0</v>
      </c>
      <c r="BI138" s="251">
        <f>IF(N138="nulová",J138,0)</f>
        <v>0</v>
      </c>
      <c r="BJ138" s="25" t="s">
        <v>24</v>
      </c>
      <c r="BK138" s="251">
        <f>ROUND(I138*H138,2)</f>
        <v>0</v>
      </c>
      <c r="BL138" s="25" t="s">
        <v>493</v>
      </c>
      <c r="BM138" s="25" t="s">
        <v>3368</v>
      </c>
    </row>
    <row r="139" spans="2:47" s="1" customFormat="1" ht="13.5">
      <c r="B139" s="47"/>
      <c r="C139" s="75"/>
      <c r="D139" s="252" t="s">
        <v>403</v>
      </c>
      <c r="E139" s="75"/>
      <c r="F139" s="253" t="s">
        <v>3369</v>
      </c>
      <c r="G139" s="75"/>
      <c r="H139" s="75"/>
      <c r="I139" s="208"/>
      <c r="J139" s="75"/>
      <c r="K139" s="75"/>
      <c r="L139" s="73"/>
      <c r="M139" s="254"/>
      <c r="N139" s="48"/>
      <c r="O139" s="48"/>
      <c r="P139" s="48"/>
      <c r="Q139" s="48"/>
      <c r="R139" s="48"/>
      <c r="S139" s="48"/>
      <c r="T139" s="96"/>
      <c r="AT139" s="25" t="s">
        <v>403</v>
      </c>
      <c r="AU139" s="25" t="s">
        <v>81</v>
      </c>
    </row>
    <row r="140" spans="2:65" s="1" customFormat="1" ht="16.5" customHeight="1">
      <c r="B140" s="47"/>
      <c r="C140" s="240" t="s">
        <v>549</v>
      </c>
      <c r="D140" s="240" t="s">
        <v>396</v>
      </c>
      <c r="E140" s="241" t="s">
        <v>3370</v>
      </c>
      <c r="F140" s="242" t="s">
        <v>3371</v>
      </c>
      <c r="G140" s="243" t="s">
        <v>552</v>
      </c>
      <c r="H140" s="244">
        <v>0.014</v>
      </c>
      <c r="I140" s="245"/>
      <c r="J140" s="246">
        <f>ROUND(I140*H140,2)</f>
        <v>0</v>
      </c>
      <c r="K140" s="242" t="s">
        <v>410</v>
      </c>
      <c r="L140" s="73"/>
      <c r="M140" s="247" t="s">
        <v>22</v>
      </c>
      <c r="N140" s="248" t="s">
        <v>44</v>
      </c>
      <c r="O140" s="48"/>
      <c r="P140" s="249">
        <f>O140*H140</f>
        <v>0</v>
      </c>
      <c r="Q140" s="249">
        <v>0</v>
      </c>
      <c r="R140" s="249">
        <f>Q140*H140</f>
        <v>0</v>
      </c>
      <c r="S140" s="249">
        <v>0</v>
      </c>
      <c r="T140" s="250">
        <f>S140*H140</f>
        <v>0</v>
      </c>
      <c r="AR140" s="25" t="s">
        <v>493</v>
      </c>
      <c r="AT140" s="25" t="s">
        <v>396</v>
      </c>
      <c r="AU140" s="25" t="s">
        <v>81</v>
      </c>
      <c r="AY140" s="25" t="s">
        <v>394</v>
      </c>
      <c r="BE140" s="251">
        <f>IF(N140="základní",J140,0)</f>
        <v>0</v>
      </c>
      <c r="BF140" s="251">
        <f>IF(N140="snížená",J140,0)</f>
        <v>0</v>
      </c>
      <c r="BG140" s="251">
        <f>IF(N140="zákl. přenesená",J140,0)</f>
        <v>0</v>
      </c>
      <c r="BH140" s="251">
        <f>IF(N140="sníž. přenesená",J140,0)</f>
        <v>0</v>
      </c>
      <c r="BI140" s="251">
        <f>IF(N140="nulová",J140,0)</f>
        <v>0</v>
      </c>
      <c r="BJ140" s="25" t="s">
        <v>24</v>
      </c>
      <c r="BK140" s="251">
        <f>ROUND(I140*H140,2)</f>
        <v>0</v>
      </c>
      <c r="BL140" s="25" t="s">
        <v>493</v>
      </c>
      <c r="BM140" s="25" t="s">
        <v>3372</v>
      </c>
    </row>
    <row r="141" spans="2:47" s="1" customFormat="1" ht="13.5">
      <c r="B141" s="47"/>
      <c r="C141" s="75"/>
      <c r="D141" s="252" t="s">
        <v>403</v>
      </c>
      <c r="E141" s="75"/>
      <c r="F141" s="253" t="s">
        <v>3373</v>
      </c>
      <c r="G141" s="75"/>
      <c r="H141" s="75"/>
      <c r="I141" s="208"/>
      <c r="J141" s="75"/>
      <c r="K141" s="75"/>
      <c r="L141" s="73"/>
      <c r="M141" s="254"/>
      <c r="N141" s="48"/>
      <c r="O141" s="48"/>
      <c r="P141" s="48"/>
      <c r="Q141" s="48"/>
      <c r="R141" s="48"/>
      <c r="S141" s="48"/>
      <c r="T141" s="96"/>
      <c r="AT141" s="25" t="s">
        <v>403</v>
      </c>
      <c r="AU141" s="25" t="s">
        <v>81</v>
      </c>
    </row>
    <row r="142" spans="2:63" s="11" customFormat="1" ht="22.3" customHeight="1">
      <c r="B142" s="224"/>
      <c r="C142" s="225"/>
      <c r="D142" s="226" t="s">
        <v>72</v>
      </c>
      <c r="E142" s="238" t="s">
        <v>3374</v>
      </c>
      <c r="F142" s="238" t="s">
        <v>3375</v>
      </c>
      <c r="G142" s="225"/>
      <c r="H142" s="225"/>
      <c r="I142" s="228"/>
      <c r="J142" s="239">
        <f>BK142</f>
        <v>0</v>
      </c>
      <c r="K142" s="225"/>
      <c r="L142" s="230"/>
      <c r="M142" s="231"/>
      <c r="N142" s="232"/>
      <c r="O142" s="232"/>
      <c r="P142" s="233">
        <f>SUM(P143:P155)</f>
        <v>0</v>
      </c>
      <c r="Q142" s="232"/>
      <c r="R142" s="233">
        <f>SUM(R143:R155)</f>
        <v>0</v>
      </c>
      <c r="S142" s="232"/>
      <c r="T142" s="234">
        <f>SUM(T143:T155)</f>
        <v>0</v>
      </c>
      <c r="AR142" s="235" t="s">
        <v>81</v>
      </c>
      <c r="AT142" s="236" t="s">
        <v>72</v>
      </c>
      <c r="AU142" s="236" t="s">
        <v>81</v>
      </c>
      <c r="AY142" s="235" t="s">
        <v>394</v>
      </c>
      <c r="BK142" s="237">
        <f>SUM(BK143:BK155)</f>
        <v>0</v>
      </c>
    </row>
    <row r="143" spans="2:65" s="1" customFormat="1" ht="16.5" customHeight="1">
      <c r="B143" s="47"/>
      <c r="C143" s="240" t="s">
        <v>556</v>
      </c>
      <c r="D143" s="240" t="s">
        <v>396</v>
      </c>
      <c r="E143" s="241" t="s">
        <v>3376</v>
      </c>
      <c r="F143" s="242" t="s">
        <v>3377</v>
      </c>
      <c r="G143" s="243" t="s">
        <v>1649</v>
      </c>
      <c r="H143" s="244">
        <v>82</v>
      </c>
      <c r="I143" s="245"/>
      <c r="J143" s="246">
        <f>ROUND(I143*H143,2)</f>
        <v>0</v>
      </c>
      <c r="K143" s="242" t="s">
        <v>22</v>
      </c>
      <c r="L143" s="73"/>
      <c r="M143" s="247" t="s">
        <v>22</v>
      </c>
      <c r="N143" s="248" t="s">
        <v>44</v>
      </c>
      <c r="O143" s="48"/>
      <c r="P143" s="249">
        <f>O143*H143</f>
        <v>0</v>
      </c>
      <c r="Q143" s="249">
        <v>0</v>
      </c>
      <c r="R143" s="249">
        <f>Q143*H143</f>
        <v>0</v>
      </c>
      <c r="S143" s="249">
        <v>0</v>
      </c>
      <c r="T143" s="250">
        <f>S143*H143</f>
        <v>0</v>
      </c>
      <c r="AR143" s="25" t="s">
        <v>401</v>
      </c>
      <c r="AT143" s="25" t="s">
        <v>396</v>
      </c>
      <c r="AU143" s="25" t="s">
        <v>413</v>
      </c>
      <c r="AY143" s="25" t="s">
        <v>394</v>
      </c>
      <c r="BE143" s="251">
        <f>IF(N143="základní",J143,0)</f>
        <v>0</v>
      </c>
      <c r="BF143" s="251">
        <f>IF(N143="snížená",J143,0)</f>
        <v>0</v>
      </c>
      <c r="BG143" s="251">
        <f>IF(N143="zákl. přenesená",J143,0)</f>
        <v>0</v>
      </c>
      <c r="BH143" s="251">
        <f>IF(N143="sníž. přenesená",J143,0)</f>
        <v>0</v>
      </c>
      <c r="BI143" s="251">
        <f>IF(N143="nulová",J143,0)</f>
        <v>0</v>
      </c>
      <c r="BJ143" s="25" t="s">
        <v>24</v>
      </c>
      <c r="BK143" s="251">
        <f>ROUND(I143*H143,2)</f>
        <v>0</v>
      </c>
      <c r="BL143" s="25" t="s">
        <v>401</v>
      </c>
      <c r="BM143" s="25" t="s">
        <v>3378</v>
      </c>
    </row>
    <row r="144" spans="2:65" s="1" customFormat="1" ht="16.5" customHeight="1">
      <c r="B144" s="47"/>
      <c r="C144" s="288" t="s">
        <v>565</v>
      </c>
      <c r="D144" s="288" t="s">
        <v>506</v>
      </c>
      <c r="E144" s="289" t="s">
        <v>3379</v>
      </c>
      <c r="F144" s="290" t="s">
        <v>3380</v>
      </c>
      <c r="G144" s="291" t="s">
        <v>612</v>
      </c>
      <c r="H144" s="292">
        <v>1347</v>
      </c>
      <c r="I144" s="293"/>
      <c r="J144" s="294">
        <f>ROUND(I144*H144,2)</f>
        <v>0</v>
      </c>
      <c r="K144" s="290" t="s">
        <v>22</v>
      </c>
      <c r="L144" s="295"/>
      <c r="M144" s="296" t="s">
        <v>22</v>
      </c>
      <c r="N144" s="297" t="s">
        <v>44</v>
      </c>
      <c r="O144" s="48"/>
      <c r="P144" s="249">
        <f>O144*H144</f>
        <v>0</v>
      </c>
      <c r="Q144" s="249">
        <v>0</v>
      </c>
      <c r="R144" s="249">
        <f>Q144*H144</f>
        <v>0</v>
      </c>
      <c r="S144" s="249">
        <v>0</v>
      </c>
      <c r="T144" s="250">
        <f>S144*H144</f>
        <v>0</v>
      </c>
      <c r="AR144" s="25" t="s">
        <v>443</v>
      </c>
      <c r="AT144" s="25" t="s">
        <v>506</v>
      </c>
      <c r="AU144" s="25" t="s">
        <v>413</v>
      </c>
      <c r="AY144" s="25" t="s">
        <v>394</v>
      </c>
      <c r="BE144" s="251">
        <f>IF(N144="základní",J144,0)</f>
        <v>0</v>
      </c>
      <c r="BF144" s="251">
        <f>IF(N144="snížená",J144,0)</f>
        <v>0</v>
      </c>
      <c r="BG144" s="251">
        <f>IF(N144="zákl. přenesená",J144,0)</f>
        <v>0</v>
      </c>
      <c r="BH144" s="251">
        <f>IF(N144="sníž. přenesená",J144,0)</f>
        <v>0</v>
      </c>
      <c r="BI144" s="251">
        <f>IF(N144="nulová",J144,0)</f>
        <v>0</v>
      </c>
      <c r="BJ144" s="25" t="s">
        <v>24</v>
      </c>
      <c r="BK144" s="251">
        <f>ROUND(I144*H144,2)</f>
        <v>0</v>
      </c>
      <c r="BL144" s="25" t="s">
        <v>401</v>
      </c>
      <c r="BM144" s="25" t="s">
        <v>3381</v>
      </c>
    </row>
    <row r="145" spans="2:65" s="1" customFormat="1" ht="16.5" customHeight="1">
      <c r="B145" s="47"/>
      <c r="C145" s="288" t="s">
        <v>571</v>
      </c>
      <c r="D145" s="288" t="s">
        <v>506</v>
      </c>
      <c r="E145" s="289" t="s">
        <v>3382</v>
      </c>
      <c r="F145" s="290" t="s">
        <v>3383</v>
      </c>
      <c r="G145" s="291" t="s">
        <v>612</v>
      </c>
      <c r="H145" s="292">
        <v>29</v>
      </c>
      <c r="I145" s="293"/>
      <c r="J145" s="294">
        <f>ROUND(I145*H145,2)</f>
        <v>0</v>
      </c>
      <c r="K145" s="290" t="s">
        <v>22</v>
      </c>
      <c r="L145" s="295"/>
      <c r="M145" s="296" t="s">
        <v>22</v>
      </c>
      <c r="N145" s="297" t="s">
        <v>44</v>
      </c>
      <c r="O145" s="48"/>
      <c r="P145" s="249">
        <f>O145*H145</f>
        <v>0</v>
      </c>
      <c r="Q145" s="249">
        <v>0</v>
      </c>
      <c r="R145" s="249">
        <f>Q145*H145</f>
        <v>0</v>
      </c>
      <c r="S145" s="249">
        <v>0</v>
      </c>
      <c r="T145" s="250">
        <f>S145*H145</f>
        <v>0</v>
      </c>
      <c r="AR145" s="25" t="s">
        <v>443</v>
      </c>
      <c r="AT145" s="25" t="s">
        <v>506</v>
      </c>
      <c r="AU145" s="25" t="s">
        <v>413</v>
      </c>
      <c r="AY145" s="25" t="s">
        <v>394</v>
      </c>
      <c r="BE145" s="251">
        <f>IF(N145="základní",J145,0)</f>
        <v>0</v>
      </c>
      <c r="BF145" s="251">
        <f>IF(N145="snížená",J145,0)</f>
        <v>0</v>
      </c>
      <c r="BG145" s="251">
        <f>IF(N145="zákl. přenesená",J145,0)</f>
        <v>0</v>
      </c>
      <c r="BH145" s="251">
        <f>IF(N145="sníž. přenesená",J145,0)</f>
        <v>0</v>
      </c>
      <c r="BI145" s="251">
        <f>IF(N145="nulová",J145,0)</f>
        <v>0</v>
      </c>
      <c r="BJ145" s="25" t="s">
        <v>24</v>
      </c>
      <c r="BK145" s="251">
        <f>ROUND(I145*H145,2)</f>
        <v>0</v>
      </c>
      <c r="BL145" s="25" t="s">
        <v>401</v>
      </c>
      <c r="BM145" s="25" t="s">
        <v>3384</v>
      </c>
    </row>
    <row r="146" spans="2:65" s="1" customFormat="1" ht="16.5" customHeight="1">
      <c r="B146" s="47"/>
      <c r="C146" s="288" t="s">
        <v>578</v>
      </c>
      <c r="D146" s="288" t="s">
        <v>506</v>
      </c>
      <c r="E146" s="289" t="s">
        <v>3385</v>
      </c>
      <c r="F146" s="290" t="s">
        <v>3386</v>
      </c>
      <c r="G146" s="291" t="s">
        <v>409</v>
      </c>
      <c r="H146" s="292">
        <v>1</v>
      </c>
      <c r="I146" s="293"/>
      <c r="J146" s="294">
        <f>ROUND(I146*H146,2)</f>
        <v>0</v>
      </c>
      <c r="K146" s="290" t="s">
        <v>22</v>
      </c>
      <c r="L146" s="295"/>
      <c r="M146" s="296" t="s">
        <v>22</v>
      </c>
      <c r="N146" s="297" t="s">
        <v>44</v>
      </c>
      <c r="O146" s="48"/>
      <c r="P146" s="249">
        <f>O146*H146</f>
        <v>0</v>
      </c>
      <c r="Q146" s="249">
        <v>0</v>
      </c>
      <c r="R146" s="249">
        <f>Q146*H146</f>
        <v>0</v>
      </c>
      <c r="S146" s="249">
        <v>0</v>
      </c>
      <c r="T146" s="250">
        <f>S146*H146</f>
        <v>0</v>
      </c>
      <c r="AR146" s="25" t="s">
        <v>443</v>
      </c>
      <c r="AT146" s="25" t="s">
        <v>506</v>
      </c>
      <c r="AU146" s="25" t="s">
        <v>413</v>
      </c>
      <c r="AY146" s="25" t="s">
        <v>394</v>
      </c>
      <c r="BE146" s="251">
        <f>IF(N146="základní",J146,0)</f>
        <v>0</v>
      </c>
      <c r="BF146" s="251">
        <f>IF(N146="snížená",J146,0)</f>
        <v>0</v>
      </c>
      <c r="BG146" s="251">
        <f>IF(N146="zákl. přenesená",J146,0)</f>
        <v>0</v>
      </c>
      <c r="BH146" s="251">
        <f>IF(N146="sníž. přenesená",J146,0)</f>
        <v>0</v>
      </c>
      <c r="BI146" s="251">
        <f>IF(N146="nulová",J146,0)</f>
        <v>0</v>
      </c>
      <c r="BJ146" s="25" t="s">
        <v>24</v>
      </c>
      <c r="BK146" s="251">
        <f>ROUND(I146*H146,2)</f>
        <v>0</v>
      </c>
      <c r="BL146" s="25" t="s">
        <v>401</v>
      </c>
      <c r="BM146" s="25" t="s">
        <v>3387</v>
      </c>
    </row>
    <row r="147" spans="2:65" s="1" customFormat="1" ht="16.5" customHeight="1">
      <c r="B147" s="47"/>
      <c r="C147" s="288" t="s">
        <v>584</v>
      </c>
      <c r="D147" s="288" t="s">
        <v>506</v>
      </c>
      <c r="E147" s="289" t="s">
        <v>3388</v>
      </c>
      <c r="F147" s="290" t="s">
        <v>3389</v>
      </c>
      <c r="G147" s="291" t="s">
        <v>409</v>
      </c>
      <c r="H147" s="292">
        <v>1</v>
      </c>
      <c r="I147" s="293"/>
      <c r="J147" s="294">
        <f>ROUND(I147*H147,2)</f>
        <v>0</v>
      </c>
      <c r="K147" s="290" t="s">
        <v>22</v>
      </c>
      <c r="L147" s="295"/>
      <c r="M147" s="296" t="s">
        <v>22</v>
      </c>
      <c r="N147" s="297" t="s">
        <v>44</v>
      </c>
      <c r="O147" s="48"/>
      <c r="P147" s="249">
        <f>O147*H147</f>
        <v>0</v>
      </c>
      <c r="Q147" s="249">
        <v>0</v>
      </c>
      <c r="R147" s="249">
        <f>Q147*H147</f>
        <v>0</v>
      </c>
      <c r="S147" s="249">
        <v>0</v>
      </c>
      <c r="T147" s="250">
        <f>S147*H147</f>
        <v>0</v>
      </c>
      <c r="AR147" s="25" t="s">
        <v>443</v>
      </c>
      <c r="AT147" s="25" t="s">
        <v>506</v>
      </c>
      <c r="AU147" s="25" t="s">
        <v>413</v>
      </c>
      <c r="AY147" s="25" t="s">
        <v>394</v>
      </c>
      <c r="BE147" s="251">
        <f>IF(N147="základní",J147,0)</f>
        <v>0</v>
      </c>
      <c r="BF147" s="251">
        <f>IF(N147="snížená",J147,0)</f>
        <v>0</v>
      </c>
      <c r="BG147" s="251">
        <f>IF(N147="zákl. přenesená",J147,0)</f>
        <v>0</v>
      </c>
      <c r="BH147" s="251">
        <f>IF(N147="sníž. přenesená",J147,0)</f>
        <v>0</v>
      </c>
      <c r="BI147" s="251">
        <f>IF(N147="nulová",J147,0)</f>
        <v>0</v>
      </c>
      <c r="BJ147" s="25" t="s">
        <v>24</v>
      </c>
      <c r="BK147" s="251">
        <f>ROUND(I147*H147,2)</f>
        <v>0</v>
      </c>
      <c r="BL147" s="25" t="s">
        <v>401</v>
      </c>
      <c r="BM147" s="25" t="s">
        <v>3390</v>
      </c>
    </row>
    <row r="148" spans="2:65" s="1" customFormat="1" ht="16.5" customHeight="1">
      <c r="B148" s="47"/>
      <c r="C148" s="288" t="s">
        <v>588</v>
      </c>
      <c r="D148" s="288" t="s">
        <v>506</v>
      </c>
      <c r="E148" s="289" t="s">
        <v>3391</v>
      </c>
      <c r="F148" s="290" t="s">
        <v>3392</v>
      </c>
      <c r="G148" s="291" t="s">
        <v>409</v>
      </c>
      <c r="H148" s="292">
        <v>1</v>
      </c>
      <c r="I148" s="293"/>
      <c r="J148" s="294">
        <f>ROUND(I148*H148,2)</f>
        <v>0</v>
      </c>
      <c r="K148" s="290" t="s">
        <v>22</v>
      </c>
      <c r="L148" s="295"/>
      <c r="M148" s="296" t="s">
        <v>22</v>
      </c>
      <c r="N148" s="297" t="s">
        <v>44</v>
      </c>
      <c r="O148" s="48"/>
      <c r="P148" s="249">
        <f>O148*H148</f>
        <v>0</v>
      </c>
      <c r="Q148" s="249">
        <v>0</v>
      </c>
      <c r="R148" s="249">
        <f>Q148*H148</f>
        <v>0</v>
      </c>
      <c r="S148" s="249">
        <v>0</v>
      </c>
      <c r="T148" s="250">
        <f>S148*H148</f>
        <v>0</v>
      </c>
      <c r="AR148" s="25" t="s">
        <v>443</v>
      </c>
      <c r="AT148" s="25" t="s">
        <v>506</v>
      </c>
      <c r="AU148" s="25" t="s">
        <v>413</v>
      </c>
      <c r="AY148" s="25" t="s">
        <v>394</v>
      </c>
      <c r="BE148" s="251">
        <f>IF(N148="základní",J148,0)</f>
        <v>0</v>
      </c>
      <c r="BF148" s="251">
        <f>IF(N148="snížená",J148,0)</f>
        <v>0</v>
      </c>
      <c r="BG148" s="251">
        <f>IF(N148="zákl. přenesená",J148,0)</f>
        <v>0</v>
      </c>
      <c r="BH148" s="251">
        <f>IF(N148="sníž. přenesená",J148,0)</f>
        <v>0</v>
      </c>
      <c r="BI148" s="251">
        <f>IF(N148="nulová",J148,0)</f>
        <v>0</v>
      </c>
      <c r="BJ148" s="25" t="s">
        <v>24</v>
      </c>
      <c r="BK148" s="251">
        <f>ROUND(I148*H148,2)</f>
        <v>0</v>
      </c>
      <c r="BL148" s="25" t="s">
        <v>401</v>
      </c>
      <c r="BM148" s="25" t="s">
        <v>3393</v>
      </c>
    </row>
    <row r="149" spans="2:65" s="1" customFormat="1" ht="16.5" customHeight="1">
      <c r="B149" s="47"/>
      <c r="C149" s="288" t="s">
        <v>593</v>
      </c>
      <c r="D149" s="288" t="s">
        <v>506</v>
      </c>
      <c r="E149" s="289" t="s">
        <v>3394</v>
      </c>
      <c r="F149" s="290" t="s">
        <v>3395</v>
      </c>
      <c r="G149" s="291" t="s">
        <v>409</v>
      </c>
      <c r="H149" s="292">
        <v>1</v>
      </c>
      <c r="I149" s="293"/>
      <c r="J149" s="294">
        <f>ROUND(I149*H149,2)</f>
        <v>0</v>
      </c>
      <c r="K149" s="290" t="s">
        <v>22</v>
      </c>
      <c r="L149" s="295"/>
      <c r="M149" s="296" t="s">
        <v>22</v>
      </c>
      <c r="N149" s="297" t="s">
        <v>44</v>
      </c>
      <c r="O149" s="48"/>
      <c r="P149" s="249">
        <f>O149*H149</f>
        <v>0</v>
      </c>
      <c r="Q149" s="249">
        <v>0</v>
      </c>
      <c r="R149" s="249">
        <f>Q149*H149</f>
        <v>0</v>
      </c>
      <c r="S149" s="249">
        <v>0</v>
      </c>
      <c r="T149" s="250">
        <f>S149*H149</f>
        <v>0</v>
      </c>
      <c r="AR149" s="25" t="s">
        <v>443</v>
      </c>
      <c r="AT149" s="25" t="s">
        <v>506</v>
      </c>
      <c r="AU149" s="25" t="s">
        <v>413</v>
      </c>
      <c r="AY149" s="25" t="s">
        <v>394</v>
      </c>
      <c r="BE149" s="251">
        <f>IF(N149="základní",J149,0)</f>
        <v>0</v>
      </c>
      <c r="BF149" s="251">
        <f>IF(N149="snížená",J149,0)</f>
        <v>0</v>
      </c>
      <c r="BG149" s="251">
        <f>IF(N149="zákl. přenesená",J149,0)</f>
        <v>0</v>
      </c>
      <c r="BH149" s="251">
        <f>IF(N149="sníž. přenesená",J149,0)</f>
        <v>0</v>
      </c>
      <c r="BI149" s="251">
        <f>IF(N149="nulová",J149,0)</f>
        <v>0</v>
      </c>
      <c r="BJ149" s="25" t="s">
        <v>24</v>
      </c>
      <c r="BK149" s="251">
        <f>ROUND(I149*H149,2)</f>
        <v>0</v>
      </c>
      <c r="BL149" s="25" t="s">
        <v>401</v>
      </c>
      <c r="BM149" s="25" t="s">
        <v>3396</v>
      </c>
    </row>
    <row r="150" spans="2:65" s="1" customFormat="1" ht="16.5" customHeight="1">
      <c r="B150" s="47"/>
      <c r="C150" s="288" t="s">
        <v>598</v>
      </c>
      <c r="D150" s="288" t="s">
        <v>506</v>
      </c>
      <c r="E150" s="289" t="s">
        <v>3397</v>
      </c>
      <c r="F150" s="290" t="s">
        <v>3398</v>
      </c>
      <c r="G150" s="291" t="s">
        <v>409</v>
      </c>
      <c r="H150" s="292">
        <v>28</v>
      </c>
      <c r="I150" s="293"/>
      <c r="J150" s="294">
        <f>ROUND(I150*H150,2)</f>
        <v>0</v>
      </c>
      <c r="K150" s="290" t="s">
        <v>22</v>
      </c>
      <c r="L150" s="295"/>
      <c r="M150" s="296" t="s">
        <v>22</v>
      </c>
      <c r="N150" s="297" t="s">
        <v>44</v>
      </c>
      <c r="O150" s="48"/>
      <c r="P150" s="249">
        <f>O150*H150</f>
        <v>0</v>
      </c>
      <c r="Q150" s="249">
        <v>0</v>
      </c>
      <c r="R150" s="249">
        <f>Q150*H150</f>
        <v>0</v>
      </c>
      <c r="S150" s="249">
        <v>0</v>
      </c>
      <c r="T150" s="250">
        <f>S150*H150</f>
        <v>0</v>
      </c>
      <c r="AR150" s="25" t="s">
        <v>443</v>
      </c>
      <c r="AT150" s="25" t="s">
        <v>506</v>
      </c>
      <c r="AU150" s="25" t="s">
        <v>413</v>
      </c>
      <c r="AY150" s="25" t="s">
        <v>394</v>
      </c>
      <c r="BE150" s="251">
        <f>IF(N150="základní",J150,0)</f>
        <v>0</v>
      </c>
      <c r="BF150" s="251">
        <f>IF(N150="snížená",J150,0)</f>
        <v>0</v>
      </c>
      <c r="BG150" s="251">
        <f>IF(N150="zákl. přenesená",J150,0)</f>
        <v>0</v>
      </c>
      <c r="BH150" s="251">
        <f>IF(N150="sníž. přenesená",J150,0)</f>
        <v>0</v>
      </c>
      <c r="BI150" s="251">
        <f>IF(N150="nulová",J150,0)</f>
        <v>0</v>
      </c>
      <c r="BJ150" s="25" t="s">
        <v>24</v>
      </c>
      <c r="BK150" s="251">
        <f>ROUND(I150*H150,2)</f>
        <v>0</v>
      </c>
      <c r="BL150" s="25" t="s">
        <v>401</v>
      </c>
      <c r="BM150" s="25" t="s">
        <v>3399</v>
      </c>
    </row>
    <row r="151" spans="2:65" s="1" customFormat="1" ht="16.5" customHeight="1">
      <c r="B151" s="47"/>
      <c r="C151" s="288" t="s">
        <v>604</v>
      </c>
      <c r="D151" s="288" t="s">
        <v>506</v>
      </c>
      <c r="E151" s="289" t="s">
        <v>3400</v>
      </c>
      <c r="F151" s="290" t="s">
        <v>3401</v>
      </c>
      <c r="G151" s="291" t="s">
        <v>409</v>
      </c>
      <c r="H151" s="292">
        <v>4</v>
      </c>
      <c r="I151" s="293"/>
      <c r="J151" s="294">
        <f>ROUND(I151*H151,2)</f>
        <v>0</v>
      </c>
      <c r="K151" s="290" t="s">
        <v>22</v>
      </c>
      <c r="L151" s="295"/>
      <c r="M151" s="296" t="s">
        <v>22</v>
      </c>
      <c r="N151" s="297" t="s">
        <v>44</v>
      </c>
      <c r="O151" s="48"/>
      <c r="P151" s="249">
        <f>O151*H151</f>
        <v>0</v>
      </c>
      <c r="Q151" s="249">
        <v>0</v>
      </c>
      <c r="R151" s="249">
        <f>Q151*H151</f>
        <v>0</v>
      </c>
      <c r="S151" s="249">
        <v>0</v>
      </c>
      <c r="T151" s="250">
        <f>S151*H151</f>
        <v>0</v>
      </c>
      <c r="AR151" s="25" t="s">
        <v>443</v>
      </c>
      <c r="AT151" s="25" t="s">
        <v>506</v>
      </c>
      <c r="AU151" s="25" t="s">
        <v>413</v>
      </c>
      <c r="AY151" s="25" t="s">
        <v>394</v>
      </c>
      <c r="BE151" s="251">
        <f>IF(N151="základní",J151,0)</f>
        <v>0</v>
      </c>
      <c r="BF151" s="251">
        <f>IF(N151="snížená",J151,0)</f>
        <v>0</v>
      </c>
      <c r="BG151" s="251">
        <f>IF(N151="zákl. přenesená",J151,0)</f>
        <v>0</v>
      </c>
      <c r="BH151" s="251">
        <f>IF(N151="sníž. přenesená",J151,0)</f>
        <v>0</v>
      </c>
      <c r="BI151" s="251">
        <f>IF(N151="nulová",J151,0)</f>
        <v>0</v>
      </c>
      <c r="BJ151" s="25" t="s">
        <v>24</v>
      </c>
      <c r="BK151" s="251">
        <f>ROUND(I151*H151,2)</f>
        <v>0</v>
      </c>
      <c r="BL151" s="25" t="s">
        <v>401</v>
      </c>
      <c r="BM151" s="25" t="s">
        <v>3402</v>
      </c>
    </row>
    <row r="152" spans="2:65" s="1" customFormat="1" ht="16.5" customHeight="1">
      <c r="B152" s="47"/>
      <c r="C152" s="288" t="s">
        <v>609</v>
      </c>
      <c r="D152" s="288" t="s">
        <v>506</v>
      </c>
      <c r="E152" s="289" t="s">
        <v>3403</v>
      </c>
      <c r="F152" s="290" t="s">
        <v>3404</v>
      </c>
      <c r="G152" s="291" t="s">
        <v>399</v>
      </c>
      <c r="H152" s="292">
        <v>350</v>
      </c>
      <c r="I152" s="293"/>
      <c r="J152" s="294">
        <f>ROUND(I152*H152,2)</f>
        <v>0</v>
      </c>
      <c r="K152" s="290" t="s">
        <v>22</v>
      </c>
      <c r="L152" s="295"/>
      <c r="M152" s="296" t="s">
        <v>22</v>
      </c>
      <c r="N152" s="297" t="s">
        <v>44</v>
      </c>
      <c r="O152" s="48"/>
      <c r="P152" s="249">
        <f>O152*H152</f>
        <v>0</v>
      </c>
      <c r="Q152" s="249">
        <v>0</v>
      </c>
      <c r="R152" s="249">
        <f>Q152*H152</f>
        <v>0</v>
      </c>
      <c r="S152" s="249">
        <v>0</v>
      </c>
      <c r="T152" s="250">
        <f>S152*H152</f>
        <v>0</v>
      </c>
      <c r="AR152" s="25" t="s">
        <v>443</v>
      </c>
      <c r="AT152" s="25" t="s">
        <v>506</v>
      </c>
      <c r="AU152" s="25" t="s">
        <v>413</v>
      </c>
      <c r="AY152" s="25" t="s">
        <v>394</v>
      </c>
      <c r="BE152" s="251">
        <f>IF(N152="základní",J152,0)</f>
        <v>0</v>
      </c>
      <c r="BF152" s="251">
        <f>IF(N152="snížená",J152,0)</f>
        <v>0</v>
      </c>
      <c r="BG152" s="251">
        <f>IF(N152="zákl. přenesená",J152,0)</f>
        <v>0</v>
      </c>
      <c r="BH152" s="251">
        <f>IF(N152="sníž. přenesená",J152,0)</f>
        <v>0</v>
      </c>
      <c r="BI152" s="251">
        <f>IF(N152="nulová",J152,0)</f>
        <v>0</v>
      </c>
      <c r="BJ152" s="25" t="s">
        <v>24</v>
      </c>
      <c r="BK152" s="251">
        <f>ROUND(I152*H152,2)</f>
        <v>0</v>
      </c>
      <c r="BL152" s="25" t="s">
        <v>401</v>
      </c>
      <c r="BM152" s="25" t="s">
        <v>3405</v>
      </c>
    </row>
    <row r="153" spans="2:65" s="1" customFormat="1" ht="16.5" customHeight="1">
      <c r="B153" s="47"/>
      <c r="C153" s="288" t="s">
        <v>616</v>
      </c>
      <c r="D153" s="288" t="s">
        <v>506</v>
      </c>
      <c r="E153" s="289" t="s">
        <v>3406</v>
      </c>
      <c r="F153" s="290" t="s">
        <v>3407</v>
      </c>
      <c r="G153" s="291" t="s">
        <v>612</v>
      </c>
      <c r="H153" s="292">
        <v>475</v>
      </c>
      <c r="I153" s="293"/>
      <c r="J153" s="294">
        <f>ROUND(I153*H153,2)</f>
        <v>0</v>
      </c>
      <c r="K153" s="290" t="s">
        <v>22</v>
      </c>
      <c r="L153" s="295"/>
      <c r="M153" s="296" t="s">
        <v>22</v>
      </c>
      <c r="N153" s="297" t="s">
        <v>44</v>
      </c>
      <c r="O153" s="48"/>
      <c r="P153" s="249">
        <f>O153*H153</f>
        <v>0</v>
      </c>
      <c r="Q153" s="249">
        <v>0</v>
      </c>
      <c r="R153" s="249">
        <f>Q153*H153</f>
        <v>0</v>
      </c>
      <c r="S153" s="249">
        <v>0</v>
      </c>
      <c r="T153" s="250">
        <f>S153*H153</f>
        <v>0</v>
      </c>
      <c r="AR153" s="25" t="s">
        <v>443</v>
      </c>
      <c r="AT153" s="25" t="s">
        <v>506</v>
      </c>
      <c r="AU153" s="25" t="s">
        <v>413</v>
      </c>
      <c r="AY153" s="25" t="s">
        <v>394</v>
      </c>
      <c r="BE153" s="251">
        <f>IF(N153="základní",J153,0)</f>
        <v>0</v>
      </c>
      <c r="BF153" s="251">
        <f>IF(N153="snížená",J153,0)</f>
        <v>0</v>
      </c>
      <c r="BG153" s="251">
        <f>IF(N153="zákl. přenesená",J153,0)</f>
        <v>0</v>
      </c>
      <c r="BH153" s="251">
        <f>IF(N153="sníž. přenesená",J153,0)</f>
        <v>0</v>
      </c>
      <c r="BI153" s="251">
        <f>IF(N153="nulová",J153,0)</f>
        <v>0</v>
      </c>
      <c r="BJ153" s="25" t="s">
        <v>24</v>
      </c>
      <c r="BK153" s="251">
        <f>ROUND(I153*H153,2)</f>
        <v>0</v>
      </c>
      <c r="BL153" s="25" t="s">
        <v>401</v>
      </c>
      <c r="BM153" s="25" t="s">
        <v>3408</v>
      </c>
    </row>
    <row r="154" spans="2:65" s="1" customFormat="1" ht="16.5" customHeight="1">
      <c r="B154" s="47"/>
      <c r="C154" s="288" t="s">
        <v>622</v>
      </c>
      <c r="D154" s="288" t="s">
        <v>506</v>
      </c>
      <c r="E154" s="289" t="s">
        <v>3409</v>
      </c>
      <c r="F154" s="290" t="s">
        <v>3410</v>
      </c>
      <c r="G154" s="291" t="s">
        <v>612</v>
      </c>
      <c r="H154" s="292">
        <v>17</v>
      </c>
      <c r="I154" s="293"/>
      <c r="J154" s="294">
        <f>ROUND(I154*H154,2)</f>
        <v>0</v>
      </c>
      <c r="K154" s="290" t="s">
        <v>22</v>
      </c>
      <c r="L154" s="295"/>
      <c r="M154" s="296" t="s">
        <v>22</v>
      </c>
      <c r="N154" s="297" t="s">
        <v>44</v>
      </c>
      <c r="O154" s="48"/>
      <c r="P154" s="249">
        <f>O154*H154</f>
        <v>0</v>
      </c>
      <c r="Q154" s="249">
        <v>0</v>
      </c>
      <c r="R154" s="249">
        <f>Q154*H154</f>
        <v>0</v>
      </c>
      <c r="S154" s="249">
        <v>0</v>
      </c>
      <c r="T154" s="250">
        <f>S154*H154</f>
        <v>0</v>
      </c>
      <c r="AR154" s="25" t="s">
        <v>443</v>
      </c>
      <c r="AT154" s="25" t="s">
        <v>506</v>
      </c>
      <c r="AU154" s="25" t="s">
        <v>413</v>
      </c>
      <c r="AY154" s="25" t="s">
        <v>394</v>
      </c>
      <c r="BE154" s="251">
        <f>IF(N154="základní",J154,0)</f>
        <v>0</v>
      </c>
      <c r="BF154" s="251">
        <f>IF(N154="snížená",J154,0)</f>
        <v>0</v>
      </c>
      <c r="BG154" s="251">
        <f>IF(N154="zákl. přenesená",J154,0)</f>
        <v>0</v>
      </c>
      <c r="BH154" s="251">
        <f>IF(N154="sníž. přenesená",J154,0)</f>
        <v>0</v>
      </c>
      <c r="BI154" s="251">
        <f>IF(N154="nulová",J154,0)</f>
        <v>0</v>
      </c>
      <c r="BJ154" s="25" t="s">
        <v>24</v>
      </c>
      <c r="BK154" s="251">
        <f>ROUND(I154*H154,2)</f>
        <v>0</v>
      </c>
      <c r="BL154" s="25" t="s">
        <v>401</v>
      </c>
      <c r="BM154" s="25" t="s">
        <v>3411</v>
      </c>
    </row>
    <row r="155" spans="2:65" s="1" customFormat="1" ht="16.5" customHeight="1">
      <c r="B155" s="47"/>
      <c r="C155" s="288" t="s">
        <v>628</v>
      </c>
      <c r="D155" s="288" t="s">
        <v>506</v>
      </c>
      <c r="E155" s="289" t="s">
        <v>3412</v>
      </c>
      <c r="F155" s="290" t="s">
        <v>3413</v>
      </c>
      <c r="G155" s="291" t="s">
        <v>574</v>
      </c>
      <c r="H155" s="292">
        <v>90</v>
      </c>
      <c r="I155" s="293"/>
      <c r="J155" s="294">
        <f>ROUND(I155*H155,2)</f>
        <v>0</v>
      </c>
      <c r="K155" s="290" t="s">
        <v>22</v>
      </c>
      <c r="L155" s="295"/>
      <c r="M155" s="296" t="s">
        <v>22</v>
      </c>
      <c r="N155" s="297" t="s">
        <v>44</v>
      </c>
      <c r="O155" s="48"/>
      <c r="P155" s="249">
        <f>O155*H155</f>
        <v>0</v>
      </c>
      <c r="Q155" s="249">
        <v>0</v>
      </c>
      <c r="R155" s="249">
        <f>Q155*H155</f>
        <v>0</v>
      </c>
      <c r="S155" s="249">
        <v>0</v>
      </c>
      <c r="T155" s="250">
        <f>S155*H155</f>
        <v>0</v>
      </c>
      <c r="AR155" s="25" t="s">
        <v>443</v>
      </c>
      <c r="AT155" s="25" t="s">
        <v>506</v>
      </c>
      <c r="AU155" s="25" t="s">
        <v>413</v>
      </c>
      <c r="AY155" s="25" t="s">
        <v>394</v>
      </c>
      <c r="BE155" s="251">
        <f>IF(N155="základní",J155,0)</f>
        <v>0</v>
      </c>
      <c r="BF155" s="251">
        <f>IF(N155="snížená",J155,0)</f>
        <v>0</v>
      </c>
      <c r="BG155" s="251">
        <f>IF(N155="zákl. přenesená",J155,0)</f>
        <v>0</v>
      </c>
      <c r="BH155" s="251">
        <f>IF(N155="sníž. přenesená",J155,0)</f>
        <v>0</v>
      </c>
      <c r="BI155" s="251">
        <f>IF(N155="nulová",J155,0)</f>
        <v>0</v>
      </c>
      <c r="BJ155" s="25" t="s">
        <v>24</v>
      </c>
      <c r="BK155" s="251">
        <f>ROUND(I155*H155,2)</f>
        <v>0</v>
      </c>
      <c r="BL155" s="25" t="s">
        <v>401</v>
      </c>
      <c r="BM155" s="25" t="s">
        <v>3414</v>
      </c>
    </row>
    <row r="156" spans="2:63" s="11" customFormat="1" ht="29.85" customHeight="1">
      <c r="B156" s="224"/>
      <c r="C156" s="225"/>
      <c r="D156" s="226" t="s">
        <v>72</v>
      </c>
      <c r="E156" s="238" t="s">
        <v>2719</v>
      </c>
      <c r="F156" s="238" t="s">
        <v>2720</v>
      </c>
      <c r="G156" s="225"/>
      <c r="H156" s="225"/>
      <c r="I156" s="228"/>
      <c r="J156" s="239">
        <f>BK156</f>
        <v>0</v>
      </c>
      <c r="K156" s="225"/>
      <c r="L156" s="230"/>
      <c r="M156" s="231"/>
      <c r="N156" s="232"/>
      <c r="O156" s="232"/>
      <c r="P156" s="233">
        <f>P157+P158+P159</f>
        <v>0</v>
      </c>
      <c r="Q156" s="232"/>
      <c r="R156" s="233">
        <f>R157+R158+R159</f>
        <v>0.00068</v>
      </c>
      <c r="S156" s="232"/>
      <c r="T156" s="234">
        <f>T157+T158+T159</f>
        <v>0</v>
      </c>
      <c r="AR156" s="235" t="s">
        <v>81</v>
      </c>
      <c r="AT156" s="236" t="s">
        <v>72</v>
      </c>
      <c r="AU156" s="236" t="s">
        <v>24</v>
      </c>
      <c r="AY156" s="235" t="s">
        <v>394</v>
      </c>
      <c r="BK156" s="237">
        <f>BK157+BK158+BK159</f>
        <v>0</v>
      </c>
    </row>
    <row r="157" spans="2:65" s="1" customFormat="1" ht="16.5" customHeight="1">
      <c r="B157" s="47"/>
      <c r="C157" s="240" t="s">
        <v>636</v>
      </c>
      <c r="D157" s="240" t="s">
        <v>396</v>
      </c>
      <c r="E157" s="241" t="s">
        <v>3415</v>
      </c>
      <c r="F157" s="242" t="s">
        <v>3416</v>
      </c>
      <c r="G157" s="243" t="s">
        <v>399</v>
      </c>
      <c r="H157" s="244">
        <v>2</v>
      </c>
      <c r="I157" s="245"/>
      <c r="J157" s="246">
        <f>ROUND(I157*H157,2)</f>
        <v>0</v>
      </c>
      <c r="K157" s="242" t="s">
        <v>410</v>
      </c>
      <c r="L157" s="73"/>
      <c r="M157" s="247" t="s">
        <v>22</v>
      </c>
      <c r="N157" s="248" t="s">
        <v>44</v>
      </c>
      <c r="O157" s="48"/>
      <c r="P157" s="249">
        <f>O157*H157</f>
        <v>0</v>
      </c>
      <c r="Q157" s="249">
        <v>0.00034</v>
      </c>
      <c r="R157" s="249">
        <f>Q157*H157</f>
        <v>0.00068</v>
      </c>
      <c r="S157" s="249">
        <v>0</v>
      </c>
      <c r="T157" s="250">
        <f>S157*H157</f>
        <v>0</v>
      </c>
      <c r="AR157" s="25" t="s">
        <v>493</v>
      </c>
      <c r="AT157" s="25" t="s">
        <v>396</v>
      </c>
      <c r="AU157" s="25" t="s">
        <v>81</v>
      </c>
      <c r="AY157" s="25" t="s">
        <v>394</v>
      </c>
      <c r="BE157" s="251">
        <f>IF(N157="základní",J157,0)</f>
        <v>0</v>
      </c>
      <c r="BF157" s="251">
        <f>IF(N157="snížená",J157,0)</f>
        <v>0</v>
      </c>
      <c r="BG157" s="251">
        <f>IF(N157="zákl. přenesená",J157,0)</f>
        <v>0</v>
      </c>
      <c r="BH157" s="251">
        <f>IF(N157="sníž. přenesená",J157,0)</f>
        <v>0</v>
      </c>
      <c r="BI157" s="251">
        <f>IF(N157="nulová",J157,0)</f>
        <v>0</v>
      </c>
      <c r="BJ157" s="25" t="s">
        <v>24</v>
      </c>
      <c r="BK157" s="251">
        <f>ROUND(I157*H157,2)</f>
        <v>0</v>
      </c>
      <c r="BL157" s="25" t="s">
        <v>493</v>
      </c>
      <c r="BM157" s="25" t="s">
        <v>3417</v>
      </c>
    </row>
    <row r="158" spans="2:47" s="1" customFormat="1" ht="13.5">
      <c r="B158" s="47"/>
      <c r="C158" s="75"/>
      <c r="D158" s="252" t="s">
        <v>403</v>
      </c>
      <c r="E158" s="75"/>
      <c r="F158" s="253" t="s">
        <v>3418</v>
      </c>
      <c r="G158" s="75"/>
      <c r="H158" s="75"/>
      <c r="I158" s="208"/>
      <c r="J158" s="75"/>
      <c r="K158" s="75"/>
      <c r="L158" s="73"/>
      <c r="M158" s="254"/>
      <c r="N158" s="48"/>
      <c r="O158" s="48"/>
      <c r="P158" s="48"/>
      <c r="Q158" s="48"/>
      <c r="R158" s="48"/>
      <c r="S158" s="48"/>
      <c r="T158" s="96"/>
      <c r="AT158" s="25" t="s">
        <v>403</v>
      </c>
      <c r="AU158" s="25" t="s">
        <v>81</v>
      </c>
    </row>
    <row r="159" spans="2:63" s="11" customFormat="1" ht="22.3" customHeight="1">
      <c r="B159" s="224"/>
      <c r="C159" s="225"/>
      <c r="D159" s="226" t="s">
        <v>72</v>
      </c>
      <c r="E159" s="238" t="s">
        <v>3419</v>
      </c>
      <c r="F159" s="238" t="s">
        <v>3420</v>
      </c>
      <c r="G159" s="225"/>
      <c r="H159" s="225"/>
      <c r="I159" s="228"/>
      <c r="J159" s="239">
        <f>BK159</f>
        <v>0</v>
      </c>
      <c r="K159" s="225"/>
      <c r="L159" s="230"/>
      <c r="M159" s="231"/>
      <c r="N159" s="232"/>
      <c r="O159" s="232"/>
      <c r="P159" s="233">
        <f>SUM(P160:P176)</f>
        <v>0</v>
      </c>
      <c r="Q159" s="232"/>
      <c r="R159" s="233">
        <f>SUM(R160:R176)</f>
        <v>0</v>
      </c>
      <c r="S159" s="232"/>
      <c r="T159" s="234">
        <f>SUM(T160:T176)</f>
        <v>0</v>
      </c>
      <c r="AR159" s="235" t="s">
        <v>81</v>
      </c>
      <c r="AT159" s="236" t="s">
        <v>72</v>
      </c>
      <c r="AU159" s="236" t="s">
        <v>81</v>
      </c>
      <c r="AY159" s="235" t="s">
        <v>394</v>
      </c>
      <c r="BK159" s="237">
        <f>SUM(BK160:BK176)</f>
        <v>0</v>
      </c>
    </row>
    <row r="160" spans="2:65" s="1" customFormat="1" ht="16.5" customHeight="1">
      <c r="B160" s="47"/>
      <c r="C160" s="240" t="s">
        <v>643</v>
      </c>
      <c r="D160" s="240" t="s">
        <v>396</v>
      </c>
      <c r="E160" s="241" t="s">
        <v>3421</v>
      </c>
      <c r="F160" s="242" t="s">
        <v>3422</v>
      </c>
      <c r="G160" s="243" t="s">
        <v>1649</v>
      </c>
      <c r="H160" s="244">
        <v>56</v>
      </c>
      <c r="I160" s="245"/>
      <c r="J160" s="246">
        <f>ROUND(I160*H160,2)</f>
        <v>0</v>
      </c>
      <c r="K160" s="242" t="s">
        <v>22</v>
      </c>
      <c r="L160" s="73"/>
      <c r="M160" s="247" t="s">
        <v>22</v>
      </c>
      <c r="N160" s="248" t="s">
        <v>44</v>
      </c>
      <c r="O160" s="48"/>
      <c r="P160" s="249">
        <f>O160*H160</f>
        <v>0</v>
      </c>
      <c r="Q160" s="249">
        <v>0</v>
      </c>
      <c r="R160" s="249">
        <f>Q160*H160</f>
        <v>0</v>
      </c>
      <c r="S160" s="249">
        <v>0</v>
      </c>
      <c r="T160" s="250">
        <f>S160*H160</f>
        <v>0</v>
      </c>
      <c r="AR160" s="25" t="s">
        <v>401</v>
      </c>
      <c r="AT160" s="25" t="s">
        <v>396</v>
      </c>
      <c r="AU160" s="25" t="s">
        <v>413</v>
      </c>
      <c r="AY160" s="25" t="s">
        <v>394</v>
      </c>
      <c r="BE160" s="251">
        <f>IF(N160="základní",J160,0)</f>
        <v>0</v>
      </c>
      <c r="BF160" s="251">
        <f>IF(N160="snížená",J160,0)</f>
        <v>0</v>
      </c>
      <c r="BG160" s="251">
        <f>IF(N160="zákl. přenesená",J160,0)</f>
        <v>0</v>
      </c>
      <c r="BH160" s="251">
        <f>IF(N160="sníž. přenesená",J160,0)</f>
        <v>0</v>
      </c>
      <c r="BI160" s="251">
        <f>IF(N160="nulová",J160,0)</f>
        <v>0</v>
      </c>
      <c r="BJ160" s="25" t="s">
        <v>24</v>
      </c>
      <c r="BK160" s="251">
        <f>ROUND(I160*H160,2)</f>
        <v>0</v>
      </c>
      <c r="BL160" s="25" t="s">
        <v>401</v>
      </c>
      <c r="BM160" s="25" t="s">
        <v>3423</v>
      </c>
    </row>
    <row r="161" spans="2:47" s="1" customFormat="1" ht="13.5">
      <c r="B161" s="47"/>
      <c r="C161" s="75"/>
      <c r="D161" s="252" t="s">
        <v>403</v>
      </c>
      <c r="E161" s="75"/>
      <c r="F161" s="253" t="s">
        <v>3422</v>
      </c>
      <c r="G161" s="75"/>
      <c r="H161" s="75"/>
      <c r="I161" s="208"/>
      <c r="J161" s="75"/>
      <c r="K161" s="75"/>
      <c r="L161" s="73"/>
      <c r="M161" s="254"/>
      <c r="N161" s="48"/>
      <c r="O161" s="48"/>
      <c r="P161" s="48"/>
      <c r="Q161" s="48"/>
      <c r="R161" s="48"/>
      <c r="S161" s="48"/>
      <c r="T161" s="96"/>
      <c r="AT161" s="25" t="s">
        <v>403</v>
      </c>
      <c r="AU161" s="25" t="s">
        <v>413</v>
      </c>
    </row>
    <row r="162" spans="2:65" s="1" customFormat="1" ht="16.5" customHeight="1">
      <c r="B162" s="47"/>
      <c r="C162" s="240" t="s">
        <v>649</v>
      </c>
      <c r="D162" s="240" t="s">
        <v>396</v>
      </c>
      <c r="E162" s="241" t="s">
        <v>3424</v>
      </c>
      <c r="F162" s="242" t="s">
        <v>3425</v>
      </c>
      <c r="G162" s="243" t="s">
        <v>1649</v>
      </c>
      <c r="H162" s="244">
        <v>17</v>
      </c>
      <c r="I162" s="245"/>
      <c r="J162" s="246">
        <f>ROUND(I162*H162,2)</f>
        <v>0</v>
      </c>
      <c r="K162" s="242" t="s">
        <v>22</v>
      </c>
      <c r="L162" s="73"/>
      <c r="M162" s="247" t="s">
        <v>22</v>
      </c>
      <c r="N162" s="248" t="s">
        <v>44</v>
      </c>
      <c r="O162" s="48"/>
      <c r="P162" s="249">
        <f>O162*H162</f>
        <v>0</v>
      </c>
      <c r="Q162" s="249">
        <v>0</v>
      </c>
      <c r="R162" s="249">
        <f>Q162*H162</f>
        <v>0</v>
      </c>
      <c r="S162" s="249">
        <v>0</v>
      </c>
      <c r="T162" s="250">
        <f>S162*H162</f>
        <v>0</v>
      </c>
      <c r="AR162" s="25" t="s">
        <v>401</v>
      </c>
      <c r="AT162" s="25" t="s">
        <v>396</v>
      </c>
      <c r="AU162" s="25" t="s">
        <v>413</v>
      </c>
      <c r="AY162" s="25" t="s">
        <v>394</v>
      </c>
      <c r="BE162" s="251">
        <f>IF(N162="základní",J162,0)</f>
        <v>0</v>
      </c>
      <c r="BF162" s="251">
        <f>IF(N162="snížená",J162,0)</f>
        <v>0</v>
      </c>
      <c r="BG162" s="251">
        <f>IF(N162="zákl. přenesená",J162,0)</f>
        <v>0</v>
      </c>
      <c r="BH162" s="251">
        <f>IF(N162="sníž. přenesená",J162,0)</f>
        <v>0</v>
      </c>
      <c r="BI162" s="251">
        <f>IF(N162="nulová",J162,0)</f>
        <v>0</v>
      </c>
      <c r="BJ162" s="25" t="s">
        <v>24</v>
      </c>
      <c r="BK162" s="251">
        <f>ROUND(I162*H162,2)</f>
        <v>0</v>
      </c>
      <c r="BL162" s="25" t="s">
        <v>401</v>
      </c>
      <c r="BM162" s="25" t="s">
        <v>3426</v>
      </c>
    </row>
    <row r="163" spans="2:47" s="1" customFormat="1" ht="13.5">
      <c r="B163" s="47"/>
      <c r="C163" s="75"/>
      <c r="D163" s="252" t="s">
        <v>403</v>
      </c>
      <c r="E163" s="75"/>
      <c r="F163" s="253" t="s">
        <v>3425</v>
      </c>
      <c r="G163" s="75"/>
      <c r="H163" s="75"/>
      <c r="I163" s="208"/>
      <c r="J163" s="75"/>
      <c r="K163" s="75"/>
      <c r="L163" s="73"/>
      <c r="M163" s="254"/>
      <c r="N163" s="48"/>
      <c r="O163" s="48"/>
      <c r="P163" s="48"/>
      <c r="Q163" s="48"/>
      <c r="R163" s="48"/>
      <c r="S163" s="48"/>
      <c r="T163" s="96"/>
      <c r="AT163" s="25" t="s">
        <v>403</v>
      </c>
      <c r="AU163" s="25" t="s">
        <v>413</v>
      </c>
    </row>
    <row r="164" spans="2:65" s="1" customFormat="1" ht="16.5" customHeight="1">
      <c r="B164" s="47"/>
      <c r="C164" s="240" t="s">
        <v>654</v>
      </c>
      <c r="D164" s="240" t="s">
        <v>396</v>
      </c>
      <c r="E164" s="241" t="s">
        <v>3427</v>
      </c>
      <c r="F164" s="242" t="s">
        <v>3428</v>
      </c>
      <c r="G164" s="243" t="s">
        <v>409</v>
      </c>
      <c r="H164" s="244">
        <v>1</v>
      </c>
      <c r="I164" s="245"/>
      <c r="J164" s="246">
        <f>ROUND(I164*H164,2)</f>
        <v>0</v>
      </c>
      <c r="K164" s="242" t="s">
        <v>22</v>
      </c>
      <c r="L164" s="73"/>
      <c r="M164" s="247" t="s">
        <v>22</v>
      </c>
      <c r="N164" s="248" t="s">
        <v>44</v>
      </c>
      <c r="O164" s="48"/>
      <c r="P164" s="249">
        <f>O164*H164</f>
        <v>0</v>
      </c>
      <c r="Q164" s="249">
        <v>0</v>
      </c>
      <c r="R164" s="249">
        <f>Q164*H164</f>
        <v>0</v>
      </c>
      <c r="S164" s="249">
        <v>0</v>
      </c>
      <c r="T164" s="250">
        <f>S164*H164</f>
        <v>0</v>
      </c>
      <c r="AR164" s="25" t="s">
        <v>401</v>
      </c>
      <c r="AT164" s="25" t="s">
        <v>396</v>
      </c>
      <c r="AU164" s="25" t="s">
        <v>413</v>
      </c>
      <c r="AY164" s="25" t="s">
        <v>394</v>
      </c>
      <c r="BE164" s="251">
        <f>IF(N164="základní",J164,0)</f>
        <v>0</v>
      </c>
      <c r="BF164" s="251">
        <f>IF(N164="snížená",J164,0)</f>
        <v>0</v>
      </c>
      <c r="BG164" s="251">
        <f>IF(N164="zákl. přenesená",J164,0)</f>
        <v>0</v>
      </c>
      <c r="BH164" s="251">
        <f>IF(N164="sníž. přenesená",J164,0)</f>
        <v>0</v>
      </c>
      <c r="BI164" s="251">
        <f>IF(N164="nulová",J164,0)</f>
        <v>0</v>
      </c>
      <c r="BJ164" s="25" t="s">
        <v>24</v>
      </c>
      <c r="BK164" s="251">
        <f>ROUND(I164*H164,2)</f>
        <v>0</v>
      </c>
      <c r="BL164" s="25" t="s">
        <v>401</v>
      </c>
      <c r="BM164" s="25" t="s">
        <v>3429</v>
      </c>
    </row>
    <row r="165" spans="2:51" s="12" customFormat="1" ht="13.5">
      <c r="B165" s="255"/>
      <c r="C165" s="256"/>
      <c r="D165" s="252" t="s">
        <v>405</v>
      </c>
      <c r="E165" s="257" t="s">
        <v>22</v>
      </c>
      <c r="F165" s="258" t="s">
        <v>24</v>
      </c>
      <c r="G165" s="256"/>
      <c r="H165" s="259">
        <v>1</v>
      </c>
      <c r="I165" s="260"/>
      <c r="J165" s="256"/>
      <c r="K165" s="256"/>
      <c r="L165" s="261"/>
      <c r="M165" s="262"/>
      <c r="N165" s="263"/>
      <c r="O165" s="263"/>
      <c r="P165" s="263"/>
      <c r="Q165" s="263"/>
      <c r="R165" s="263"/>
      <c r="S165" s="263"/>
      <c r="T165" s="264"/>
      <c r="AT165" s="265" t="s">
        <v>405</v>
      </c>
      <c r="AU165" s="265" t="s">
        <v>413</v>
      </c>
      <c r="AV165" s="12" t="s">
        <v>81</v>
      </c>
      <c r="AW165" s="12" t="s">
        <v>36</v>
      </c>
      <c r="AX165" s="12" t="s">
        <v>24</v>
      </c>
      <c r="AY165" s="265" t="s">
        <v>394</v>
      </c>
    </row>
    <row r="166" spans="2:51" s="12" customFormat="1" ht="13.5">
      <c r="B166" s="255"/>
      <c r="C166" s="256"/>
      <c r="D166" s="252" t="s">
        <v>405</v>
      </c>
      <c r="E166" s="257" t="s">
        <v>22</v>
      </c>
      <c r="F166" s="258" t="s">
        <v>22</v>
      </c>
      <c r="G166" s="256"/>
      <c r="H166" s="259">
        <v>0</v>
      </c>
      <c r="I166" s="260"/>
      <c r="J166" s="256"/>
      <c r="K166" s="256"/>
      <c r="L166" s="261"/>
      <c r="M166" s="262"/>
      <c r="N166" s="263"/>
      <c r="O166" s="263"/>
      <c r="P166" s="263"/>
      <c r="Q166" s="263"/>
      <c r="R166" s="263"/>
      <c r="S166" s="263"/>
      <c r="T166" s="264"/>
      <c r="AT166" s="265" t="s">
        <v>405</v>
      </c>
      <c r="AU166" s="265" t="s">
        <v>413</v>
      </c>
      <c r="AV166" s="12" t="s">
        <v>81</v>
      </c>
      <c r="AW166" s="12" t="s">
        <v>36</v>
      </c>
      <c r="AX166" s="12" t="s">
        <v>73</v>
      </c>
      <c r="AY166" s="265" t="s">
        <v>394</v>
      </c>
    </row>
    <row r="167" spans="2:51" s="12" customFormat="1" ht="13.5">
      <c r="B167" s="255"/>
      <c r="C167" s="256"/>
      <c r="D167" s="252" t="s">
        <v>405</v>
      </c>
      <c r="E167" s="257" t="s">
        <v>22</v>
      </c>
      <c r="F167" s="258" t="s">
        <v>22</v>
      </c>
      <c r="G167" s="256"/>
      <c r="H167" s="259">
        <v>0</v>
      </c>
      <c r="I167" s="260"/>
      <c r="J167" s="256"/>
      <c r="K167" s="256"/>
      <c r="L167" s="261"/>
      <c r="M167" s="262"/>
      <c r="N167" s="263"/>
      <c r="O167" s="263"/>
      <c r="P167" s="263"/>
      <c r="Q167" s="263"/>
      <c r="R167" s="263"/>
      <c r="S167" s="263"/>
      <c r="T167" s="264"/>
      <c r="AT167" s="265" t="s">
        <v>405</v>
      </c>
      <c r="AU167" s="265" t="s">
        <v>413</v>
      </c>
      <c r="AV167" s="12" t="s">
        <v>81</v>
      </c>
      <c r="AW167" s="12" t="s">
        <v>36</v>
      </c>
      <c r="AX167" s="12" t="s">
        <v>73</v>
      </c>
      <c r="AY167" s="265" t="s">
        <v>394</v>
      </c>
    </row>
    <row r="168" spans="2:51" s="12" customFormat="1" ht="13.5">
      <c r="B168" s="255"/>
      <c r="C168" s="256"/>
      <c r="D168" s="252" t="s">
        <v>405</v>
      </c>
      <c r="E168" s="257" t="s">
        <v>22</v>
      </c>
      <c r="F168" s="258" t="s">
        <v>22</v>
      </c>
      <c r="G168" s="256"/>
      <c r="H168" s="259">
        <v>0</v>
      </c>
      <c r="I168" s="260"/>
      <c r="J168" s="256"/>
      <c r="K168" s="256"/>
      <c r="L168" s="261"/>
      <c r="M168" s="262"/>
      <c r="N168" s="263"/>
      <c r="O168" s="263"/>
      <c r="P168" s="263"/>
      <c r="Q168" s="263"/>
      <c r="R168" s="263"/>
      <c r="S168" s="263"/>
      <c r="T168" s="264"/>
      <c r="AT168" s="265" t="s">
        <v>405</v>
      </c>
      <c r="AU168" s="265" t="s">
        <v>413</v>
      </c>
      <c r="AV168" s="12" t="s">
        <v>81</v>
      </c>
      <c r="AW168" s="12" t="s">
        <v>36</v>
      </c>
      <c r="AX168" s="12" t="s">
        <v>73</v>
      </c>
      <c r="AY168" s="265" t="s">
        <v>394</v>
      </c>
    </row>
    <row r="169" spans="2:51" s="12" customFormat="1" ht="13.5">
      <c r="B169" s="255"/>
      <c r="C169" s="256"/>
      <c r="D169" s="252" t="s">
        <v>405</v>
      </c>
      <c r="E169" s="257" t="s">
        <v>22</v>
      </c>
      <c r="F169" s="258" t="s">
        <v>22</v>
      </c>
      <c r="G169" s="256"/>
      <c r="H169" s="259">
        <v>0</v>
      </c>
      <c r="I169" s="260"/>
      <c r="J169" s="256"/>
      <c r="K169" s="256"/>
      <c r="L169" s="261"/>
      <c r="M169" s="262"/>
      <c r="N169" s="263"/>
      <c r="O169" s="263"/>
      <c r="P169" s="263"/>
      <c r="Q169" s="263"/>
      <c r="R169" s="263"/>
      <c r="S169" s="263"/>
      <c r="T169" s="264"/>
      <c r="AT169" s="265" t="s">
        <v>405</v>
      </c>
      <c r="AU169" s="265" t="s">
        <v>413</v>
      </c>
      <c r="AV169" s="12" t="s">
        <v>81</v>
      </c>
      <c r="AW169" s="12" t="s">
        <v>36</v>
      </c>
      <c r="AX169" s="12" t="s">
        <v>73</v>
      </c>
      <c r="AY169" s="265" t="s">
        <v>394</v>
      </c>
    </row>
    <row r="170" spans="2:51" s="12" customFormat="1" ht="13.5">
      <c r="B170" s="255"/>
      <c r="C170" s="256"/>
      <c r="D170" s="252" t="s">
        <v>405</v>
      </c>
      <c r="E170" s="257" t="s">
        <v>22</v>
      </c>
      <c r="F170" s="258" t="s">
        <v>22</v>
      </c>
      <c r="G170" s="256"/>
      <c r="H170" s="259">
        <v>0</v>
      </c>
      <c r="I170" s="260"/>
      <c r="J170" s="256"/>
      <c r="K170" s="256"/>
      <c r="L170" s="261"/>
      <c r="M170" s="262"/>
      <c r="N170" s="263"/>
      <c r="O170" s="263"/>
      <c r="P170" s="263"/>
      <c r="Q170" s="263"/>
      <c r="R170" s="263"/>
      <c r="S170" s="263"/>
      <c r="T170" s="264"/>
      <c r="AT170" s="265" t="s">
        <v>405</v>
      </c>
      <c r="AU170" s="265" t="s">
        <v>413</v>
      </c>
      <c r="AV170" s="12" t="s">
        <v>81</v>
      </c>
      <c r="AW170" s="12" t="s">
        <v>36</v>
      </c>
      <c r="AX170" s="12" t="s">
        <v>73</v>
      </c>
      <c r="AY170" s="265" t="s">
        <v>394</v>
      </c>
    </row>
    <row r="171" spans="2:51" s="12" customFormat="1" ht="13.5">
      <c r="B171" s="255"/>
      <c r="C171" s="256"/>
      <c r="D171" s="252" t="s">
        <v>405</v>
      </c>
      <c r="E171" s="257" t="s">
        <v>22</v>
      </c>
      <c r="F171" s="258" t="s">
        <v>22</v>
      </c>
      <c r="G171" s="256"/>
      <c r="H171" s="259">
        <v>0</v>
      </c>
      <c r="I171" s="260"/>
      <c r="J171" s="256"/>
      <c r="K171" s="256"/>
      <c r="L171" s="261"/>
      <c r="M171" s="262"/>
      <c r="N171" s="263"/>
      <c r="O171" s="263"/>
      <c r="P171" s="263"/>
      <c r="Q171" s="263"/>
      <c r="R171" s="263"/>
      <c r="S171" s="263"/>
      <c r="T171" s="264"/>
      <c r="AT171" s="265" t="s">
        <v>405</v>
      </c>
      <c r="AU171" s="265" t="s">
        <v>413</v>
      </c>
      <c r="AV171" s="12" t="s">
        <v>81</v>
      </c>
      <c r="AW171" s="12" t="s">
        <v>36</v>
      </c>
      <c r="AX171" s="12" t="s">
        <v>73</v>
      </c>
      <c r="AY171" s="265" t="s">
        <v>394</v>
      </c>
    </row>
    <row r="172" spans="2:51" s="12" customFormat="1" ht="13.5">
      <c r="B172" s="255"/>
      <c r="C172" s="256"/>
      <c r="D172" s="252" t="s">
        <v>405</v>
      </c>
      <c r="E172" s="257" t="s">
        <v>22</v>
      </c>
      <c r="F172" s="258" t="s">
        <v>22</v>
      </c>
      <c r="G172" s="256"/>
      <c r="H172" s="259">
        <v>0</v>
      </c>
      <c r="I172" s="260"/>
      <c r="J172" s="256"/>
      <c r="K172" s="256"/>
      <c r="L172" s="261"/>
      <c r="M172" s="262"/>
      <c r="N172" s="263"/>
      <c r="O172" s="263"/>
      <c r="P172" s="263"/>
      <c r="Q172" s="263"/>
      <c r="R172" s="263"/>
      <c r="S172" s="263"/>
      <c r="T172" s="264"/>
      <c r="AT172" s="265" t="s">
        <v>405</v>
      </c>
      <c r="AU172" s="265" t="s">
        <v>413</v>
      </c>
      <c r="AV172" s="12" t="s">
        <v>81</v>
      </c>
      <c r="AW172" s="12" t="s">
        <v>36</v>
      </c>
      <c r="AX172" s="12" t="s">
        <v>73</v>
      </c>
      <c r="AY172" s="265" t="s">
        <v>394</v>
      </c>
    </row>
    <row r="173" spans="2:51" s="12" customFormat="1" ht="13.5">
      <c r="B173" s="255"/>
      <c r="C173" s="256"/>
      <c r="D173" s="252" t="s">
        <v>405</v>
      </c>
      <c r="E173" s="257" t="s">
        <v>22</v>
      </c>
      <c r="F173" s="258" t="s">
        <v>22</v>
      </c>
      <c r="G173" s="256"/>
      <c r="H173" s="259">
        <v>0</v>
      </c>
      <c r="I173" s="260"/>
      <c r="J173" s="256"/>
      <c r="K173" s="256"/>
      <c r="L173" s="261"/>
      <c r="M173" s="262"/>
      <c r="N173" s="263"/>
      <c r="O173" s="263"/>
      <c r="P173" s="263"/>
      <c r="Q173" s="263"/>
      <c r="R173" s="263"/>
      <c r="S173" s="263"/>
      <c r="T173" s="264"/>
      <c r="AT173" s="265" t="s">
        <v>405</v>
      </c>
      <c r="AU173" s="265" t="s">
        <v>413</v>
      </c>
      <c r="AV173" s="12" t="s">
        <v>81</v>
      </c>
      <c r="AW173" s="12" t="s">
        <v>36</v>
      </c>
      <c r="AX173" s="12" t="s">
        <v>73</v>
      </c>
      <c r="AY173" s="265" t="s">
        <v>394</v>
      </c>
    </row>
    <row r="174" spans="2:51" s="12" customFormat="1" ht="13.5">
      <c r="B174" s="255"/>
      <c r="C174" s="256"/>
      <c r="D174" s="252" t="s">
        <v>405</v>
      </c>
      <c r="E174" s="257" t="s">
        <v>22</v>
      </c>
      <c r="F174" s="258" t="s">
        <v>22</v>
      </c>
      <c r="G174" s="256"/>
      <c r="H174" s="259">
        <v>0</v>
      </c>
      <c r="I174" s="260"/>
      <c r="J174" s="256"/>
      <c r="K174" s="256"/>
      <c r="L174" s="261"/>
      <c r="M174" s="262"/>
      <c r="N174" s="263"/>
      <c r="O174" s="263"/>
      <c r="P174" s="263"/>
      <c r="Q174" s="263"/>
      <c r="R174" s="263"/>
      <c r="S174" s="263"/>
      <c r="T174" s="264"/>
      <c r="AT174" s="265" t="s">
        <v>405</v>
      </c>
      <c r="AU174" s="265" t="s">
        <v>413</v>
      </c>
      <c r="AV174" s="12" t="s">
        <v>81</v>
      </c>
      <c r="AW174" s="12" t="s">
        <v>36</v>
      </c>
      <c r="AX174" s="12" t="s">
        <v>73</v>
      </c>
      <c r="AY174" s="265" t="s">
        <v>394</v>
      </c>
    </row>
    <row r="175" spans="2:51" s="12" customFormat="1" ht="13.5">
      <c r="B175" s="255"/>
      <c r="C175" s="256"/>
      <c r="D175" s="252" t="s">
        <v>405</v>
      </c>
      <c r="E175" s="257" t="s">
        <v>22</v>
      </c>
      <c r="F175" s="258" t="s">
        <v>22</v>
      </c>
      <c r="G175" s="256"/>
      <c r="H175" s="259">
        <v>0</v>
      </c>
      <c r="I175" s="260"/>
      <c r="J175" s="256"/>
      <c r="K175" s="256"/>
      <c r="L175" s="261"/>
      <c r="M175" s="262"/>
      <c r="N175" s="263"/>
      <c r="O175" s="263"/>
      <c r="P175" s="263"/>
      <c r="Q175" s="263"/>
      <c r="R175" s="263"/>
      <c r="S175" s="263"/>
      <c r="T175" s="264"/>
      <c r="AT175" s="265" t="s">
        <v>405</v>
      </c>
      <c r="AU175" s="265" t="s">
        <v>413</v>
      </c>
      <c r="AV175" s="12" t="s">
        <v>81</v>
      </c>
      <c r="AW175" s="12" t="s">
        <v>36</v>
      </c>
      <c r="AX175" s="12" t="s">
        <v>73</v>
      </c>
      <c r="AY175" s="265" t="s">
        <v>394</v>
      </c>
    </row>
    <row r="176" spans="2:51" s="12" customFormat="1" ht="13.5">
      <c r="B176" s="255"/>
      <c r="C176" s="256"/>
      <c r="D176" s="252" t="s">
        <v>405</v>
      </c>
      <c r="E176" s="257" t="s">
        <v>22</v>
      </c>
      <c r="F176" s="258" t="s">
        <v>22</v>
      </c>
      <c r="G176" s="256"/>
      <c r="H176" s="259">
        <v>0</v>
      </c>
      <c r="I176" s="260"/>
      <c r="J176" s="256"/>
      <c r="K176" s="256"/>
      <c r="L176" s="261"/>
      <c r="M176" s="312"/>
      <c r="N176" s="313"/>
      <c r="O176" s="313"/>
      <c r="P176" s="313"/>
      <c r="Q176" s="313"/>
      <c r="R176" s="313"/>
      <c r="S176" s="313"/>
      <c r="T176" s="314"/>
      <c r="AT176" s="265" t="s">
        <v>405</v>
      </c>
      <c r="AU176" s="265" t="s">
        <v>413</v>
      </c>
      <c r="AV176" s="12" t="s">
        <v>81</v>
      </c>
      <c r="AW176" s="12" t="s">
        <v>36</v>
      </c>
      <c r="AX176" s="12" t="s">
        <v>73</v>
      </c>
      <c r="AY176" s="265" t="s">
        <v>394</v>
      </c>
    </row>
    <row r="177" spans="2:12" s="1" customFormat="1" ht="6.95" customHeight="1">
      <c r="B177" s="68"/>
      <c r="C177" s="69"/>
      <c r="D177" s="69"/>
      <c r="E177" s="69"/>
      <c r="F177" s="69"/>
      <c r="G177" s="69"/>
      <c r="H177" s="69"/>
      <c r="I177" s="181"/>
      <c r="J177" s="69"/>
      <c r="K177" s="69"/>
      <c r="L177" s="73"/>
    </row>
  </sheetData>
  <sheetProtection password="CC35" sheet="1" objects="1" scenarios="1" formatColumns="0" formatRows="0" autoFilter="0"/>
  <autoFilter ref="C90:K176"/>
  <mergeCells count="13">
    <mergeCell ref="E7:H7"/>
    <mergeCell ref="E9:H9"/>
    <mergeCell ref="E11:H11"/>
    <mergeCell ref="E26:H26"/>
    <mergeCell ref="E47:H47"/>
    <mergeCell ref="E49:H49"/>
    <mergeCell ref="E51:H51"/>
    <mergeCell ref="J55:J56"/>
    <mergeCell ref="E79:H79"/>
    <mergeCell ref="E81:H81"/>
    <mergeCell ref="E83:H83"/>
    <mergeCell ref="G1:H1"/>
    <mergeCell ref="L2:V2"/>
  </mergeCells>
  <hyperlinks>
    <hyperlink ref="F1:G1" location="C2" display="1) Krycí list soupisu"/>
    <hyperlink ref="G1:H1" location="C58" display="2) Rekapitulace"/>
    <hyperlink ref="J1" location="C9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339"/>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0"/>
      <c r="C1" s="150"/>
      <c r="D1" s="151" t="s">
        <v>1</v>
      </c>
      <c r="E1" s="150"/>
      <c r="F1" s="152" t="s">
        <v>158</v>
      </c>
      <c r="G1" s="152" t="s">
        <v>159</v>
      </c>
      <c r="H1" s="152"/>
      <c r="I1" s="153"/>
      <c r="J1" s="152" t="s">
        <v>160</v>
      </c>
      <c r="K1" s="151" t="s">
        <v>161</v>
      </c>
      <c r="L1" s="152" t="s">
        <v>162</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98</v>
      </c>
    </row>
    <row r="3" spans="2:46" ht="6.95" customHeight="1">
      <c r="B3" s="26"/>
      <c r="C3" s="27"/>
      <c r="D3" s="27"/>
      <c r="E3" s="27"/>
      <c r="F3" s="27"/>
      <c r="G3" s="27"/>
      <c r="H3" s="27"/>
      <c r="I3" s="155"/>
      <c r="J3" s="27"/>
      <c r="K3" s="28"/>
      <c r="AT3" s="25" t="s">
        <v>81</v>
      </c>
    </row>
    <row r="4" spans="2:46" ht="36.95" customHeight="1">
      <c r="B4" s="29"/>
      <c r="C4" s="30"/>
      <c r="D4" s="31" t="s">
        <v>167</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18</v>
      </c>
      <c r="E6" s="30"/>
      <c r="F6" s="30"/>
      <c r="G6" s="30"/>
      <c r="H6" s="30"/>
      <c r="I6" s="156"/>
      <c r="J6" s="30"/>
      <c r="K6" s="32"/>
    </row>
    <row r="7" spans="2:11" ht="16.5" customHeight="1">
      <c r="B7" s="29"/>
      <c r="C7" s="30"/>
      <c r="D7" s="30"/>
      <c r="E7" s="157" t="str">
        <f>'Rekapitulace stavby'!K6</f>
        <v>Revitalizace a zatraktivnění pevnosti - Stavební úpravy a přístavba návštěvnického centra</v>
      </c>
      <c r="F7" s="41"/>
      <c r="G7" s="41"/>
      <c r="H7" s="41"/>
      <c r="I7" s="156"/>
      <c r="J7" s="30"/>
      <c r="K7" s="32"/>
    </row>
    <row r="8" spans="2:11" ht="13.5">
      <c r="B8" s="29"/>
      <c r="C8" s="30"/>
      <c r="D8" s="41" t="s">
        <v>176</v>
      </c>
      <c r="E8" s="30"/>
      <c r="F8" s="30"/>
      <c r="G8" s="30"/>
      <c r="H8" s="30"/>
      <c r="I8" s="156"/>
      <c r="J8" s="30"/>
      <c r="K8" s="32"/>
    </row>
    <row r="9" spans="2:11" s="1" customFormat="1" ht="16.5" customHeight="1">
      <c r="B9" s="47"/>
      <c r="C9" s="48"/>
      <c r="D9" s="48"/>
      <c r="E9" s="157" t="s">
        <v>179</v>
      </c>
      <c r="F9" s="48"/>
      <c r="G9" s="48"/>
      <c r="H9" s="48"/>
      <c r="I9" s="158"/>
      <c r="J9" s="48"/>
      <c r="K9" s="52"/>
    </row>
    <row r="10" spans="2:11" s="1" customFormat="1" ht="13.5">
      <c r="B10" s="47"/>
      <c r="C10" s="48"/>
      <c r="D10" s="41" t="s">
        <v>182</v>
      </c>
      <c r="E10" s="48"/>
      <c r="F10" s="48"/>
      <c r="G10" s="48"/>
      <c r="H10" s="48"/>
      <c r="I10" s="158"/>
      <c r="J10" s="48"/>
      <c r="K10" s="52"/>
    </row>
    <row r="11" spans="2:11" s="1" customFormat="1" ht="36.95" customHeight="1">
      <c r="B11" s="47"/>
      <c r="C11" s="48"/>
      <c r="D11" s="48"/>
      <c r="E11" s="159" t="s">
        <v>3430</v>
      </c>
      <c r="F11" s="48"/>
      <c r="G11" s="48"/>
      <c r="H11" s="48"/>
      <c r="I11" s="158"/>
      <c r="J11" s="48"/>
      <c r="K11" s="52"/>
    </row>
    <row r="12" spans="2:11" s="1" customFormat="1" ht="13.5">
      <c r="B12" s="47"/>
      <c r="C12" s="48"/>
      <c r="D12" s="48"/>
      <c r="E12" s="48"/>
      <c r="F12" s="48"/>
      <c r="G12" s="48"/>
      <c r="H12" s="48"/>
      <c r="I12" s="158"/>
      <c r="J12" s="48"/>
      <c r="K12" s="52"/>
    </row>
    <row r="13" spans="2:11" s="1" customFormat="1" ht="14.4" customHeight="1">
      <c r="B13" s="47"/>
      <c r="C13" s="48"/>
      <c r="D13" s="41" t="s">
        <v>21</v>
      </c>
      <c r="E13" s="48"/>
      <c r="F13" s="36" t="s">
        <v>22</v>
      </c>
      <c r="G13" s="48"/>
      <c r="H13" s="48"/>
      <c r="I13" s="160" t="s">
        <v>23</v>
      </c>
      <c r="J13" s="36" t="s">
        <v>22</v>
      </c>
      <c r="K13" s="52"/>
    </row>
    <row r="14" spans="2:11" s="1" customFormat="1" ht="14.4" customHeight="1">
      <c r="B14" s="47"/>
      <c r="C14" s="48"/>
      <c r="D14" s="41" t="s">
        <v>25</v>
      </c>
      <c r="E14" s="48"/>
      <c r="F14" s="36" t="s">
        <v>26</v>
      </c>
      <c r="G14" s="48"/>
      <c r="H14" s="48"/>
      <c r="I14" s="160" t="s">
        <v>27</v>
      </c>
      <c r="J14" s="161" t="str">
        <f>'Rekapitulace stavby'!AN8</f>
        <v>3. 5. 2017</v>
      </c>
      <c r="K14" s="52"/>
    </row>
    <row r="15" spans="2:11" s="1" customFormat="1" ht="10.8" customHeight="1">
      <c r="B15" s="47"/>
      <c r="C15" s="48"/>
      <c r="D15" s="48"/>
      <c r="E15" s="48"/>
      <c r="F15" s="48"/>
      <c r="G15" s="48"/>
      <c r="H15" s="48"/>
      <c r="I15" s="158"/>
      <c r="J15" s="48"/>
      <c r="K15" s="52"/>
    </row>
    <row r="16" spans="2:11" s="1" customFormat="1" ht="14.4" customHeight="1">
      <c r="B16" s="47"/>
      <c r="C16" s="48"/>
      <c r="D16" s="41" t="s">
        <v>29</v>
      </c>
      <c r="E16" s="48"/>
      <c r="F16" s="48"/>
      <c r="G16" s="48"/>
      <c r="H16" s="48"/>
      <c r="I16" s="160" t="s">
        <v>30</v>
      </c>
      <c r="J16" s="36" t="str">
        <f>IF('Rekapitulace stavby'!AN10="","",'Rekapitulace stavby'!AN10)</f>
        <v/>
      </c>
      <c r="K16" s="52"/>
    </row>
    <row r="17" spans="2:11" s="1" customFormat="1" ht="18" customHeight="1">
      <c r="B17" s="47"/>
      <c r="C17" s="48"/>
      <c r="D17" s="48"/>
      <c r="E17" s="36" t="str">
        <f>IF('Rekapitulace stavby'!E11="","",'Rekapitulace stavby'!E11)</f>
        <v xml:space="preserve"> </v>
      </c>
      <c r="F17" s="48"/>
      <c r="G17" s="48"/>
      <c r="H17" s="48"/>
      <c r="I17" s="160" t="s">
        <v>32</v>
      </c>
      <c r="J17" s="36" t="str">
        <f>IF('Rekapitulace stavby'!AN11="","",'Rekapitulace stavby'!AN11)</f>
        <v/>
      </c>
      <c r="K17" s="52"/>
    </row>
    <row r="18" spans="2:11" s="1" customFormat="1" ht="6.95" customHeight="1">
      <c r="B18" s="47"/>
      <c r="C18" s="48"/>
      <c r="D18" s="48"/>
      <c r="E18" s="48"/>
      <c r="F18" s="48"/>
      <c r="G18" s="48"/>
      <c r="H18" s="48"/>
      <c r="I18" s="158"/>
      <c r="J18" s="48"/>
      <c r="K18" s="52"/>
    </row>
    <row r="19" spans="2:11" s="1" customFormat="1" ht="14.4" customHeight="1">
      <c r="B19" s="47"/>
      <c r="C19" s="48"/>
      <c r="D19" s="41" t="s">
        <v>33</v>
      </c>
      <c r="E19" s="48"/>
      <c r="F19" s="48"/>
      <c r="G19" s="48"/>
      <c r="H19" s="48"/>
      <c r="I19" s="160" t="s">
        <v>30</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60" t="s">
        <v>32</v>
      </c>
      <c r="J20" s="36" t="str">
        <f>IF('Rekapitulace stavby'!AN14="Vyplň údaj","",IF('Rekapitulace stavby'!AN14="","",'Rekapitulace stavby'!AN14))</f>
        <v/>
      </c>
      <c r="K20" s="52"/>
    </row>
    <row r="21" spans="2:11" s="1" customFormat="1" ht="6.95" customHeight="1">
      <c r="B21" s="47"/>
      <c r="C21" s="48"/>
      <c r="D21" s="48"/>
      <c r="E21" s="48"/>
      <c r="F21" s="48"/>
      <c r="G21" s="48"/>
      <c r="H21" s="48"/>
      <c r="I21" s="158"/>
      <c r="J21" s="48"/>
      <c r="K21" s="52"/>
    </row>
    <row r="22" spans="2:11" s="1" customFormat="1" ht="14.4" customHeight="1">
      <c r="B22" s="47"/>
      <c r="C22" s="48"/>
      <c r="D22" s="41" t="s">
        <v>35</v>
      </c>
      <c r="E22" s="48"/>
      <c r="F22" s="48"/>
      <c r="G22" s="48"/>
      <c r="H22" s="48"/>
      <c r="I22" s="160" t="s">
        <v>30</v>
      </c>
      <c r="J22" s="36" t="str">
        <f>IF('Rekapitulace stavby'!AN16="","",'Rekapitulace stavby'!AN16)</f>
        <v/>
      </c>
      <c r="K22" s="52"/>
    </row>
    <row r="23" spans="2:11" s="1" customFormat="1" ht="18" customHeight="1">
      <c r="B23" s="47"/>
      <c r="C23" s="48"/>
      <c r="D23" s="48"/>
      <c r="E23" s="36" t="str">
        <f>IF('Rekapitulace stavby'!E17="","",'Rekapitulace stavby'!E17)</f>
        <v xml:space="preserve"> </v>
      </c>
      <c r="F23" s="48"/>
      <c r="G23" s="48"/>
      <c r="H23" s="48"/>
      <c r="I23" s="160" t="s">
        <v>32</v>
      </c>
      <c r="J23" s="36" t="str">
        <f>IF('Rekapitulace stavby'!AN17="","",'Rekapitulace stavby'!AN17)</f>
        <v/>
      </c>
      <c r="K23" s="52"/>
    </row>
    <row r="24" spans="2:11" s="1" customFormat="1" ht="6.95" customHeight="1">
      <c r="B24" s="47"/>
      <c r="C24" s="48"/>
      <c r="D24" s="48"/>
      <c r="E24" s="48"/>
      <c r="F24" s="48"/>
      <c r="G24" s="48"/>
      <c r="H24" s="48"/>
      <c r="I24" s="158"/>
      <c r="J24" s="48"/>
      <c r="K24" s="52"/>
    </row>
    <row r="25" spans="2:11" s="1" customFormat="1" ht="14.4" customHeight="1">
      <c r="B25" s="47"/>
      <c r="C25" s="48"/>
      <c r="D25" s="41" t="s">
        <v>37</v>
      </c>
      <c r="E25" s="48"/>
      <c r="F25" s="48"/>
      <c r="G25" s="48"/>
      <c r="H25" s="48"/>
      <c r="I25" s="158"/>
      <c r="J25" s="48"/>
      <c r="K25" s="52"/>
    </row>
    <row r="26" spans="2:11" s="7" customFormat="1" ht="16.5" customHeight="1">
      <c r="B26" s="162"/>
      <c r="C26" s="163"/>
      <c r="D26" s="163"/>
      <c r="E26" s="45" t="s">
        <v>22</v>
      </c>
      <c r="F26" s="45"/>
      <c r="G26" s="45"/>
      <c r="H26" s="45"/>
      <c r="I26" s="164"/>
      <c r="J26" s="163"/>
      <c r="K26" s="165"/>
    </row>
    <row r="27" spans="2:11" s="1" customFormat="1" ht="6.95" customHeight="1">
      <c r="B27" s="47"/>
      <c r="C27" s="48"/>
      <c r="D27" s="48"/>
      <c r="E27" s="48"/>
      <c r="F27" s="48"/>
      <c r="G27" s="48"/>
      <c r="H27" s="48"/>
      <c r="I27" s="158"/>
      <c r="J27" s="48"/>
      <c r="K27" s="52"/>
    </row>
    <row r="28" spans="2:11" s="1" customFormat="1" ht="6.95" customHeight="1">
      <c r="B28" s="47"/>
      <c r="C28" s="48"/>
      <c r="D28" s="107"/>
      <c r="E28" s="107"/>
      <c r="F28" s="107"/>
      <c r="G28" s="107"/>
      <c r="H28" s="107"/>
      <c r="I28" s="167"/>
      <c r="J28" s="107"/>
      <c r="K28" s="168"/>
    </row>
    <row r="29" spans="2:11" s="1" customFormat="1" ht="25.4" customHeight="1">
      <c r="B29" s="47"/>
      <c r="C29" s="48"/>
      <c r="D29" s="169" t="s">
        <v>39</v>
      </c>
      <c r="E29" s="48"/>
      <c r="F29" s="48"/>
      <c r="G29" s="48"/>
      <c r="H29" s="48"/>
      <c r="I29" s="158"/>
      <c r="J29" s="170">
        <f>ROUND(J94,2)</f>
        <v>0</v>
      </c>
      <c r="K29" s="52"/>
    </row>
    <row r="30" spans="2:11" s="1" customFormat="1" ht="6.95" customHeight="1">
      <c r="B30" s="47"/>
      <c r="C30" s="48"/>
      <c r="D30" s="107"/>
      <c r="E30" s="107"/>
      <c r="F30" s="107"/>
      <c r="G30" s="107"/>
      <c r="H30" s="107"/>
      <c r="I30" s="167"/>
      <c r="J30" s="107"/>
      <c r="K30" s="168"/>
    </row>
    <row r="31" spans="2:11" s="1" customFormat="1" ht="14.4" customHeight="1">
      <c r="B31" s="47"/>
      <c r="C31" s="48"/>
      <c r="D31" s="48"/>
      <c r="E31" s="48"/>
      <c r="F31" s="53" t="s">
        <v>41</v>
      </c>
      <c r="G31" s="48"/>
      <c r="H31" s="48"/>
      <c r="I31" s="171" t="s">
        <v>40</v>
      </c>
      <c r="J31" s="53" t="s">
        <v>42</v>
      </c>
      <c r="K31" s="52"/>
    </row>
    <row r="32" spans="2:11" s="1" customFormat="1" ht="14.4" customHeight="1">
      <c r="B32" s="47"/>
      <c r="C32" s="48"/>
      <c r="D32" s="56" t="s">
        <v>43</v>
      </c>
      <c r="E32" s="56" t="s">
        <v>44</v>
      </c>
      <c r="F32" s="172">
        <f>ROUND(SUM(BE94:BE338),2)</f>
        <v>0</v>
      </c>
      <c r="G32" s="48"/>
      <c r="H32" s="48"/>
      <c r="I32" s="173">
        <v>0.21</v>
      </c>
      <c r="J32" s="172">
        <f>ROUND(ROUND((SUM(BE94:BE338)),2)*I32,2)</f>
        <v>0</v>
      </c>
      <c r="K32" s="52"/>
    </row>
    <row r="33" spans="2:11" s="1" customFormat="1" ht="14.4" customHeight="1">
      <c r="B33" s="47"/>
      <c r="C33" s="48"/>
      <c r="D33" s="48"/>
      <c r="E33" s="56" t="s">
        <v>45</v>
      </c>
      <c r="F33" s="172">
        <f>ROUND(SUM(BF94:BF338),2)</f>
        <v>0</v>
      </c>
      <c r="G33" s="48"/>
      <c r="H33" s="48"/>
      <c r="I33" s="173">
        <v>0.15</v>
      </c>
      <c r="J33" s="172">
        <f>ROUND(ROUND((SUM(BF94:BF338)),2)*I33,2)</f>
        <v>0</v>
      </c>
      <c r="K33" s="52"/>
    </row>
    <row r="34" spans="2:11" s="1" customFormat="1" ht="14.4" customHeight="1" hidden="1">
      <c r="B34" s="47"/>
      <c r="C34" s="48"/>
      <c r="D34" s="48"/>
      <c r="E34" s="56" t="s">
        <v>46</v>
      </c>
      <c r="F34" s="172">
        <f>ROUND(SUM(BG94:BG338),2)</f>
        <v>0</v>
      </c>
      <c r="G34" s="48"/>
      <c r="H34" s="48"/>
      <c r="I34" s="173">
        <v>0.21</v>
      </c>
      <c r="J34" s="172">
        <v>0</v>
      </c>
      <c r="K34" s="52"/>
    </row>
    <row r="35" spans="2:11" s="1" customFormat="1" ht="14.4" customHeight="1" hidden="1">
      <c r="B35" s="47"/>
      <c r="C35" s="48"/>
      <c r="D35" s="48"/>
      <c r="E35" s="56" t="s">
        <v>47</v>
      </c>
      <c r="F35" s="172">
        <f>ROUND(SUM(BH94:BH338),2)</f>
        <v>0</v>
      </c>
      <c r="G35" s="48"/>
      <c r="H35" s="48"/>
      <c r="I35" s="173">
        <v>0.15</v>
      </c>
      <c r="J35" s="172">
        <v>0</v>
      </c>
      <c r="K35" s="52"/>
    </row>
    <row r="36" spans="2:11" s="1" customFormat="1" ht="14.4" customHeight="1" hidden="1">
      <c r="B36" s="47"/>
      <c r="C36" s="48"/>
      <c r="D36" s="48"/>
      <c r="E36" s="56" t="s">
        <v>48</v>
      </c>
      <c r="F36" s="172">
        <f>ROUND(SUM(BI94:BI338),2)</f>
        <v>0</v>
      </c>
      <c r="G36" s="48"/>
      <c r="H36" s="48"/>
      <c r="I36" s="173">
        <v>0</v>
      </c>
      <c r="J36" s="172">
        <v>0</v>
      </c>
      <c r="K36" s="52"/>
    </row>
    <row r="37" spans="2:11" s="1" customFormat="1" ht="6.95" customHeight="1">
      <c r="B37" s="47"/>
      <c r="C37" s="48"/>
      <c r="D37" s="48"/>
      <c r="E37" s="48"/>
      <c r="F37" s="48"/>
      <c r="G37" s="48"/>
      <c r="H37" s="48"/>
      <c r="I37" s="158"/>
      <c r="J37" s="48"/>
      <c r="K37" s="52"/>
    </row>
    <row r="38" spans="2:11" s="1" customFormat="1" ht="25.4" customHeight="1">
      <c r="B38" s="47"/>
      <c r="C38" s="174"/>
      <c r="D38" s="175" t="s">
        <v>49</v>
      </c>
      <c r="E38" s="99"/>
      <c r="F38" s="99"/>
      <c r="G38" s="176" t="s">
        <v>50</v>
      </c>
      <c r="H38" s="177" t="s">
        <v>51</v>
      </c>
      <c r="I38" s="178"/>
      <c r="J38" s="179">
        <f>SUM(J29:J36)</f>
        <v>0</v>
      </c>
      <c r="K38" s="180"/>
    </row>
    <row r="39" spans="2:11" s="1" customFormat="1" ht="14.4" customHeight="1">
      <c r="B39" s="68"/>
      <c r="C39" s="69"/>
      <c r="D39" s="69"/>
      <c r="E39" s="69"/>
      <c r="F39" s="69"/>
      <c r="G39" s="69"/>
      <c r="H39" s="69"/>
      <c r="I39" s="181"/>
      <c r="J39" s="69"/>
      <c r="K39" s="70"/>
    </row>
    <row r="43" spans="2:11" s="1" customFormat="1" ht="6.95" customHeight="1">
      <c r="B43" s="182"/>
      <c r="C43" s="183"/>
      <c r="D43" s="183"/>
      <c r="E43" s="183"/>
      <c r="F43" s="183"/>
      <c r="G43" s="183"/>
      <c r="H43" s="183"/>
      <c r="I43" s="184"/>
      <c r="J43" s="183"/>
      <c r="K43" s="185"/>
    </row>
    <row r="44" spans="2:11" s="1" customFormat="1" ht="36.95" customHeight="1">
      <c r="B44" s="47"/>
      <c r="C44" s="31" t="s">
        <v>252</v>
      </c>
      <c r="D44" s="48"/>
      <c r="E44" s="48"/>
      <c r="F44" s="48"/>
      <c r="G44" s="48"/>
      <c r="H44" s="48"/>
      <c r="I44" s="158"/>
      <c r="J44" s="48"/>
      <c r="K44" s="52"/>
    </row>
    <row r="45" spans="2:11" s="1" customFormat="1" ht="6.95" customHeight="1">
      <c r="B45" s="47"/>
      <c r="C45" s="48"/>
      <c r="D45" s="48"/>
      <c r="E45" s="48"/>
      <c r="F45" s="48"/>
      <c r="G45" s="48"/>
      <c r="H45" s="48"/>
      <c r="I45" s="158"/>
      <c r="J45" s="48"/>
      <c r="K45" s="52"/>
    </row>
    <row r="46" spans="2:11" s="1" customFormat="1" ht="14.4" customHeight="1">
      <c r="B46" s="47"/>
      <c r="C46" s="41" t="s">
        <v>18</v>
      </c>
      <c r="D46" s="48"/>
      <c r="E46" s="48"/>
      <c r="F46" s="48"/>
      <c r="G46" s="48"/>
      <c r="H46" s="48"/>
      <c r="I46" s="158"/>
      <c r="J46" s="48"/>
      <c r="K46" s="52"/>
    </row>
    <row r="47" spans="2:11" s="1" customFormat="1" ht="16.5" customHeight="1">
      <c r="B47" s="47"/>
      <c r="C47" s="48"/>
      <c r="D47" s="48"/>
      <c r="E47" s="157" t="str">
        <f>E7</f>
        <v>Revitalizace a zatraktivnění pevnosti - Stavební úpravy a přístavba návštěvnického centra</v>
      </c>
      <c r="F47" s="41"/>
      <c r="G47" s="41"/>
      <c r="H47" s="41"/>
      <c r="I47" s="158"/>
      <c r="J47" s="48"/>
      <c r="K47" s="52"/>
    </row>
    <row r="48" spans="2:11" ht="13.5">
      <c r="B48" s="29"/>
      <c r="C48" s="41" t="s">
        <v>176</v>
      </c>
      <c r="D48" s="30"/>
      <c r="E48" s="30"/>
      <c r="F48" s="30"/>
      <c r="G48" s="30"/>
      <c r="H48" s="30"/>
      <c r="I48" s="156"/>
      <c r="J48" s="30"/>
      <c r="K48" s="32"/>
    </row>
    <row r="49" spans="2:11" s="1" customFormat="1" ht="16.5" customHeight="1">
      <c r="B49" s="47"/>
      <c r="C49" s="48"/>
      <c r="D49" s="48"/>
      <c r="E49" s="157" t="s">
        <v>179</v>
      </c>
      <c r="F49" s="48"/>
      <c r="G49" s="48"/>
      <c r="H49" s="48"/>
      <c r="I49" s="158"/>
      <c r="J49" s="48"/>
      <c r="K49" s="52"/>
    </row>
    <row r="50" spans="2:11" s="1" customFormat="1" ht="14.4" customHeight="1">
      <c r="B50" s="47"/>
      <c r="C50" s="41" t="s">
        <v>182</v>
      </c>
      <c r="D50" s="48"/>
      <c r="E50" s="48"/>
      <c r="F50" s="48"/>
      <c r="G50" s="48"/>
      <c r="H50" s="48"/>
      <c r="I50" s="158"/>
      <c r="J50" s="48"/>
      <c r="K50" s="52"/>
    </row>
    <row r="51" spans="2:11" s="1" customFormat="1" ht="17.25" customHeight="1">
      <c r="B51" s="47"/>
      <c r="C51" s="48"/>
      <c r="D51" s="48"/>
      <c r="E51" s="159" t="str">
        <f>E11</f>
        <v>zt - Zdravotní technika</v>
      </c>
      <c r="F51" s="48"/>
      <c r="G51" s="48"/>
      <c r="H51" s="48"/>
      <c r="I51" s="158"/>
      <c r="J51" s="48"/>
      <c r="K51" s="52"/>
    </row>
    <row r="52" spans="2:11" s="1" customFormat="1" ht="6.95" customHeight="1">
      <c r="B52" s="47"/>
      <c r="C52" s="48"/>
      <c r="D52" s="48"/>
      <c r="E52" s="48"/>
      <c r="F52" s="48"/>
      <c r="G52" s="48"/>
      <c r="H52" s="48"/>
      <c r="I52" s="158"/>
      <c r="J52" s="48"/>
      <c r="K52" s="52"/>
    </row>
    <row r="53" spans="2:11" s="1" customFormat="1" ht="18" customHeight="1">
      <c r="B53" s="47"/>
      <c r="C53" s="41" t="s">
        <v>25</v>
      </c>
      <c r="D53" s="48"/>
      <c r="E53" s="48"/>
      <c r="F53" s="36" t="str">
        <f>F14</f>
        <v>Dobrošov</v>
      </c>
      <c r="G53" s="48"/>
      <c r="H53" s="48"/>
      <c r="I53" s="160" t="s">
        <v>27</v>
      </c>
      <c r="J53" s="161" t="str">
        <f>IF(J14="","",J14)</f>
        <v>3. 5. 2017</v>
      </c>
      <c r="K53" s="52"/>
    </row>
    <row r="54" spans="2:11" s="1" customFormat="1" ht="6.95" customHeight="1">
      <c r="B54" s="47"/>
      <c r="C54" s="48"/>
      <c r="D54" s="48"/>
      <c r="E54" s="48"/>
      <c r="F54" s="48"/>
      <c r="G54" s="48"/>
      <c r="H54" s="48"/>
      <c r="I54" s="158"/>
      <c r="J54" s="48"/>
      <c r="K54" s="52"/>
    </row>
    <row r="55" spans="2:11" s="1" customFormat="1" ht="13.5">
      <c r="B55" s="47"/>
      <c r="C55" s="41" t="s">
        <v>29</v>
      </c>
      <c r="D55" s="48"/>
      <c r="E55" s="48"/>
      <c r="F55" s="36" t="str">
        <f>E17</f>
        <v xml:space="preserve"> </v>
      </c>
      <c r="G55" s="48"/>
      <c r="H55" s="48"/>
      <c r="I55" s="160" t="s">
        <v>35</v>
      </c>
      <c r="J55" s="45" t="str">
        <f>E23</f>
        <v xml:space="preserve"> </v>
      </c>
      <c r="K55" s="52"/>
    </row>
    <row r="56" spans="2:11" s="1" customFormat="1" ht="14.4" customHeight="1">
      <c r="B56" s="47"/>
      <c r="C56" s="41" t="s">
        <v>33</v>
      </c>
      <c r="D56" s="48"/>
      <c r="E56" s="48"/>
      <c r="F56" s="36" t="str">
        <f>IF(E20="","",E20)</f>
        <v/>
      </c>
      <c r="G56" s="48"/>
      <c r="H56" s="48"/>
      <c r="I56" s="158"/>
      <c r="J56" s="186"/>
      <c r="K56" s="52"/>
    </row>
    <row r="57" spans="2:11" s="1" customFormat="1" ht="10.3" customHeight="1">
      <c r="B57" s="47"/>
      <c r="C57" s="48"/>
      <c r="D57" s="48"/>
      <c r="E57" s="48"/>
      <c r="F57" s="48"/>
      <c r="G57" s="48"/>
      <c r="H57" s="48"/>
      <c r="I57" s="158"/>
      <c r="J57" s="48"/>
      <c r="K57" s="52"/>
    </row>
    <row r="58" spans="2:11" s="1" customFormat="1" ht="29.25" customHeight="1">
      <c r="B58" s="47"/>
      <c r="C58" s="187" t="s">
        <v>281</v>
      </c>
      <c r="D58" s="174"/>
      <c r="E58" s="174"/>
      <c r="F58" s="174"/>
      <c r="G58" s="174"/>
      <c r="H58" s="174"/>
      <c r="I58" s="188"/>
      <c r="J58" s="189" t="s">
        <v>282</v>
      </c>
      <c r="K58" s="190"/>
    </row>
    <row r="59" spans="2:11" s="1" customFormat="1" ht="10.3" customHeight="1">
      <c r="B59" s="47"/>
      <c r="C59" s="48"/>
      <c r="D59" s="48"/>
      <c r="E59" s="48"/>
      <c r="F59" s="48"/>
      <c r="G59" s="48"/>
      <c r="H59" s="48"/>
      <c r="I59" s="158"/>
      <c r="J59" s="48"/>
      <c r="K59" s="52"/>
    </row>
    <row r="60" spans="2:47" s="1" customFormat="1" ht="29.25" customHeight="1">
      <c r="B60" s="47"/>
      <c r="C60" s="191" t="s">
        <v>287</v>
      </c>
      <c r="D60" s="48"/>
      <c r="E60" s="48"/>
      <c r="F60" s="48"/>
      <c r="G60" s="48"/>
      <c r="H60" s="48"/>
      <c r="I60" s="158"/>
      <c r="J60" s="170">
        <f>J94</f>
        <v>0</v>
      </c>
      <c r="K60" s="52"/>
      <c r="AU60" s="25" t="s">
        <v>288</v>
      </c>
    </row>
    <row r="61" spans="2:11" s="8" customFormat="1" ht="24.95" customHeight="1">
      <c r="B61" s="192"/>
      <c r="C61" s="193"/>
      <c r="D61" s="194" t="s">
        <v>291</v>
      </c>
      <c r="E61" s="195"/>
      <c r="F61" s="195"/>
      <c r="G61" s="195"/>
      <c r="H61" s="195"/>
      <c r="I61" s="196"/>
      <c r="J61" s="197">
        <f>J95</f>
        <v>0</v>
      </c>
      <c r="K61" s="198"/>
    </row>
    <row r="62" spans="2:11" s="9" customFormat="1" ht="19.9" customHeight="1">
      <c r="B62" s="200"/>
      <c r="C62" s="201"/>
      <c r="D62" s="202" t="s">
        <v>294</v>
      </c>
      <c r="E62" s="203"/>
      <c r="F62" s="203"/>
      <c r="G62" s="203"/>
      <c r="H62" s="203"/>
      <c r="I62" s="204"/>
      <c r="J62" s="205">
        <f>J96</f>
        <v>0</v>
      </c>
      <c r="K62" s="206"/>
    </row>
    <row r="63" spans="2:11" s="9" customFormat="1" ht="19.9" customHeight="1">
      <c r="B63" s="200"/>
      <c r="C63" s="201"/>
      <c r="D63" s="202" t="s">
        <v>303</v>
      </c>
      <c r="E63" s="203"/>
      <c r="F63" s="203"/>
      <c r="G63" s="203"/>
      <c r="H63" s="203"/>
      <c r="I63" s="204"/>
      <c r="J63" s="205">
        <f>J121</f>
        <v>0</v>
      </c>
      <c r="K63" s="206"/>
    </row>
    <row r="64" spans="2:11" s="9" customFormat="1" ht="19.9" customHeight="1">
      <c r="B64" s="200"/>
      <c r="C64" s="201"/>
      <c r="D64" s="202" t="s">
        <v>312</v>
      </c>
      <c r="E64" s="203"/>
      <c r="F64" s="203"/>
      <c r="G64" s="203"/>
      <c r="H64" s="203"/>
      <c r="I64" s="204"/>
      <c r="J64" s="205">
        <f>J124</f>
        <v>0</v>
      </c>
      <c r="K64" s="206"/>
    </row>
    <row r="65" spans="2:11" s="9" customFormat="1" ht="19.9" customHeight="1">
      <c r="B65" s="200"/>
      <c r="C65" s="201"/>
      <c r="D65" s="202" t="s">
        <v>315</v>
      </c>
      <c r="E65" s="203"/>
      <c r="F65" s="203"/>
      <c r="G65" s="203"/>
      <c r="H65" s="203"/>
      <c r="I65" s="204"/>
      <c r="J65" s="205">
        <f>J135</f>
        <v>0</v>
      </c>
      <c r="K65" s="206"/>
    </row>
    <row r="66" spans="2:11" s="9" customFormat="1" ht="19.9" customHeight="1">
      <c r="B66" s="200"/>
      <c r="C66" s="201"/>
      <c r="D66" s="202" t="s">
        <v>321</v>
      </c>
      <c r="E66" s="203"/>
      <c r="F66" s="203"/>
      <c r="G66" s="203"/>
      <c r="H66" s="203"/>
      <c r="I66" s="204"/>
      <c r="J66" s="205">
        <f>J138</f>
        <v>0</v>
      </c>
      <c r="K66" s="206"/>
    </row>
    <row r="67" spans="2:11" s="8" customFormat="1" ht="24.95" customHeight="1">
      <c r="B67" s="192"/>
      <c r="C67" s="193"/>
      <c r="D67" s="194" t="s">
        <v>324</v>
      </c>
      <c r="E67" s="195"/>
      <c r="F67" s="195"/>
      <c r="G67" s="195"/>
      <c r="H67" s="195"/>
      <c r="I67" s="196"/>
      <c r="J67" s="197">
        <f>J145</f>
        <v>0</v>
      </c>
      <c r="K67" s="198"/>
    </row>
    <row r="68" spans="2:11" s="9" customFormat="1" ht="19.9" customHeight="1">
      <c r="B68" s="200"/>
      <c r="C68" s="201"/>
      <c r="D68" s="202" t="s">
        <v>338</v>
      </c>
      <c r="E68" s="203"/>
      <c r="F68" s="203"/>
      <c r="G68" s="203"/>
      <c r="H68" s="203"/>
      <c r="I68" s="204"/>
      <c r="J68" s="205">
        <f>J146</f>
        <v>0</v>
      </c>
      <c r="K68" s="206"/>
    </row>
    <row r="69" spans="2:11" s="9" customFormat="1" ht="19.9" customHeight="1">
      <c r="B69" s="200"/>
      <c r="C69" s="201"/>
      <c r="D69" s="202" t="s">
        <v>3431</v>
      </c>
      <c r="E69" s="203"/>
      <c r="F69" s="203"/>
      <c r="G69" s="203"/>
      <c r="H69" s="203"/>
      <c r="I69" s="204"/>
      <c r="J69" s="205">
        <f>J199</f>
        <v>0</v>
      </c>
      <c r="K69" s="206"/>
    </row>
    <row r="70" spans="2:11" s="9" customFormat="1" ht="19.9" customHeight="1">
      <c r="B70" s="200"/>
      <c r="C70" s="201"/>
      <c r="D70" s="202" t="s">
        <v>341</v>
      </c>
      <c r="E70" s="203"/>
      <c r="F70" s="203"/>
      <c r="G70" s="203"/>
      <c r="H70" s="203"/>
      <c r="I70" s="204"/>
      <c r="J70" s="205">
        <f>J254</f>
        <v>0</v>
      </c>
      <c r="K70" s="206"/>
    </row>
    <row r="71" spans="2:11" s="9" customFormat="1" ht="19.9" customHeight="1">
      <c r="B71" s="200"/>
      <c r="C71" s="201"/>
      <c r="D71" s="202" t="s">
        <v>3432</v>
      </c>
      <c r="E71" s="203"/>
      <c r="F71" s="203"/>
      <c r="G71" s="203"/>
      <c r="H71" s="203"/>
      <c r="I71" s="204"/>
      <c r="J71" s="205">
        <f>J321</f>
        <v>0</v>
      </c>
      <c r="K71" s="206"/>
    </row>
    <row r="72" spans="2:11" s="9" customFormat="1" ht="19.9" customHeight="1">
      <c r="B72" s="200"/>
      <c r="C72" s="201"/>
      <c r="D72" s="202" t="s">
        <v>3433</v>
      </c>
      <c r="E72" s="203"/>
      <c r="F72" s="203"/>
      <c r="G72" s="203"/>
      <c r="H72" s="203"/>
      <c r="I72" s="204"/>
      <c r="J72" s="205">
        <f>J336</f>
        <v>0</v>
      </c>
      <c r="K72" s="206"/>
    </row>
    <row r="73" spans="2:11" s="1" customFormat="1" ht="21.8" customHeight="1">
      <c r="B73" s="47"/>
      <c r="C73" s="48"/>
      <c r="D73" s="48"/>
      <c r="E73" s="48"/>
      <c r="F73" s="48"/>
      <c r="G73" s="48"/>
      <c r="H73" s="48"/>
      <c r="I73" s="158"/>
      <c r="J73" s="48"/>
      <c r="K73" s="52"/>
    </row>
    <row r="74" spans="2:11" s="1" customFormat="1" ht="6.95" customHeight="1">
      <c r="B74" s="68"/>
      <c r="C74" s="69"/>
      <c r="D74" s="69"/>
      <c r="E74" s="69"/>
      <c r="F74" s="69"/>
      <c r="G74" s="69"/>
      <c r="H74" s="69"/>
      <c r="I74" s="181"/>
      <c r="J74" s="69"/>
      <c r="K74" s="70"/>
    </row>
    <row r="78" spans="2:12" s="1" customFormat="1" ht="6.95" customHeight="1">
      <c r="B78" s="71"/>
      <c r="C78" s="72"/>
      <c r="D78" s="72"/>
      <c r="E78" s="72"/>
      <c r="F78" s="72"/>
      <c r="G78" s="72"/>
      <c r="H78" s="72"/>
      <c r="I78" s="184"/>
      <c r="J78" s="72"/>
      <c r="K78" s="72"/>
      <c r="L78" s="73"/>
    </row>
    <row r="79" spans="2:12" s="1" customFormat="1" ht="36.95" customHeight="1">
      <c r="B79" s="47"/>
      <c r="C79" s="74" t="s">
        <v>378</v>
      </c>
      <c r="D79" s="75"/>
      <c r="E79" s="75"/>
      <c r="F79" s="75"/>
      <c r="G79" s="75"/>
      <c r="H79" s="75"/>
      <c r="I79" s="208"/>
      <c r="J79" s="75"/>
      <c r="K79" s="75"/>
      <c r="L79" s="73"/>
    </row>
    <row r="80" spans="2:12" s="1" customFormat="1" ht="6.95" customHeight="1">
      <c r="B80" s="47"/>
      <c r="C80" s="75"/>
      <c r="D80" s="75"/>
      <c r="E80" s="75"/>
      <c r="F80" s="75"/>
      <c r="G80" s="75"/>
      <c r="H80" s="75"/>
      <c r="I80" s="208"/>
      <c r="J80" s="75"/>
      <c r="K80" s="75"/>
      <c r="L80" s="73"/>
    </row>
    <row r="81" spans="2:12" s="1" customFormat="1" ht="14.4" customHeight="1">
      <c r="B81" s="47"/>
      <c r="C81" s="77" t="s">
        <v>18</v>
      </c>
      <c r="D81" s="75"/>
      <c r="E81" s="75"/>
      <c r="F81" s="75"/>
      <c r="G81" s="75"/>
      <c r="H81" s="75"/>
      <c r="I81" s="208"/>
      <c r="J81" s="75"/>
      <c r="K81" s="75"/>
      <c r="L81" s="73"/>
    </row>
    <row r="82" spans="2:12" s="1" customFormat="1" ht="16.5" customHeight="1">
      <c r="B82" s="47"/>
      <c r="C82" s="75"/>
      <c r="D82" s="75"/>
      <c r="E82" s="209" t="str">
        <f>E7</f>
        <v>Revitalizace a zatraktivnění pevnosti - Stavební úpravy a přístavba návštěvnického centra</v>
      </c>
      <c r="F82" s="77"/>
      <c r="G82" s="77"/>
      <c r="H82" s="77"/>
      <c r="I82" s="208"/>
      <c r="J82" s="75"/>
      <c r="K82" s="75"/>
      <c r="L82" s="73"/>
    </row>
    <row r="83" spans="2:12" ht="13.5">
      <c r="B83" s="29"/>
      <c r="C83" s="77" t="s">
        <v>176</v>
      </c>
      <c r="D83" s="210"/>
      <c r="E83" s="210"/>
      <c r="F83" s="210"/>
      <c r="G83" s="210"/>
      <c r="H83" s="210"/>
      <c r="I83" s="149"/>
      <c r="J83" s="210"/>
      <c r="K83" s="210"/>
      <c r="L83" s="211"/>
    </row>
    <row r="84" spans="2:12" s="1" customFormat="1" ht="16.5" customHeight="1">
      <c r="B84" s="47"/>
      <c r="C84" s="75"/>
      <c r="D84" s="75"/>
      <c r="E84" s="209" t="s">
        <v>179</v>
      </c>
      <c r="F84" s="75"/>
      <c r="G84" s="75"/>
      <c r="H84" s="75"/>
      <c r="I84" s="208"/>
      <c r="J84" s="75"/>
      <c r="K84" s="75"/>
      <c r="L84" s="73"/>
    </row>
    <row r="85" spans="2:12" s="1" customFormat="1" ht="14.4" customHeight="1">
      <c r="B85" s="47"/>
      <c r="C85" s="77" t="s">
        <v>182</v>
      </c>
      <c r="D85" s="75"/>
      <c r="E85" s="75"/>
      <c r="F85" s="75"/>
      <c r="G85" s="75"/>
      <c r="H85" s="75"/>
      <c r="I85" s="208"/>
      <c r="J85" s="75"/>
      <c r="K85" s="75"/>
      <c r="L85" s="73"/>
    </row>
    <row r="86" spans="2:12" s="1" customFormat="1" ht="17.25" customHeight="1">
      <c r="B86" s="47"/>
      <c r="C86" s="75"/>
      <c r="D86" s="75"/>
      <c r="E86" s="83" t="str">
        <f>E11</f>
        <v>zt - Zdravotní technika</v>
      </c>
      <c r="F86" s="75"/>
      <c r="G86" s="75"/>
      <c r="H86" s="75"/>
      <c r="I86" s="208"/>
      <c r="J86" s="75"/>
      <c r="K86" s="75"/>
      <c r="L86" s="73"/>
    </row>
    <row r="87" spans="2:12" s="1" customFormat="1" ht="6.95" customHeight="1">
      <c r="B87" s="47"/>
      <c r="C87" s="75"/>
      <c r="D87" s="75"/>
      <c r="E87" s="75"/>
      <c r="F87" s="75"/>
      <c r="G87" s="75"/>
      <c r="H87" s="75"/>
      <c r="I87" s="208"/>
      <c r="J87" s="75"/>
      <c r="K87" s="75"/>
      <c r="L87" s="73"/>
    </row>
    <row r="88" spans="2:12" s="1" customFormat="1" ht="18" customHeight="1">
      <c r="B88" s="47"/>
      <c r="C88" s="77" t="s">
        <v>25</v>
      </c>
      <c r="D88" s="75"/>
      <c r="E88" s="75"/>
      <c r="F88" s="212" t="str">
        <f>F14</f>
        <v>Dobrošov</v>
      </c>
      <c r="G88" s="75"/>
      <c r="H88" s="75"/>
      <c r="I88" s="213" t="s">
        <v>27</v>
      </c>
      <c r="J88" s="86" t="str">
        <f>IF(J14="","",J14)</f>
        <v>3. 5. 2017</v>
      </c>
      <c r="K88" s="75"/>
      <c r="L88" s="73"/>
    </row>
    <row r="89" spans="2:12" s="1" customFormat="1" ht="6.95" customHeight="1">
      <c r="B89" s="47"/>
      <c r="C89" s="75"/>
      <c r="D89" s="75"/>
      <c r="E89" s="75"/>
      <c r="F89" s="75"/>
      <c r="G89" s="75"/>
      <c r="H89" s="75"/>
      <c r="I89" s="208"/>
      <c r="J89" s="75"/>
      <c r="K89" s="75"/>
      <c r="L89" s="73"/>
    </row>
    <row r="90" spans="2:12" s="1" customFormat="1" ht="13.5">
      <c r="B90" s="47"/>
      <c r="C90" s="77" t="s">
        <v>29</v>
      </c>
      <c r="D90" s="75"/>
      <c r="E90" s="75"/>
      <c r="F90" s="212" t="str">
        <f>E17</f>
        <v xml:space="preserve"> </v>
      </c>
      <c r="G90" s="75"/>
      <c r="H90" s="75"/>
      <c r="I90" s="213" t="s">
        <v>35</v>
      </c>
      <c r="J90" s="212" t="str">
        <f>E23</f>
        <v xml:space="preserve"> </v>
      </c>
      <c r="K90" s="75"/>
      <c r="L90" s="73"/>
    </row>
    <row r="91" spans="2:12" s="1" customFormat="1" ht="14.4" customHeight="1">
      <c r="B91" s="47"/>
      <c r="C91" s="77" t="s">
        <v>33</v>
      </c>
      <c r="D91" s="75"/>
      <c r="E91" s="75"/>
      <c r="F91" s="212" t="str">
        <f>IF(E20="","",E20)</f>
        <v/>
      </c>
      <c r="G91" s="75"/>
      <c r="H91" s="75"/>
      <c r="I91" s="208"/>
      <c r="J91" s="75"/>
      <c r="K91" s="75"/>
      <c r="L91" s="73"/>
    </row>
    <row r="92" spans="2:12" s="1" customFormat="1" ht="10.3" customHeight="1">
      <c r="B92" s="47"/>
      <c r="C92" s="75"/>
      <c r="D92" s="75"/>
      <c r="E92" s="75"/>
      <c r="F92" s="75"/>
      <c r="G92" s="75"/>
      <c r="H92" s="75"/>
      <c r="I92" s="208"/>
      <c r="J92" s="75"/>
      <c r="K92" s="75"/>
      <c r="L92" s="73"/>
    </row>
    <row r="93" spans="2:20" s="10" customFormat="1" ht="29.25" customHeight="1">
      <c r="B93" s="214"/>
      <c r="C93" s="215" t="s">
        <v>379</v>
      </c>
      <c r="D93" s="216" t="s">
        <v>58</v>
      </c>
      <c r="E93" s="216" t="s">
        <v>54</v>
      </c>
      <c r="F93" s="216" t="s">
        <v>380</v>
      </c>
      <c r="G93" s="216" t="s">
        <v>381</v>
      </c>
      <c r="H93" s="216" t="s">
        <v>382</v>
      </c>
      <c r="I93" s="217" t="s">
        <v>383</v>
      </c>
      <c r="J93" s="216" t="s">
        <v>282</v>
      </c>
      <c r="K93" s="218" t="s">
        <v>384</v>
      </c>
      <c r="L93" s="219"/>
      <c r="M93" s="103" t="s">
        <v>385</v>
      </c>
      <c r="N93" s="104" t="s">
        <v>43</v>
      </c>
      <c r="O93" s="104" t="s">
        <v>386</v>
      </c>
      <c r="P93" s="104" t="s">
        <v>387</v>
      </c>
      <c r="Q93" s="104" t="s">
        <v>388</v>
      </c>
      <c r="R93" s="104" t="s">
        <v>389</v>
      </c>
      <c r="S93" s="104" t="s">
        <v>390</v>
      </c>
      <c r="T93" s="105" t="s">
        <v>391</v>
      </c>
    </row>
    <row r="94" spans="2:63" s="1" customFormat="1" ht="29.25" customHeight="1">
      <c r="B94" s="47"/>
      <c r="C94" s="109" t="s">
        <v>287</v>
      </c>
      <c r="D94" s="75"/>
      <c r="E94" s="75"/>
      <c r="F94" s="75"/>
      <c r="G94" s="75"/>
      <c r="H94" s="75"/>
      <c r="I94" s="208"/>
      <c r="J94" s="220">
        <f>BK94</f>
        <v>0</v>
      </c>
      <c r="K94" s="75"/>
      <c r="L94" s="73"/>
      <c r="M94" s="106"/>
      <c r="N94" s="107"/>
      <c r="O94" s="107"/>
      <c r="P94" s="221">
        <f>P95+P145</f>
        <v>0</v>
      </c>
      <c r="Q94" s="107"/>
      <c r="R94" s="221">
        <f>R95+R145</f>
        <v>187.54273626</v>
      </c>
      <c r="S94" s="107"/>
      <c r="T94" s="222">
        <f>T95+T145</f>
        <v>0</v>
      </c>
      <c r="AT94" s="25" t="s">
        <v>72</v>
      </c>
      <c r="AU94" s="25" t="s">
        <v>288</v>
      </c>
      <c r="BK94" s="223">
        <f>BK95+BK145</f>
        <v>0</v>
      </c>
    </row>
    <row r="95" spans="2:63" s="11" customFormat="1" ht="37.4" customHeight="1">
      <c r="B95" s="224"/>
      <c r="C95" s="225"/>
      <c r="D95" s="226" t="s">
        <v>72</v>
      </c>
      <c r="E95" s="227" t="s">
        <v>392</v>
      </c>
      <c r="F95" s="227" t="s">
        <v>393</v>
      </c>
      <c r="G95" s="225"/>
      <c r="H95" s="225"/>
      <c r="I95" s="228"/>
      <c r="J95" s="229">
        <f>BK95</f>
        <v>0</v>
      </c>
      <c r="K95" s="225"/>
      <c r="L95" s="230"/>
      <c r="M95" s="231"/>
      <c r="N95" s="232"/>
      <c r="O95" s="232"/>
      <c r="P95" s="233">
        <f>P96+P121+P124+P135+P138</f>
        <v>0</v>
      </c>
      <c r="Q95" s="232"/>
      <c r="R95" s="233">
        <f>R96+R121+R124+R135+R138</f>
        <v>186.10355626</v>
      </c>
      <c r="S95" s="232"/>
      <c r="T95" s="234">
        <f>T96+T121+T124+T135+T138</f>
        <v>0</v>
      </c>
      <c r="AR95" s="235" t="s">
        <v>24</v>
      </c>
      <c r="AT95" s="236" t="s">
        <v>72</v>
      </c>
      <c r="AU95" s="236" t="s">
        <v>73</v>
      </c>
      <c r="AY95" s="235" t="s">
        <v>394</v>
      </c>
      <c r="BK95" s="237">
        <f>BK96+BK121+BK124+BK135+BK138</f>
        <v>0</v>
      </c>
    </row>
    <row r="96" spans="2:63" s="11" customFormat="1" ht="19.9" customHeight="1">
      <c r="B96" s="224"/>
      <c r="C96" s="225"/>
      <c r="D96" s="226" t="s">
        <v>72</v>
      </c>
      <c r="E96" s="238" t="s">
        <v>24</v>
      </c>
      <c r="F96" s="238" t="s">
        <v>395</v>
      </c>
      <c r="G96" s="225"/>
      <c r="H96" s="225"/>
      <c r="I96" s="228"/>
      <c r="J96" s="239">
        <f>BK96</f>
        <v>0</v>
      </c>
      <c r="K96" s="225"/>
      <c r="L96" s="230"/>
      <c r="M96" s="231"/>
      <c r="N96" s="232"/>
      <c r="O96" s="232"/>
      <c r="P96" s="233">
        <f>SUM(P97:P120)</f>
        <v>0</v>
      </c>
      <c r="Q96" s="232"/>
      <c r="R96" s="233">
        <f>SUM(R97:R120)</f>
        <v>149.14908160000002</v>
      </c>
      <c r="S96" s="232"/>
      <c r="T96" s="234">
        <f>SUM(T97:T120)</f>
        <v>0</v>
      </c>
      <c r="AR96" s="235" t="s">
        <v>24</v>
      </c>
      <c r="AT96" s="236" t="s">
        <v>72</v>
      </c>
      <c r="AU96" s="236" t="s">
        <v>24</v>
      </c>
      <c r="AY96" s="235" t="s">
        <v>394</v>
      </c>
      <c r="BK96" s="237">
        <f>SUM(BK97:BK120)</f>
        <v>0</v>
      </c>
    </row>
    <row r="97" spans="2:65" s="1" customFormat="1" ht="16.5" customHeight="1">
      <c r="B97" s="47"/>
      <c r="C97" s="240" t="s">
        <v>24</v>
      </c>
      <c r="D97" s="240" t="s">
        <v>396</v>
      </c>
      <c r="E97" s="241" t="s">
        <v>494</v>
      </c>
      <c r="F97" s="242" t="s">
        <v>495</v>
      </c>
      <c r="G97" s="243" t="s">
        <v>425</v>
      </c>
      <c r="H97" s="244">
        <v>70.56</v>
      </c>
      <c r="I97" s="245"/>
      <c r="J97" s="246">
        <f>ROUND(I97*H97,2)</f>
        <v>0</v>
      </c>
      <c r="K97" s="242" t="s">
        <v>400</v>
      </c>
      <c r="L97" s="73"/>
      <c r="M97" s="247" t="s">
        <v>22</v>
      </c>
      <c r="N97" s="248" t="s">
        <v>44</v>
      </c>
      <c r="O97" s="48"/>
      <c r="P97" s="249">
        <f>O97*H97</f>
        <v>0</v>
      </c>
      <c r="Q97" s="249">
        <v>0.01046</v>
      </c>
      <c r="R97" s="249">
        <f>Q97*H97</f>
        <v>0.7380576000000001</v>
      </c>
      <c r="S97" s="249">
        <v>0</v>
      </c>
      <c r="T97" s="250">
        <f>S97*H97</f>
        <v>0</v>
      </c>
      <c r="AR97" s="25" t="s">
        <v>401</v>
      </c>
      <c r="AT97" s="25" t="s">
        <v>396</v>
      </c>
      <c r="AU97" s="25" t="s">
        <v>81</v>
      </c>
      <c r="AY97" s="25" t="s">
        <v>394</v>
      </c>
      <c r="BE97" s="251">
        <f>IF(N97="základní",J97,0)</f>
        <v>0</v>
      </c>
      <c r="BF97" s="251">
        <f>IF(N97="snížená",J97,0)</f>
        <v>0</v>
      </c>
      <c r="BG97" s="251">
        <f>IF(N97="zákl. přenesená",J97,0)</f>
        <v>0</v>
      </c>
      <c r="BH97" s="251">
        <f>IF(N97="sníž. přenesená",J97,0)</f>
        <v>0</v>
      </c>
      <c r="BI97" s="251">
        <f>IF(N97="nulová",J97,0)</f>
        <v>0</v>
      </c>
      <c r="BJ97" s="25" t="s">
        <v>24</v>
      </c>
      <c r="BK97" s="251">
        <f>ROUND(I97*H97,2)</f>
        <v>0</v>
      </c>
      <c r="BL97" s="25" t="s">
        <v>401</v>
      </c>
      <c r="BM97" s="25" t="s">
        <v>3434</v>
      </c>
    </row>
    <row r="98" spans="2:47" s="1" customFormat="1" ht="13.5">
      <c r="B98" s="47"/>
      <c r="C98" s="75"/>
      <c r="D98" s="252" t="s">
        <v>403</v>
      </c>
      <c r="E98" s="75"/>
      <c r="F98" s="253" t="s">
        <v>495</v>
      </c>
      <c r="G98" s="75"/>
      <c r="H98" s="75"/>
      <c r="I98" s="208"/>
      <c r="J98" s="75"/>
      <c r="K98" s="75"/>
      <c r="L98" s="73"/>
      <c r="M98" s="254"/>
      <c r="N98" s="48"/>
      <c r="O98" s="48"/>
      <c r="P98" s="48"/>
      <c r="Q98" s="48"/>
      <c r="R98" s="48"/>
      <c r="S98" s="48"/>
      <c r="T98" s="96"/>
      <c r="AT98" s="25" t="s">
        <v>403</v>
      </c>
      <c r="AU98" s="25" t="s">
        <v>81</v>
      </c>
    </row>
    <row r="99" spans="2:65" s="1" customFormat="1" ht="16.5" customHeight="1">
      <c r="B99" s="47"/>
      <c r="C99" s="240" t="s">
        <v>81</v>
      </c>
      <c r="D99" s="240" t="s">
        <v>396</v>
      </c>
      <c r="E99" s="241" t="s">
        <v>3435</v>
      </c>
      <c r="F99" s="242" t="s">
        <v>3436</v>
      </c>
      <c r="G99" s="243" t="s">
        <v>399</v>
      </c>
      <c r="H99" s="244">
        <v>117.6</v>
      </c>
      <c r="I99" s="245"/>
      <c r="J99" s="246">
        <f>ROUND(I99*H99,2)</f>
        <v>0</v>
      </c>
      <c r="K99" s="242" t="s">
        <v>400</v>
      </c>
      <c r="L99" s="73"/>
      <c r="M99" s="247" t="s">
        <v>22</v>
      </c>
      <c r="N99" s="248" t="s">
        <v>44</v>
      </c>
      <c r="O99" s="48"/>
      <c r="P99" s="249">
        <f>O99*H99</f>
        <v>0</v>
      </c>
      <c r="Q99" s="249">
        <v>0.00199</v>
      </c>
      <c r="R99" s="249">
        <f>Q99*H99</f>
        <v>0.23402399999999998</v>
      </c>
      <c r="S99" s="249">
        <v>0</v>
      </c>
      <c r="T99" s="250">
        <f>S99*H99</f>
        <v>0</v>
      </c>
      <c r="AR99" s="25" t="s">
        <v>401</v>
      </c>
      <c r="AT99" s="25" t="s">
        <v>396</v>
      </c>
      <c r="AU99" s="25" t="s">
        <v>81</v>
      </c>
      <c r="AY99" s="25" t="s">
        <v>394</v>
      </c>
      <c r="BE99" s="251">
        <f>IF(N99="základní",J99,0)</f>
        <v>0</v>
      </c>
      <c r="BF99" s="251">
        <f>IF(N99="snížená",J99,0)</f>
        <v>0</v>
      </c>
      <c r="BG99" s="251">
        <f>IF(N99="zákl. přenesená",J99,0)</f>
        <v>0</v>
      </c>
      <c r="BH99" s="251">
        <f>IF(N99="sníž. přenesená",J99,0)</f>
        <v>0</v>
      </c>
      <c r="BI99" s="251">
        <f>IF(N99="nulová",J99,0)</f>
        <v>0</v>
      </c>
      <c r="BJ99" s="25" t="s">
        <v>24</v>
      </c>
      <c r="BK99" s="251">
        <f>ROUND(I99*H99,2)</f>
        <v>0</v>
      </c>
      <c r="BL99" s="25" t="s">
        <v>401</v>
      </c>
      <c r="BM99" s="25" t="s">
        <v>3437</v>
      </c>
    </row>
    <row r="100" spans="2:47" s="1" customFormat="1" ht="13.5">
      <c r="B100" s="47"/>
      <c r="C100" s="75"/>
      <c r="D100" s="252" t="s">
        <v>403</v>
      </c>
      <c r="E100" s="75"/>
      <c r="F100" s="253" t="s">
        <v>3436</v>
      </c>
      <c r="G100" s="75"/>
      <c r="H100" s="75"/>
      <c r="I100" s="208"/>
      <c r="J100" s="75"/>
      <c r="K100" s="75"/>
      <c r="L100" s="73"/>
      <c r="M100" s="254"/>
      <c r="N100" s="48"/>
      <c r="O100" s="48"/>
      <c r="P100" s="48"/>
      <c r="Q100" s="48"/>
      <c r="R100" s="48"/>
      <c r="S100" s="48"/>
      <c r="T100" s="96"/>
      <c r="AT100" s="25" t="s">
        <v>403</v>
      </c>
      <c r="AU100" s="25" t="s">
        <v>81</v>
      </c>
    </row>
    <row r="101" spans="2:65" s="1" customFormat="1" ht="16.5" customHeight="1">
      <c r="B101" s="47"/>
      <c r="C101" s="240" t="s">
        <v>413</v>
      </c>
      <c r="D101" s="240" t="s">
        <v>396</v>
      </c>
      <c r="E101" s="241" t="s">
        <v>3438</v>
      </c>
      <c r="F101" s="242" t="s">
        <v>3439</v>
      </c>
      <c r="G101" s="243" t="s">
        <v>399</v>
      </c>
      <c r="H101" s="244">
        <v>117.6</v>
      </c>
      <c r="I101" s="245"/>
      <c r="J101" s="246">
        <f>ROUND(I101*H101,2)</f>
        <v>0</v>
      </c>
      <c r="K101" s="242" t="s">
        <v>400</v>
      </c>
      <c r="L101" s="73"/>
      <c r="M101" s="247" t="s">
        <v>22</v>
      </c>
      <c r="N101" s="248" t="s">
        <v>44</v>
      </c>
      <c r="O101" s="48"/>
      <c r="P101" s="249">
        <f>O101*H101</f>
        <v>0</v>
      </c>
      <c r="Q101" s="249">
        <v>0</v>
      </c>
      <c r="R101" s="249">
        <f>Q101*H101</f>
        <v>0</v>
      </c>
      <c r="S101" s="249">
        <v>0</v>
      </c>
      <c r="T101" s="250">
        <f>S101*H101</f>
        <v>0</v>
      </c>
      <c r="AR101" s="25" t="s">
        <v>401</v>
      </c>
      <c r="AT101" s="25" t="s">
        <v>396</v>
      </c>
      <c r="AU101" s="25" t="s">
        <v>81</v>
      </c>
      <c r="AY101" s="25" t="s">
        <v>394</v>
      </c>
      <c r="BE101" s="251">
        <f>IF(N101="základní",J101,0)</f>
        <v>0</v>
      </c>
      <c r="BF101" s="251">
        <f>IF(N101="snížená",J101,0)</f>
        <v>0</v>
      </c>
      <c r="BG101" s="251">
        <f>IF(N101="zákl. přenesená",J101,0)</f>
        <v>0</v>
      </c>
      <c r="BH101" s="251">
        <f>IF(N101="sníž. přenesená",J101,0)</f>
        <v>0</v>
      </c>
      <c r="BI101" s="251">
        <f>IF(N101="nulová",J101,0)</f>
        <v>0</v>
      </c>
      <c r="BJ101" s="25" t="s">
        <v>24</v>
      </c>
      <c r="BK101" s="251">
        <f>ROUND(I101*H101,2)</f>
        <v>0</v>
      </c>
      <c r="BL101" s="25" t="s">
        <v>401</v>
      </c>
      <c r="BM101" s="25" t="s">
        <v>3440</v>
      </c>
    </row>
    <row r="102" spans="2:47" s="1" customFormat="1" ht="13.5">
      <c r="B102" s="47"/>
      <c r="C102" s="75"/>
      <c r="D102" s="252" t="s">
        <v>403</v>
      </c>
      <c r="E102" s="75"/>
      <c r="F102" s="253" t="s">
        <v>3439</v>
      </c>
      <c r="G102" s="75"/>
      <c r="H102" s="75"/>
      <c r="I102" s="208"/>
      <c r="J102" s="75"/>
      <c r="K102" s="75"/>
      <c r="L102" s="73"/>
      <c r="M102" s="254"/>
      <c r="N102" s="48"/>
      <c r="O102" s="48"/>
      <c r="P102" s="48"/>
      <c r="Q102" s="48"/>
      <c r="R102" s="48"/>
      <c r="S102" s="48"/>
      <c r="T102" s="96"/>
      <c r="AT102" s="25" t="s">
        <v>403</v>
      </c>
      <c r="AU102" s="25" t="s">
        <v>81</v>
      </c>
    </row>
    <row r="103" spans="2:65" s="1" customFormat="1" ht="16.5" customHeight="1">
      <c r="B103" s="47"/>
      <c r="C103" s="240" t="s">
        <v>401</v>
      </c>
      <c r="D103" s="240" t="s">
        <v>396</v>
      </c>
      <c r="E103" s="241" t="s">
        <v>3441</v>
      </c>
      <c r="F103" s="242" t="s">
        <v>3442</v>
      </c>
      <c r="G103" s="243" t="s">
        <v>425</v>
      </c>
      <c r="H103" s="244">
        <v>70.56</v>
      </c>
      <c r="I103" s="245"/>
      <c r="J103" s="246">
        <f>ROUND(I103*H103,2)</f>
        <v>0</v>
      </c>
      <c r="K103" s="242" t="s">
        <v>400</v>
      </c>
      <c r="L103" s="73"/>
      <c r="M103" s="247" t="s">
        <v>22</v>
      </c>
      <c r="N103" s="248" t="s">
        <v>44</v>
      </c>
      <c r="O103" s="48"/>
      <c r="P103" s="249">
        <f>O103*H103</f>
        <v>0</v>
      </c>
      <c r="Q103" s="249">
        <v>0</v>
      </c>
      <c r="R103" s="249">
        <f>Q103*H103</f>
        <v>0</v>
      </c>
      <c r="S103" s="249">
        <v>0</v>
      </c>
      <c r="T103" s="250">
        <f>S103*H103</f>
        <v>0</v>
      </c>
      <c r="AR103" s="25" t="s">
        <v>401</v>
      </c>
      <c r="AT103" s="25" t="s">
        <v>396</v>
      </c>
      <c r="AU103" s="25" t="s">
        <v>81</v>
      </c>
      <c r="AY103" s="25" t="s">
        <v>394</v>
      </c>
      <c r="BE103" s="251">
        <f>IF(N103="základní",J103,0)</f>
        <v>0</v>
      </c>
      <c r="BF103" s="251">
        <f>IF(N103="snížená",J103,0)</f>
        <v>0</v>
      </c>
      <c r="BG103" s="251">
        <f>IF(N103="zákl. přenesená",J103,0)</f>
        <v>0</v>
      </c>
      <c r="BH103" s="251">
        <f>IF(N103="sníž. přenesená",J103,0)</f>
        <v>0</v>
      </c>
      <c r="BI103" s="251">
        <f>IF(N103="nulová",J103,0)</f>
        <v>0</v>
      </c>
      <c r="BJ103" s="25" t="s">
        <v>24</v>
      </c>
      <c r="BK103" s="251">
        <f>ROUND(I103*H103,2)</f>
        <v>0</v>
      </c>
      <c r="BL103" s="25" t="s">
        <v>401</v>
      </c>
      <c r="BM103" s="25" t="s">
        <v>3443</v>
      </c>
    </row>
    <row r="104" spans="2:47" s="1" customFormat="1" ht="13.5">
      <c r="B104" s="47"/>
      <c r="C104" s="75"/>
      <c r="D104" s="252" t="s">
        <v>403</v>
      </c>
      <c r="E104" s="75"/>
      <c r="F104" s="253" t="s">
        <v>3442</v>
      </c>
      <c r="G104" s="75"/>
      <c r="H104" s="75"/>
      <c r="I104" s="208"/>
      <c r="J104" s="75"/>
      <c r="K104" s="75"/>
      <c r="L104" s="73"/>
      <c r="M104" s="254"/>
      <c r="N104" s="48"/>
      <c r="O104" s="48"/>
      <c r="P104" s="48"/>
      <c r="Q104" s="48"/>
      <c r="R104" s="48"/>
      <c r="S104" s="48"/>
      <c r="T104" s="96"/>
      <c r="AT104" s="25" t="s">
        <v>403</v>
      </c>
      <c r="AU104" s="25" t="s">
        <v>81</v>
      </c>
    </row>
    <row r="105" spans="2:65" s="1" customFormat="1" ht="16.5" customHeight="1">
      <c r="B105" s="47"/>
      <c r="C105" s="240" t="s">
        <v>422</v>
      </c>
      <c r="D105" s="240" t="s">
        <v>396</v>
      </c>
      <c r="E105" s="241" t="s">
        <v>513</v>
      </c>
      <c r="F105" s="242" t="s">
        <v>514</v>
      </c>
      <c r="G105" s="243" t="s">
        <v>425</v>
      </c>
      <c r="H105" s="244">
        <v>70.56</v>
      </c>
      <c r="I105" s="245"/>
      <c r="J105" s="246">
        <f>ROUND(I105*H105,2)</f>
        <v>0</v>
      </c>
      <c r="K105" s="242" t="s">
        <v>400</v>
      </c>
      <c r="L105" s="73"/>
      <c r="M105" s="247" t="s">
        <v>22</v>
      </c>
      <c r="N105" s="248" t="s">
        <v>44</v>
      </c>
      <c r="O105" s="48"/>
      <c r="P105" s="249">
        <f>O105*H105</f>
        <v>0</v>
      </c>
      <c r="Q105" s="249">
        <v>0</v>
      </c>
      <c r="R105" s="249">
        <f>Q105*H105</f>
        <v>0</v>
      </c>
      <c r="S105" s="249">
        <v>0</v>
      </c>
      <c r="T105" s="250">
        <f>S105*H105</f>
        <v>0</v>
      </c>
      <c r="AR105" s="25" t="s">
        <v>401</v>
      </c>
      <c r="AT105" s="25" t="s">
        <v>396</v>
      </c>
      <c r="AU105" s="25" t="s">
        <v>81</v>
      </c>
      <c r="AY105" s="25" t="s">
        <v>394</v>
      </c>
      <c r="BE105" s="251">
        <f>IF(N105="základní",J105,0)</f>
        <v>0</v>
      </c>
      <c r="BF105" s="251">
        <f>IF(N105="snížená",J105,0)</f>
        <v>0</v>
      </c>
      <c r="BG105" s="251">
        <f>IF(N105="zákl. přenesená",J105,0)</f>
        <v>0</v>
      </c>
      <c r="BH105" s="251">
        <f>IF(N105="sníž. přenesená",J105,0)</f>
        <v>0</v>
      </c>
      <c r="BI105" s="251">
        <f>IF(N105="nulová",J105,0)</f>
        <v>0</v>
      </c>
      <c r="BJ105" s="25" t="s">
        <v>24</v>
      </c>
      <c r="BK105" s="251">
        <f>ROUND(I105*H105,2)</f>
        <v>0</v>
      </c>
      <c r="BL105" s="25" t="s">
        <v>401</v>
      </c>
      <c r="BM105" s="25" t="s">
        <v>3444</v>
      </c>
    </row>
    <row r="106" spans="2:47" s="1" customFormat="1" ht="13.5">
      <c r="B106" s="47"/>
      <c r="C106" s="75"/>
      <c r="D106" s="252" t="s">
        <v>403</v>
      </c>
      <c r="E106" s="75"/>
      <c r="F106" s="253" t="s">
        <v>514</v>
      </c>
      <c r="G106" s="75"/>
      <c r="H106" s="75"/>
      <c r="I106" s="208"/>
      <c r="J106" s="75"/>
      <c r="K106" s="75"/>
      <c r="L106" s="73"/>
      <c r="M106" s="254"/>
      <c r="N106" s="48"/>
      <c r="O106" s="48"/>
      <c r="P106" s="48"/>
      <c r="Q106" s="48"/>
      <c r="R106" s="48"/>
      <c r="S106" s="48"/>
      <c r="T106" s="96"/>
      <c r="AT106" s="25" t="s">
        <v>403</v>
      </c>
      <c r="AU106" s="25" t="s">
        <v>81</v>
      </c>
    </row>
    <row r="107" spans="2:65" s="1" customFormat="1" ht="16.5" customHeight="1">
      <c r="B107" s="47"/>
      <c r="C107" s="240" t="s">
        <v>432</v>
      </c>
      <c r="D107" s="240" t="s">
        <v>396</v>
      </c>
      <c r="E107" s="241" t="s">
        <v>3445</v>
      </c>
      <c r="F107" s="242" t="s">
        <v>3446</v>
      </c>
      <c r="G107" s="243" t="s">
        <v>425</v>
      </c>
      <c r="H107" s="244">
        <v>70.56</v>
      </c>
      <c r="I107" s="245"/>
      <c r="J107" s="246">
        <f>ROUND(I107*H107,2)</f>
        <v>0</v>
      </c>
      <c r="K107" s="242" t="s">
        <v>400</v>
      </c>
      <c r="L107" s="73"/>
      <c r="M107" s="247" t="s">
        <v>22</v>
      </c>
      <c r="N107" s="248" t="s">
        <v>44</v>
      </c>
      <c r="O107" s="48"/>
      <c r="P107" s="249">
        <f>O107*H107</f>
        <v>0</v>
      </c>
      <c r="Q107" s="249">
        <v>0</v>
      </c>
      <c r="R107" s="249">
        <f>Q107*H107</f>
        <v>0</v>
      </c>
      <c r="S107" s="249">
        <v>0</v>
      </c>
      <c r="T107" s="250">
        <f>S107*H107</f>
        <v>0</v>
      </c>
      <c r="AR107" s="25" t="s">
        <v>401</v>
      </c>
      <c r="AT107" s="25" t="s">
        <v>396</v>
      </c>
      <c r="AU107" s="25" t="s">
        <v>81</v>
      </c>
      <c r="AY107" s="25" t="s">
        <v>394</v>
      </c>
      <c r="BE107" s="251">
        <f>IF(N107="základní",J107,0)</f>
        <v>0</v>
      </c>
      <c r="BF107" s="251">
        <f>IF(N107="snížená",J107,0)</f>
        <v>0</v>
      </c>
      <c r="BG107" s="251">
        <f>IF(N107="zákl. přenesená",J107,0)</f>
        <v>0</v>
      </c>
      <c r="BH107" s="251">
        <f>IF(N107="sníž. přenesená",J107,0)</f>
        <v>0</v>
      </c>
      <c r="BI107" s="251">
        <f>IF(N107="nulová",J107,0)</f>
        <v>0</v>
      </c>
      <c r="BJ107" s="25" t="s">
        <v>24</v>
      </c>
      <c r="BK107" s="251">
        <f>ROUND(I107*H107,2)</f>
        <v>0</v>
      </c>
      <c r="BL107" s="25" t="s">
        <v>401</v>
      </c>
      <c r="BM107" s="25" t="s">
        <v>3447</v>
      </c>
    </row>
    <row r="108" spans="2:47" s="1" customFormat="1" ht="13.5">
      <c r="B108" s="47"/>
      <c r="C108" s="75"/>
      <c r="D108" s="252" t="s">
        <v>403</v>
      </c>
      <c r="E108" s="75"/>
      <c r="F108" s="253" t="s">
        <v>3446</v>
      </c>
      <c r="G108" s="75"/>
      <c r="H108" s="75"/>
      <c r="I108" s="208"/>
      <c r="J108" s="75"/>
      <c r="K108" s="75"/>
      <c r="L108" s="73"/>
      <c r="M108" s="254"/>
      <c r="N108" s="48"/>
      <c r="O108" s="48"/>
      <c r="P108" s="48"/>
      <c r="Q108" s="48"/>
      <c r="R108" s="48"/>
      <c r="S108" s="48"/>
      <c r="T108" s="96"/>
      <c r="AT108" s="25" t="s">
        <v>403</v>
      </c>
      <c r="AU108" s="25" t="s">
        <v>81</v>
      </c>
    </row>
    <row r="109" spans="2:65" s="1" customFormat="1" ht="16.5" customHeight="1">
      <c r="B109" s="47"/>
      <c r="C109" s="240" t="s">
        <v>437</v>
      </c>
      <c r="D109" s="240" t="s">
        <v>396</v>
      </c>
      <c r="E109" s="241" t="s">
        <v>546</v>
      </c>
      <c r="F109" s="242" t="s">
        <v>547</v>
      </c>
      <c r="G109" s="243" t="s">
        <v>425</v>
      </c>
      <c r="H109" s="244">
        <v>70.56</v>
      </c>
      <c r="I109" s="245"/>
      <c r="J109" s="246">
        <f>ROUND(I109*H109,2)</f>
        <v>0</v>
      </c>
      <c r="K109" s="242" t="s">
        <v>400</v>
      </c>
      <c r="L109" s="73"/>
      <c r="M109" s="247" t="s">
        <v>22</v>
      </c>
      <c r="N109" s="248" t="s">
        <v>44</v>
      </c>
      <c r="O109" s="48"/>
      <c r="P109" s="249">
        <f>O109*H109</f>
        <v>0</v>
      </c>
      <c r="Q109" s="249">
        <v>0</v>
      </c>
      <c r="R109" s="249">
        <f>Q109*H109</f>
        <v>0</v>
      </c>
      <c r="S109" s="249">
        <v>0</v>
      </c>
      <c r="T109" s="250">
        <f>S109*H109</f>
        <v>0</v>
      </c>
      <c r="AR109" s="25" t="s">
        <v>401</v>
      </c>
      <c r="AT109" s="25" t="s">
        <v>396</v>
      </c>
      <c r="AU109" s="25" t="s">
        <v>81</v>
      </c>
      <c r="AY109" s="25" t="s">
        <v>394</v>
      </c>
      <c r="BE109" s="251">
        <f>IF(N109="základní",J109,0)</f>
        <v>0</v>
      </c>
      <c r="BF109" s="251">
        <f>IF(N109="snížená",J109,0)</f>
        <v>0</v>
      </c>
      <c r="BG109" s="251">
        <f>IF(N109="zákl. přenesená",J109,0)</f>
        <v>0</v>
      </c>
      <c r="BH109" s="251">
        <f>IF(N109="sníž. přenesená",J109,0)</f>
        <v>0</v>
      </c>
      <c r="BI109" s="251">
        <f>IF(N109="nulová",J109,0)</f>
        <v>0</v>
      </c>
      <c r="BJ109" s="25" t="s">
        <v>24</v>
      </c>
      <c r="BK109" s="251">
        <f>ROUND(I109*H109,2)</f>
        <v>0</v>
      </c>
      <c r="BL109" s="25" t="s">
        <v>401</v>
      </c>
      <c r="BM109" s="25" t="s">
        <v>3448</v>
      </c>
    </row>
    <row r="110" spans="2:47" s="1" customFormat="1" ht="13.5">
      <c r="B110" s="47"/>
      <c r="C110" s="75"/>
      <c r="D110" s="252" t="s">
        <v>403</v>
      </c>
      <c r="E110" s="75"/>
      <c r="F110" s="253" t="s">
        <v>547</v>
      </c>
      <c r="G110" s="75"/>
      <c r="H110" s="75"/>
      <c r="I110" s="208"/>
      <c r="J110" s="75"/>
      <c r="K110" s="75"/>
      <c r="L110" s="73"/>
      <c r="M110" s="254"/>
      <c r="N110" s="48"/>
      <c r="O110" s="48"/>
      <c r="P110" s="48"/>
      <c r="Q110" s="48"/>
      <c r="R110" s="48"/>
      <c r="S110" s="48"/>
      <c r="T110" s="96"/>
      <c r="AT110" s="25" t="s">
        <v>403</v>
      </c>
      <c r="AU110" s="25" t="s">
        <v>81</v>
      </c>
    </row>
    <row r="111" spans="2:65" s="1" customFormat="1" ht="16.5" customHeight="1">
      <c r="B111" s="47"/>
      <c r="C111" s="240" t="s">
        <v>443</v>
      </c>
      <c r="D111" s="240" t="s">
        <v>396</v>
      </c>
      <c r="E111" s="241" t="s">
        <v>550</v>
      </c>
      <c r="F111" s="242" t="s">
        <v>551</v>
      </c>
      <c r="G111" s="243" t="s">
        <v>552</v>
      </c>
      <c r="H111" s="244">
        <v>148.176</v>
      </c>
      <c r="I111" s="245"/>
      <c r="J111" s="246">
        <f>ROUND(I111*H111,2)</f>
        <v>0</v>
      </c>
      <c r="K111" s="242" t="s">
        <v>400</v>
      </c>
      <c r="L111" s="73"/>
      <c r="M111" s="247" t="s">
        <v>22</v>
      </c>
      <c r="N111" s="248" t="s">
        <v>44</v>
      </c>
      <c r="O111" s="48"/>
      <c r="P111" s="249">
        <f>O111*H111</f>
        <v>0</v>
      </c>
      <c r="Q111" s="249">
        <v>0</v>
      </c>
      <c r="R111" s="249">
        <f>Q111*H111</f>
        <v>0</v>
      </c>
      <c r="S111" s="249">
        <v>0</v>
      </c>
      <c r="T111" s="250">
        <f>S111*H111</f>
        <v>0</v>
      </c>
      <c r="AR111" s="25" t="s">
        <v>401</v>
      </c>
      <c r="AT111" s="25" t="s">
        <v>396</v>
      </c>
      <c r="AU111" s="25" t="s">
        <v>81</v>
      </c>
      <c r="AY111" s="25" t="s">
        <v>394</v>
      </c>
      <c r="BE111" s="251">
        <f>IF(N111="základní",J111,0)</f>
        <v>0</v>
      </c>
      <c r="BF111" s="251">
        <f>IF(N111="snížená",J111,0)</f>
        <v>0</v>
      </c>
      <c r="BG111" s="251">
        <f>IF(N111="zákl. přenesená",J111,0)</f>
        <v>0</v>
      </c>
      <c r="BH111" s="251">
        <f>IF(N111="sníž. přenesená",J111,0)</f>
        <v>0</v>
      </c>
      <c r="BI111" s="251">
        <f>IF(N111="nulová",J111,0)</f>
        <v>0</v>
      </c>
      <c r="BJ111" s="25" t="s">
        <v>24</v>
      </c>
      <c r="BK111" s="251">
        <f>ROUND(I111*H111,2)</f>
        <v>0</v>
      </c>
      <c r="BL111" s="25" t="s">
        <v>401</v>
      </c>
      <c r="BM111" s="25" t="s">
        <v>3449</v>
      </c>
    </row>
    <row r="112" spans="2:47" s="1" customFormat="1" ht="13.5">
      <c r="B112" s="47"/>
      <c r="C112" s="75"/>
      <c r="D112" s="252" t="s">
        <v>403</v>
      </c>
      <c r="E112" s="75"/>
      <c r="F112" s="253" t="s">
        <v>551</v>
      </c>
      <c r="G112" s="75"/>
      <c r="H112" s="75"/>
      <c r="I112" s="208"/>
      <c r="J112" s="75"/>
      <c r="K112" s="75"/>
      <c r="L112" s="73"/>
      <c r="M112" s="254"/>
      <c r="N112" s="48"/>
      <c r="O112" s="48"/>
      <c r="P112" s="48"/>
      <c r="Q112" s="48"/>
      <c r="R112" s="48"/>
      <c r="S112" s="48"/>
      <c r="T112" s="96"/>
      <c r="AT112" s="25" t="s">
        <v>403</v>
      </c>
      <c r="AU112" s="25" t="s">
        <v>81</v>
      </c>
    </row>
    <row r="113" spans="2:65" s="1" customFormat="1" ht="16.5" customHeight="1">
      <c r="B113" s="47"/>
      <c r="C113" s="240" t="s">
        <v>448</v>
      </c>
      <c r="D113" s="240" t="s">
        <v>396</v>
      </c>
      <c r="E113" s="241" t="s">
        <v>557</v>
      </c>
      <c r="F113" s="242" t="s">
        <v>558</v>
      </c>
      <c r="G113" s="243" t="s">
        <v>425</v>
      </c>
      <c r="H113" s="244">
        <v>51.503</v>
      </c>
      <c r="I113" s="245"/>
      <c r="J113" s="246">
        <f>ROUND(I113*H113,2)</f>
        <v>0</v>
      </c>
      <c r="K113" s="242" t="s">
        <v>400</v>
      </c>
      <c r="L113" s="73"/>
      <c r="M113" s="247" t="s">
        <v>22</v>
      </c>
      <c r="N113" s="248" t="s">
        <v>44</v>
      </c>
      <c r="O113" s="48"/>
      <c r="P113" s="249">
        <f>O113*H113</f>
        <v>0</v>
      </c>
      <c r="Q113" s="249">
        <v>0</v>
      </c>
      <c r="R113" s="249">
        <f>Q113*H113</f>
        <v>0</v>
      </c>
      <c r="S113" s="249">
        <v>0</v>
      </c>
      <c r="T113" s="250">
        <f>S113*H113</f>
        <v>0</v>
      </c>
      <c r="AR113" s="25" t="s">
        <v>401</v>
      </c>
      <c r="AT113" s="25" t="s">
        <v>396</v>
      </c>
      <c r="AU113" s="25" t="s">
        <v>81</v>
      </c>
      <c r="AY113" s="25" t="s">
        <v>394</v>
      </c>
      <c r="BE113" s="251">
        <f>IF(N113="základní",J113,0)</f>
        <v>0</v>
      </c>
      <c r="BF113" s="251">
        <f>IF(N113="snížená",J113,0)</f>
        <v>0</v>
      </c>
      <c r="BG113" s="251">
        <f>IF(N113="zákl. přenesená",J113,0)</f>
        <v>0</v>
      </c>
      <c r="BH113" s="251">
        <f>IF(N113="sníž. přenesená",J113,0)</f>
        <v>0</v>
      </c>
      <c r="BI113" s="251">
        <f>IF(N113="nulová",J113,0)</f>
        <v>0</v>
      </c>
      <c r="BJ113" s="25" t="s">
        <v>24</v>
      </c>
      <c r="BK113" s="251">
        <f>ROUND(I113*H113,2)</f>
        <v>0</v>
      </c>
      <c r="BL113" s="25" t="s">
        <v>401</v>
      </c>
      <c r="BM113" s="25" t="s">
        <v>3450</v>
      </c>
    </row>
    <row r="114" spans="2:47" s="1" customFormat="1" ht="13.5">
      <c r="B114" s="47"/>
      <c r="C114" s="75"/>
      <c r="D114" s="252" t="s">
        <v>403</v>
      </c>
      <c r="E114" s="75"/>
      <c r="F114" s="253" t="s">
        <v>558</v>
      </c>
      <c r="G114" s="75"/>
      <c r="H114" s="75"/>
      <c r="I114" s="208"/>
      <c r="J114" s="75"/>
      <c r="K114" s="75"/>
      <c r="L114" s="73"/>
      <c r="M114" s="254"/>
      <c r="N114" s="48"/>
      <c r="O114" s="48"/>
      <c r="P114" s="48"/>
      <c r="Q114" s="48"/>
      <c r="R114" s="48"/>
      <c r="S114" s="48"/>
      <c r="T114" s="96"/>
      <c r="AT114" s="25" t="s">
        <v>403</v>
      </c>
      <c r="AU114" s="25" t="s">
        <v>81</v>
      </c>
    </row>
    <row r="115" spans="2:65" s="1" customFormat="1" ht="25.5" customHeight="1">
      <c r="B115" s="47"/>
      <c r="C115" s="240" t="s">
        <v>455</v>
      </c>
      <c r="D115" s="240" t="s">
        <v>396</v>
      </c>
      <c r="E115" s="241" t="s">
        <v>3451</v>
      </c>
      <c r="F115" s="242" t="s">
        <v>3452</v>
      </c>
      <c r="G115" s="243" t="s">
        <v>425</v>
      </c>
      <c r="H115" s="244">
        <v>19.058</v>
      </c>
      <c r="I115" s="245"/>
      <c r="J115" s="246">
        <f>ROUND(I115*H115,2)</f>
        <v>0</v>
      </c>
      <c r="K115" s="242" t="s">
        <v>400</v>
      </c>
      <c r="L115" s="73"/>
      <c r="M115" s="247" t="s">
        <v>22</v>
      </c>
      <c r="N115" s="248" t="s">
        <v>44</v>
      </c>
      <c r="O115" s="48"/>
      <c r="P115" s="249">
        <f>O115*H115</f>
        <v>0</v>
      </c>
      <c r="Q115" s="249">
        <v>0</v>
      </c>
      <c r="R115" s="249">
        <f>Q115*H115</f>
        <v>0</v>
      </c>
      <c r="S115" s="249">
        <v>0</v>
      </c>
      <c r="T115" s="250">
        <f>S115*H115</f>
        <v>0</v>
      </c>
      <c r="AR115" s="25" t="s">
        <v>401</v>
      </c>
      <c r="AT115" s="25" t="s">
        <v>396</v>
      </c>
      <c r="AU115" s="25" t="s">
        <v>81</v>
      </c>
      <c r="AY115" s="25" t="s">
        <v>394</v>
      </c>
      <c r="BE115" s="251">
        <f>IF(N115="základní",J115,0)</f>
        <v>0</v>
      </c>
      <c r="BF115" s="251">
        <f>IF(N115="snížená",J115,0)</f>
        <v>0</v>
      </c>
      <c r="BG115" s="251">
        <f>IF(N115="zákl. přenesená",J115,0)</f>
        <v>0</v>
      </c>
      <c r="BH115" s="251">
        <f>IF(N115="sníž. přenesená",J115,0)</f>
        <v>0</v>
      </c>
      <c r="BI115" s="251">
        <f>IF(N115="nulová",J115,0)</f>
        <v>0</v>
      </c>
      <c r="BJ115" s="25" t="s">
        <v>24</v>
      </c>
      <c r="BK115" s="251">
        <f>ROUND(I115*H115,2)</f>
        <v>0</v>
      </c>
      <c r="BL115" s="25" t="s">
        <v>401</v>
      </c>
      <c r="BM115" s="25" t="s">
        <v>3453</v>
      </c>
    </row>
    <row r="116" spans="2:47" s="1" customFormat="1" ht="13.5">
      <c r="B116" s="47"/>
      <c r="C116" s="75"/>
      <c r="D116" s="252" t="s">
        <v>403</v>
      </c>
      <c r="E116" s="75"/>
      <c r="F116" s="253" t="s">
        <v>3452</v>
      </c>
      <c r="G116" s="75"/>
      <c r="H116" s="75"/>
      <c r="I116" s="208"/>
      <c r="J116" s="75"/>
      <c r="K116" s="75"/>
      <c r="L116" s="73"/>
      <c r="M116" s="254"/>
      <c r="N116" s="48"/>
      <c r="O116" s="48"/>
      <c r="P116" s="48"/>
      <c r="Q116" s="48"/>
      <c r="R116" s="48"/>
      <c r="S116" s="48"/>
      <c r="T116" s="96"/>
      <c r="AT116" s="25" t="s">
        <v>403</v>
      </c>
      <c r="AU116" s="25" t="s">
        <v>81</v>
      </c>
    </row>
    <row r="117" spans="2:65" s="1" customFormat="1" ht="16.5" customHeight="1">
      <c r="B117" s="47"/>
      <c r="C117" s="288" t="s">
        <v>460</v>
      </c>
      <c r="D117" s="288" t="s">
        <v>506</v>
      </c>
      <c r="E117" s="289" t="s">
        <v>3454</v>
      </c>
      <c r="F117" s="290" t="s">
        <v>3455</v>
      </c>
      <c r="G117" s="291" t="s">
        <v>552</v>
      </c>
      <c r="H117" s="292">
        <v>40.021</v>
      </c>
      <c r="I117" s="293"/>
      <c r="J117" s="294">
        <f>ROUND(I117*H117,2)</f>
        <v>0</v>
      </c>
      <c r="K117" s="290" t="s">
        <v>400</v>
      </c>
      <c r="L117" s="295"/>
      <c r="M117" s="296" t="s">
        <v>22</v>
      </c>
      <c r="N117" s="297" t="s">
        <v>44</v>
      </c>
      <c r="O117" s="48"/>
      <c r="P117" s="249">
        <f>O117*H117</f>
        <v>0</v>
      </c>
      <c r="Q117" s="249">
        <v>1</v>
      </c>
      <c r="R117" s="249">
        <f>Q117*H117</f>
        <v>40.021</v>
      </c>
      <c r="S117" s="249">
        <v>0</v>
      </c>
      <c r="T117" s="250">
        <f>S117*H117</f>
        <v>0</v>
      </c>
      <c r="AR117" s="25" t="s">
        <v>443</v>
      </c>
      <c r="AT117" s="25" t="s">
        <v>506</v>
      </c>
      <c r="AU117" s="25" t="s">
        <v>81</v>
      </c>
      <c r="AY117" s="25" t="s">
        <v>394</v>
      </c>
      <c r="BE117" s="251">
        <f>IF(N117="základní",J117,0)</f>
        <v>0</v>
      </c>
      <c r="BF117" s="251">
        <f>IF(N117="snížená",J117,0)</f>
        <v>0</v>
      </c>
      <c r="BG117" s="251">
        <f>IF(N117="zákl. přenesená",J117,0)</f>
        <v>0</v>
      </c>
      <c r="BH117" s="251">
        <f>IF(N117="sníž. přenesená",J117,0)</f>
        <v>0</v>
      </c>
      <c r="BI117" s="251">
        <f>IF(N117="nulová",J117,0)</f>
        <v>0</v>
      </c>
      <c r="BJ117" s="25" t="s">
        <v>24</v>
      </c>
      <c r="BK117" s="251">
        <f>ROUND(I117*H117,2)</f>
        <v>0</v>
      </c>
      <c r="BL117" s="25" t="s">
        <v>401</v>
      </c>
      <c r="BM117" s="25" t="s">
        <v>3456</v>
      </c>
    </row>
    <row r="118" spans="2:47" s="1" customFormat="1" ht="13.5">
      <c r="B118" s="47"/>
      <c r="C118" s="75"/>
      <c r="D118" s="252" t="s">
        <v>403</v>
      </c>
      <c r="E118" s="75"/>
      <c r="F118" s="253" t="s">
        <v>3455</v>
      </c>
      <c r="G118" s="75"/>
      <c r="H118" s="75"/>
      <c r="I118" s="208"/>
      <c r="J118" s="75"/>
      <c r="K118" s="75"/>
      <c r="L118" s="73"/>
      <c r="M118" s="254"/>
      <c r="N118" s="48"/>
      <c r="O118" s="48"/>
      <c r="P118" s="48"/>
      <c r="Q118" s="48"/>
      <c r="R118" s="48"/>
      <c r="S118" s="48"/>
      <c r="T118" s="96"/>
      <c r="AT118" s="25" t="s">
        <v>403</v>
      </c>
      <c r="AU118" s="25" t="s">
        <v>81</v>
      </c>
    </row>
    <row r="119" spans="2:65" s="1" customFormat="1" ht="16.5" customHeight="1">
      <c r="B119" s="47"/>
      <c r="C119" s="288" t="s">
        <v>305</v>
      </c>
      <c r="D119" s="288" t="s">
        <v>506</v>
      </c>
      <c r="E119" s="289" t="s">
        <v>3457</v>
      </c>
      <c r="F119" s="290" t="s">
        <v>3458</v>
      </c>
      <c r="G119" s="291" t="s">
        <v>552</v>
      </c>
      <c r="H119" s="292">
        <v>108.156</v>
      </c>
      <c r="I119" s="293"/>
      <c r="J119" s="294">
        <f>ROUND(I119*H119,2)</f>
        <v>0</v>
      </c>
      <c r="K119" s="290" t="s">
        <v>400</v>
      </c>
      <c r="L119" s="295"/>
      <c r="M119" s="296" t="s">
        <v>22</v>
      </c>
      <c r="N119" s="297" t="s">
        <v>44</v>
      </c>
      <c r="O119" s="48"/>
      <c r="P119" s="249">
        <f>O119*H119</f>
        <v>0</v>
      </c>
      <c r="Q119" s="249">
        <v>1</v>
      </c>
      <c r="R119" s="249">
        <f>Q119*H119</f>
        <v>108.156</v>
      </c>
      <c r="S119" s="249">
        <v>0</v>
      </c>
      <c r="T119" s="250">
        <f>S119*H119</f>
        <v>0</v>
      </c>
      <c r="AR119" s="25" t="s">
        <v>443</v>
      </c>
      <c r="AT119" s="25" t="s">
        <v>506</v>
      </c>
      <c r="AU119" s="25" t="s">
        <v>81</v>
      </c>
      <c r="AY119" s="25" t="s">
        <v>394</v>
      </c>
      <c r="BE119" s="251">
        <f>IF(N119="základní",J119,0)</f>
        <v>0</v>
      </c>
      <c r="BF119" s="251">
        <f>IF(N119="snížená",J119,0)</f>
        <v>0</v>
      </c>
      <c r="BG119" s="251">
        <f>IF(N119="zákl. přenesená",J119,0)</f>
        <v>0</v>
      </c>
      <c r="BH119" s="251">
        <f>IF(N119="sníž. přenesená",J119,0)</f>
        <v>0</v>
      </c>
      <c r="BI119" s="251">
        <f>IF(N119="nulová",J119,0)</f>
        <v>0</v>
      </c>
      <c r="BJ119" s="25" t="s">
        <v>24</v>
      </c>
      <c r="BK119" s="251">
        <f>ROUND(I119*H119,2)</f>
        <v>0</v>
      </c>
      <c r="BL119" s="25" t="s">
        <v>401</v>
      </c>
      <c r="BM119" s="25" t="s">
        <v>3459</v>
      </c>
    </row>
    <row r="120" spans="2:47" s="1" customFormat="1" ht="13.5">
      <c r="B120" s="47"/>
      <c r="C120" s="75"/>
      <c r="D120" s="252" t="s">
        <v>403</v>
      </c>
      <c r="E120" s="75"/>
      <c r="F120" s="253" t="s">
        <v>3458</v>
      </c>
      <c r="G120" s="75"/>
      <c r="H120" s="75"/>
      <c r="I120" s="208"/>
      <c r="J120" s="75"/>
      <c r="K120" s="75"/>
      <c r="L120" s="73"/>
      <c r="M120" s="254"/>
      <c r="N120" s="48"/>
      <c r="O120" s="48"/>
      <c r="P120" s="48"/>
      <c r="Q120" s="48"/>
      <c r="R120" s="48"/>
      <c r="S120" s="48"/>
      <c r="T120" s="96"/>
      <c r="AT120" s="25" t="s">
        <v>403</v>
      </c>
      <c r="AU120" s="25" t="s">
        <v>81</v>
      </c>
    </row>
    <row r="121" spans="2:63" s="11" customFormat="1" ht="29.85" customHeight="1">
      <c r="B121" s="224"/>
      <c r="C121" s="225"/>
      <c r="D121" s="226" t="s">
        <v>72</v>
      </c>
      <c r="E121" s="238" t="s">
        <v>401</v>
      </c>
      <c r="F121" s="238" t="s">
        <v>1002</v>
      </c>
      <c r="G121" s="225"/>
      <c r="H121" s="225"/>
      <c r="I121" s="228"/>
      <c r="J121" s="239">
        <f>BK121</f>
        <v>0</v>
      </c>
      <c r="K121" s="225"/>
      <c r="L121" s="230"/>
      <c r="M121" s="231"/>
      <c r="N121" s="232"/>
      <c r="O121" s="232"/>
      <c r="P121" s="233">
        <f>SUM(P122:P123)</f>
        <v>0</v>
      </c>
      <c r="Q121" s="232"/>
      <c r="R121" s="233">
        <f>SUM(R122:R123)</f>
        <v>36.03429466</v>
      </c>
      <c r="S121" s="232"/>
      <c r="T121" s="234">
        <f>SUM(T122:T123)</f>
        <v>0</v>
      </c>
      <c r="AR121" s="235" t="s">
        <v>24</v>
      </c>
      <c r="AT121" s="236" t="s">
        <v>72</v>
      </c>
      <c r="AU121" s="236" t="s">
        <v>24</v>
      </c>
      <c r="AY121" s="235" t="s">
        <v>394</v>
      </c>
      <c r="BK121" s="237">
        <f>SUM(BK122:BK123)</f>
        <v>0</v>
      </c>
    </row>
    <row r="122" spans="2:65" s="1" customFormat="1" ht="16.5" customHeight="1">
      <c r="B122" s="47"/>
      <c r="C122" s="240" t="s">
        <v>475</v>
      </c>
      <c r="D122" s="240" t="s">
        <v>396</v>
      </c>
      <c r="E122" s="241" t="s">
        <v>3460</v>
      </c>
      <c r="F122" s="242" t="s">
        <v>3461</v>
      </c>
      <c r="G122" s="243" t="s">
        <v>425</v>
      </c>
      <c r="H122" s="244">
        <v>19.058</v>
      </c>
      <c r="I122" s="245"/>
      <c r="J122" s="246">
        <f>ROUND(I122*H122,2)</f>
        <v>0</v>
      </c>
      <c r="K122" s="242" t="s">
        <v>400</v>
      </c>
      <c r="L122" s="73"/>
      <c r="M122" s="247" t="s">
        <v>22</v>
      </c>
      <c r="N122" s="248" t="s">
        <v>44</v>
      </c>
      <c r="O122" s="48"/>
      <c r="P122" s="249">
        <f>O122*H122</f>
        <v>0</v>
      </c>
      <c r="Q122" s="249">
        <v>1.89077</v>
      </c>
      <c r="R122" s="249">
        <f>Q122*H122</f>
        <v>36.03429466</v>
      </c>
      <c r="S122" s="249">
        <v>0</v>
      </c>
      <c r="T122" s="250">
        <f>S122*H122</f>
        <v>0</v>
      </c>
      <c r="AR122" s="25" t="s">
        <v>401</v>
      </c>
      <c r="AT122" s="25" t="s">
        <v>396</v>
      </c>
      <c r="AU122" s="25" t="s">
        <v>81</v>
      </c>
      <c r="AY122" s="25" t="s">
        <v>394</v>
      </c>
      <c r="BE122" s="251">
        <f>IF(N122="základní",J122,0)</f>
        <v>0</v>
      </c>
      <c r="BF122" s="251">
        <f>IF(N122="snížená",J122,0)</f>
        <v>0</v>
      </c>
      <c r="BG122" s="251">
        <f>IF(N122="zákl. přenesená",J122,0)</f>
        <v>0</v>
      </c>
      <c r="BH122" s="251">
        <f>IF(N122="sníž. přenesená",J122,0)</f>
        <v>0</v>
      </c>
      <c r="BI122" s="251">
        <f>IF(N122="nulová",J122,0)</f>
        <v>0</v>
      </c>
      <c r="BJ122" s="25" t="s">
        <v>24</v>
      </c>
      <c r="BK122" s="251">
        <f>ROUND(I122*H122,2)</f>
        <v>0</v>
      </c>
      <c r="BL122" s="25" t="s">
        <v>401</v>
      </c>
      <c r="BM122" s="25" t="s">
        <v>3462</v>
      </c>
    </row>
    <row r="123" spans="2:47" s="1" customFormat="1" ht="13.5">
      <c r="B123" s="47"/>
      <c r="C123" s="75"/>
      <c r="D123" s="252" t="s">
        <v>403</v>
      </c>
      <c r="E123" s="75"/>
      <c r="F123" s="253" t="s">
        <v>3461</v>
      </c>
      <c r="G123" s="75"/>
      <c r="H123" s="75"/>
      <c r="I123" s="208"/>
      <c r="J123" s="75"/>
      <c r="K123" s="75"/>
      <c r="L123" s="73"/>
      <c r="M123" s="254"/>
      <c r="N123" s="48"/>
      <c r="O123" s="48"/>
      <c r="P123" s="48"/>
      <c r="Q123" s="48"/>
      <c r="R123" s="48"/>
      <c r="S123" s="48"/>
      <c r="T123" s="96"/>
      <c r="AT123" s="25" t="s">
        <v>403</v>
      </c>
      <c r="AU123" s="25" t="s">
        <v>81</v>
      </c>
    </row>
    <row r="124" spans="2:63" s="11" customFormat="1" ht="29.85" customHeight="1">
      <c r="B124" s="224"/>
      <c r="C124" s="225"/>
      <c r="D124" s="226" t="s">
        <v>72</v>
      </c>
      <c r="E124" s="238" t="s">
        <v>443</v>
      </c>
      <c r="F124" s="238" t="s">
        <v>1522</v>
      </c>
      <c r="G124" s="225"/>
      <c r="H124" s="225"/>
      <c r="I124" s="228"/>
      <c r="J124" s="239">
        <f>BK124</f>
        <v>0</v>
      </c>
      <c r="K124" s="225"/>
      <c r="L124" s="230"/>
      <c r="M124" s="231"/>
      <c r="N124" s="232"/>
      <c r="O124" s="232"/>
      <c r="P124" s="233">
        <f>SUM(P125:P134)</f>
        <v>0</v>
      </c>
      <c r="Q124" s="232"/>
      <c r="R124" s="233">
        <f>SUM(R125:R134)</f>
        <v>0.92018</v>
      </c>
      <c r="S124" s="232"/>
      <c r="T124" s="234">
        <f>SUM(T125:T134)</f>
        <v>0</v>
      </c>
      <c r="AR124" s="235" t="s">
        <v>24</v>
      </c>
      <c r="AT124" s="236" t="s">
        <v>72</v>
      </c>
      <c r="AU124" s="236" t="s">
        <v>24</v>
      </c>
      <c r="AY124" s="235" t="s">
        <v>394</v>
      </c>
      <c r="BK124" s="237">
        <f>SUM(BK125:BK134)</f>
        <v>0</v>
      </c>
    </row>
    <row r="125" spans="2:65" s="1" customFormat="1" ht="25.5" customHeight="1">
      <c r="B125" s="47"/>
      <c r="C125" s="240" t="s">
        <v>480</v>
      </c>
      <c r="D125" s="240" t="s">
        <v>396</v>
      </c>
      <c r="E125" s="241" t="s">
        <v>3463</v>
      </c>
      <c r="F125" s="242" t="s">
        <v>3464</v>
      </c>
      <c r="G125" s="243" t="s">
        <v>612</v>
      </c>
      <c r="H125" s="244">
        <v>10</v>
      </c>
      <c r="I125" s="245"/>
      <c r="J125" s="246">
        <f>ROUND(I125*H125,2)</f>
        <v>0</v>
      </c>
      <c r="K125" s="242" t="s">
        <v>22</v>
      </c>
      <c r="L125" s="73"/>
      <c r="M125" s="247" t="s">
        <v>22</v>
      </c>
      <c r="N125" s="248" t="s">
        <v>44</v>
      </c>
      <c r="O125" s="48"/>
      <c r="P125" s="249">
        <f>O125*H125</f>
        <v>0</v>
      </c>
      <c r="Q125" s="249">
        <v>0</v>
      </c>
      <c r="R125" s="249">
        <f>Q125*H125</f>
        <v>0</v>
      </c>
      <c r="S125" s="249">
        <v>0</v>
      </c>
      <c r="T125" s="250">
        <f>S125*H125</f>
        <v>0</v>
      </c>
      <c r="AR125" s="25" t="s">
        <v>401</v>
      </c>
      <c r="AT125" s="25" t="s">
        <v>396</v>
      </c>
      <c r="AU125" s="25" t="s">
        <v>81</v>
      </c>
      <c r="AY125" s="25" t="s">
        <v>394</v>
      </c>
      <c r="BE125" s="251">
        <f>IF(N125="základní",J125,0)</f>
        <v>0</v>
      </c>
      <c r="BF125" s="251">
        <f>IF(N125="snížená",J125,0)</f>
        <v>0</v>
      </c>
      <c r="BG125" s="251">
        <f>IF(N125="zákl. přenesená",J125,0)</f>
        <v>0</v>
      </c>
      <c r="BH125" s="251">
        <f>IF(N125="sníž. přenesená",J125,0)</f>
        <v>0</v>
      </c>
      <c r="BI125" s="251">
        <f>IF(N125="nulová",J125,0)</f>
        <v>0</v>
      </c>
      <c r="BJ125" s="25" t="s">
        <v>24</v>
      </c>
      <c r="BK125" s="251">
        <f>ROUND(I125*H125,2)</f>
        <v>0</v>
      </c>
      <c r="BL125" s="25" t="s">
        <v>401</v>
      </c>
      <c r="BM125" s="25" t="s">
        <v>3465</v>
      </c>
    </row>
    <row r="126" spans="2:47" s="1" customFormat="1" ht="13.5">
      <c r="B126" s="47"/>
      <c r="C126" s="75"/>
      <c r="D126" s="252" t="s">
        <v>403</v>
      </c>
      <c r="E126" s="75"/>
      <c r="F126" s="253" t="s">
        <v>3464</v>
      </c>
      <c r="G126" s="75"/>
      <c r="H126" s="75"/>
      <c r="I126" s="208"/>
      <c r="J126" s="75"/>
      <c r="K126" s="75"/>
      <c r="L126" s="73"/>
      <c r="M126" s="254"/>
      <c r="N126" s="48"/>
      <c r="O126" s="48"/>
      <c r="P126" s="48"/>
      <c r="Q126" s="48"/>
      <c r="R126" s="48"/>
      <c r="S126" s="48"/>
      <c r="T126" s="96"/>
      <c r="AT126" s="25" t="s">
        <v>403</v>
      </c>
      <c r="AU126" s="25" t="s">
        <v>81</v>
      </c>
    </row>
    <row r="127" spans="2:65" s="1" customFormat="1" ht="16.5" customHeight="1">
      <c r="B127" s="47"/>
      <c r="C127" s="240" t="s">
        <v>10</v>
      </c>
      <c r="D127" s="240" t="s">
        <v>396</v>
      </c>
      <c r="E127" s="241" t="s">
        <v>3466</v>
      </c>
      <c r="F127" s="242" t="s">
        <v>3467</v>
      </c>
      <c r="G127" s="243" t="s">
        <v>612</v>
      </c>
      <c r="H127" s="244">
        <v>3</v>
      </c>
      <c r="I127" s="245"/>
      <c r="J127" s="246">
        <f>ROUND(I127*H127,2)</f>
        <v>0</v>
      </c>
      <c r="K127" s="242" t="s">
        <v>400</v>
      </c>
      <c r="L127" s="73"/>
      <c r="M127" s="247" t="s">
        <v>22</v>
      </c>
      <c r="N127" s="248" t="s">
        <v>44</v>
      </c>
      <c r="O127" s="48"/>
      <c r="P127" s="249">
        <f>O127*H127</f>
        <v>0</v>
      </c>
      <c r="Q127" s="249">
        <v>0</v>
      </c>
      <c r="R127" s="249">
        <f>Q127*H127</f>
        <v>0</v>
      </c>
      <c r="S127" s="249">
        <v>0</v>
      </c>
      <c r="T127" s="250">
        <f>S127*H127</f>
        <v>0</v>
      </c>
      <c r="AR127" s="25" t="s">
        <v>401</v>
      </c>
      <c r="AT127" s="25" t="s">
        <v>396</v>
      </c>
      <c r="AU127" s="25" t="s">
        <v>81</v>
      </c>
      <c r="AY127" s="25" t="s">
        <v>394</v>
      </c>
      <c r="BE127" s="251">
        <f>IF(N127="základní",J127,0)</f>
        <v>0</v>
      </c>
      <c r="BF127" s="251">
        <f>IF(N127="snížená",J127,0)</f>
        <v>0</v>
      </c>
      <c r="BG127" s="251">
        <f>IF(N127="zákl. přenesená",J127,0)</f>
        <v>0</v>
      </c>
      <c r="BH127" s="251">
        <f>IF(N127="sníž. přenesená",J127,0)</f>
        <v>0</v>
      </c>
      <c r="BI127" s="251">
        <f>IF(N127="nulová",J127,0)</f>
        <v>0</v>
      </c>
      <c r="BJ127" s="25" t="s">
        <v>24</v>
      </c>
      <c r="BK127" s="251">
        <f>ROUND(I127*H127,2)</f>
        <v>0</v>
      </c>
      <c r="BL127" s="25" t="s">
        <v>401</v>
      </c>
      <c r="BM127" s="25" t="s">
        <v>3468</v>
      </c>
    </row>
    <row r="128" spans="2:47" s="1" customFormat="1" ht="13.5">
      <c r="B128" s="47"/>
      <c r="C128" s="75"/>
      <c r="D128" s="252" t="s">
        <v>403</v>
      </c>
      <c r="E128" s="75"/>
      <c r="F128" s="253" t="s">
        <v>3467</v>
      </c>
      <c r="G128" s="75"/>
      <c r="H128" s="75"/>
      <c r="I128" s="208"/>
      <c r="J128" s="75"/>
      <c r="K128" s="75"/>
      <c r="L128" s="73"/>
      <c r="M128" s="254"/>
      <c r="N128" s="48"/>
      <c r="O128" s="48"/>
      <c r="P128" s="48"/>
      <c r="Q128" s="48"/>
      <c r="R128" s="48"/>
      <c r="S128" s="48"/>
      <c r="T128" s="96"/>
      <c r="AT128" s="25" t="s">
        <v>403</v>
      </c>
      <c r="AU128" s="25" t="s">
        <v>81</v>
      </c>
    </row>
    <row r="129" spans="2:65" s="1" customFormat="1" ht="16.5" customHeight="1">
      <c r="B129" s="47"/>
      <c r="C129" s="240" t="s">
        <v>493</v>
      </c>
      <c r="D129" s="240" t="s">
        <v>396</v>
      </c>
      <c r="E129" s="241" t="s">
        <v>3469</v>
      </c>
      <c r="F129" s="242" t="s">
        <v>3470</v>
      </c>
      <c r="G129" s="243" t="s">
        <v>612</v>
      </c>
      <c r="H129" s="244">
        <v>3</v>
      </c>
      <c r="I129" s="245"/>
      <c r="J129" s="246">
        <f>ROUND(I129*H129,2)</f>
        <v>0</v>
      </c>
      <c r="K129" s="242" t="s">
        <v>400</v>
      </c>
      <c r="L129" s="73"/>
      <c r="M129" s="247" t="s">
        <v>22</v>
      </c>
      <c r="N129" s="248" t="s">
        <v>44</v>
      </c>
      <c r="O129" s="48"/>
      <c r="P129" s="249">
        <f>O129*H129</f>
        <v>0</v>
      </c>
      <c r="Q129" s="249">
        <v>0</v>
      </c>
      <c r="R129" s="249">
        <f>Q129*H129</f>
        <v>0</v>
      </c>
      <c r="S129" s="249">
        <v>0</v>
      </c>
      <c r="T129" s="250">
        <f>S129*H129</f>
        <v>0</v>
      </c>
      <c r="AR129" s="25" t="s">
        <v>401</v>
      </c>
      <c r="AT129" s="25" t="s">
        <v>396</v>
      </c>
      <c r="AU129" s="25" t="s">
        <v>81</v>
      </c>
      <c r="AY129" s="25" t="s">
        <v>394</v>
      </c>
      <c r="BE129" s="251">
        <f>IF(N129="základní",J129,0)</f>
        <v>0</v>
      </c>
      <c r="BF129" s="251">
        <f>IF(N129="snížená",J129,0)</f>
        <v>0</v>
      </c>
      <c r="BG129" s="251">
        <f>IF(N129="zákl. přenesená",J129,0)</f>
        <v>0</v>
      </c>
      <c r="BH129" s="251">
        <f>IF(N129="sníž. přenesená",J129,0)</f>
        <v>0</v>
      </c>
      <c r="BI129" s="251">
        <f>IF(N129="nulová",J129,0)</f>
        <v>0</v>
      </c>
      <c r="BJ129" s="25" t="s">
        <v>24</v>
      </c>
      <c r="BK129" s="251">
        <f>ROUND(I129*H129,2)</f>
        <v>0</v>
      </c>
      <c r="BL129" s="25" t="s">
        <v>401</v>
      </c>
      <c r="BM129" s="25" t="s">
        <v>3471</v>
      </c>
    </row>
    <row r="130" spans="2:47" s="1" customFormat="1" ht="13.5">
      <c r="B130" s="47"/>
      <c r="C130" s="75"/>
      <c r="D130" s="252" t="s">
        <v>403</v>
      </c>
      <c r="E130" s="75"/>
      <c r="F130" s="253" t="s">
        <v>3470</v>
      </c>
      <c r="G130" s="75"/>
      <c r="H130" s="75"/>
      <c r="I130" s="208"/>
      <c r="J130" s="75"/>
      <c r="K130" s="75"/>
      <c r="L130" s="73"/>
      <c r="M130" s="254"/>
      <c r="N130" s="48"/>
      <c r="O130" s="48"/>
      <c r="P130" s="48"/>
      <c r="Q130" s="48"/>
      <c r="R130" s="48"/>
      <c r="S130" s="48"/>
      <c r="T130" s="96"/>
      <c r="AT130" s="25" t="s">
        <v>403</v>
      </c>
      <c r="AU130" s="25" t="s">
        <v>81</v>
      </c>
    </row>
    <row r="131" spans="2:65" s="1" customFormat="1" ht="16.5" customHeight="1">
      <c r="B131" s="47"/>
      <c r="C131" s="240" t="s">
        <v>499</v>
      </c>
      <c r="D131" s="240" t="s">
        <v>396</v>
      </c>
      <c r="E131" s="241" t="s">
        <v>3472</v>
      </c>
      <c r="F131" s="242" t="s">
        <v>3473</v>
      </c>
      <c r="G131" s="243" t="s">
        <v>612</v>
      </c>
      <c r="H131" s="244">
        <v>3</v>
      </c>
      <c r="I131" s="245"/>
      <c r="J131" s="246">
        <f>ROUND(I131*H131,2)</f>
        <v>0</v>
      </c>
      <c r="K131" s="242" t="s">
        <v>400</v>
      </c>
      <c r="L131" s="73"/>
      <c r="M131" s="247" t="s">
        <v>22</v>
      </c>
      <c r="N131" s="248" t="s">
        <v>44</v>
      </c>
      <c r="O131" s="48"/>
      <c r="P131" s="249">
        <f>O131*H131</f>
        <v>0</v>
      </c>
      <c r="Q131" s="249">
        <v>0</v>
      </c>
      <c r="R131" s="249">
        <f>Q131*H131</f>
        <v>0</v>
      </c>
      <c r="S131" s="249">
        <v>0</v>
      </c>
      <c r="T131" s="250">
        <f>S131*H131</f>
        <v>0</v>
      </c>
      <c r="AR131" s="25" t="s">
        <v>401</v>
      </c>
      <c r="AT131" s="25" t="s">
        <v>396</v>
      </c>
      <c r="AU131" s="25" t="s">
        <v>81</v>
      </c>
      <c r="AY131" s="25" t="s">
        <v>394</v>
      </c>
      <c r="BE131" s="251">
        <f>IF(N131="základní",J131,0)</f>
        <v>0</v>
      </c>
      <c r="BF131" s="251">
        <f>IF(N131="snížená",J131,0)</f>
        <v>0</v>
      </c>
      <c r="BG131" s="251">
        <f>IF(N131="zákl. přenesená",J131,0)</f>
        <v>0</v>
      </c>
      <c r="BH131" s="251">
        <f>IF(N131="sníž. přenesená",J131,0)</f>
        <v>0</v>
      </c>
      <c r="BI131" s="251">
        <f>IF(N131="nulová",J131,0)</f>
        <v>0</v>
      </c>
      <c r="BJ131" s="25" t="s">
        <v>24</v>
      </c>
      <c r="BK131" s="251">
        <f>ROUND(I131*H131,2)</f>
        <v>0</v>
      </c>
      <c r="BL131" s="25" t="s">
        <v>401</v>
      </c>
      <c r="BM131" s="25" t="s">
        <v>3474</v>
      </c>
    </row>
    <row r="132" spans="2:47" s="1" customFormat="1" ht="13.5">
      <c r="B132" s="47"/>
      <c r="C132" s="75"/>
      <c r="D132" s="252" t="s">
        <v>403</v>
      </c>
      <c r="E132" s="75"/>
      <c r="F132" s="253" t="s">
        <v>3473</v>
      </c>
      <c r="G132" s="75"/>
      <c r="H132" s="75"/>
      <c r="I132" s="208"/>
      <c r="J132" s="75"/>
      <c r="K132" s="75"/>
      <c r="L132" s="73"/>
      <c r="M132" s="254"/>
      <c r="N132" s="48"/>
      <c r="O132" s="48"/>
      <c r="P132" s="48"/>
      <c r="Q132" s="48"/>
      <c r="R132" s="48"/>
      <c r="S132" s="48"/>
      <c r="T132" s="96"/>
      <c r="AT132" s="25" t="s">
        <v>403</v>
      </c>
      <c r="AU132" s="25" t="s">
        <v>81</v>
      </c>
    </row>
    <row r="133" spans="2:65" s="1" customFormat="1" ht="16.5" customHeight="1">
      <c r="B133" s="47"/>
      <c r="C133" s="240" t="s">
        <v>505</v>
      </c>
      <c r="D133" s="240" t="s">
        <v>396</v>
      </c>
      <c r="E133" s="241" t="s">
        <v>3475</v>
      </c>
      <c r="F133" s="242" t="s">
        <v>3476</v>
      </c>
      <c r="G133" s="243" t="s">
        <v>409</v>
      </c>
      <c r="H133" s="244">
        <v>2</v>
      </c>
      <c r="I133" s="245"/>
      <c r="J133" s="246">
        <f>ROUND(I133*H133,2)</f>
        <v>0</v>
      </c>
      <c r="K133" s="242" t="s">
        <v>400</v>
      </c>
      <c r="L133" s="73"/>
      <c r="M133" s="247" t="s">
        <v>22</v>
      </c>
      <c r="N133" s="248" t="s">
        <v>44</v>
      </c>
      <c r="O133" s="48"/>
      <c r="P133" s="249">
        <f>O133*H133</f>
        <v>0</v>
      </c>
      <c r="Q133" s="249">
        <v>0.46009</v>
      </c>
      <c r="R133" s="249">
        <f>Q133*H133</f>
        <v>0.92018</v>
      </c>
      <c r="S133" s="249">
        <v>0</v>
      </c>
      <c r="T133" s="250">
        <f>S133*H133</f>
        <v>0</v>
      </c>
      <c r="AR133" s="25" t="s">
        <v>401</v>
      </c>
      <c r="AT133" s="25" t="s">
        <v>396</v>
      </c>
      <c r="AU133" s="25" t="s">
        <v>81</v>
      </c>
      <c r="AY133" s="25" t="s">
        <v>394</v>
      </c>
      <c r="BE133" s="251">
        <f>IF(N133="základní",J133,0)</f>
        <v>0</v>
      </c>
      <c r="BF133" s="251">
        <f>IF(N133="snížená",J133,0)</f>
        <v>0</v>
      </c>
      <c r="BG133" s="251">
        <f>IF(N133="zákl. přenesená",J133,0)</f>
        <v>0</v>
      </c>
      <c r="BH133" s="251">
        <f>IF(N133="sníž. přenesená",J133,0)</f>
        <v>0</v>
      </c>
      <c r="BI133" s="251">
        <f>IF(N133="nulová",J133,0)</f>
        <v>0</v>
      </c>
      <c r="BJ133" s="25" t="s">
        <v>24</v>
      </c>
      <c r="BK133" s="251">
        <f>ROUND(I133*H133,2)</f>
        <v>0</v>
      </c>
      <c r="BL133" s="25" t="s">
        <v>401</v>
      </c>
      <c r="BM133" s="25" t="s">
        <v>3477</v>
      </c>
    </row>
    <row r="134" spans="2:47" s="1" customFormat="1" ht="13.5">
      <c r="B134" s="47"/>
      <c r="C134" s="75"/>
      <c r="D134" s="252" t="s">
        <v>403</v>
      </c>
      <c r="E134" s="75"/>
      <c r="F134" s="253" t="s">
        <v>3476</v>
      </c>
      <c r="G134" s="75"/>
      <c r="H134" s="75"/>
      <c r="I134" s="208"/>
      <c r="J134" s="75"/>
      <c r="K134" s="75"/>
      <c r="L134" s="73"/>
      <c r="M134" s="254"/>
      <c r="N134" s="48"/>
      <c r="O134" s="48"/>
      <c r="P134" s="48"/>
      <c r="Q134" s="48"/>
      <c r="R134" s="48"/>
      <c r="S134" s="48"/>
      <c r="T134" s="96"/>
      <c r="AT134" s="25" t="s">
        <v>403</v>
      </c>
      <c r="AU134" s="25" t="s">
        <v>81</v>
      </c>
    </row>
    <row r="135" spans="2:63" s="11" customFormat="1" ht="29.85" customHeight="1">
      <c r="B135" s="224"/>
      <c r="C135" s="225"/>
      <c r="D135" s="226" t="s">
        <v>72</v>
      </c>
      <c r="E135" s="238" t="s">
        <v>448</v>
      </c>
      <c r="F135" s="238" t="s">
        <v>1549</v>
      </c>
      <c r="G135" s="225"/>
      <c r="H135" s="225"/>
      <c r="I135" s="228"/>
      <c r="J135" s="239">
        <f>BK135</f>
        <v>0</v>
      </c>
      <c r="K135" s="225"/>
      <c r="L135" s="230"/>
      <c r="M135" s="231"/>
      <c r="N135" s="232"/>
      <c r="O135" s="232"/>
      <c r="P135" s="233">
        <f>SUM(P136:P137)</f>
        <v>0</v>
      </c>
      <c r="Q135" s="232"/>
      <c r="R135" s="233">
        <f>SUM(R136:R137)</f>
        <v>0</v>
      </c>
      <c r="S135" s="232"/>
      <c r="T135" s="234">
        <f>SUM(T136:T137)</f>
        <v>0</v>
      </c>
      <c r="AR135" s="235" t="s">
        <v>24</v>
      </c>
      <c r="AT135" s="236" t="s">
        <v>72</v>
      </c>
      <c r="AU135" s="236" t="s">
        <v>24</v>
      </c>
      <c r="AY135" s="235" t="s">
        <v>394</v>
      </c>
      <c r="BK135" s="237">
        <f>SUM(BK136:BK137)</f>
        <v>0</v>
      </c>
    </row>
    <row r="136" spans="2:65" s="1" customFormat="1" ht="16.5" customHeight="1">
      <c r="B136" s="47"/>
      <c r="C136" s="240" t="s">
        <v>1090</v>
      </c>
      <c r="D136" s="240" t="s">
        <v>396</v>
      </c>
      <c r="E136" s="241" t="s">
        <v>3478</v>
      </c>
      <c r="F136" s="242" t="s">
        <v>3479</v>
      </c>
      <c r="G136" s="243" t="s">
        <v>1649</v>
      </c>
      <c r="H136" s="244">
        <v>25</v>
      </c>
      <c r="I136" s="245"/>
      <c r="J136" s="246">
        <f>ROUND(I136*H136,2)</f>
        <v>0</v>
      </c>
      <c r="K136" s="242" t="s">
        <v>22</v>
      </c>
      <c r="L136" s="73"/>
      <c r="M136" s="247" t="s">
        <v>22</v>
      </c>
      <c r="N136" s="248" t="s">
        <v>44</v>
      </c>
      <c r="O136" s="48"/>
      <c r="P136" s="249">
        <f>O136*H136</f>
        <v>0</v>
      </c>
      <c r="Q136" s="249">
        <v>0</v>
      </c>
      <c r="R136" s="249">
        <f>Q136*H136</f>
        <v>0</v>
      </c>
      <c r="S136" s="249">
        <v>0</v>
      </c>
      <c r="T136" s="250">
        <f>S136*H136</f>
        <v>0</v>
      </c>
      <c r="AR136" s="25" t="s">
        <v>401</v>
      </c>
      <c r="AT136" s="25" t="s">
        <v>396</v>
      </c>
      <c r="AU136" s="25" t="s">
        <v>81</v>
      </c>
      <c r="AY136" s="25" t="s">
        <v>394</v>
      </c>
      <c r="BE136" s="251">
        <f>IF(N136="základní",J136,0)</f>
        <v>0</v>
      </c>
      <c r="BF136" s="251">
        <f>IF(N136="snížená",J136,0)</f>
        <v>0</v>
      </c>
      <c r="BG136" s="251">
        <f>IF(N136="zákl. přenesená",J136,0)</f>
        <v>0</v>
      </c>
      <c r="BH136" s="251">
        <f>IF(N136="sníž. přenesená",J136,0)</f>
        <v>0</v>
      </c>
      <c r="BI136" s="251">
        <f>IF(N136="nulová",J136,0)</f>
        <v>0</v>
      </c>
      <c r="BJ136" s="25" t="s">
        <v>24</v>
      </c>
      <c r="BK136" s="251">
        <f>ROUND(I136*H136,2)</f>
        <v>0</v>
      </c>
      <c r="BL136" s="25" t="s">
        <v>401</v>
      </c>
      <c r="BM136" s="25" t="s">
        <v>3480</v>
      </c>
    </row>
    <row r="137" spans="2:47" s="1" customFormat="1" ht="13.5">
      <c r="B137" s="47"/>
      <c r="C137" s="75"/>
      <c r="D137" s="252" t="s">
        <v>403</v>
      </c>
      <c r="E137" s="75"/>
      <c r="F137" s="253" t="s">
        <v>3479</v>
      </c>
      <c r="G137" s="75"/>
      <c r="H137" s="75"/>
      <c r="I137" s="208"/>
      <c r="J137" s="75"/>
      <c r="K137" s="75"/>
      <c r="L137" s="73"/>
      <c r="M137" s="254"/>
      <c r="N137" s="48"/>
      <c r="O137" s="48"/>
      <c r="P137" s="48"/>
      <c r="Q137" s="48"/>
      <c r="R137" s="48"/>
      <c r="S137" s="48"/>
      <c r="T137" s="96"/>
      <c r="AT137" s="25" t="s">
        <v>403</v>
      </c>
      <c r="AU137" s="25" t="s">
        <v>81</v>
      </c>
    </row>
    <row r="138" spans="2:63" s="11" customFormat="1" ht="29.85" customHeight="1">
      <c r="B138" s="224"/>
      <c r="C138" s="225"/>
      <c r="D138" s="226" t="s">
        <v>72</v>
      </c>
      <c r="E138" s="238" t="s">
        <v>1767</v>
      </c>
      <c r="F138" s="238" t="s">
        <v>1768</v>
      </c>
      <c r="G138" s="225"/>
      <c r="H138" s="225"/>
      <c r="I138" s="228"/>
      <c r="J138" s="239">
        <f>BK138</f>
        <v>0</v>
      </c>
      <c r="K138" s="225"/>
      <c r="L138" s="230"/>
      <c r="M138" s="231"/>
      <c r="N138" s="232"/>
      <c r="O138" s="232"/>
      <c r="P138" s="233">
        <f>SUM(P139:P144)</f>
        <v>0</v>
      </c>
      <c r="Q138" s="232"/>
      <c r="R138" s="233">
        <f>SUM(R139:R144)</f>
        <v>0</v>
      </c>
      <c r="S138" s="232"/>
      <c r="T138" s="234">
        <f>SUM(T139:T144)</f>
        <v>0</v>
      </c>
      <c r="AR138" s="235" t="s">
        <v>24</v>
      </c>
      <c r="AT138" s="236" t="s">
        <v>72</v>
      </c>
      <c r="AU138" s="236" t="s">
        <v>24</v>
      </c>
      <c r="AY138" s="235" t="s">
        <v>394</v>
      </c>
      <c r="BK138" s="237">
        <f>SUM(BK139:BK144)</f>
        <v>0</v>
      </c>
    </row>
    <row r="139" spans="2:65" s="1" customFormat="1" ht="16.5" customHeight="1">
      <c r="B139" s="47"/>
      <c r="C139" s="240" t="s">
        <v>512</v>
      </c>
      <c r="D139" s="240" t="s">
        <v>396</v>
      </c>
      <c r="E139" s="241" t="s">
        <v>3481</v>
      </c>
      <c r="F139" s="242" t="s">
        <v>3482</v>
      </c>
      <c r="G139" s="243" t="s">
        <v>552</v>
      </c>
      <c r="H139" s="244">
        <v>150.069</v>
      </c>
      <c r="I139" s="245"/>
      <c r="J139" s="246">
        <f>ROUND(I139*H139,2)</f>
        <v>0</v>
      </c>
      <c r="K139" s="242" t="s">
        <v>400</v>
      </c>
      <c r="L139" s="73"/>
      <c r="M139" s="247" t="s">
        <v>22</v>
      </c>
      <c r="N139" s="248" t="s">
        <v>44</v>
      </c>
      <c r="O139" s="48"/>
      <c r="P139" s="249">
        <f>O139*H139</f>
        <v>0</v>
      </c>
      <c r="Q139" s="249">
        <v>0</v>
      </c>
      <c r="R139" s="249">
        <f>Q139*H139</f>
        <v>0</v>
      </c>
      <c r="S139" s="249">
        <v>0</v>
      </c>
      <c r="T139" s="250">
        <f>S139*H139</f>
        <v>0</v>
      </c>
      <c r="AR139" s="25" t="s">
        <v>401</v>
      </c>
      <c r="AT139" s="25" t="s">
        <v>396</v>
      </c>
      <c r="AU139" s="25" t="s">
        <v>81</v>
      </c>
      <c r="AY139" s="25" t="s">
        <v>394</v>
      </c>
      <c r="BE139" s="251">
        <f>IF(N139="základní",J139,0)</f>
        <v>0</v>
      </c>
      <c r="BF139" s="251">
        <f>IF(N139="snížená",J139,0)</f>
        <v>0</v>
      </c>
      <c r="BG139" s="251">
        <f>IF(N139="zákl. přenesená",J139,0)</f>
        <v>0</v>
      </c>
      <c r="BH139" s="251">
        <f>IF(N139="sníž. přenesená",J139,0)</f>
        <v>0</v>
      </c>
      <c r="BI139" s="251">
        <f>IF(N139="nulová",J139,0)</f>
        <v>0</v>
      </c>
      <c r="BJ139" s="25" t="s">
        <v>24</v>
      </c>
      <c r="BK139" s="251">
        <f>ROUND(I139*H139,2)</f>
        <v>0</v>
      </c>
      <c r="BL139" s="25" t="s">
        <v>401</v>
      </c>
      <c r="BM139" s="25" t="s">
        <v>3483</v>
      </c>
    </row>
    <row r="140" spans="2:47" s="1" customFormat="1" ht="13.5">
      <c r="B140" s="47"/>
      <c r="C140" s="75"/>
      <c r="D140" s="252" t="s">
        <v>403</v>
      </c>
      <c r="E140" s="75"/>
      <c r="F140" s="253" t="s">
        <v>3482</v>
      </c>
      <c r="G140" s="75"/>
      <c r="H140" s="75"/>
      <c r="I140" s="208"/>
      <c r="J140" s="75"/>
      <c r="K140" s="75"/>
      <c r="L140" s="73"/>
      <c r="M140" s="254"/>
      <c r="N140" s="48"/>
      <c r="O140" s="48"/>
      <c r="P140" s="48"/>
      <c r="Q140" s="48"/>
      <c r="R140" s="48"/>
      <c r="S140" s="48"/>
      <c r="T140" s="96"/>
      <c r="AT140" s="25" t="s">
        <v>403</v>
      </c>
      <c r="AU140" s="25" t="s">
        <v>81</v>
      </c>
    </row>
    <row r="141" spans="2:65" s="1" customFormat="1" ht="25.5" customHeight="1">
      <c r="B141" s="47"/>
      <c r="C141" s="240" t="s">
        <v>518</v>
      </c>
      <c r="D141" s="240" t="s">
        <v>396</v>
      </c>
      <c r="E141" s="241" t="s">
        <v>3484</v>
      </c>
      <c r="F141" s="242" t="s">
        <v>3485</v>
      </c>
      <c r="G141" s="243" t="s">
        <v>552</v>
      </c>
      <c r="H141" s="244">
        <v>150.069</v>
      </c>
      <c r="I141" s="245"/>
      <c r="J141" s="246">
        <f>ROUND(I141*H141,2)</f>
        <v>0</v>
      </c>
      <c r="K141" s="242" t="s">
        <v>400</v>
      </c>
      <c r="L141" s="73"/>
      <c r="M141" s="247" t="s">
        <v>22</v>
      </c>
      <c r="N141" s="248" t="s">
        <v>44</v>
      </c>
      <c r="O141" s="48"/>
      <c r="P141" s="249">
        <f>O141*H141</f>
        <v>0</v>
      </c>
      <c r="Q141" s="249">
        <v>0</v>
      </c>
      <c r="R141" s="249">
        <f>Q141*H141</f>
        <v>0</v>
      </c>
      <c r="S141" s="249">
        <v>0</v>
      </c>
      <c r="T141" s="250">
        <f>S141*H141</f>
        <v>0</v>
      </c>
      <c r="AR141" s="25" t="s">
        <v>401</v>
      </c>
      <c r="AT141" s="25" t="s">
        <v>396</v>
      </c>
      <c r="AU141" s="25" t="s">
        <v>81</v>
      </c>
      <c r="AY141" s="25" t="s">
        <v>394</v>
      </c>
      <c r="BE141" s="251">
        <f>IF(N141="základní",J141,0)</f>
        <v>0</v>
      </c>
      <c r="BF141" s="251">
        <f>IF(N141="snížená",J141,0)</f>
        <v>0</v>
      </c>
      <c r="BG141" s="251">
        <f>IF(N141="zákl. přenesená",J141,0)</f>
        <v>0</v>
      </c>
      <c r="BH141" s="251">
        <f>IF(N141="sníž. přenesená",J141,0)</f>
        <v>0</v>
      </c>
      <c r="BI141" s="251">
        <f>IF(N141="nulová",J141,0)</f>
        <v>0</v>
      </c>
      <c r="BJ141" s="25" t="s">
        <v>24</v>
      </c>
      <c r="BK141" s="251">
        <f>ROUND(I141*H141,2)</f>
        <v>0</v>
      </c>
      <c r="BL141" s="25" t="s">
        <v>401</v>
      </c>
      <c r="BM141" s="25" t="s">
        <v>3486</v>
      </c>
    </row>
    <row r="142" spans="2:47" s="1" customFormat="1" ht="13.5">
      <c r="B142" s="47"/>
      <c r="C142" s="75"/>
      <c r="D142" s="252" t="s">
        <v>403</v>
      </c>
      <c r="E142" s="75"/>
      <c r="F142" s="253" t="s">
        <v>3485</v>
      </c>
      <c r="G142" s="75"/>
      <c r="H142" s="75"/>
      <c r="I142" s="208"/>
      <c r="J142" s="75"/>
      <c r="K142" s="75"/>
      <c r="L142" s="73"/>
      <c r="M142" s="254"/>
      <c r="N142" s="48"/>
      <c r="O142" s="48"/>
      <c r="P142" s="48"/>
      <c r="Q142" s="48"/>
      <c r="R142" s="48"/>
      <c r="S142" s="48"/>
      <c r="T142" s="96"/>
      <c r="AT142" s="25" t="s">
        <v>403</v>
      </c>
      <c r="AU142" s="25" t="s">
        <v>81</v>
      </c>
    </row>
    <row r="143" spans="2:65" s="1" customFormat="1" ht="25.5" customHeight="1">
      <c r="B143" s="47"/>
      <c r="C143" s="240" t="s">
        <v>9</v>
      </c>
      <c r="D143" s="240" t="s">
        <v>396</v>
      </c>
      <c r="E143" s="241" t="s">
        <v>3487</v>
      </c>
      <c r="F143" s="242" t="s">
        <v>3488</v>
      </c>
      <c r="G143" s="243" t="s">
        <v>552</v>
      </c>
      <c r="H143" s="244">
        <v>150.069</v>
      </c>
      <c r="I143" s="245"/>
      <c r="J143" s="246">
        <f>ROUND(I143*H143,2)</f>
        <v>0</v>
      </c>
      <c r="K143" s="242" t="s">
        <v>400</v>
      </c>
      <c r="L143" s="73"/>
      <c r="M143" s="247" t="s">
        <v>22</v>
      </c>
      <c r="N143" s="248" t="s">
        <v>44</v>
      </c>
      <c r="O143" s="48"/>
      <c r="P143" s="249">
        <f>O143*H143</f>
        <v>0</v>
      </c>
      <c r="Q143" s="249">
        <v>0</v>
      </c>
      <c r="R143" s="249">
        <f>Q143*H143</f>
        <v>0</v>
      </c>
      <c r="S143" s="249">
        <v>0</v>
      </c>
      <c r="T143" s="250">
        <f>S143*H143</f>
        <v>0</v>
      </c>
      <c r="AR143" s="25" t="s">
        <v>401</v>
      </c>
      <c r="AT143" s="25" t="s">
        <v>396</v>
      </c>
      <c r="AU143" s="25" t="s">
        <v>81</v>
      </c>
      <c r="AY143" s="25" t="s">
        <v>394</v>
      </c>
      <c r="BE143" s="251">
        <f>IF(N143="základní",J143,0)</f>
        <v>0</v>
      </c>
      <c r="BF143" s="251">
        <f>IF(N143="snížená",J143,0)</f>
        <v>0</v>
      </c>
      <c r="BG143" s="251">
        <f>IF(N143="zákl. přenesená",J143,0)</f>
        <v>0</v>
      </c>
      <c r="BH143" s="251">
        <f>IF(N143="sníž. přenesená",J143,0)</f>
        <v>0</v>
      </c>
      <c r="BI143" s="251">
        <f>IF(N143="nulová",J143,0)</f>
        <v>0</v>
      </c>
      <c r="BJ143" s="25" t="s">
        <v>24</v>
      </c>
      <c r="BK143" s="251">
        <f>ROUND(I143*H143,2)</f>
        <v>0</v>
      </c>
      <c r="BL143" s="25" t="s">
        <v>401</v>
      </c>
      <c r="BM143" s="25" t="s">
        <v>3489</v>
      </c>
    </row>
    <row r="144" spans="2:47" s="1" customFormat="1" ht="13.5">
      <c r="B144" s="47"/>
      <c r="C144" s="75"/>
      <c r="D144" s="252" t="s">
        <v>403</v>
      </c>
      <c r="E144" s="75"/>
      <c r="F144" s="253" t="s">
        <v>3488</v>
      </c>
      <c r="G144" s="75"/>
      <c r="H144" s="75"/>
      <c r="I144" s="208"/>
      <c r="J144" s="75"/>
      <c r="K144" s="75"/>
      <c r="L144" s="73"/>
      <c r="M144" s="254"/>
      <c r="N144" s="48"/>
      <c r="O144" s="48"/>
      <c r="P144" s="48"/>
      <c r="Q144" s="48"/>
      <c r="R144" s="48"/>
      <c r="S144" s="48"/>
      <c r="T144" s="96"/>
      <c r="AT144" s="25" t="s">
        <v>403</v>
      </c>
      <c r="AU144" s="25" t="s">
        <v>81</v>
      </c>
    </row>
    <row r="145" spans="2:63" s="11" customFormat="1" ht="37.4" customHeight="1">
      <c r="B145" s="224"/>
      <c r="C145" s="225"/>
      <c r="D145" s="226" t="s">
        <v>72</v>
      </c>
      <c r="E145" s="227" t="s">
        <v>1773</v>
      </c>
      <c r="F145" s="227" t="s">
        <v>1774</v>
      </c>
      <c r="G145" s="225"/>
      <c r="H145" s="225"/>
      <c r="I145" s="228"/>
      <c r="J145" s="229">
        <f>BK145</f>
        <v>0</v>
      </c>
      <c r="K145" s="225"/>
      <c r="L145" s="230"/>
      <c r="M145" s="231"/>
      <c r="N145" s="232"/>
      <c r="O145" s="232"/>
      <c r="P145" s="233">
        <f>P146+P199+P254+P321+P336</f>
        <v>0</v>
      </c>
      <c r="Q145" s="232"/>
      <c r="R145" s="233">
        <f>R146+R199+R254+R321+R336</f>
        <v>1.43918</v>
      </c>
      <c r="S145" s="232"/>
      <c r="T145" s="234">
        <f>T146+T199+T254+T321+T336</f>
        <v>0</v>
      </c>
      <c r="AR145" s="235" t="s">
        <v>81</v>
      </c>
      <c r="AT145" s="236" t="s">
        <v>72</v>
      </c>
      <c r="AU145" s="236" t="s">
        <v>73</v>
      </c>
      <c r="AY145" s="235" t="s">
        <v>394</v>
      </c>
      <c r="BK145" s="237">
        <f>BK146+BK199+BK254+BK321+BK336</f>
        <v>0</v>
      </c>
    </row>
    <row r="146" spans="2:63" s="11" customFormat="1" ht="19.9" customHeight="1">
      <c r="B146" s="224"/>
      <c r="C146" s="225"/>
      <c r="D146" s="226" t="s">
        <v>72</v>
      </c>
      <c r="E146" s="238" t="s">
        <v>2033</v>
      </c>
      <c r="F146" s="238" t="s">
        <v>2034</v>
      </c>
      <c r="G146" s="225"/>
      <c r="H146" s="225"/>
      <c r="I146" s="228"/>
      <c r="J146" s="239">
        <f>BK146</f>
        <v>0</v>
      </c>
      <c r="K146" s="225"/>
      <c r="L146" s="230"/>
      <c r="M146" s="231"/>
      <c r="N146" s="232"/>
      <c r="O146" s="232"/>
      <c r="P146" s="233">
        <f>SUM(P147:P198)</f>
        <v>0</v>
      </c>
      <c r="Q146" s="232"/>
      <c r="R146" s="233">
        <f>SUM(R147:R198)</f>
        <v>0.7425600000000001</v>
      </c>
      <c r="S146" s="232"/>
      <c r="T146" s="234">
        <f>SUM(T147:T198)</f>
        <v>0</v>
      </c>
      <c r="AR146" s="235" t="s">
        <v>81</v>
      </c>
      <c r="AT146" s="236" t="s">
        <v>72</v>
      </c>
      <c r="AU146" s="236" t="s">
        <v>24</v>
      </c>
      <c r="AY146" s="235" t="s">
        <v>394</v>
      </c>
      <c r="BK146" s="237">
        <f>SUM(BK147:BK198)</f>
        <v>0</v>
      </c>
    </row>
    <row r="147" spans="2:65" s="1" customFormat="1" ht="16.5" customHeight="1">
      <c r="B147" s="47"/>
      <c r="C147" s="240" t="s">
        <v>556</v>
      </c>
      <c r="D147" s="240" t="s">
        <v>396</v>
      </c>
      <c r="E147" s="241" t="s">
        <v>2033</v>
      </c>
      <c r="F147" s="242" t="s">
        <v>3490</v>
      </c>
      <c r="G147" s="243" t="s">
        <v>612</v>
      </c>
      <c r="H147" s="244">
        <v>92</v>
      </c>
      <c r="I147" s="245"/>
      <c r="J147" s="246">
        <f>ROUND(I147*H147,2)</f>
        <v>0</v>
      </c>
      <c r="K147" s="242" t="s">
        <v>22</v>
      </c>
      <c r="L147" s="73"/>
      <c r="M147" s="247" t="s">
        <v>22</v>
      </c>
      <c r="N147" s="248" t="s">
        <v>44</v>
      </c>
      <c r="O147" s="48"/>
      <c r="P147" s="249">
        <f>O147*H147</f>
        <v>0</v>
      </c>
      <c r="Q147" s="249">
        <v>0.00162</v>
      </c>
      <c r="R147" s="249">
        <f>Q147*H147</f>
        <v>0.14904</v>
      </c>
      <c r="S147" s="249">
        <v>0</v>
      </c>
      <c r="T147" s="250">
        <f>S147*H147</f>
        <v>0</v>
      </c>
      <c r="AR147" s="25" t="s">
        <v>493</v>
      </c>
      <c r="AT147" s="25" t="s">
        <v>396</v>
      </c>
      <c r="AU147" s="25" t="s">
        <v>81</v>
      </c>
      <c r="AY147" s="25" t="s">
        <v>394</v>
      </c>
      <c r="BE147" s="251">
        <f>IF(N147="základní",J147,0)</f>
        <v>0</v>
      </c>
      <c r="BF147" s="251">
        <f>IF(N147="snížená",J147,0)</f>
        <v>0</v>
      </c>
      <c r="BG147" s="251">
        <f>IF(N147="zákl. přenesená",J147,0)</f>
        <v>0</v>
      </c>
      <c r="BH147" s="251">
        <f>IF(N147="sníž. přenesená",J147,0)</f>
        <v>0</v>
      </c>
      <c r="BI147" s="251">
        <f>IF(N147="nulová",J147,0)</f>
        <v>0</v>
      </c>
      <c r="BJ147" s="25" t="s">
        <v>24</v>
      </c>
      <c r="BK147" s="251">
        <f>ROUND(I147*H147,2)</f>
        <v>0</v>
      </c>
      <c r="BL147" s="25" t="s">
        <v>493</v>
      </c>
      <c r="BM147" s="25" t="s">
        <v>3491</v>
      </c>
    </row>
    <row r="148" spans="2:47" s="1" customFormat="1" ht="13.5">
      <c r="B148" s="47"/>
      <c r="C148" s="75"/>
      <c r="D148" s="252" t="s">
        <v>403</v>
      </c>
      <c r="E148" s="75"/>
      <c r="F148" s="253" t="s">
        <v>3490</v>
      </c>
      <c r="G148" s="75"/>
      <c r="H148" s="75"/>
      <c r="I148" s="208"/>
      <c r="J148" s="75"/>
      <c r="K148" s="75"/>
      <c r="L148" s="73"/>
      <c r="M148" s="254"/>
      <c r="N148" s="48"/>
      <c r="O148" s="48"/>
      <c r="P148" s="48"/>
      <c r="Q148" s="48"/>
      <c r="R148" s="48"/>
      <c r="S148" s="48"/>
      <c r="T148" s="96"/>
      <c r="AT148" s="25" t="s">
        <v>403</v>
      </c>
      <c r="AU148" s="25" t="s">
        <v>81</v>
      </c>
    </row>
    <row r="149" spans="2:65" s="1" customFormat="1" ht="16.5" customHeight="1">
      <c r="B149" s="47"/>
      <c r="C149" s="240" t="s">
        <v>528</v>
      </c>
      <c r="D149" s="240" t="s">
        <v>396</v>
      </c>
      <c r="E149" s="241" t="s">
        <v>3492</v>
      </c>
      <c r="F149" s="242" t="s">
        <v>3493</v>
      </c>
      <c r="G149" s="243" t="s">
        <v>612</v>
      </c>
      <c r="H149" s="244">
        <v>42</v>
      </c>
      <c r="I149" s="245"/>
      <c r="J149" s="246">
        <f>ROUND(I149*H149,2)</f>
        <v>0</v>
      </c>
      <c r="K149" s="242" t="s">
        <v>400</v>
      </c>
      <c r="L149" s="73"/>
      <c r="M149" s="247" t="s">
        <v>22</v>
      </c>
      <c r="N149" s="248" t="s">
        <v>44</v>
      </c>
      <c r="O149" s="48"/>
      <c r="P149" s="249">
        <f>O149*H149</f>
        <v>0</v>
      </c>
      <c r="Q149" s="249">
        <v>0.00126</v>
      </c>
      <c r="R149" s="249">
        <f>Q149*H149</f>
        <v>0.05292</v>
      </c>
      <c r="S149" s="249">
        <v>0</v>
      </c>
      <c r="T149" s="250">
        <f>S149*H149</f>
        <v>0</v>
      </c>
      <c r="AR149" s="25" t="s">
        <v>493</v>
      </c>
      <c r="AT149" s="25" t="s">
        <v>396</v>
      </c>
      <c r="AU149" s="25" t="s">
        <v>81</v>
      </c>
      <c r="AY149" s="25" t="s">
        <v>394</v>
      </c>
      <c r="BE149" s="251">
        <f>IF(N149="základní",J149,0)</f>
        <v>0</v>
      </c>
      <c r="BF149" s="251">
        <f>IF(N149="snížená",J149,0)</f>
        <v>0</v>
      </c>
      <c r="BG149" s="251">
        <f>IF(N149="zákl. přenesená",J149,0)</f>
        <v>0</v>
      </c>
      <c r="BH149" s="251">
        <f>IF(N149="sníž. přenesená",J149,0)</f>
        <v>0</v>
      </c>
      <c r="BI149" s="251">
        <f>IF(N149="nulová",J149,0)</f>
        <v>0</v>
      </c>
      <c r="BJ149" s="25" t="s">
        <v>24</v>
      </c>
      <c r="BK149" s="251">
        <f>ROUND(I149*H149,2)</f>
        <v>0</v>
      </c>
      <c r="BL149" s="25" t="s">
        <v>493</v>
      </c>
      <c r="BM149" s="25" t="s">
        <v>3494</v>
      </c>
    </row>
    <row r="150" spans="2:47" s="1" customFormat="1" ht="13.5">
      <c r="B150" s="47"/>
      <c r="C150" s="75"/>
      <c r="D150" s="252" t="s">
        <v>403</v>
      </c>
      <c r="E150" s="75"/>
      <c r="F150" s="253" t="s">
        <v>3493</v>
      </c>
      <c r="G150" s="75"/>
      <c r="H150" s="75"/>
      <c r="I150" s="208"/>
      <c r="J150" s="75"/>
      <c r="K150" s="75"/>
      <c r="L150" s="73"/>
      <c r="M150" s="254"/>
      <c r="N150" s="48"/>
      <c r="O150" s="48"/>
      <c r="P150" s="48"/>
      <c r="Q150" s="48"/>
      <c r="R150" s="48"/>
      <c r="S150" s="48"/>
      <c r="T150" s="96"/>
      <c r="AT150" s="25" t="s">
        <v>403</v>
      </c>
      <c r="AU150" s="25" t="s">
        <v>81</v>
      </c>
    </row>
    <row r="151" spans="2:65" s="1" customFormat="1" ht="16.5" customHeight="1">
      <c r="B151" s="47"/>
      <c r="C151" s="240" t="s">
        <v>533</v>
      </c>
      <c r="D151" s="240" t="s">
        <v>396</v>
      </c>
      <c r="E151" s="241" t="s">
        <v>3495</v>
      </c>
      <c r="F151" s="242" t="s">
        <v>3496</v>
      </c>
      <c r="G151" s="243" t="s">
        <v>612</v>
      </c>
      <c r="H151" s="244">
        <v>26</v>
      </c>
      <c r="I151" s="245"/>
      <c r="J151" s="246">
        <f>ROUND(I151*H151,2)</f>
        <v>0</v>
      </c>
      <c r="K151" s="242" t="s">
        <v>400</v>
      </c>
      <c r="L151" s="73"/>
      <c r="M151" s="247" t="s">
        <v>22</v>
      </c>
      <c r="N151" s="248" t="s">
        <v>44</v>
      </c>
      <c r="O151" s="48"/>
      <c r="P151" s="249">
        <f>O151*H151</f>
        <v>0</v>
      </c>
      <c r="Q151" s="249">
        <v>0.00177</v>
      </c>
      <c r="R151" s="249">
        <f>Q151*H151</f>
        <v>0.046020000000000005</v>
      </c>
      <c r="S151" s="249">
        <v>0</v>
      </c>
      <c r="T151" s="250">
        <f>S151*H151</f>
        <v>0</v>
      </c>
      <c r="AR151" s="25" t="s">
        <v>493</v>
      </c>
      <c r="AT151" s="25" t="s">
        <v>396</v>
      </c>
      <c r="AU151" s="25" t="s">
        <v>81</v>
      </c>
      <c r="AY151" s="25" t="s">
        <v>394</v>
      </c>
      <c r="BE151" s="251">
        <f>IF(N151="základní",J151,0)</f>
        <v>0</v>
      </c>
      <c r="BF151" s="251">
        <f>IF(N151="snížená",J151,0)</f>
        <v>0</v>
      </c>
      <c r="BG151" s="251">
        <f>IF(N151="zákl. přenesená",J151,0)</f>
        <v>0</v>
      </c>
      <c r="BH151" s="251">
        <f>IF(N151="sníž. přenesená",J151,0)</f>
        <v>0</v>
      </c>
      <c r="BI151" s="251">
        <f>IF(N151="nulová",J151,0)</f>
        <v>0</v>
      </c>
      <c r="BJ151" s="25" t="s">
        <v>24</v>
      </c>
      <c r="BK151" s="251">
        <f>ROUND(I151*H151,2)</f>
        <v>0</v>
      </c>
      <c r="BL151" s="25" t="s">
        <v>493</v>
      </c>
      <c r="BM151" s="25" t="s">
        <v>3497</v>
      </c>
    </row>
    <row r="152" spans="2:47" s="1" customFormat="1" ht="13.5">
      <c r="B152" s="47"/>
      <c r="C152" s="75"/>
      <c r="D152" s="252" t="s">
        <v>403</v>
      </c>
      <c r="E152" s="75"/>
      <c r="F152" s="253" t="s">
        <v>3496</v>
      </c>
      <c r="G152" s="75"/>
      <c r="H152" s="75"/>
      <c r="I152" s="208"/>
      <c r="J152" s="75"/>
      <c r="K152" s="75"/>
      <c r="L152" s="73"/>
      <c r="M152" s="254"/>
      <c r="N152" s="48"/>
      <c r="O152" s="48"/>
      <c r="P152" s="48"/>
      <c r="Q152" s="48"/>
      <c r="R152" s="48"/>
      <c r="S152" s="48"/>
      <c r="T152" s="96"/>
      <c r="AT152" s="25" t="s">
        <v>403</v>
      </c>
      <c r="AU152" s="25" t="s">
        <v>81</v>
      </c>
    </row>
    <row r="153" spans="2:65" s="1" customFormat="1" ht="16.5" customHeight="1">
      <c r="B153" s="47"/>
      <c r="C153" s="240" t="s">
        <v>540</v>
      </c>
      <c r="D153" s="240" t="s">
        <v>396</v>
      </c>
      <c r="E153" s="241" t="s">
        <v>3498</v>
      </c>
      <c r="F153" s="242" t="s">
        <v>3499</v>
      </c>
      <c r="G153" s="243" t="s">
        <v>612</v>
      </c>
      <c r="H153" s="244">
        <v>58</v>
      </c>
      <c r="I153" s="245"/>
      <c r="J153" s="246">
        <f>ROUND(I153*H153,2)</f>
        <v>0</v>
      </c>
      <c r="K153" s="242" t="s">
        <v>400</v>
      </c>
      <c r="L153" s="73"/>
      <c r="M153" s="247" t="s">
        <v>22</v>
      </c>
      <c r="N153" s="248" t="s">
        <v>44</v>
      </c>
      <c r="O153" s="48"/>
      <c r="P153" s="249">
        <f>O153*H153</f>
        <v>0</v>
      </c>
      <c r="Q153" s="249">
        <v>0.00277</v>
      </c>
      <c r="R153" s="249">
        <f>Q153*H153</f>
        <v>0.16066</v>
      </c>
      <c r="S153" s="249">
        <v>0</v>
      </c>
      <c r="T153" s="250">
        <f>S153*H153</f>
        <v>0</v>
      </c>
      <c r="AR153" s="25" t="s">
        <v>493</v>
      </c>
      <c r="AT153" s="25" t="s">
        <v>396</v>
      </c>
      <c r="AU153" s="25" t="s">
        <v>81</v>
      </c>
      <c r="AY153" s="25" t="s">
        <v>394</v>
      </c>
      <c r="BE153" s="251">
        <f>IF(N153="základní",J153,0)</f>
        <v>0</v>
      </c>
      <c r="BF153" s="251">
        <f>IF(N153="snížená",J153,0)</f>
        <v>0</v>
      </c>
      <c r="BG153" s="251">
        <f>IF(N153="zákl. přenesená",J153,0)</f>
        <v>0</v>
      </c>
      <c r="BH153" s="251">
        <f>IF(N153="sníž. přenesená",J153,0)</f>
        <v>0</v>
      </c>
      <c r="BI153" s="251">
        <f>IF(N153="nulová",J153,0)</f>
        <v>0</v>
      </c>
      <c r="BJ153" s="25" t="s">
        <v>24</v>
      </c>
      <c r="BK153" s="251">
        <f>ROUND(I153*H153,2)</f>
        <v>0</v>
      </c>
      <c r="BL153" s="25" t="s">
        <v>493</v>
      </c>
      <c r="BM153" s="25" t="s">
        <v>3500</v>
      </c>
    </row>
    <row r="154" spans="2:47" s="1" customFormat="1" ht="13.5">
      <c r="B154" s="47"/>
      <c r="C154" s="75"/>
      <c r="D154" s="252" t="s">
        <v>403</v>
      </c>
      <c r="E154" s="75"/>
      <c r="F154" s="253" t="s">
        <v>3499</v>
      </c>
      <c r="G154" s="75"/>
      <c r="H154" s="75"/>
      <c r="I154" s="208"/>
      <c r="J154" s="75"/>
      <c r="K154" s="75"/>
      <c r="L154" s="73"/>
      <c r="M154" s="254"/>
      <c r="N154" s="48"/>
      <c r="O154" s="48"/>
      <c r="P154" s="48"/>
      <c r="Q154" s="48"/>
      <c r="R154" s="48"/>
      <c r="S154" s="48"/>
      <c r="T154" s="96"/>
      <c r="AT154" s="25" t="s">
        <v>403</v>
      </c>
      <c r="AU154" s="25" t="s">
        <v>81</v>
      </c>
    </row>
    <row r="155" spans="2:65" s="1" customFormat="1" ht="16.5" customHeight="1">
      <c r="B155" s="47"/>
      <c r="C155" s="240" t="s">
        <v>545</v>
      </c>
      <c r="D155" s="240" t="s">
        <v>396</v>
      </c>
      <c r="E155" s="241" t="s">
        <v>3501</v>
      </c>
      <c r="F155" s="242" t="s">
        <v>3502</v>
      </c>
      <c r="G155" s="243" t="s">
        <v>612</v>
      </c>
      <c r="H155" s="244">
        <v>38</v>
      </c>
      <c r="I155" s="245"/>
      <c r="J155" s="246">
        <f>ROUND(I155*H155,2)</f>
        <v>0</v>
      </c>
      <c r="K155" s="242" t="s">
        <v>400</v>
      </c>
      <c r="L155" s="73"/>
      <c r="M155" s="247" t="s">
        <v>22</v>
      </c>
      <c r="N155" s="248" t="s">
        <v>44</v>
      </c>
      <c r="O155" s="48"/>
      <c r="P155" s="249">
        <f>O155*H155</f>
        <v>0</v>
      </c>
      <c r="Q155" s="249">
        <v>0.0044</v>
      </c>
      <c r="R155" s="249">
        <f>Q155*H155</f>
        <v>0.16720000000000002</v>
      </c>
      <c r="S155" s="249">
        <v>0</v>
      </c>
      <c r="T155" s="250">
        <f>S155*H155</f>
        <v>0</v>
      </c>
      <c r="AR155" s="25" t="s">
        <v>493</v>
      </c>
      <c r="AT155" s="25" t="s">
        <v>396</v>
      </c>
      <c r="AU155" s="25" t="s">
        <v>81</v>
      </c>
      <c r="AY155" s="25" t="s">
        <v>394</v>
      </c>
      <c r="BE155" s="251">
        <f>IF(N155="základní",J155,0)</f>
        <v>0</v>
      </c>
      <c r="BF155" s="251">
        <f>IF(N155="snížená",J155,0)</f>
        <v>0</v>
      </c>
      <c r="BG155" s="251">
        <f>IF(N155="zákl. přenesená",J155,0)</f>
        <v>0</v>
      </c>
      <c r="BH155" s="251">
        <f>IF(N155="sníž. přenesená",J155,0)</f>
        <v>0</v>
      </c>
      <c r="BI155" s="251">
        <f>IF(N155="nulová",J155,0)</f>
        <v>0</v>
      </c>
      <c r="BJ155" s="25" t="s">
        <v>24</v>
      </c>
      <c r="BK155" s="251">
        <f>ROUND(I155*H155,2)</f>
        <v>0</v>
      </c>
      <c r="BL155" s="25" t="s">
        <v>493</v>
      </c>
      <c r="BM155" s="25" t="s">
        <v>3503</v>
      </c>
    </row>
    <row r="156" spans="2:47" s="1" customFormat="1" ht="13.5">
      <c r="B156" s="47"/>
      <c r="C156" s="75"/>
      <c r="D156" s="252" t="s">
        <v>403</v>
      </c>
      <c r="E156" s="75"/>
      <c r="F156" s="253" t="s">
        <v>3504</v>
      </c>
      <c r="G156" s="75"/>
      <c r="H156" s="75"/>
      <c r="I156" s="208"/>
      <c r="J156" s="75"/>
      <c r="K156" s="75"/>
      <c r="L156" s="73"/>
      <c r="M156" s="254"/>
      <c r="N156" s="48"/>
      <c r="O156" s="48"/>
      <c r="P156" s="48"/>
      <c r="Q156" s="48"/>
      <c r="R156" s="48"/>
      <c r="S156" s="48"/>
      <c r="T156" s="96"/>
      <c r="AT156" s="25" t="s">
        <v>403</v>
      </c>
      <c r="AU156" s="25" t="s">
        <v>81</v>
      </c>
    </row>
    <row r="157" spans="2:65" s="1" customFormat="1" ht="16.5" customHeight="1">
      <c r="B157" s="47"/>
      <c r="C157" s="240" t="s">
        <v>549</v>
      </c>
      <c r="D157" s="240" t="s">
        <v>396</v>
      </c>
      <c r="E157" s="241" t="s">
        <v>3505</v>
      </c>
      <c r="F157" s="242" t="s">
        <v>3506</v>
      </c>
      <c r="G157" s="243" t="s">
        <v>612</v>
      </c>
      <c r="H157" s="244">
        <v>6</v>
      </c>
      <c r="I157" s="245"/>
      <c r="J157" s="246">
        <f>ROUND(I157*H157,2)</f>
        <v>0</v>
      </c>
      <c r="K157" s="242" t="s">
        <v>400</v>
      </c>
      <c r="L157" s="73"/>
      <c r="M157" s="247" t="s">
        <v>22</v>
      </c>
      <c r="N157" s="248" t="s">
        <v>44</v>
      </c>
      <c r="O157" s="48"/>
      <c r="P157" s="249">
        <f>O157*H157</f>
        <v>0</v>
      </c>
      <c r="Q157" s="249">
        <v>0.00052</v>
      </c>
      <c r="R157" s="249">
        <f>Q157*H157</f>
        <v>0.0031199999999999995</v>
      </c>
      <c r="S157" s="249">
        <v>0</v>
      </c>
      <c r="T157" s="250">
        <f>S157*H157</f>
        <v>0</v>
      </c>
      <c r="AR157" s="25" t="s">
        <v>493</v>
      </c>
      <c r="AT157" s="25" t="s">
        <v>396</v>
      </c>
      <c r="AU157" s="25" t="s">
        <v>81</v>
      </c>
      <c r="AY157" s="25" t="s">
        <v>394</v>
      </c>
      <c r="BE157" s="251">
        <f>IF(N157="základní",J157,0)</f>
        <v>0</v>
      </c>
      <c r="BF157" s="251">
        <f>IF(N157="snížená",J157,0)</f>
        <v>0</v>
      </c>
      <c r="BG157" s="251">
        <f>IF(N157="zákl. přenesená",J157,0)</f>
        <v>0</v>
      </c>
      <c r="BH157" s="251">
        <f>IF(N157="sníž. přenesená",J157,0)</f>
        <v>0</v>
      </c>
      <c r="BI157" s="251">
        <f>IF(N157="nulová",J157,0)</f>
        <v>0</v>
      </c>
      <c r="BJ157" s="25" t="s">
        <v>24</v>
      </c>
      <c r="BK157" s="251">
        <f>ROUND(I157*H157,2)</f>
        <v>0</v>
      </c>
      <c r="BL157" s="25" t="s">
        <v>493</v>
      </c>
      <c r="BM157" s="25" t="s">
        <v>3507</v>
      </c>
    </row>
    <row r="158" spans="2:47" s="1" customFormat="1" ht="13.5">
      <c r="B158" s="47"/>
      <c r="C158" s="75"/>
      <c r="D158" s="252" t="s">
        <v>403</v>
      </c>
      <c r="E158" s="75"/>
      <c r="F158" s="253" t="s">
        <v>3506</v>
      </c>
      <c r="G158" s="75"/>
      <c r="H158" s="75"/>
      <c r="I158" s="208"/>
      <c r="J158" s="75"/>
      <c r="K158" s="75"/>
      <c r="L158" s="73"/>
      <c r="M158" s="254"/>
      <c r="N158" s="48"/>
      <c r="O158" s="48"/>
      <c r="P158" s="48"/>
      <c r="Q158" s="48"/>
      <c r="R158" s="48"/>
      <c r="S158" s="48"/>
      <c r="T158" s="96"/>
      <c r="AT158" s="25" t="s">
        <v>403</v>
      </c>
      <c r="AU158" s="25" t="s">
        <v>81</v>
      </c>
    </row>
    <row r="159" spans="2:65" s="1" customFormat="1" ht="16.5" customHeight="1">
      <c r="B159" s="47"/>
      <c r="C159" s="240" t="s">
        <v>565</v>
      </c>
      <c r="D159" s="240" t="s">
        <v>396</v>
      </c>
      <c r="E159" s="241" t="s">
        <v>3508</v>
      </c>
      <c r="F159" s="242" t="s">
        <v>3509</v>
      </c>
      <c r="G159" s="243" t="s">
        <v>612</v>
      </c>
      <c r="H159" s="244">
        <v>31</v>
      </c>
      <c r="I159" s="245"/>
      <c r="J159" s="246">
        <f>ROUND(I159*H159,2)</f>
        <v>0</v>
      </c>
      <c r="K159" s="242" t="s">
        <v>400</v>
      </c>
      <c r="L159" s="73"/>
      <c r="M159" s="247" t="s">
        <v>22</v>
      </c>
      <c r="N159" s="248" t="s">
        <v>44</v>
      </c>
      <c r="O159" s="48"/>
      <c r="P159" s="249">
        <f>O159*H159</f>
        <v>0</v>
      </c>
      <c r="Q159" s="249">
        <v>0.00208</v>
      </c>
      <c r="R159" s="249">
        <f>Q159*H159</f>
        <v>0.06448</v>
      </c>
      <c r="S159" s="249">
        <v>0</v>
      </c>
      <c r="T159" s="250">
        <f>S159*H159</f>
        <v>0</v>
      </c>
      <c r="AR159" s="25" t="s">
        <v>493</v>
      </c>
      <c r="AT159" s="25" t="s">
        <v>396</v>
      </c>
      <c r="AU159" s="25" t="s">
        <v>81</v>
      </c>
      <c r="AY159" s="25" t="s">
        <v>394</v>
      </c>
      <c r="BE159" s="251">
        <f>IF(N159="základní",J159,0)</f>
        <v>0</v>
      </c>
      <c r="BF159" s="251">
        <f>IF(N159="snížená",J159,0)</f>
        <v>0</v>
      </c>
      <c r="BG159" s="251">
        <f>IF(N159="zákl. přenesená",J159,0)</f>
        <v>0</v>
      </c>
      <c r="BH159" s="251">
        <f>IF(N159="sníž. přenesená",J159,0)</f>
        <v>0</v>
      </c>
      <c r="BI159" s="251">
        <f>IF(N159="nulová",J159,0)</f>
        <v>0</v>
      </c>
      <c r="BJ159" s="25" t="s">
        <v>24</v>
      </c>
      <c r="BK159" s="251">
        <f>ROUND(I159*H159,2)</f>
        <v>0</v>
      </c>
      <c r="BL159" s="25" t="s">
        <v>493</v>
      </c>
      <c r="BM159" s="25" t="s">
        <v>3510</v>
      </c>
    </row>
    <row r="160" spans="2:47" s="1" customFormat="1" ht="13.5">
      <c r="B160" s="47"/>
      <c r="C160" s="75"/>
      <c r="D160" s="252" t="s">
        <v>403</v>
      </c>
      <c r="E160" s="75"/>
      <c r="F160" s="253" t="s">
        <v>3509</v>
      </c>
      <c r="G160" s="75"/>
      <c r="H160" s="75"/>
      <c r="I160" s="208"/>
      <c r="J160" s="75"/>
      <c r="K160" s="75"/>
      <c r="L160" s="73"/>
      <c r="M160" s="254"/>
      <c r="N160" s="48"/>
      <c r="O160" s="48"/>
      <c r="P160" s="48"/>
      <c r="Q160" s="48"/>
      <c r="R160" s="48"/>
      <c r="S160" s="48"/>
      <c r="T160" s="96"/>
      <c r="AT160" s="25" t="s">
        <v>403</v>
      </c>
      <c r="AU160" s="25" t="s">
        <v>81</v>
      </c>
    </row>
    <row r="161" spans="2:65" s="1" customFormat="1" ht="16.5" customHeight="1">
      <c r="B161" s="47"/>
      <c r="C161" s="240" t="s">
        <v>571</v>
      </c>
      <c r="D161" s="240" t="s">
        <v>396</v>
      </c>
      <c r="E161" s="241" t="s">
        <v>3511</v>
      </c>
      <c r="F161" s="242" t="s">
        <v>3512</v>
      </c>
      <c r="G161" s="243" t="s">
        <v>612</v>
      </c>
      <c r="H161" s="244">
        <v>9</v>
      </c>
      <c r="I161" s="245"/>
      <c r="J161" s="246">
        <f>ROUND(I161*H161,2)</f>
        <v>0</v>
      </c>
      <c r="K161" s="242" t="s">
        <v>400</v>
      </c>
      <c r="L161" s="73"/>
      <c r="M161" s="247" t="s">
        <v>22</v>
      </c>
      <c r="N161" s="248" t="s">
        <v>44</v>
      </c>
      <c r="O161" s="48"/>
      <c r="P161" s="249">
        <f>O161*H161</f>
        <v>0</v>
      </c>
      <c r="Q161" s="249">
        <v>0.0012</v>
      </c>
      <c r="R161" s="249">
        <f>Q161*H161</f>
        <v>0.010799999999999999</v>
      </c>
      <c r="S161" s="249">
        <v>0</v>
      </c>
      <c r="T161" s="250">
        <f>S161*H161</f>
        <v>0</v>
      </c>
      <c r="AR161" s="25" t="s">
        <v>493</v>
      </c>
      <c r="AT161" s="25" t="s">
        <v>396</v>
      </c>
      <c r="AU161" s="25" t="s">
        <v>81</v>
      </c>
      <c r="AY161" s="25" t="s">
        <v>394</v>
      </c>
      <c r="BE161" s="251">
        <f>IF(N161="základní",J161,0)</f>
        <v>0</v>
      </c>
      <c r="BF161" s="251">
        <f>IF(N161="snížená",J161,0)</f>
        <v>0</v>
      </c>
      <c r="BG161" s="251">
        <f>IF(N161="zákl. přenesená",J161,0)</f>
        <v>0</v>
      </c>
      <c r="BH161" s="251">
        <f>IF(N161="sníž. přenesená",J161,0)</f>
        <v>0</v>
      </c>
      <c r="BI161" s="251">
        <f>IF(N161="nulová",J161,0)</f>
        <v>0</v>
      </c>
      <c r="BJ161" s="25" t="s">
        <v>24</v>
      </c>
      <c r="BK161" s="251">
        <f>ROUND(I161*H161,2)</f>
        <v>0</v>
      </c>
      <c r="BL161" s="25" t="s">
        <v>493</v>
      </c>
      <c r="BM161" s="25" t="s">
        <v>3513</v>
      </c>
    </row>
    <row r="162" spans="2:47" s="1" customFormat="1" ht="13.5">
      <c r="B162" s="47"/>
      <c r="C162" s="75"/>
      <c r="D162" s="252" t="s">
        <v>403</v>
      </c>
      <c r="E162" s="75"/>
      <c r="F162" s="253" t="s">
        <v>3514</v>
      </c>
      <c r="G162" s="75"/>
      <c r="H162" s="75"/>
      <c r="I162" s="208"/>
      <c r="J162" s="75"/>
      <c r="K162" s="75"/>
      <c r="L162" s="73"/>
      <c r="M162" s="254"/>
      <c r="N162" s="48"/>
      <c r="O162" s="48"/>
      <c r="P162" s="48"/>
      <c r="Q162" s="48"/>
      <c r="R162" s="48"/>
      <c r="S162" s="48"/>
      <c r="T162" s="96"/>
      <c r="AT162" s="25" t="s">
        <v>403</v>
      </c>
      <c r="AU162" s="25" t="s">
        <v>81</v>
      </c>
    </row>
    <row r="163" spans="2:65" s="1" customFormat="1" ht="16.5" customHeight="1">
      <c r="B163" s="47"/>
      <c r="C163" s="240" t="s">
        <v>578</v>
      </c>
      <c r="D163" s="240" t="s">
        <v>396</v>
      </c>
      <c r="E163" s="241" t="s">
        <v>3515</v>
      </c>
      <c r="F163" s="242" t="s">
        <v>3516</v>
      </c>
      <c r="G163" s="243" t="s">
        <v>612</v>
      </c>
      <c r="H163" s="244">
        <v>12</v>
      </c>
      <c r="I163" s="245"/>
      <c r="J163" s="246">
        <f>ROUND(I163*H163,2)</f>
        <v>0</v>
      </c>
      <c r="K163" s="242" t="s">
        <v>400</v>
      </c>
      <c r="L163" s="73"/>
      <c r="M163" s="247" t="s">
        <v>22</v>
      </c>
      <c r="N163" s="248" t="s">
        <v>44</v>
      </c>
      <c r="O163" s="48"/>
      <c r="P163" s="249">
        <f>O163*H163</f>
        <v>0</v>
      </c>
      <c r="Q163" s="249">
        <v>0.00029</v>
      </c>
      <c r="R163" s="249">
        <f>Q163*H163</f>
        <v>0.00348</v>
      </c>
      <c r="S163" s="249">
        <v>0</v>
      </c>
      <c r="T163" s="250">
        <f>S163*H163</f>
        <v>0</v>
      </c>
      <c r="AR163" s="25" t="s">
        <v>493</v>
      </c>
      <c r="AT163" s="25" t="s">
        <v>396</v>
      </c>
      <c r="AU163" s="25" t="s">
        <v>81</v>
      </c>
      <c r="AY163" s="25" t="s">
        <v>394</v>
      </c>
      <c r="BE163" s="251">
        <f>IF(N163="základní",J163,0)</f>
        <v>0</v>
      </c>
      <c r="BF163" s="251">
        <f>IF(N163="snížená",J163,0)</f>
        <v>0</v>
      </c>
      <c r="BG163" s="251">
        <f>IF(N163="zákl. přenesená",J163,0)</f>
        <v>0</v>
      </c>
      <c r="BH163" s="251">
        <f>IF(N163="sníž. přenesená",J163,0)</f>
        <v>0</v>
      </c>
      <c r="BI163" s="251">
        <f>IF(N163="nulová",J163,0)</f>
        <v>0</v>
      </c>
      <c r="BJ163" s="25" t="s">
        <v>24</v>
      </c>
      <c r="BK163" s="251">
        <f>ROUND(I163*H163,2)</f>
        <v>0</v>
      </c>
      <c r="BL163" s="25" t="s">
        <v>493</v>
      </c>
      <c r="BM163" s="25" t="s">
        <v>3517</v>
      </c>
    </row>
    <row r="164" spans="2:47" s="1" customFormat="1" ht="13.5">
      <c r="B164" s="47"/>
      <c r="C164" s="75"/>
      <c r="D164" s="252" t="s">
        <v>403</v>
      </c>
      <c r="E164" s="75"/>
      <c r="F164" s="253" t="s">
        <v>3518</v>
      </c>
      <c r="G164" s="75"/>
      <c r="H164" s="75"/>
      <c r="I164" s="208"/>
      <c r="J164" s="75"/>
      <c r="K164" s="75"/>
      <c r="L164" s="73"/>
      <c r="M164" s="254"/>
      <c r="N164" s="48"/>
      <c r="O164" s="48"/>
      <c r="P164" s="48"/>
      <c r="Q164" s="48"/>
      <c r="R164" s="48"/>
      <c r="S164" s="48"/>
      <c r="T164" s="96"/>
      <c r="AT164" s="25" t="s">
        <v>403</v>
      </c>
      <c r="AU164" s="25" t="s">
        <v>81</v>
      </c>
    </row>
    <row r="165" spans="2:65" s="1" customFormat="1" ht="16.5" customHeight="1">
      <c r="B165" s="47"/>
      <c r="C165" s="240" t="s">
        <v>584</v>
      </c>
      <c r="D165" s="240" t="s">
        <v>396</v>
      </c>
      <c r="E165" s="241" t="s">
        <v>3519</v>
      </c>
      <c r="F165" s="242" t="s">
        <v>3520</v>
      </c>
      <c r="G165" s="243" t="s">
        <v>612</v>
      </c>
      <c r="H165" s="244">
        <v>9</v>
      </c>
      <c r="I165" s="245"/>
      <c r="J165" s="246">
        <f>ROUND(I165*H165,2)</f>
        <v>0</v>
      </c>
      <c r="K165" s="242" t="s">
        <v>400</v>
      </c>
      <c r="L165" s="73"/>
      <c r="M165" s="247" t="s">
        <v>22</v>
      </c>
      <c r="N165" s="248" t="s">
        <v>44</v>
      </c>
      <c r="O165" s="48"/>
      <c r="P165" s="249">
        <f>O165*H165</f>
        <v>0</v>
      </c>
      <c r="Q165" s="249">
        <v>0.00035</v>
      </c>
      <c r="R165" s="249">
        <f>Q165*H165</f>
        <v>0.00315</v>
      </c>
      <c r="S165" s="249">
        <v>0</v>
      </c>
      <c r="T165" s="250">
        <f>S165*H165</f>
        <v>0</v>
      </c>
      <c r="AR165" s="25" t="s">
        <v>493</v>
      </c>
      <c r="AT165" s="25" t="s">
        <v>396</v>
      </c>
      <c r="AU165" s="25" t="s">
        <v>81</v>
      </c>
      <c r="AY165" s="25" t="s">
        <v>394</v>
      </c>
      <c r="BE165" s="251">
        <f>IF(N165="základní",J165,0)</f>
        <v>0</v>
      </c>
      <c r="BF165" s="251">
        <f>IF(N165="snížená",J165,0)</f>
        <v>0</v>
      </c>
      <c r="BG165" s="251">
        <f>IF(N165="zákl. přenesená",J165,0)</f>
        <v>0</v>
      </c>
      <c r="BH165" s="251">
        <f>IF(N165="sníž. přenesená",J165,0)</f>
        <v>0</v>
      </c>
      <c r="BI165" s="251">
        <f>IF(N165="nulová",J165,0)</f>
        <v>0</v>
      </c>
      <c r="BJ165" s="25" t="s">
        <v>24</v>
      </c>
      <c r="BK165" s="251">
        <f>ROUND(I165*H165,2)</f>
        <v>0</v>
      </c>
      <c r="BL165" s="25" t="s">
        <v>493</v>
      </c>
      <c r="BM165" s="25" t="s">
        <v>3521</v>
      </c>
    </row>
    <row r="166" spans="2:47" s="1" customFormat="1" ht="13.5">
      <c r="B166" s="47"/>
      <c r="C166" s="75"/>
      <c r="D166" s="252" t="s">
        <v>403</v>
      </c>
      <c r="E166" s="75"/>
      <c r="F166" s="253" t="s">
        <v>3522</v>
      </c>
      <c r="G166" s="75"/>
      <c r="H166" s="75"/>
      <c r="I166" s="208"/>
      <c r="J166" s="75"/>
      <c r="K166" s="75"/>
      <c r="L166" s="73"/>
      <c r="M166" s="254"/>
      <c r="N166" s="48"/>
      <c r="O166" s="48"/>
      <c r="P166" s="48"/>
      <c r="Q166" s="48"/>
      <c r="R166" s="48"/>
      <c r="S166" s="48"/>
      <c r="T166" s="96"/>
      <c r="AT166" s="25" t="s">
        <v>403</v>
      </c>
      <c r="AU166" s="25" t="s">
        <v>81</v>
      </c>
    </row>
    <row r="167" spans="2:65" s="1" customFormat="1" ht="16.5" customHeight="1">
      <c r="B167" s="47"/>
      <c r="C167" s="240" t="s">
        <v>588</v>
      </c>
      <c r="D167" s="240" t="s">
        <v>396</v>
      </c>
      <c r="E167" s="241" t="s">
        <v>3523</v>
      </c>
      <c r="F167" s="242" t="s">
        <v>3524</v>
      </c>
      <c r="G167" s="243" t="s">
        <v>612</v>
      </c>
      <c r="H167" s="244">
        <v>8</v>
      </c>
      <c r="I167" s="245"/>
      <c r="J167" s="246">
        <f>ROUND(I167*H167,2)</f>
        <v>0</v>
      </c>
      <c r="K167" s="242" t="s">
        <v>400</v>
      </c>
      <c r="L167" s="73"/>
      <c r="M167" s="247" t="s">
        <v>22</v>
      </c>
      <c r="N167" s="248" t="s">
        <v>44</v>
      </c>
      <c r="O167" s="48"/>
      <c r="P167" s="249">
        <f>O167*H167</f>
        <v>0</v>
      </c>
      <c r="Q167" s="249">
        <v>0.00114</v>
      </c>
      <c r="R167" s="249">
        <f>Q167*H167</f>
        <v>0.00912</v>
      </c>
      <c r="S167" s="249">
        <v>0</v>
      </c>
      <c r="T167" s="250">
        <f>S167*H167</f>
        <v>0</v>
      </c>
      <c r="AR167" s="25" t="s">
        <v>493</v>
      </c>
      <c r="AT167" s="25" t="s">
        <v>396</v>
      </c>
      <c r="AU167" s="25" t="s">
        <v>81</v>
      </c>
      <c r="AY167" s="25" t="s">
        <v>394</v>
      </c>
      <c r="BE167" s="251">
        <f>IF(N167="základní",J167,0)</f>
        <v>0</v>
      </c>
      <c r="BF167" s="251">
        <f>IF(N167="snížená",J167,0)</f>
        <v>0</v>
      </c>
      <c r="BG167" s="251">
        <f>IF(N167="zákl. přenesená",J167,0)</f>
        <v>0</v>
      </c>
      <c r="BH167" s="251">
        <f>IF(N167="sníž. přenesená",J167,0)</f>
        <v>0</v>
      </c>
      <c r="BI167" s="251">
        <f>IF(N167="nulová",J167,0)</f>
        <v>0</v>
      </c>
      <c r="BJ167" s="25" t="s">
        <v>24</v>
      </c>
      <c r="BK167" s="251">
        <f>ROUND(I167*H167,2)</f>
        <v>0</v>
      </c>
      <c r="BL167" s="25" t="s">
        <v>493</v>
      </c>
      <c r="BM167" s="25" t="s">
        <v>3525</v>
      </c>
    </row>
    <row r="168" spans="2:47" s="1" customFormat="1" ht="13.5">
      <c r="B168" s="47"/>
      <c r="C168" s="75"/>
      <c r="D168" s="252" t="s">
        <v>403</v>
      </c>
      <c r="E168" s="75"/>
      <c r="F168" s="253" t="s">
        <v>3526</v>
      </c>
      <c r="G168" s="75"/>
      <c r="H168" s="75"/>
      <c r="I168" s="208"/>
      <c r="J168" s="75"/>
      <c r="K168" s="75"/>
      <c r="L168" s="73"/>
      <c r="M168" s="254"/>
      <c r="N168" s="48"/>
      <c r="O168" s="48"/>
      <c r="P168" s="48"/>
      <c r="Q168" s="48"/>
      <c r="R168" s="48"/>
      <c r="S168" s="48"/>
      <c r="T168" s="96"/>
      <c r="AT168" s="25" t="s">
        <v>403</v>
      </c>
      <c r="AU168" s="25" t="s">
        <v>81</v>
      </c>
    </row>
    <row r="169" spans="2:65" s="1" customFormat="1" ht="16.5" customHeight="1">
      <c r="B169" s="47"/>
      <c r="C169" s="240" t="s">
        <v>593</v>
      </c>
      <c r="D169" s="240" t="s">
        <v>396</v>
      </c>
      <c r="E169" s="241" t="s">
        <v>3527</v>
      </c>
      <c r="F169" s="242" t="s">
        <v>3528</v>
      </c>
      <c r="G169" s="243" t="s">
        <v>612</v>
      </c>
      <c r="H169" s="244">
        <v>12</v>
      </c>
      <c r="I169" s="245"/>
      <c r="J169" s="246">
        <f>ROUND(I169*H169,2)</f>
        <v>0</v>
      </c>
      <c r="K169" s="242" t="s">
        <v>400</v>
      </c>
      <c r="L169" s="73"/>
      <c r="M169" s="247" t="s">
        <v>22</v>
      </c>
      <c r="N169" s="248" t="s">
        <v>44</v>
      </c>
      <c r="O169" s="48"/>
      <c r="P169" s="249">
        <f>O169*H169</f>
        <v>0</v>
      </c>
      <c r="Q169" s="249">
        <v>0.00087</v>
      </c>
      <c r="R169" s="249">
        <f>Q169*H169</f>
        <v>0.01044</v>
      </c>
      <c r="S169" s="249">
        <v>0</v>
      </c>
      <c r="T169" s="250">
        <f>S169*H169</f>
        <v>0</v>
      </c>
      <c r="AR169" s="25" t="s">
        <v>493</v>
      </c>
      <c r="AT169" s="25" t="s">
        <v>396</v>
      </c>
      <c r="AU169" s="25" t="s">
        <v>81</v>
      </c>
      <c r="AY169" s="25" t="s">
        <v>394</v>
      </c>
      <c r="BE169" s="251">
        <f>IF(N169="základní",J169,0)</f>
        <v>0</v>
      </c>
      <c r="BF169" s="251">
        <f>IF(N169="snížená",J169,0)</f>
        <v>0</v>
      </c>
      <c r="BG169" s="251">
        <f>IF(N169="zákl. přenesená",J169,0)</f>
        <v>0</v>
      </c>
      <c r="BH169" s="251">
        <f>IF(N169="sníž. přenesená",J169,0)</f>
        <v>0</v>
      </c>
      <c r="BI169" s="251">
        <f>IF(N169="nulová",J169,0)</f>
        <v>0</v>
      </c>
      <c r="BJ169" s="25" t="s">
        <v>24</v>
      </c>
      <c r="BK169" s="251">
        <f>ROUND(I169*H169,2)</f>
        <v>0</v>
      </c>
      <c r="BL169" s="25" t="s">
        <v>493</v>
      </c>
      <c r="BM169" s="25" t="s">
        <v>3529</v>
      </c>
    </row>
    <row r="170" spans="2:47" s="1" customFormat="1" ht="13.5">
      <c r="B170" s="47"/>
      <c r="C170" s="75"/>
      <c r="D170" s="252" t="s">
        <v>403</v>
      </c>
      <c r="E170" s="75"/>
      <c r="F170" s="253" t="s">
        <v>3528</v>
      </c>
      <c r="G170" s="75"/>
      <c r="H170" s="75"/>
      <c r="I170" s="208"/>
      <c r="J170" s="75"/>
      <c r="K170" s="75"/>
      <c r="L170" s="73"/>
      <c r="M170" s="254"/>
      <c r="N170" s="48"/>
      <c r="O170" s="48"/>
      <c r="P170" s="48"/>
      <c r="Q170" s="48"/>
      <c r="R170" s="48"/>
      <c r="S170" s="48"/>
      <c r="T170" s="96"/>
      <c r="AT170" s="25" t="s">
        <v>403</v>
      </c>
      <c r="AU170" s="25" t="s">
        <v>81</v>
      </c>
    </row>
    <row r="171" spans="2:65" s="1" customFormat="1" ht="16.5" customHeight="1">
      <c r="B171" s="47"/>
      <c r="C171" s="240" t="s">
        <v>598</v>
      </c>
      <c r="D171" s="240" t="s">
        <v>396</v>
      </c>
      <c r="E171" s="241" t="s">
        <v>3530</v>
      </c>
      <c r="F171" s="242" t="s">
        <v>3531</v>
      </c>
      <c r="G171" s="243" t="s">
        <v>409</v>
      </c>
      <c r="H171" s="244">
        <v>7</v>
      </c>
      <c r="I171" s="245"/>
      <c r="J171" s="246">
        <f>ROUND(I171*H171,2)</f>
        <v>0</v>
      </c>
      <c r="K171" s="242" t="s">
        <v>400</v>
      </c>
      <c r="L171" s="73"/>
      <c r="M171" s="247" t="s">
        <v>22</v>
      </c>
      <c r="N171" s="248" t="s">
        <v>44</v>
      </c>
      <c r="O171" s="48"/>
      <c r="P171" s="249">
        <f>O171*H171</f>
        <v>0</v>
      </c>
      <c r="Q171" s="249">
        <v>0</v>
      </c>
      <c r="R171" s="249">
        <f>Q171*H171</f>
        <v>0</v>
      </c>
      <c r="S171" s="249">
        <v>0</v>
      </c>
      <c r="T171" s="250">
        <f>S171*H171</f>
        <v>0</v>
      </c>
      <c r="AR171" s="25" t="s">
        <v>493</v>
      </c>
      <c r="AT171" s="25" t="s">
        <v>396</v>
      </c>
      <c r="AU171" s="25" t="s">
        <v>81</v>
      </c>
      <c r="AY171" s="25" t="s">
        <v>394</v>
      </c>
      <c r="BE171" s="251">
        <f>IF(N171="základní",J171,0)</f>
        <v>0</v>
      </c>
      <c r="BF171" s="251">
        <f>IF(N171="snížená",J171,0)</f>
        <v>0</v>
      </c>
      <c r="BG171" s="251">
        <f>IF(N171="zákl. přenesená",J171,0)</f>
        <v>0</v>
      </c>
      <c r="BH171" s="251">
        <f>IF(N171="sníž. přenesená",J171,0)</f>
        <v>0</v>
      </c>
      <c r="BI171" s="251">
        <f>IF(N171="nulová",J171,0)</f>
        <v>0</v>
      </c>
      <c r="BJ171" s="25" t="s">
        <v>24</v>
      </c>
      <c r="BK171" s="251">
        <f>ROUND(I171*H171,2)</f>
        <v>0</v>
      </c>
      <c r="BL171" s="25" t="s">
        <v>493</v>
      </c>
      <c r="BM171" s="25" t="s">
        <v>3532</v>
      </c>
    </row>
    <row r="172" spans="2:47" s="1" customFormat="1" ht="13.5">
      <c r="B172" s="47"/>
      <c r="C172" s="75"/>
      <c r="D172" s="252" t="s">
        <v>403</v>
      </c>
      <c r="E172" s="75"/>
      <c r="F172" s="253" t="s">
        <v>3533</v>
      </c>
      <c r="G172" s="75"/>
      <c r="H172" s="75"/>
      <c r="I172" s="208"/>
      <c r="J172" s="75"/>
      <c r="K172" s="75"/>
      <c r="L172" s="73"/>
      <c r="M172" s="254"/>
      <c r="N172" s="48"/>
      <c r="O172" s="48"/>
      <c r="P172" s="48"/>
      <c r="Q172" s="48"/>
      <c r="R172" s="48"/>
      <c r="S172" s="48"/>
      <c r="T172" s="96"/>
      <c r="AT172" s="25" t="s">
        <v>403</v>
      </c>
      <c r="AU172" s="25" t="s">
        <v>81</v>
      </c>
    </row>
    <row r="173" spans="2:65" s="1" customFormat="1" ht="16.5" customHeight="1">
      <c r="B173" s="47"/>
      <c r="C173" s="240" t="s">
        <v>604</v>
      </c>
      <c r="D173" s="240" t="s">
        <v>396</v>
      </c>
      <c r="E173" s="241" t="s">
        <v>3534</v>
      </c>
      <c r="F173" s="242" t="s">
        <v>3535</v>
      </c>
      <c r="G173" s="243" t="s">
        <v>409</v>
      </c>
      <c r="H173" s="244">
        <v>4</v>
      </c>
      <c r="I173" s="245"/>
      <c r="J173" s="246">
        <f>ROUND(I173*H173,2)</f>
        <v>0</v>
      </c>
      <c r="K173" s="242" t="s">
        <v>400</v>
      </c>
      <c r="L173" s="73"/>
      <c r="M173" s="247" t="s">
        <v>22</v>
      </c>
      <c r="N173" s="248" t="s">
        <v>44</v>
      </c>
      <c r="O173" s="48"/>
      <c r="P173" s="249">
        <f>O173*H173</f>
        <v>0</v>
      </c>
      <c r="Q173" s="249">
        <v>0</v>
      </c>
      <c r="R173" s="249">
        <f>Q173*H173</f>
        <v>0</v>
      </c>
      <c r="S173" s="249">
        <v>0</v>
      </c>
      <c r="T173" s="250">
        <f>S173*H173</f>
        <v>0</v>
      </c>
      <c r="AR173" s="25" t="s">
        <v>493</v>
      </c>
      <c r="AT173" s="25" t="s">
        <v>396</v>
      </c>
      <c r="AU173" s="25" t="s">
        <v>81</v>
      </c>
      <c r="AY173" s="25" t="s">
        <v>394</v>
      </c>
      <c r="BE173" s="251">
        <f>IF(N173="základní",J173,0)</f>
        <v>0</v>
      </c>
      <c r="BF173" s="251">
        <f>IF(N173="snížená",J173,0)</f>
        <v>0</v>
      </c>
      <c r="BG173" s="251">
        <f>IF(N173="zákl. přenesená",J173,0)</f>
        <v>0</v>
      </c>
      <c r="BH173" s="251">
        <f>IF(N173="sníž. přenesená",J173,0)</f>
        <v>0</v>
      </c>
      <c r="BI173" s="251">
        <f>IF(N173="nulová",J173,0)</f>
        <v>0</v>
      </c>
      <c r="BJ173" s="25" t="s">
        <v>24</v>
      </c>
      <c r="BK173" s="251">
        <f>ROUND(I173*H173,2)</f>
        <v>0</v>
      </c>
      <c r="BL173" s="25" t="s">
        <v>493</v>
      </c>
      <c r="BM173" s="25" t="s">
        <v>3536</v>
      </c>
    </row>
    <row r="174" spans="2:47" s="1" customFormat="1" ht="13.5">
      <c r="B174" s="47"/>
      <c r="C174" s="75"/>
      <c r="D174" s="252" t="s">
        <v>403</v>
      </c>
      <c r="E174" s="75"/>
      <c r="F174" s="253" t="s">
        <v>3537</v>
      </c>
      <c r="G174" s="75"/>
      <c r="H174" s="75"/>
      <c r="I174" s="208"/>
      <c r="J174" s="75"/>
      <c r="K174" s="75"/>
      <c r="L174" s="73"/>
      <c r="M174" s="254"/>
      <c r="N174" s="48"/>
      <c r="O174" s="48"/>
      <c r="P174" s="48"/>
      <c r="Q174" s="48"/>
      <c r="R174" s="48"/>
      <c r="S174" s="48"/>
      <c r="T174" s="96"/>
      <c r="AT174" s="25" t="s">
        <v>403</v>
      </c>
      <c r="AU174" s="25" t="s">
        <v>81</v>
      </c>
    </row>
    <row r="175" spans="2:65" s="1" customFormat="1" ht="16.5" customHeight="1">
      <c r="B175" s="47"/>
      <c r="C175" s="240" t="s">
        <v>609</v>
      </c>
      <c r="D175" s="240" t="s">
        <v>396</v>
      </c>
      <c r="E175" s="241" t="s">
        <v>3538</v>
      </c>
      <c r="F175" s="242" t="s">
        <v>3539</v>
      </c>
      <c r="G175" s="243" t="s">
        <v>409</v>
      </c>
      <c r="H175" s="244">
        <v>7</v>
      </c>
      <c r="I175" s="245"/>
      <c r="J175" s="246">
        <f>ROUND(I175*H175,2)</f>
        <v>0</v>
      </c>
      <c r="K175" s="242" t="s">
        <v>400</v>
      </c>
      <c r="L175" s="73"/>
      <c r="M175" s="247" t="s">
        <v>22</v>
      </c>
      <c r="N175" s="248" t="s">
        <v>44</v>
      </c>
      <c r="O175" s="48"/>
      <c r="P175" s="249">
        <f>O175*H175</f>
        <v>0</v>
      </c>
      <c r="Q175" s="249">
        <v>0</v>
      </c>
      <c r="R175" s="249">
        <f>Q175*H175</f>
        <v>0</v>
      </c>
      <c r="S175" s="249">
        <v>0</v>
      </c>
      <c r="T175" s="250">
        <f>S175*H175</f>
        <v>0</v>
      </c>
      <c r="AR175" s="25" t="s">
        <v>493</v>
      </c>
      <c r="AT175" s="25" t="s">
        <v>396</v>
      </c>
      <c r="AU175" s="25" t="s">
        <v>81</v>
      </c>
      <c r="AY175" s="25" t="s">
        <v>394</v>
      </c>
      <c r="BE175" s="251">
        <f>IF(N175="základní",J175,0)</f>
        <v>0</v>
      </c>
      <c r="BF175" s="251">
        <f>IF(N175="snížená",J175,0)</f>
        <v>0</v>
      </c>
      <c r="BG175" s="251">
        <f>IF(N175="zákl. přenesená",J175,0)</f>
        <v>0</v>
      </c>
      <c r="BH175" s="251">
        <f>IF(N175="sníž. přenesená",J175,0)</f>
        <v>0</v>
      </c>
      <c r="BI175" s="251">
        <f>IF(N175="nulová",J175,0)</f>
        <v>0</v>
      </c>
      <c r="BJ175" s="25" t="s">
        <v>24</v>
      </c>
      <c r="BK175" s="251">
        <f>ROUND(I175*H175,2)</f>
        <v>0</v>
      </c>
      <c r="BL175" s="25" t="s">
        <v>493</v>
      </c>
      <c r="BM175" s="25" t="s">
        <v>3540</v>
      </c>
    </row>
    <row r="176" spans="2:47" s="1" customFormat="1" ht="13.5">
      <c r="B176" s="47"/>
      <c r="C176" s="75"/>
      <c r="D176" s="252" t="s">
        <v>403</v>
      </c>
      <c r="E176" s="75"/>
      <c r="F176" s="253" t="s">
        <v>3541</v>
      </c>
      <c r="G176" s="75"/>
      <c r="H176" s="75"/>
      <c r="I176" s="208"/>
      <c r="J176" s="75"/>
      <c r="K176" s="75"/>
      <c r="L176" s="73"/>
      <c r="M176" s="254"/>
      <c r="N176" s="48"/>
      <c r="O176" s="48"/>
      <c r="P176" s="48"/>
      <c r="Q176" s="48"/>
      <c r="R176" s="48"/>
      <c r="S176" s="48"/>
      <c r="T176" s="96"/>
      <c r="AT176" s="25" t="s">
        <v>403</v>
      </c>
      <c r="AU176" s="25" t="s">
        <v>81</v>
      </c>
    </row>
    <row r="177" spans="2:65" s="1" customFormat="1" ht="16.5" customHeight="1">
      <c r="B177" s="47"/>
      <c r="C177" s="240" t="s">
        <v>616</v>
      </c>
      <c r="D177" s="240" t="s">
        <v>396</v>
      </c>
      <c r="E177" s="241" t="s">
        <v>3542</v>
      </c>
      <c r="F177" s="242" t="s">
        <v>3543</v>
      </c>
      <c r="G177" s="243" t="s">
        <v>409</v>
      </c>
      <c r="H177" s="244">
        <v>1</v>
      </c>
      <c r="I177" s="245"/>
      <c r="J177" s="246">
        <f>ROUND(I177*H177,2)</f>
        <v>0</v>
      </c>
      <c r="K177" s="242" t="s">
        <v>400</v>
      </c>
      <c r="L177" s="73"/>
      <c r="M177" s="247" t="s">
        <v>22</v>
      </c>
      <c r="N177" s="248" t="s">
        <v>44</v>
      </c>
      <c r="O177" s="48"/>
      <c r="P177" s="249">
        <f>O177*H177</f>
        <v>0</v>
      </c>
      <c r="Q177" s="249">
        <v>0.00077</v>
      </c>
      <c r="R177" s="249">
        <f>Q177*H177</f>
        <v>0.00077</v>
      </c>
      <c r="S177" s="249">
        <v>0</v>
      </c>
      <c r="T177" s="250">
        <f>S177*H177</f>
        <v>0</v>
      </c>
      <c r="AR177" s="25" t="s">
        <v>493</v>
      </c>
      <c r="AT177" s="25" t="s">
        <v>396</v>
      </c>
      <c r="AU177" s="25" t="s">
        <v>81</v>
      </c>
      <c r="AY177" s="25" t="s">
        <v>394</v>
      </c>
      <c r="BE177" s="251">
        <f>IF(N177="základní",J177,0)</f>
        <v>0</v>
      </c>
      <c r="BF177" s="251">
        <f>IF(N177="snížená",J177,0)</f>
        <v>0</v>
      </c>
      <c r="BG177" s="251">
        <f>IF(N177="zákl. přenesená",J177,0)</f>
        <v>0</v>
      </c>
      <c r="BH177" s="251">
        <f>IF(N177="sníž. přenesená",J177,0)</f>
        <v>0</v>
      </c>
      <c r="BI177" s="251">
        <f>IF(N177="nulová",J177,0)</f>
        <v>0</v>
      </c>
      <c r="BJ177" s="25" t="s">
        <v>24</v>
      </c>
      <c r="BK177" s="251">
        <f>ROUND(I177*H177,2)</f>
        <v>0</v>
      </c>
      <c r="BL177" s="25" t="s">
        <v>493</v>
      </c>
      <c r="BM177" s="25" t="s">
        <v>3544</v>
      </c>
    </row>
    <row r="178" spans="2:47" s="1" customFormat="1" ht="13.5">
      <c r="B178" s="47"/>
      <c r="C178" s="75"/>
      <c r="D178" s="252" t="s">
        <v>403</v>
      </c>
      <c r="E178" s="75"/>
      <c r="F178" s="253" t="s">
        <v>3543</v>
      </c>
      <c r="G178" s="75"/>
      <c r="H178" s="75"/>
      <c r="I178" s="208"/>
      <c r="J178" s="75"/>
      <c r="K178" s="75"/>
      <c r="L178" s="73"/>
      <c r="M178" s="254"/>
      <c r="N178" s="48"/>
      <c r="O178" s="48"/>
      <c r="P178" s="48"/>
      <c r="Q178" s="48"/>
      <c r="R178" s="48"/>
      <c r="S178" s="48"/>
      <c r="T178" s="96"/>
      <c r="AT178" s="25" t="s">
        <v>403</v>
      </c>
      <c r="AU178" s="25" t="s">
        <v>81</v>
      </c>
    </row>
    <row r="179" spans="2:65" s="1" customFormat="1" ht="16.5" customHeight="1">
      <c r="B179" s="47"/>
      <c r="C179" s="240" t="s">
        <v>622</v>
      </c>
      <c r="D179" s="240" t="s">
        <v>396</v>
      </c>
      <c r="E179" s="241" t="s">
        <v>3545</v>
      </c>
      <c r="F179" s="242" t="s">
        <v>3546</v>
      </c>
      <c r="G179" s="243" t="s">
        <v>409</v>
      </c>
      <c r="H179" s="244">
        <v>1</v>
      </c>
      <c r="I179" s="245"/>
      <c r="J179" s="246">
        <f>ROUND(I179*H179,2)</f>
        <v>0</v>
      </c>
      <c r="K179" s="242" t="s">
        <v>400</v>
      </c>
      <c r="L179" s="73"/>
      <c r="M179" s="247" t="s">
        <v>22</v>
      </c>
      <c r="N179" s="248" t="s">
        <v>44</v>
      </c>
      <c r="O179" s="48"/>
      <c r="P179" s="249">
        <f>O179*H179</f>
        <v>0</v>
      </c>
      <c r="Q179" s="249">
        <v>0.00057</v>
      </c>
      <c r="R179" s="249">
        <f>Q179*H179</f>
        <v>0.00057</v>
      </c>
      <c r="S179" s="249">
        <v>0</v>
      </c>
      <c r="T179" s="250">
        <f>S179*H179</f>
        <v>0</v>
      </c>
      <c r="AR179" s="25" t="s">
        <v>493</v>
      </c>
      <c r="AT179" s="25" t="s">
        <v>396</v>
      </c>
      <c r="AU179" s="25" t="s">
        <v>81</v>
      </c>
      <c r="AY179" s="25" t="s">
        <v>394</v>
      </c>
      <c r="BE179" s="251">
        <f>IF(N179="základní",J179,0)</f>
        <v>0</v>
      </c>
      <c r="BF179" s="251">
        <f>IF(N179="snížená",J179,0)</f>
        <v>0</v>
      </c>
      <c r="BG179" s="251">
        <f>IF(N179="zákl. přenesená",J179,0)</f>
        <v>0</v>
      </c>
      <c r="BH179" s="251">
        <f>IF(N179="sníž. přenesená",J179,0)</f>
        <v>0</v>
      </c>
      <c r="BI179" s="251">
        <f>IF(N179="nulová",J179,0)</f>
        <v>0</v>
      </c>
      <c r="BJ179" s="25" t="s">
        <v>24</v>
      </c>
      <c r="BK179" s="251">
        <f>ROUND(I179*H179,2)</f>
        <v>0</v>
      </c>
      <c r="BL179" s="25" t="s">
        <v>493</v>
      </c>
      <c r="BM179" s="25" t="s">
        <v>3547</v>
      </c>
    </row>
    <row r="180" spans="2:47" s="1" customFormat="1" ht="13.5">
      <c r="B180" s="47"/>
      <c r="C180" s="75"/>
      <c r="D180" s="252" t="s">
        <v>403</v>
      </c>
      <c r="E180" s="75"/>
      <c r="F180" s="253" t="s">
        <v>3546</v>
      </c>
      <c r="G180" s="75"/>
      <c r="H180" s="75"/>
      <c r="I180" s="208"/>
      <c r="J180" s="75"/>
      <c r="K180" s="75"/>
      <c r="L180" s="73"/>
      <c r="M180" s="254"/>
      <c r="N180" s="48"/>
      <c r="O180" s="48"/>
      <c r="P180" s="48"/>
      <c r="Q180" s="48"/>
      <c r="R180" s="48"/>
      <c r="S180" s="48"/>
      <c r="T180" s="96"/>
      <c r="AT180" s="25" t="s">
        <v>403</v>
      </c>
      <c r="AU180" s="25" t="s">
        <v>81</v>
      </c>
    </row>
    <row r="181" spans="2:65" s="1" customFormat="1" ht="16.5" customHeight="1">
      <c r="B181" s="47"/>
      <c r="C181" s="288" t="s">
        <v>628</v>
      </c>
      <c r="D181" s="288" t="s">
        <v>506</v>
      </c>
      <c r="E181" s="289" t="s">
        <v>3548</v>
      </c>
      <c r="F181" s="290" t="s">
        <v>3549</v>
      </c>
      <c r="G181" s="291" t="s">
        <v>409</v>
      </c>
      <c r="H181" s="292">
        <v>1</v>
      </c>
      <c r="I181" s="293"/>
      <c r="J181" s="294">
        <f>ROUND(I181*H181,2)</f>
        <v>0</v>
      </c>
      <c r="K181" s="290" t="s">
        <v>400</v>
      </c>
      <c r="L181" s="295"/>
      <c r="M181" s="296" t="s">
        <v>22</v>
      </c>
      <c r="N181" s="297" t="s">
        <v>44</v>
      </c>
      <c r="O181" s="48"/>
      <c r="P181" s="249">
        <f>O181*H181</f>
        <v>0</v>
      </c>
      <c r="Q181" s="249">
        <v>0.0012</v>
      </c>
      <c r="R181" s="249">
        <f>Q181*H181</f>
        <v>0.0012</v>
      </c>
      <c r="S181" s="249">
        <v>0</v>
      </c>
      <c r="T181" s="250">
        <f>S181*H181</f>
        <v>0</v>
      </c>
      <c r="AR181" s="25" t="s">
        <v>588</v>
      </c>
      <c r="AT181" s="25" t="s">
        <v>506</v>
      </c>
      <c r="AU181" s="25" t="s">
        <v>81</v>
      </c>
      <c r="AY181" s="25" t="s">
        <v>394</v>
      </c>
      <c r="BE181" s="251">
        <f>IF(N181="základní",J181,0)</f>
        <v>0</v>
      </c>
      <c r="BF181" s="251">
        <f>IF(N181="snížená",J181,0)</f>
        <v>0</v>
      </c>
      <c r="BG181" s="251">
        <f>IF(N181="zákl. přenesená",J181,0)</f>
        <v>0</v>
      </c>
      <c r="BH181" s="251">
        <f>IF(N181="sníž. přenesená",J181,0)</f>
        <v>0</v>
      </c>
      <c r="BI181" s="251">
        <f>IF(N181="nulová",J181,0)</f>
        <v>0</v>
      </c>
      <c r="BJ181" s="25" t="s">
        <v>24</v>
      </c>
      <c r="BK181" s="251">
        <f>ROUND(I181*H181,2)</f>
        <v>0</v>
      </c>
      <c r="BL181" s="25" t="s">
        <v>493</v>
      </c>
      <c r="BM181" s="25" t="s">
        <v>3550</v>
      </c>
    </row>
    <row r="182" spans="2:47" s="1" customFormat="1" ht="13.5">
      <c r="B182" s="47"/>
      <c r="C182" s="75"/>
      <c r="D182" s="252" t="s">
        <v>403</v>
      </c>
      <c r="E182" s="75"/>
      <c r="F182" s="253" t="s">
        <v>3549</v>
      </c>
      <c r="G182" s="75"/>
      <c r="H182" s="75"/>
      <c r="I182" s="208"/>
      <c r="J182" s="75"/>
      <c r="K182" s="75"/>
      <c r="L182" s="73"/>
      <c r="M182" s="254"/>
      <c r="N182" s="48"/>
      <c r="O182" s="48"/>
      <c r="P182" s="48"/>
      <c r="Q182" s="48"/>
      <c r="R182" s="48"/>
      <c r="S182" s="48"/>
      <c r="T182" s="96"/>
      <c r="AT182" s="25" t="s">
        <v>403</v>
      </c>
      <c r="AU182" s="25" t="s">
        <v>81</v>
      </c>
    </row>
    <row r="183" spans="2:65" s="1" customFormat="1" ht="16.5" customHeight="1">
      <c r="B183" s="47"/>
      <c r="C183" s="240" t="s">
        <v>636</v>
      </c>
      <c r="D183" s="240" t="s">
        <v>396</v>
      </c>
      <c r="E183" s="241" t="s">
        <v>3551</v>
      </c>
      <c r="F183" s="242" t="s">
        <v>3552</v>
      </c>
      <c r="G183" s="243" t="s">
        <v>409</v>
      </c>
      <c r="H183" s="244">
        <v>6</v>
      </c>
      <c r="I183" s="245"/>
      <c r="J183" s="246">
        <f>ROUND(I183*H183,2)</f>
        <v>0</v>
      </c>
      <c r="K183" s="242" t="s">
        <v>400</v>
      </c>
      <c r="L183" s="73"/>
      <c r="M183" s="247" t="s">
        <v>22</v>
      </c>
      <c r="N183" s="248" t="s">
        <v>44</v>
      </c>
      <c r="O183" s="48"/>
      <c r="P183" s="249">
        <f>O183*H183</f>
        <v>0</v>
      </c>
      <c r="Q183" s="249">
        <v>0.00365</v>
      </c>
      <c r="R183" s="249">
        <f>Q183*H183</f>
        <v>0.0219</v>
      </c>
      <c r="S183" s="249">
        <v>0</v>
      </c>
      <c r="T183" s="250">
        <f>S183*H183</f>
        <v>0</v>
      </c>
      <c r="AR183" s="25" t="s">
        <v>493</v>
      </c>
      <c r="AT183" s="25" t="s">
        <v>396</v>
      </c>
      <c r="AU183" s="25" t="s">
        <v>81</v>
      </c>
      <c r="AY183" s="25" t="s">
        <v>394</v>
      </c>
      <c r="BE183" s="251">
        <f>IF(N183="základní",J183,0)</f>
        <v>0</v>
      </c>
      <c r="BF183" s="251">
        <f>IF(N183="snížená",J183,0)</f>
        <v>0</v>
      </c>
      <c r="BG183" s="251">
        <f>IF(N183="zákl. přenesená",J183,0)</f>
        <v>0</v>
      </c>
      <c r="BH183" s="251">
        <f>IF(N183="sníž. přenesená",J183,0)</f>
        <v>0</v>
      </c>
      <c r="BI183" s="251">
        <f>IF(N183="nulová",J183,0)</f>
        <v>0</v>
      </c>
      <c r="BJ183" s="25" t="s">
        <v>24</v>
      </c>
      <c r="BK183" s="251">
        <f>ROUND(I183*H183,2)</f>
        <v>0</v>
      </c>
      <c r="BL183" s="25" t="s">
        <v>493</v>
      </c>
      <c r="BM183" s="25" t="s">
        <v>3553</v>
      </c>
    </row>
    <row r="184" spans="2:47" s="1" customFormat="1" ht="13.5">
      <c r="B184" s="47"/>
      <c r="C184" s="75"/>
      <c r="D184" s="252" t="s">
        <v>403</v>
      </c>
      <c r="E184" s="75"/>
      <c r="F184" s="253" t="s">
        <v>3554</v>
      </c>
      <c r="G184" s="75"/>
      <c r="H184" s="75"/>
      <c r="I184" s="208"/>
      <c r="J184" s="75"/>
      <c r="K184" s="75"/>
      <c r="L184" s="73"/>
      <c r="M184" s="254"/>
      <c r="N184" s="48"/>
      <c r="O184" s="48"/>
      <c r="P184" s="48"/>
      <c r="Q184" s="48"/>
      <c r="R184" s="48"/>
      <c r="S184" s="48"/>
      <c r="T184" s="96"/>
      <c r="AT184" s="25" t="s">
        <v>403</v>
      </c>
      <c r="AU184" s="25" t="s">
        <v>81</v>
      </c>
    </row>
    <row r="185" spans="2:65" s="1" customFormat="1" ht="25.5" customHeight="1">
      <c r="B185" s="47"/>
      <c r="C185" s="240" t="s">
        <v>643</v>
      </c>
      <c r="D185" s="240" t="s">
        <v>396</v>
      </c>
      <c r="E185" s="241" t="s">
        <v>3555</v>
      </c>
      <c r="F185" s="242" t="s">
        <v>3556</v>
      </c>
      <c r="G185" s="243" t="s">
        <v>409</v>
      </c>
      <c r="H185" s="244">
        <v>6</v>
      </c>
      <c r="I185" s="245"/>
      <c r="J185" s="246">
        <f>ROUND(I185*H185,2)</f>
        <v>0</v>
      </c>
      <c r="K185" s="242" t="s">
        <v>22</v>
      </c>
      <c r="L185" s="73"/>
      <c r="M185" s="247" t="s">
        <v>22</v>
      </c>
      <c r="N185" s="248" t="s">
        <v>44</v>
      </c>
      <c r="O185" s="48"/>
      <c r="P185" s="249">
        <f>O185*H185</f>
        <v>0</v>
      </c>
      <c r="Q185" s="249">
        <v>0.00365</v>
      </c>
      <c r="R185" s="249">
        <f>Q185*H185</f>
        <v>0.0219</v>
      </c>
      <c r="S185" s="249">
        <v>0</v>
      </c>
      <c r="T185" s="250">
        <f>S185*H185</f>
        <v>0</v>
      </c>
      <c r="AR185" s="25" t="s">
        <v>493</v>
      </c>
      <c r="AT185" s="25" t="s">
        <v>396</v>
      </c>
      <c r="AU185" s="25" t="s">
        <v>81</v>
      </c>
      <c r="AY185" s="25" t="s">
        <v>394</v>
      </c>
      <c r="BE185" s="251">
        <f>IF(N185="základní",J185,0)</f>
        <v>0</v>
      </c>
      <c r="BF185" s="251">
        <f>IF(N185="snížená",J185,0)</f>
        <v>0</v>
      </c>
      <c r="BG185" s="251">
        <f>IF(N185="zákl. přenesená",J185,0)</f>
        <v>0</v>
      </c>
      <c r="BH185" s="251">
        <f>IF(N185="sníž. přenesená",J185,0)</f>
        <v>0</v>
      </c>
      <c r="BI185" s="251">
        <f>IF(N185="nulová",J185,0)</f>
        <v>0</v>
      </c>
      <c r="BJ185" s="25" t="s">
        <v>24</v>
      </c>
      <c r="BK185" s="251">
        <f>ROUND(I185*H185,2)</f>
        <v>0</v>
      </c>
      <c r="BL185" s="25" t="s">
        <v>493</v>
      </c>
      <c r="BM185" s="25" t="s">
        <v>3557</v>
      </c>
    </row>
    <row r="186" spans="2:47" s="1" customFormat="1" ht="13.5">
      <c r="B186" s="47"/>
      <c r="C186" s="75"/>
      <c r="D186" s="252" t="s">
        <v>403</v>
      </c>
      <c r="E186" s="75"/>
      <c r="F186" s="253" t="s">
        <v>3556</v>
      </c>
      <c r="G186" s="75"/>
      <c r="H186" s="75"/>
      <c r="I186" s="208"/>
      <c r="J186" s="75"/>
      <c r="K186" s="75"/>
      <c r="L186" s="73"/>
      <c r="M186" s="254"/>
      <c r="N186" s="48"/>
      <c r="O186" s="48"/>
      <c r="P186" s="48"/>
      <c r="Q186" s="48"/>
      <c r="R186" s="48"/>
      <c r="S186" s="48"/>
      <c r="T186" s="96"/>
      <c r="AT186" s="25" t="s">
        <v>403</v>
      </c>
      <c r="AU186" s="25" t="s">
        <v>81</v>
      </c>
    </row>
    <row r="187" spans="2:65" s="1" customFormat="1" ht="16.5" customHeight="1">
      <c r="B187" s="47"/>
      <c r="C187" s="240" t="s">
        <v>649</v>
      </c>
      <c r="D187" s="240" t="s">
        <v>396</v>
      </c>
      <c r="E187" s="241" t="s">
        <v>3558</v>
      </c>
      <c r="F187" s="242" t="s">
        <v>3559</v>
      </c>
      <c r="G187" s="243" t="s">
        <v>409</v>
      </c>
      <c r="H187" s="244">
        <v>4</v>
      </c>
      <c r="I187" s="245"/>
      <c r="J187" s="246">
        <f>ROUND(I187*H187,2)</f>
        <v>0</v>
      </c>
      <c r="K187" s="242" t="s">
        <v>22</v>
      </c>
      <c r="L187" s="73"/>
      <c r="M187" s="247" t="s">
        <v>22</v>
      </c>
      <c r="N187" s="248" t="s">
        <v>44</v>
      </c>
      <c r="O187" s="48"/>
      <c r="P187" s="249">
        <f>O187*H187</f>
        <v>0</v>
      </c>
      <c r="Q187" s="249">
        <v>0.00365</v>
      </c>
      <c r="R187" s="249">
        <f>Q187*H187</f>
        <v>0.0146</v>
      </c>
      <c r="S187" s="249">
        <v>0</v>
      </c>
      <c r="T187" s="250">
        <f>S187*H187</f>
        <v>0</v>
      </c>
      <c r="AR187" s="25" t="s">
        <v>493</v>
      </c>
      <c r="AT187" s="25" t="s">
        <v>396</v>
      </c>
      <c r="AU187" s="25" t="s">
        <v>81</v>
      </c>
      <c r="AY187" s="25" t="s">
        <v>394</v>
      </c>
      <c r="BE187" s="251">
        <f>IF(N187="základní",J187,0)</f>
        <v>0</v>
      </c>
      <c r="BF187" s="251">
        <f>IF(N187="snížená",J187,0)</f>
        <v>0</v>
      </c>
      <c r="BG187" s="251">
        <f>IF(N187="zákl. přenesená",J187,0)</f>
        <v>0</v>
      </c>
      <c r="BH187" s="251">
        <f>IF(N187="sníž. přenesená",J187,0)</f>
        <v>0</v>
      </c>
      <c r="BI187" s="251">
        <f>IF(N187="nulová",J187,0)</f>
        <v>0</v>
      </c>
      <c r="BJ187" s="25" t="s">
        <v>24</v>
      </c>
      <c r="BK187" s="251">
        <f>ROUND(I187*H187,2)</f>
        <v>0</v>
      </c>
      <c r="BL187" s="25" t="s">
        <v>493</v>
      </c>
      <c r="BM187" s="25" t="s">
        <v>3560</v>
      </c>
    </row>
    <row r="188" spans="2:47" s="1" customFormat="1" ht="13.5">
      <c r="B188" s="47"/>
      <c r="C188" s="75"/>
      <c r="D188" s="252" t="s">
        <v>403</v>
      </c>
      <c r="E188" s="75"/>
      <c r="F188" s="253" t="s">
        <v>3559</v>
      </c>
      <c r="G188" s="75"/>
      <c r="H188" s="75"/>
      <c r="I188" s="208"/>
      <c r="J188" s="75"/>
      <c r="K188" s="75"/>
      <c r="L188" s="73"/>
      <c r="M188" s="254"/>
      <c r="N188" s="48"/>
      <c r="O188" s="48"/>
      <c r="P188" s="48"/>
      <c r="Q188" s="48"/>
      <c r="R188" s="48"/>
      <c r="S188" s="48"/>
      <c r="T188" s="96"/>
      <c r="AT188" s="25" t="s">
        <v>403</v>
      </c>
      <c r="AU188" s="25" t="s">
        <v>81</v>
      </c>
    </row>
    <row r="189" spans="2:65" s="1" customFormat="1" ht="16.5" customHeight="1">
      <c r="B189" s="47"/>
      <c r="C189" s="240" t="s">
        <v>654</v>
      </c>
      <c r="D189" s="240" t="s">
        <v>396</v>
      </c>
      <c r="E189" s="241" t="s">
        <v>3561</v>
      </c>
      <c r="F189" s="242" t="s">
        <v>3562</v>
      </c>
      <c r="G189" s="243" t="s">
        <v>409</v>
      </c>
      <c r="H189" s="244">
        <v>7</v>
      </c>
      <c r="I189" s="245"/>
      <c r="J189" s="246">
        <f>ROUND(I189*H189,2)</f>
        <v>0</v>
      </c>
      <c r="K189" s="242" t="s">
        <v>400</v>
      </c>
      <c r="L189" s="73"/>
      <c r="M189" s="247" t="s">
        <v>22</v>
      </c>
      <c r="N189" s="248" t="s">
        <v>44</v>
      </c>
      <c r="O189" s="48"/>
      <c r="P189" s="249">
        <f>O189*H189</f>
        <v>0</v>
      </c>
      <c r="Q189" s="249">
        <v>0.00017</v>
      </c>
      <c r="R189" s="249">
        <f>Q189*H189</f>
        <v>0.00119</v>
      </c>
      <c r="S189" s="249">
        <v>0</v>
      </c>
      <c r="T189" s="250">
        <f>S189*H189</f>
        <v>0</v>
      </c>
      <c r="AR189" s="25" t="s">
        <v>493</v>
      </c>
      <c r="AT189" s="25" t="s">
        <v>396</v>
      </c>
      <c r="AU189" s="25" t="s">
        <v>81</v>
      </c>
      <c r="AY189" s="25" t="s">
        <v>394</v>
      </c>
      <c r="BE189" s="251">
        <f>IF(N189="základní",J189,0)</f>
        <v>0</v>
      </c>
      <c r="BF189" s="251">
        <f>IF(N189="snížená",J189,0)</f>
        <v>0</v>
      </c>
      <c r="BG189" s="251">
        <f>IF(N189="zákl. přenesená",J189,0)</f>
        <v>0</v>
      </c>
      <c r="BH189" s="251">
        <f>IF(N189="sníž. přenesená",J189,0)</f>
        <v>0</v>
      </c>
      <c r="BI189" s="251">
        <f>IF(N189="nulová",J189,0)</f>
        <v>0</v>
      </c>
      <c r="BJ189" s="25" t="s">
        <v>24</v>
      </c>
      <c r="BK189" s="251">
        <f>ROUND(I189*H189,2)</f>
        <v>0</v>
      </c>
      <c r="BL189" s="25" t="s">
        <v>493</v>
      </c>
      <c r="BM189" s="25" t="s">
        <v>3563</v>
      </c>
    </row>
    <row r="190" spans="2:47" s="1" customFormat="1" ht="13.5">
      <c r="B190" s="47"/>
      <c r="C190" s="75"/>
      <c r="D190" s="252" t="s">
        <v>403</v>
      </c>
      <c r="E190" s="75"/>
      <c r="F190" s="253" t="s">
        <v>3564</v>
      </c>
      <c r="G190" s="75"/>
      <c r="H190" s="75"/>
      <c r="I190" s="208"/>
      <c r="J190" s="75"/>
      <c r="K190" s="75"/>
      <c r="L190" s="73"/>
      <c r="M190" s="254"/>
      <c r="N190" s="48"/>
      <c r="O190" s="48"/>
      <c r="P190" s="48"/>
      <c r="Q190" s="48"/>
      <c r="R190" s="48"/>
      <c r="S190" s="48"/>
      <c r="T190" s="96"/>
      <c r="AT190" s="25" t="s">
        <v>403</v>
      </c>
      <c r="AU190" s="25" t="s">
        <v>81</v>
      </c>
    </row>
    <row r="191" spans="2:65" s="1" customFormat="1" ht="16.5" customHeight="1">
      <c r="B191" s="47"/>
      <c r="C191" s="240" t="s">
        <v>660</v>
      </c>
      <c r="D191" s="240" t="s">
        <v>396</v>
      </c>
      <c r="E191" s="241" t="s">
        <v>3565</v>
      </c>
      <c r="F191" s="242" t="s">
        <v>3566</v>
      </c>
      <c r="G191" s="243" t="s">
        <v>612</v>
      </c>
      <c r="H191" s="244">
        <v>68</v>
      </c>
      <c r="I191" s="245"/>
      <c r="J191" s="246">
        <f>ROUND(I191*H191,2)</f>
        <v>0</v>
      </c>
      <c r="K191" s="242" t="s">
        <v>400</v>
      </c>
      <c r="L191" s="73"/>
      <c r="M191" s="247" t="s">
        <v>22</v>
      </c>
      <c r="N191" s="248" t="s">
        <v>44</v>
      </c>
      <c r="O191" s="48"/>
      <c r="P191" s="249">
        <f>O191*H191</f>
        <v>0</v>
      </c>
      <c r="Q191" s="249">
        <v>0</v>
      </c>
      <c r="R191" s="249">
        <f>Q191*H191</f>
        <v>0</v>
      </c>
      <c r="S191" s="249">
        <v>0</v>
      </c>
      <c r="T191" s="250">
        <f>S191*H191</f>
        <v>0</v>
      </c>
      <c r="AR191" s="25" t="s">
        <v>493</v>
      </c>
      <c r="AT191" s="25" t="s">
        <v>396</v>
      </c>
      <c r="AU191" s="25" t="s">
        <v>81</v>
      </c>
      <c r="AY191" s="25" t="s">
        <v>394</v>
      </c>
      <c r="BE191" s="251">
        <f>IF(N191="základní",J191,0)</f>
        <v>0</v>
      </c>
      <c r="BF191" s="251">
        <f>IF(N191="snížená",J191,0)</f>
        <v>0</v>
      </c>
      <c r="BG191" s="251">
        <f>IF(N191="zákl. přenesená",J191,0)</f>
        <v>0</v>
      </c>
      <c r="BH191" s="251">
        <f>IF(N191="sníž. přenesená",J191,0)</f>
        <v>0</v>
      </c>
      <c r="BI191" s="251">
        <f>IF(N191="nulová",J191,0)</f>
        <v>0</v>
      </c>
      <c r="BJ191" s="25" t="s">
        <v>24</v>
      </c>
      <c r="BK191" s="251">
        <f>ROUND(I191*H191,2)</f>
        <v>0</v>
      </c>
      <c r="BL191" s="25" t="s">
        <v>493</v>
      </c>
      <c r="BM191" s="25" t="s">
        <v>3567</v>
      </c>
    </row>
    <row r="192" spans="2:47" s="1" customFormat="1" ht="13.5">
      <c r="B192" s="47"/>
      <c r="C192" s="75"/>
      <c r="D192" s="252" t="s">
        <v>403</v>
      </c>
      <c r="E192" s="75"/>
      <c r="F192" s="253" t="s">
        <v>3568</v>
      </c>
      <c r="G192" s="75"/>
      <c r="H192" s="75"/>
      <c r="I192" s="208"/>
      <c r="J192" s="75"/>
      <c r="K192" s="75"/>
      <c r="L192" s="73"/>
      <c r="M192" s="254"/>
      <c r="N192" s="48"/>
      <c r="O192" s="48"/>
      <c r="P192" s="48"/>
      <c r="Q192" s="48"/>
      <c r="R192" s="48"/>
      <c r="S192" s="48"/>
      <c r="T192" s="96"/>
      <c r="AT192" s="25" t="s">
        <v>403</v>
      </c>
      <c r="AU192" s="25" t="s">
        <v>81</v>
      </c>
    </row>
    <row r="193" spans="2:65" s="1" customFormat="1" ht="16.5" customHeight="1">
      <c r="B193" s="47"/>
      <c r="C193" s="240" t="s">
        <v>666</v>
      </c>
      <c r="D193" s="240" t="s">
        <v>396</v>
      </c>
      <c r="E193" s="241" t="s">
        <v>3569</v>
      </c>
      <c r="F193" s="242" t="s">
        <v>3570</v>
      </c>
      <c r="G193" s="243" t="s">
        <v>612</v>
      </c>
      <c r="H193" s="244">
        <v>96</v>
      </c>
      <c r="I193" s="245"/>
      <c r="J193" s="246">
        <f>ROUND(I193*H193,2)</f>
        <v>0</v>
      </c>
      <c r="K193" s="242" t="s">
        <v>400</v>
      </c>
      <c r="L193" s="73"/>
      <c r="M193" s="247" t="s">
        <v>22</v>
      </c>
      <c r="N193" s="248" t="s">
        <v>44</v>
      </c>
      <c r="O193" s="48"/>
      <c r="P193" s="249">
        <f>O193*H193</f>
        <v>0</v>
      </c>
      <c r="Q193" s="249">
        <v>0</v>
      </c>
      <c r="R193" s="249">
        <f>Q193*H193</f>
        <v>0</v>
      </c>
      <c r="S193" s="249">
        <v>0</v>
      </c>
      <c r="T193" s="250">
        <f>S193*H193</f>
        <v>0</v>
      </c>
      <c r="AR193" s="25" t="s">
        <v>493</v>
      </c>
      <c r="AT193" s="25" t="s">
        <v>396</v>
      </c>
      <c r="AU193" s="25" t="s">
        <v>81</v>
      </c>
      <c r="AY193" s="25" t="s">
        <v>394</v>
      </c>
      <c r="BE193" s="251">
        <f>IF(N193="základní",J193,0)</f>
        <v>0</v>
      </c>
      <c r="BF193" s="251">
        <f>IF(N193="snížená",J193,0)</f>
        <v>0</v>
      </c>
      <c r="BG193" s="251">
        <f>IF(N193="zákl. přenesená",J193,0)</f>
        <v>0</v>
      </c>
      <c r="BH193" s="251">
        <f>IF(N193="sníž. přenesená",J193,0)</f>
        <v>0</v>
      </c>
      <c r="BI193" s="251">
        <f>IF(N193="nulová",J193,0)</f>
        <v>0</v>
      </c>
      <c r="BJ193" s="25" t="s">
        <v>24</v>
      </c>
      <c r="BK193" s="251">
        <f>ROUND(I193*H193,2)</f>
        <v>0</v>
      </c>
      <c r="BL193" s="25" t="s">
        <v>493</v>
      </c>
      <c r="BM193" s="25" t="s">
        <v>3571</v>
      </c>
    </row>
    <row r="194" spans="2:47" s="1" customFormat="1" ht="13.5">
      <c r="B194" s="47"/>
      <c r="C194" s="75"/>
      <c r="D194" s="252" t="s">
        <v>403</v>
      </c>
      <c r="E194" s="75"/>
      <c r="F194" s="253" t="s">
        <v>3572</v>
      </c>
      <c r="G194" s="75"/>
      <c r="H194" s="75"/>
      <c r="I194" s="208"/>
      <c r="J194" s="75"/>
      <c r="K194" s="75"/>
      <c r="L194" s="73"/>
      <c r="M194" s="254"/>
      <c r="N194" s="48"/>
      <c r="O194" s="48"/>
      <c r="P194" s="48"/>
      <c r="Q194" s="48"/>
      <c r="R194" s="48"/>
      <c r="S194" s="48"/>
      <c r="T194" s="96"/>
      <c r="AT194" s="25" t="s">
        <v>403</v>
      </c>
      <c r="AU194" s="25" t="s">
        <v>81</v>
      </c>
    </row>
    <row r="195" spans="2:65" s="1" customFormat="1" ht="16.5" customHeight="1">
      <c r="B195" s="47"/>
      <c r="C195" s="240" t="s">
        <v>672</v>
      </c>
      <c r="D195" s="240" t="s">
        <v>396</v>
      </c>
      <c r="E195" s="241" t="s">
        <v>3573</v>
      </c>
      <c r="F195" s="242" t="s">
        <v>3574</v>
      </c>
      <c r="G195" s="243" t="s">
        <v>612</v>
      </c>
      <c r="H195" s="244">
        <v>92</v>
      </c>
      <c r="I195" s="245"/>
      <c r="J195" s="246">
        <f>ROUND(I195*H195,2)</f>
        <v>0</v>
      </c>
      <c r="K195" s="242" t="s">
        <v>400</v>
      </c>
      <c r="L195" s="73"/>
      <c r="M195" s="247" t="s">
        <v>22</v>
      </c>
      <c r="N195" s="248" t="s">
        <v>44</v>
      </c>
      <c r="O195" s="48"/>
      <c r="P195" s="249">
        <f>O195*H195</f>
        <v>0</v>
      </c>
      <c r="Q195" s="249">
        <v>0</v>
      </c>
      <c r="R195" s="249">
        <f>Q195*H195</f>
        <v>0</v>
      </c>
      <c r="S195" s="249">
        <v>0</v>
      </c>
      <c r="T195" s="250">
        <f>S195*H195</f>
        <v>0</v>
      </c>
      <c r="AR195" s="25" t="s">
        <v>493</v>
      </c>
      <c r="AT195" s="25" t="s">
        <v>396</v>
      </c>
      <c r="AU195" s="25" t="s">
        <v>81</v>
      </c>
      <c r="AY195" s="25" t="s">
        <v>394</v>
      </c>
      <c r="BE195" s="251">
        <f>IF(N195="základní",J195,0)</f>
        <v>0</v>
      </c>
      <c r="BF195" s="251">
        <f>IF(N195="snížená",J195,0)</f>
        <v>0</v>
      </c>
      <c r="BG195" s="251">
        <f>IF(N195="zákl. přenesená",J195,0)</f>
        <v>0</v>
      </c>
      <c r="BH195" s="251">
        <f>IF(N195="sníž. přenesená",J195,0)</f>
        <v>0</v>
      </c>
      <c r="BI195" s="251">
        <f>IF(N195="nulová",J195,0)</f>
        <v>0</v>
      </c>
      <c r="BJ195" s="25" t="s">
        <v>24</v>
      </c>
      <c r="BK195" s="251">
        <f>ROUND(I195*H195,2)</f>
        <v>0</v>
      </c>
      <c r="BL195" s="25" t="s">
        <v>493</v>
      </c>
      <c r="BM195" s="25" t="s">
        <v>3575</v>
      </c>
    </row>
    <row r="196" spans="2:47" s="1" customFormat="1" ht="13.5">
      <c r="B196" s="47"/>
      <c r="C196" s="75"/>
      <c r="D196" s="252" t="s">
        <v>403</v>
      </c>
      <c r="E196" s="75"/>
      <c r="F196" s="253" t="s">
        <v>3576</v>
      </c>
      <c r="G196" s="75"/>
      <c r="H196" s="75"/>
      <c r="I196" s="208"/>
      <c r="J196" s="75"/>
      <c r="K196" s="75"/>
      <c r="L196" s="73"/>
      <c r="M196" s="254"/>
      <c r="N196" s="48"/>
      <c r="O196" s="48"/>
      <c r="P196" s="48"/>
      <c r="Q196" s="48"/>
      <c r="R196" s="48"/>
      <c r="S196" s="48"/>
      <c r="T196" s="96"/>
      <c r="AT196" s="25" t="s">
        <v>403</v>
      </c>
      <c r="AU196" s="25" t="s">
        <v>81</v>
      </c>
    </row>
    <row r="197" spans="2:65" s="1" customFormat="1" ht="16.5" customHeight="1">
      <c r="B197" s="47"/>
      <c r="C197" s="240" t="s">
        <v>678</v>
      </c>
      <c r="D197" s="240" t="s">
        <v>396</v>
      </c>
      <c r="E197" s="241" t="s">
        <v>2040</v>
      </c>
      <c r="F197" s="242" t="s">
        <v>2041</v>
      </c>
      <c r="G197" s="243" t="s">
        <v>552</v>
      </c>
      <c r="H197" s="244">
        <v>0.742</v>
      </c>
      <c r="I197" s="245"/>
      <c r="J197" s="246">
        <f>ROUND(I197*H197,2)</f>
        <v>0</v>
      </c>
      <c r="K197" s="242" t="s">
        <v>400</v>
      </c>
      <c r="L197" s="73"/>
      <c r="M197" s="247" t="s">
        <v>22</v>
      </c>
      <c r="N197" s="248" t="s">
        <v>44</v>
      </c>
      <c r="O197" s="48"/>
      <c r="P197" s="249">
        <f>O197*H197</f>
        <v>0</v>
      </c>
      <c r="Q197" s="249">
        <v>0</v>
      </c>
      <c r="R197" s="249">
        <f>Q197*H197</f>
        <v>0</v>
      </c>
      <c r="S197" s="249">
        <v>0</v>
      </c>
      <c r="T197" s="250">
        <f>S197*H197</f>
        <v>0</v>
      </c>
      <c r="AR197" s="25" t="s">
        <v>493</v>
      </c>
      <c r="AT197" s="25" t="s">
        <v>396</v>
      </c>
      <c r="AU197" s="25" t="s">
        <v>81</v>
      </c>
      <c r="AY197" s="25" t="s">
        <v>394</v>
      </c>
      <c r="BE197" s="251">
        <f>IF(N197="základní",J197,0)</f>
        <v>0</v>
      </c>
      <c r="BF197" s="251">
        <f>IF(N197="snížená",J197,0)</f>
        <v>0</v>
      </c>
      <c r="BG197" s="251">
        <f>IF(N197="zákl. přenesená",J197,0)</f>
        <v>0</v>
      </c>
      <c r="BH197" s="251">
        <f>IF(N197="sníž. přenesená",J197,0)</f>
        <v>0</v>
      </c>
      <c r="BI197" s="251">
        <f>IF(N197="nulová",J197,0)</f>
        <v>0</v>
      </c>
      <c r="BJ197" s="25" t="s">
        <v>24</v>
      </c>
      <c r="BK197" s="251">
        <f>ROUND(I197*H197,2)</f>
        <v>0</v>
      </c>
      <c r="BL197" s="25" t="s">
        <v>493</v>
      </c>
      <c r="BM197" s="25" t="s">
        <v>3577</v>
      </c>
    </row>
    <row r="198" spans="2:47" s="1" customFormat="1" ht="13.5">
      <c r="B198" s="47"/>
      <c r="C198" s="75"/>
      <c r="D198" s="252" t="s">
        <v>403</v>
      </c>
      <c r="E198" s="75"/>
      <c r="F198" s="253" t="s">
        <v>2043</v>
      </c>
      <c r="G198" s="75"/>
      <c r="H198" s="75"/>
      <c r="I198" s="208"/>
      <c r="J198" s="75"/>
      <c r="K198" s="75"/>
      <c r="L198" s="73"/>
      <c r="M198" s="254"/>
      <c r="N198" s="48"/>
      <c r="O198" s="48"/>
      <c r="P198" s="48"/>
      <c r="Q198" s="48"/>
      <c r="R198" s="48"/>
      <c r="S198" s="48"/>
      <c r="T198" s="96"/>
      <c r="AT198" s="25" t="s">
        <v>403</v>
      </c>
      <c r="AU198" s="25" t="s">
        <v>81</v>
      </c>
    </row>
    <row r="199" spans="2:63" s="11" customFormat="1" ht="29.85" customHeight="1">
      <c r="B199" s="224"/>
      <c r="C199" s="225"/>
      <c r="D199" s="226" t="s">
        <v>72</v>
      </c>
      <c r="E199" s="238" t="s">
        <v>3578</v>
      </c>
      <c r="F199" s="238" t="s">
        <v>3579</v>
      </c>
      <c r="G199" s="225"/>
      <c r="H199" s="225"/>
      <c r="I199" s="228"/>
      <c r="J199" s="239">
        <f>BK199</f>
        <v>0</v>
      </c>
      <c r="K199" s="225"/>
      <c r="L199" s="230"/>
      <c r="M199" s="231"/>
      <c r="N199" s="232"/>
      <c r="O199" s="232"/>
      <c r="P199" s="233">
        <f>SUM(P200:P253)</f>
        <v>0</v>
      </c>
      <c r="Q199" s="232"/>
      <c r="R199" s="233">
        <f>SUM(R200:R253)</f>
        <v>0.16366999999999995</v>
      </c>
      <c r="S199" s="232"/>
      <c r="T199" s="234">
        <f>SUM(T200:T253)</f>
        <v>0</v>
      </c>
      <c r="AR199" s="235" t="s">
        <v>81</v>
      </c>
      <c r="AT199" s="236" t="s">
        <v>72</v>
      </c>
      <c r="AU199" s="236" t="s">
        <v>24</v>
      </c>
      <c r="AY199" s="235" t="s">
        <v>394</v>
      </c>
      <c r="BK199" s="237">
        <f>SUM(BK200:BK253)</f>
        <v>0</v>
      </c>
    </row>
    <row r="200" spans="2:65" s="1" customFormat="1" ht="16.5" customHeight="1">
      <c r="B200" s="47"/>
      <c r="C200" s="240" t="s">
        <v>684</v>
      </c>
      <c r="D200" s="240" t="s">
        <v>396</v>
      </c>
      <c r="E200" s="241" t="s">
        <v>3580</v>
      </c>
      <c r="F200" s="242" t="s">
        <v>3581</v>
      </c>
      <c r="G200" s="243" t="s">
        <v>612</v>
      </c>
      <c r="H200" s="244">
        <v>38</v>
      </c>
      <c r="I200" s="245"/>
      <c r="J200" s="246">
        <f>ROUND(I200*H200,2)</f>
        <v>0</v>
      </c>
      <c r="K200" s="242" t="s">
        <v>400</v>
      </c>
      <c r="L200" s="73"/>
      <c r="M200" s="247" t="s">
        <v>22</v>
      </c>
      <c r="N200" s="248" t="s">
        <v>44</v>
      </c>
      <c r="O200" s="48"/>
      <c r="P200" s="249">
        <f>O200*H200</f>
        <v>0</v>
      </c>
      <c r="Q200" s="249">
        <v>0.00078</v>
      </c>
      <c r="R200" s="249">
        <f>Q200*H200</f>
        <v>0.02964</v>
      </c>
      <c r="S200" s="249">
        <v>0</v>
      </c>
      <c r="T200" s="250">
        <f>S200*H200</f>
        <v>0</v>
      </c>
      <c r="AR200" s="25" t="s">
        <v>493</v>
      </c>
      <c r="AT200" s="25" t="s">
        <v>396</v>
      </c>
      <c r="AU200" s="25" t="s">
        <v>81</v>
      </c>
      <c r="AY200" s="25" t="s">
        <v>394</v>
      </c>
      <c r="BE200" s="251">
        <f>IF(N200="základní",J200,0)</f>
        <v>0</v>
      </c>
      <c r="BF200" s="251">
        <f>IF(N200="snížená",J200,0)</f>
        <v>0</v>
      </c>
      <c r="BG200" s="251">
        <f>IF(N200="zákl. přenesená",J200,0)</f>
        <v>0</v>
      </c>
      <c r="BH200" s="251">
        <f>IF(N200="sníž. přenesená",J200,0)</f>
        <v>0</v>
      </c>
      <c r="BI200" s="251">
        <f>IF(N200="nulová",J200,0)</f>
        <v>0</v>
      </c>
      <c r="BJ200" s="25" t="s">
        <v>24</v>
      </c>
      <c r="BK200" s="251">
        <f>ROUND(I200*H200,2)</f>
        <v>0</v>
      </c>
      <c r="BL200" s="25" t="s">
        <v>493</v>
      </c>
      <c r="BM200" s="25" t="s">
        <v>3582</v>
      </c>
    </row>
    <row r="201" spans="2:47" s="1" customFormat="1" ht="13.5">
      <c r="B201" s="47"/>
      <c r="C201" s="75"/>
      <c r="D201" s="252" t="s">
        <v>403</v>
      </c>
      <c r="E201" s="75"/>
      <c r="F201" s="253" t="s">
        <v>3583</v>
      </c>
      <c r="G201" s="75"/>
      <c r="H201" s="75"/>
      <c r="I201" s="208"/>
      <c r="J201" s="75"/>
      <c r="K201" s="75"/>
      <c r="L201" s="73"/>
      <c r="M201" s="254"/>
      <c r="N201" s="48"/>
      <c r="O201" s="48"/>
      <c r="P201" s="48"/>
      <c r="Q201" s="48"/>
      <c r="R201" s="48"/>
      <c r="S201" s="48"/>
      <c r="T201" s="96"/>
      <c r="AT201" s="25" t="s">
        <v>403</v>
      </c>
      <c r="AU201" s="25" t="s">
        <v>81</v>
      </c>
    </row>
    <row r="202" spans="2:65" s="1" customFormat="1" ht="16.5" customHeight="1">
      <c r="B202" s="47"/>
      <c r="C202" s="240" t="s">
        <v>689</v>
      </c>
      <c r="D202" s="240" t="s">
        <v>396</v>
      </c>
      <c r="E202" s="241" t="s">
        <v>3584</v>
      </c>
      <c r="F202" s="242" t="s">
        <v>3585</v>
      </c>
      <c r="G202" s="243" t="s">
        <v>612</v>
      </c>
      <c r="H202" s="244">
        <v>45</v>
      </c>
      <c r="I202" s="245"/>
      <c r="J202" s="246">
        <f>ROUND(I202*H202,2)</f>
        <v>0</v>
      </c>
      <c r="K202" s="242" t="s">
        <v>400</v>
      </c>
      <c r="L202" s="73"/>
      <c r="M202" s="247" t="s">
        <v>22</v>
      </c>
      <c r="N202" s="248" t="s">
        <v>44</v>
      </c>
      <c r="O202" s="48"/>
      <c r="P202" s="249">
        <f>O202*H202</f>
        <v>0</v>
      </c>
      <c r="Q202" s="249">
        <v>0.00096</v>
      </c>
      <c r="R202" s="249">
        <f>Q202*H202</f>
        <v>0.0432</v>
      </c>
      <c r="S202" s="249">
        <v>0</v>
      </c>
      <c r="T202" s="250">
        <f>S202*H202</f>
        <v>0</v>
      </c>
      <c r="AR202" s="25" t="s">
        <v>493</v>
      </c>
      <c r="AT202" s="25" t="s">
        <v>396</v>
      </c>
      <c r="AU202" s="25" t="s">
        <v>81</v>
      </c>
      <c r="AY202" s="25" t="s">
        <v>394</v>
      </c>
      <c r="BE202" s="251">
        <f>IF(N202="základní",J202,0)</f>
        <v>0</v>
      </c>
      <c r="BF202" s="251">
        <f>IF(N202="snížená",J202,0)</f>
        <v>0</v>
      </c>
      <c r="BG202" s="251">
        <f>IF(N202="zákl. přenesená",J202,0)</f>
        <v>0</v>
      </c>
      <c r="BH202" s="251">
        <f>IF(N202="sníž. přenesená",J202,0)</f>
        <v>0</v>
      </c>
      <c r="BI202" s="251">
        <f>IF(N202="nulová",J202,0)</f>
        <v>0</v>
      </c>
      <c r="BJ202" s="25" t="s">
        <v>24</v>
      </c>
      <c r="BK202" s="251">
        <f>ROUND(I202*H202,2)</f>
        <v>0</v>
      </c>
      <c r="BL202" s="25" t="s">
        <v>493</v>
      </c>
      <c r="BM202" s="25" t="s">
        <v>3586</v>
      </c>
    </row>
    <row r="203" spans="2:47" s="1" customFormat="1" ht="13.5">
      <c r="B203" s="47"/>
      <c r="C203" s="75"/>
      <c r="D203" s="252" t="s">
        <v>403</v>
      </c>
      <c r="E203" s="75"/>
      <c r="F203" s="253" t="s">
        <v>3587</v>
      </c>
      <c r="G203" s="75"/>
      <c r="H203" s="75"/>
      <c r="I203" s="208"/>
      <c r="J203" s="75"/>
      <c r="K203" s="75"/>
      <c r="L203" s="73"/>
      <c r="M203" s="254"/>
      <c r="N203" s="48"/>
      <c r="O203" s="48"/>
      <c r="P203" s="48"/>
      <c r="Q203" s="48"/>
      <c r="R203" s="48"/>
      <c r="S203" s="48"/>
      <c r="T203" s="96"/>
      <c r="AT203" s="25" t="s">
        <v>403</v>
      </c>
      <c r="AU203" s="25" t="s">
        <v>81</v>
      </c>
    </row>
    <row r="204" spans="2:65" s="1" customFormat="1" ht="16.5" customHeight="1">
      <c r="B204" s="47"/>
      <c r="C204" s="240" t="s">
        <v>694</v>
      </c>
      <c r="D204" s="240" t="s">
        <v>396</v>
      </c>
      <c r="E204" s="241" t="s">
        <v>3588</v>
      </c>
      <c r="F204" s="242" t="s">
        <v>3589</v>
      </c>
      <c r="G204" s="243" t="s">
        <v>612</v>
      </c>
      <c r="H204" s="244">
        <v>10</v>
      </c>
      <c r="I204" s="245"/>
      <c r="J204" s="246">
        <f>ROUND(I204*H204,2)</f>
        <v>0</v>
      </c>
      <c r="K204" s="242" t="s">
        <v>400</v>
      </c>
      <c r="L204" s="73"/>
      <c r="M204" s="247" t="s">
        <v>22</v>
      </c>
      <c r="N204" s="248" t="s">
        <v>44</v>
      </c>
      <c r="O204" s="48"/>
      <c r="P204" s="249">
        <f>O204*H204</f>
        <v>0</v>
      </c>
      <c r="Q204" s="249">
        <v>0.00125</v>
      </c>
      <c r="R204" s="249">
        <f>Q204*H204</f>
        <v>0.0125</v>
      </c>
      <c r="S204" s="249">
        <v>0</v>
      </c>
      <c r="T204" s="250">
        <f>S204*H204</f>
        <v>0</v>
      </c>
      <c r="AR204" s="25" t="s">
        <v>493</v>
      </c>
      <c r="AT204" s="25" t="s">
        <v>396</v>
      </c>
      <c r="AU204" s="25" t="s">
        <v>81</v>
      </c>
      <c r="AY204" s="25" t="s">
        <v>394</v>
      </c>
      <c r="BE204" s="251">
        <f>IF(N204="základní",J204,0)</f>
        <v>0</v>
      </c>
      <c r="BF204" s="251">
        <f>IF(N204="snížená",J204,0)</f>
        <v>0</v>
      </c>
      <c r="BG204" s="251">
        <f>IF(N204="zákl. přenesená",J204,0)</f>
        <v>0</v>
      </c>
      <c r="BH204" s="251">
        <f>IF(N204="sníž. přenesená",J204,0)</f>
        <v>0</v>
      </c>
      <c r="BI204" s="251">
        <f>IF(N204="nulová",J204,0)</f>
        <v>0</v>
      </c>
      <c r="BJ204" s="25" t="s">
        <v>24</v>
      </c>
      <c r="BK204" s="251">
        <f>ROUND(I204*H204,2)</f>
        <v>0</v>
      </c>
      <c r="BL204" s="25" t="s">
        <v>493</v>
      </c>
      <c r="BM204" s="25" t="s">
        <v>3590</v>
      </c>
    </row>
    <row r="205" spans="2:47" s="1" customFormat="1" ht="13.5">
      <c r="B205" s="47"/>
      <c r="C205" s="75"/>
      <c r="D205" s="252" t="s">
        <v>403</v>
      </c>
      <c r="E205" s="75"/>
      <c r="F205" s="253" t="s">
        <v>3591</v>
      </c>
      <c r="G205" s="75"/>
      <c r="H205" s="75"/>
      <c r="I205" s="208"/>
      <c r="J205" s="75"/>
      <c r="K205" s="75"/>
      <c r="L205" s="73"/>
      <c r="M205" s="254"/>
      <c r="N205" s="48"/>
      <c r="O205" s="48"/>
      <c r="P205" s="48"/>
      <c r="Q205" s="48"/>
      <c r="R205" s="48"/>
      <c r="S205" s="48"/>
      <c r="T205" s="96"/>
      <c r="AT205" s="25" t="s">
        <v>403</v>
      </c>
      <c r="AU205" s="25" t="s">
        <v>81</v>
      </c>
    </row>
    <row r="206" spans="2:65" s="1" customFormat="1" ht="16.5" customHeight="1">
      <c r="B206" s="47"/>
      <c r="C206" s="240" t="s">
        <v>700</v>
      </c>
      <c r="D206" s="240" t="s">
        <v>396</v>
      </c>
      <c r="E206" s="241" t="s">
        <v>3592</v>
      </c>
      <c r="F206" s="242" t="s">
        <v>3593</v>
      </c>
      <c r="G206" s="243" t="s">
        <v>612</v>
      </c>
      <c r="H206" s="244">
        <v>12</v>
      </c>
      <c r="I206" s="245"/>
      <c r="J206" s="246">
        <f>ROUND(I206*H206,2)</f>
        <v>0</v>
      </c>
      <c r="K206" s="242" t="s">
        <v>400</v>
      </c>
      <c r="L206" s="73"/>
      <c r="M206" s="247" t="s">
        <v>22</v>
      </c>
      <c r="N206" s="248" t="s">
        <v>44</v>
      </c>
      <c r="O206" s="48"/>
      <c r="P206" s="249">
        <f>O206*H206</f>
        <v>0</v>
      </c>
      <c r="Q206" s="249">
        <v>0.00256</v>
      </c>
      <c r="R206" s="249">
        <f>Q206*H206</f>
        <v>0.030720000000000004</v>
      </c>
      <c r="S206" s="249">
        <v>0</v>
      </c>
      <c r="T206" s="250">
        <f>S206*H206</f>
        <v>0</v>
      </c>
      <c r="AR206" s="25" t="s">
        <v>493</v>
      </c>
      <c r="AT206" s="25" t="s">
        <v>396</v>
      </c>
      <c r="AU206" s="25" t="s">
        <v>81</v>
      </c>
      <c r="AY206" s="25" t="s">
        <v>394</v>
      </c>
      <c r="BE206" s="251">
        <f>IF(N206="základní",J206,0)</f>
        <v>0</v>
      </c>
      <c r="BF206" s="251">
        <f>IF(N206="snížená",J206,0)</f>
        <v>0</v>
      </c>
      <c r="BG206" s="251">
        <f>IF(N206="zákl. přenesená",J206,0)</f>
        <v>0</v>
      </c>
      <c r="BH206" s="251">
        <f>IF(N206="sníž. přenesená",J206,0)</f>
        <v>0</v>
      </c>
      <c r="BI206" s="251">
        <f>IF(N206="nulová",J206,0)</f>
        <v>0</v>
      </c>
      <c r="BJ206" s="25" t="s">
        <v>24</v>
      </c>
      <c r="BK206" s="251">
        <f>ROUND(I206*H206,2)</f>
        <v>0</v>
      </c>
      <c r="BL206" s="25" t="s">
        <v>493</v>
      </c>
      <c r="BM206" s="25" t="s">
        <v>3594</v>
      </c>
    </row>
    <row r="207" spans="2:47" s="1" customFormat="1" ht="13.5">
      <c r="B207" s="47"/>
      <c r="C207" s="75"/>
      <c r="D207" s="252" t="s">
        <v>403</v>
      </c>
      <c r="E207" s="75"/>
      <c r="F207" s="253" t="s">
        <v>3595</v>
      </c>
      <c r="G207" s="75"/>
      <c r="H207" s="75"/>
      <c r="I207" s="208"/>
      <c r="J207" s="75"/>
      <c r="K207" s="75"/>
      <c r="L207" s="73"/>
      <c r="M207" s="254"/>
      <c r="N207" s="48"/>
      <c r="O207" s="48"/>
      <c r="P207" s="48"/>
      <c r="Q207" s="48"/>
      <c r="R207" s="48"/>
      <c r="S207" s="48"/>
      <c r="T207" s="96"/>
      <c r="AT207" s="25" t="s">
        <v>403</v>
      </c>
      <c r="AU207" s="25" t="s">
        <v>81</v>
      </c>
    </row>
    <row r="208" spans="2:65" s="1" customFormat="1" ht="25.5" customHeight="1">
      <c r="B208" s="47"/>
      <c r="C208" s="240" t="s">
        <v>709</v>
      </c>
      <c r="D208" s="240" t="s">
        <v>396</v>
      </c>
      <c r="E208" s="241" t="s">
        <v>3596</v>
      </c>
      <c r="F208" s="242" t="s">
        <v>3597</v>
      </c>
      <c r="G208" s="243" t="s">
        <v>612</v>
      </c>
      <c r="H208" s="244">
        <v>55</v>
      </c>
      <c r="I208" s="245"/>
      <c r="J208" s="246">
        <f>ROUND(I208*H208,2)</f>
        <v>0</v>
      </c>
      <c r="K208" s="242" t="s">
        <v>400</v>
      </c>
      <c r="L208" s="73"/>
      <c r="M208" s="247" t="s">
        <v>22</v>
      </c>
      <c r="N208" s="248" t="s">
        <v>44</v>
      </c>
      <c r="O208" s="48"/>
      <c r="P208" s="249">
        <f>O208*H208</f>
        <v>0</v>
      </c>
      <c r="Q208" s="249">
        <v>4E-05</v>
      </c>
      <c r="R208" s="249">
        <f>Q208*H208</f>
        <v>0.0022</v>
      </c>
      <c r="S208" s="249">
        <v>0</v>
      </c>
      <c r="T208" s="250">
        <f>S208*H208</f>
        <v>0</v>
      </c>
      <c r="AR208" s="25" t="s">
        <v>493</v>
      </c>
      <c r="AT208" s="25" t="s">
        <v>396</v>
      </c>
      <c r="AU208" s="25" t="s">
        <v>81</v>
      </c>
      <c r="AY208" s="25" t="s">
        <v>394</v>
      </c>
      <c r="BE208" s="251">
        <f>IF(N208="základní",J208,0)</f>
        <v>0</v>
      </c>
      <c r="BF208" s="251">
        <f>IF(N208="snížená",J208,0)</f>
        <v>0</v>
      </c>
      <c r="BG208" s="251">
        <f>IF(N208="zákl. přenesená",J208,0)</f>
        <v>0</v>
      </c>
      <c r="BH208" s="251">
        <f>IF(N208="sníž. přenesená",J208,0)</f>
        <v>0</v>
      </c>
      <c r="BI208" s="251">
        <f>IF(N208="nulová",J208,0)</f>
        <v>0</v>
      </c>
      <c r="BJ208" s="25" t="s">
        <v>24</v>
      </c>
      <c r="BK208" s="251">
        <f>ROUND(I208*H208,2)</f>
        <v>0</v>
      </c>
      <c r="BL208" s="25" t="s">
        <v>493</v>
      </c>
      <c r="BM208" s="25" t="s">
        <v>3598</v>
      </c>
    </row>
    <row r="209" spans="2:47" s="1" customFormat="1" ht="13.5">
      <c r="B209" s="47"/>
      <c r="C209" s="75"/>
      <c r="D209" s="252" t="s">
        <v>403</v>
      </c>
      <c r="E209" s="75"/>
      <c r="F209" s="253" t="s">
        <v>3597</v>
      </c>
      <c r="G209" s="75"/>
      <c r="H209" s="75"/>
      <c r="I209" s="208"/>
      <c r="J209" s="75"/>
      <c r="K209" s="75"/>
      <c r="L209" s="73"/>
      <c r="M209" s="254"/>
      <c r="N209" s="48"/>
      <c r="O209" s="48"/>
      <c r="P209" s="48"/>
      <c r="Q209" s="48"/>
      <c r="R209" s="48"/>
      <c r="S209" s="48"/>
      <c r="T209" s="96"/>
      <c r="AT209" s="25" t="s">
        <v>403</v>
      </c>
      <c r="AU209" s="25" t="s">
        <v>81</v>
      </c>
    </row>
    <row r="210" spans="2:65" s="1" customFormat="1" ht="25.5" customHeight="1">
      <c r="B210" s="47"/>
      <c r="C210" s="240" t="s">
        <v>718</v>
      </c>
      <c r="D210" s="240" t="s">
        <v>396</v>
      </c>
      <c r="E210" s="241" t="s">
        <v>3599</v>
      </c>
      <c r="F210" s="242" t="s">
        <v>3600</v>
      </c>
      <c r="G210" s="243" t="s">
        <v>612</v>
      </c>
      <c r="H210" s="244">
        <v>64</v>
      </c>
      <c r="I210" s="245"/>
      <c r="J210" s="246">
        <f>ROUND(I210*H210,2)</f>
        <v>0</v>
      </c>
      <c r="K210" s="242" t="s">
        <v>400</v>
      </c>
      <c r="L210" s="73"/>
      <c r="M210" s="247" t="s">
        <v>22</v>
      </c>
      <c r="N210" s="248" t="s">
        <v>44</v>
      </c>
      <c r="O210" s="48"/>
      <c r="P210" s="249">
        <f>O210*H210</f>
        <v>0</v>
      </c>
      <c r="Q210" s="249">
        <v>4E-05</v>
      </c>
      <c r="R210" s="249">
        <f>Q210*H210</f>
        <v>0.00256</v>
      </c>
      <c r="S210" s="249">
        <v>0</v>
      </c>
      <c r="T210" s="250">
        <f>S210*H210</f>
        <v>0</v>
      </c>
      <c r="AR210" s="25" t="s">
        <v>493</v>
      </c>
      <c r="AT210" s="25" t="s">
        <v>396</v>
      </c>
      <c r="AU210" s="25" t="s">
        <v>81</v>
      </c>
      <c r="AY210" s="25" t="s">
        <v>394</v>
      </c>
      <c r="BE210" s="251">
        <f>IF(N210="základní",J210,0)</f>
        <v>0</v>
      </c>
      <c r="BF210" s="251">
        <f>IF(N210="snížená",J210,0)</f>
        <v>0</v>
      </c>
      <c r="BG210" s="251">
        <f>IF(N210="zákl. přenesená",J210,0)</f>
        <v>0</v>
      </c>
      <c r="BH210" s="251">
        <f>IF(N210="sníž. přenesená",J210,0)</f>
        <v>0</v>
      </c>
      <c r="BI210" s="251">
        <f>IF(N210="nulová",J210,0)</f>
        <v>0</v>
      </c>
      <c r="BJ210" s="25" t="s">
        <v>24</v>
      </c>
      <c r="BK210" s="251">
        <f>ROUND(I210*H210,2)</f>
        <v>0</v>
      </c>
      <c r="BL210" s="25" t="s">
        <v>493</v>
      </c>
      <c r="BM210" s="25" t="s">
        <v>3601</v>
      </c>
    </row>
    <row r="211" spans="2:47" s="1" customFormat="1" ht="13.5">
      <c r="B211" s="47"/>
      <c r="C211" s="75"/>
      <c r="D211" s="252" t="s">
        <v>403</v>
      </c>
      <c r="E211" s="75"/>
      <c r="F211" s="253" t="s">
        <v>3600</v>
      </c>
      <c r="G211" s="75"/>
      <c r="H211" s="75"/>
      <c r="I211" s="208"/>
      <c r="J211" s="75"/>
      <c r="K211" s="75"/>
      <c r="L211" s="73"/>
      <c r="M211" s="254"/>
      <c r="N211" s="48"/>
      <c r="O211" s="48"/>
      <c r="P211" s="48"/>
      <c r="Q211" s="48"/>
      <c r="R211" s="48"/>
      <c r="S211" s="48"/>
      <c r="T211" s="96"/>
      <c r="AT211" s="25" t="s">
        <v>403</v>
      </c>
      <c r="AU211" s="25" t="s">
        <v>81</v>
      </c>
    </row>
    <row r="212" spans="2:65" s="1" customFormat="1" ht="25.5" customHeight="1">
      <c r="B212" s="47"/>
      <c r="C212" s="240" t="s">
        <v>723</v>
      </c>
      <c r="D212" s="240" t="s">
        <v>396</v>
      </c>
      <c r="E212" s="241" t="s">
        <v>3602</v>
      </c>
      <c r="F212" s="242" t="s">
        <v>3603</v>
      </c>
      <c r="G212" s="243" t="s">
        <v>612</v>
      </c>
      <c r="H212" s="244">
        <v>12</v>
      </c>
      <c r="I212" s="245"/>
      <c r="J212" s="246">
        <f>ROUND(I212*H212,2)</f>
        <v>0</v>
      </c>
      <c r="K212" s="242" t="s">
        <v>400</v>
      </c>
      <c r="L212" s="73"/>
      <c r="M212" s="247" t="s">
        <v>22</v>
      </c>
      <c r="N212" s="248" t="s">
        <v>44</v>
      </c>
      <c r="O212" s="48"/>
      <c r="P212" s="249">
        <f>O212*H212</f>
        <v>0</v>
      </c>
      <c r="Q212" s="249">
        <v>4E-05</v>
      </c>
      <c r="R212" s="249">
        <f>Q212*H212</f>
        <v>0.00048000000000000007</v>
      </c>
      <c r="S212" s="249">
        <v>0</v>
      </c>
      <c r="T212" s="250">
        <f>S212*H212</f>
        <v>0</v>
      </c>
      <c r="AR212" s="25" t="s">
        <v>493</v>
      </c>
      <c r="AT212" s="25" t="s">
        <v>396</v>
      </c>
      <c r="AU212" s="25" t="s">
        <v>81</v>
      </c>
      <c r="AY212" s="25" t="s">
        <v>394</v>
      </c>
      <c r="BE212" s="251">
        <f>IF(N212="základní",J212,0)</f>
        <v>0</v>
      </c>
      <c r="BF212" s="251">
        <f>IF(N212="snížená",J212,0)</f>
        <v>0</v>
      </c>
      <c r="BG212" s="251">
        <f>IF(N212="zákl. přenesená",J212,0)</f>
        <v>0</v>
      </c>
      <c r="BH212" s="251">
        <f>IF(N212="sníž. přenesená",J212,0)</f>
        <v>0</v>
      </c>
      <c r="BI212" s="251">
        <f>IF(N212="nulová",J212,0)</f>
        <v>0</v>
      </c>
      <c r="BJ212" s="25" t="s">
        <v>24</v>
      </c>
      <c r="BK212" s="251">
        <f>ROUND(I212*H212,2)</f>
        <v>0</v>
      </c>
      <c r="BL212" s="25" t="s">
        <v>493</v>
      </c>
      <c r="BM212" s="25" t="s">
        <v>3604</v>
      </c>
    </row>
    <row r="213" spans="2:47" s="1" customFormat="1" ht="13.5">
      <c r="B213" s="47"/>
      <c r="C213" s="75"/>
      <c r="D213" s="252" t="s">
        <v>403</v>
      </c>
      <c r="E213" s="75"/>
      <c r="F213" s="253" t="s">
        <v>3603</v>
      </c>
      <c r="G213" s="75"/>
      <c r="H213" s="75"/>
      <c r="I213" s="208"/>
      <c r="J213" s="75"/>
      <c r="K213" s="75"/>
      <c r="L213" s="73"/>
      <c r="M213" s="254"/>
      <c r="N213" s="48"/>
      <c r="O213" s="48"/>
      <c r="P213" s="48"/>
      <c r="Q213" s="48"/>
      <c r="R213" s="48"/>
      <c r="S213" s="48"/>
      <c r="T213" s="96"/>
      <c r="AT213" s="25" t="s">
        <v>403</v>
      </c>
      <c r="AU213" s="25" t="s">
        <v>81</v>
      </c>
    </row>
    <row r="214" spans="2:65" s="1" customFormat="1" ht="25.5" customHeight="1">
      <c r="B214" s="47"/>
      <c r="C214" s="240" t="s">
        <v>728</v>
      </c>
      <c r="D214" s="240" t="s">
        <v>396</v>
      </c>
      <c r="E214" s="241" t="s">
        <v>3605</v>
      </c>
      <c r="F214" s="242" t="s">
        <v>3606</v>
      </c>
      <c r="G214" s="243" t="s">
        <v>612</v>
      </c>
      <c r="H214" s="244">
        <v>18</v>
      </c>
      <c r="I214" s="245"/>
      <c r="J214" s="246">
        <f>ROUND(I214*H214,2)</f>
        <v>0</v>
      </c>
      <c r="K214" s="242" t="s">
        <v>400</v>
      </c>
      <c r="L214" s="73"/>
      <c r="M214" s="247" t="s">
        <v>22</v>
      </c>
      <c r="N214" s="248" t="s">
        <v>44</v>
      </c>
      <c r="O214" s="48"/>
      <c r="P214" s="249">
        <f>O214*H214</f>
        <v>0</v>
      </c>
      <c r="Q214" s="249">
        <v>0.0002</v>
      </c>
      <c r="R214" s="249">
        <f>Q214*H214</f>
        <v>0.0036000000000000003</v>
      </c>
      <c r="S214" s="249">
        <v>0</v>
      </c>
      <c r="T214" s="250">
        <f>S214*H214</f>
        <v>0</v>
      </c>
      <c r="AR214" s="25" t="s">
        <v>493</v>
      </c>
      <c r="AT214" s="25" t="s">
        <v>396</v>
      </c>
      <c r="AU214" s="25" t="s">
        <v>81</v>
      </c>
      <c r="AY214" s="25" t="s">
        <v>394</v>
      </c>
      <c r="BE214" s="251">
        <f>IF(N214="základní",J214,0)</f>
        <v>0</v>
      </c>
      <c r="BF214" s="251">
        <f>IF(N214="snížená",J214,0)</f>
        <v>0</v>
      </c>
      <c r="BG214" s="251">
        <f>IF(N214="zákl. přenesená",J214,0)</f>
        <v>0</v>
      </c>
      <c r="BH214" s="251">
        <f>IF(N214="sníž. přenesená",J214,0)</f>
        <v>0</v>
      </c>
      <c r="BI214" s="251">
        <f>IF(N214="nulová",J214,0)</f>
        <v>0</v>
      </c>
      <c r="BJ214" s="25" t="s">
        <v>24</v>
      </c>
      <c r="BK214" s="251">
        <f>ROUND(I214*H214,2)</f>
        <v>0</v>
      </c>
      <c r="BL214" s="25" t="s">
        <v>493</v>
      </c>
      <c r="BM214" s="25" t="s">
        <v>3607</v>
      </c>
    </row>
    <row r="215" spans="2:47" s="1" customFormat="1" ht="13.5">
      <c r="B215" s="47"/>
      <c r="C215" s="75"/>
      <c r="D215" s="252" t="s">
        <v>403</v>
      </c>
      <c r="E215" s="75"/>
      <c r="F215" s="253" t="s">
        <v>3606</v>
      </c>
      <c r="G215" s="75"/>
      <c r="H215" s="75"/>
      <c r="I215" s="208"/>
      <c r="J215" s="75"/>
      <c r="K215" s="75"/>
      <c r="L215" s="73"/>
      <c r="M215" s="254"/>
      <c r="N215" s="48"/>
      <c r="O215" s="48"/>
      <c r="P215" s="48"/>
      <c r="Q215" s="48"/>
      <c r="R215" s="48"/>
      <c r="S215" s="48"/>
      <c r="T215" s="96"/>
      <c r="AT215" s="25" t="s">
        <v>403</v>
      </c>
      <c r="AU215" s="25" t="s">
        <v>81</v>
      </c>
    </row>
    <row r="216" spans="2:65" s="1" customFormat="1" ht="25.5" customHeight="1">
      <c r="B216" s="47"/>
      <c r="C216" s="240" t="s">
        <v>735</v>
      </c>
      <c r="D216" s="240" t="s">
        <v>396</v>
      </c>
      <c r="E216" s="241" t="s">
        <v>3608</v>
      </c>
      <c r="F216" s="242" t="s">
        <v>3609</v>
      </c>
      <c r="G216" s="243" t="s">
        <v>612</v>
      </c>
      <c r="H216" s="244">
        <v>4</v>
      </c>
      <c r="I216" s="245"/>
      <c r="J216" s="246">
        <f>ROUND(I216*H216,2)</f>
        <v>0</v>
      </c>
      <c r="K216" s="242" t="s">
        <v>400</v>
      </c>
      <c r="L216" s="73"/>
      <c r="M216" s="247" t="s">
        <v>22</v>
      </c>
      <c r="N216" s="248" t="s">
        <v>44</v>
      </c>
      <c r="O216" s="48"/>
      <c r="P216" s="249">
        <f>O216*H216</f>
        <v>0</v>
      </c>
      <c r="Q216" s="249">
        <v>0.00024</v>
      </c>
      <c r="R216" s="249">
        <f>Q216*H216</f>
        <v>0.00096</v>
      </c>
      <c r="S216" s="249">
        <v>0</v>
      </c>
      <c r="T216" s="250">
        <f>S216*H216</f>
        <v>0</v>
      </c>
      <c r="AR216" s="25" t="s">
        <v>493</v>
      </c>
      <c r="AT216" s="25" t="s">
        <v>396</v>
      </c>
      <c r="AU216" s="25" t="s">
        <v>81</v>
      </c>
      <c r="AY216" s="25" t="s">
        <v>394</v>
      </c>
      <c r="BE216" s="251">
        <f>IF(N216="základní",J216,0)</f>
        <v>0</v>
      </c>
      <c r="BF216" s="251">
        <f>IF(N216="snížená",J216,0)</f>
        <v>0</v>
      </c>
      <c r="BG216" s="251">
        <f>IF(N216="zákl. přenesená",J216,0)</f>
        <v>0</v>
      </c>
      <c r="BH216" s="251">
        <f>IF(N216="sníž. přenesená",J216,0)</f>
        <v>0</v>
      </c>
      <c r="BI216" s="251">
        <f>IF(N216="nulová",J216,0)</f>
        <v>0</v>
      </c>
      <c r="BJ216" s="25" t="s">
        <v>24</v>
      </c>
      <c r="BK216" s="251">
        <f>ROUND(I216*H216,2)</f>
        <v>0</v>
      </c>
      <c r="BL216" s="25" t="s">
        <v>493</v>
      </c>
      <c r="BM216" s="25" t="s">
        <v>3610</v>
      </c>
    </row>
    <row r="217" spans="2:47" s="1" customFormat="1" ht="13.5">
      <c r="B217" s="47"/>
      <c r="C217" s="75"/>
      <c r="D217" s="252" t="s">
        <v>403</v>
      </c>
      <c r="E217" s="75"/>
      <c r="F217" s="253" t="s">
        <v>3609</v>
      </c>
      <c r="G217" s="75"/>
      <c r="H217" s="75"/>
      <c r="I217" s="208"/>
      <c r="J217" s="75"/>
      <c r="K217" s="75"/>
      <c r="L217" s="73"/>
      <c r="M217" s="254"/>
      <c r="N217" s="48"/>
      <c r="O217" s="48"/>
      <c r="P217" s="48"/>
      <c r="Q217" s="48"/>
      <c r="R217" s="48"/>
      <c r="S217" s="48"/>
      <c r="T217" s="96"/>
      <c r="AT217" s="25" t="s">
        <v>403</v>
      </c>
      <c r="AU217" s="25" t="s">
        <v>81</v>
      </c>
    </row>
    <row r="218" spans="2:65" s="1" customFormat="1" ht="16.5" customHeight="1">
      <c r="B218" s="47"/>
      <c r="C218" s="240" t="s">
        <v>741</v>
      </c>
      <c r="D218" s="240" t="s">
        <v>396</v>
      </c>
      <c r="E218" s="241" t="s">
        <v>3611</v>
      </c>
      <c r="F218" s="242" t="s">
        <v>3612</v>
      </c>
      <c r="G218" s="243" t="s">
        <v>409</v>
      </c>
      <c r="H218" s="244">
        <v>8</v>
      </c>
      <c r="I218" s="245"/>
      <c r="J218" s="246">
        <f>ROUND(I218*H218,2)</f>
        <v>0</v>
      </c>
      <c r="K218" s="242" t="s">
        <v>400</v>
      </c>
      <c r="L218" s="73"/>
      <c r="M218" s="247" t="s">
        <v>22</v>
      </c>
      <c r="N218" s="248" t="s">
        <v>44</v>
      </c>
      <c r="O218" s="48"/>
      <c r="P218" s="249">
        <f>O218*H218</f>
        <v>0</v>
      </c>
      <c r="Q218" s="249">
        <v>0</v>
      </c>
      <c r="R218" s="249">
        <f>Q218*H218</f>
        <v>0</v>
      </c>
      <c r="S218" s="249">
        <v>0</v>
      </c>
      <c r="T218" s="250">
        <f>S218*H218</f>
        <v>0</v>
      </c>
      <c r="AR218" s="25" t="s">
        <v>493</v>
      </c>
      <c r="AT218" s="25" t="s">
        <v>396</v>
      </c>
      <c r="AU218" s="25" t="s">
        <v>81</v>
      </c>
      <c r="AY218" s="25" t="s">
        <v>394</v>
      </c>
      <c r="BE218" s="251">
        <f>IF(N218="základní",J218,0)</f>
        <v>0</v>
      </c>
      <c r="BF218" s="251">
        <f>IF(N218="snížená",J218,0)</f>
        <v>0</v>
      </c>
      <c r="BG218" s="251">
        <f>IF(N218="zákl. přenesená",J218,0)</f>
        <v>0</v>
      </c>
      <c r="BH218" s="251">
        <f>IF(N218="sníž. přenesená",J218,0)</f>
        <v>0</v>
      </c>
      <c r="BI218" s="251">
        <f>IF(N218="nulová",J218,0)</f>
        <v>0</v>
      </c>
      <c r="BJ218" s="25" t="s">
        <v>24</v>
      </c>
      <c r="BK218" s="251">
        <f>ROUND(I218*H218,2)</f>
        <v>0</v>
      </c>
      <c r="BL218" s="25" t="s">
        <v>493</v>
      </c>
      <c r="BM218" s="25" t="s">
        <v>3613</v>
      </c>
    </row>
    <row r="219" spans="2:47" s="1" customFormat="1" ht="13.5">
      <c r="B219" s="47"/>
      <c r="C219" s="75"/>
      <c r="D219" s="252" t="s">
        <v>403</v>
      </c>
      <c r="E219" s="75"/>
      <c r="F219" s="253" t="s">
        <v>3614</v>
      </c>
      <c r="G219" s="75"/>
      <c r="H219" s="75"/>
      <c r="I219" s="208"/>
      <c r="J219" s="75"/>
      <c r="K219" s="75"/>
      <c r="L219" s="73"/>
      <c r="M219" s="254"/>
      <c r="N219" s="48"/>
      <c r="O219" s="48"/>
      <c r="P219" s="48"/>
      <c r="Q219" s="48"/>
      <c r="R219" s="48"/>
      <c r="S219" s="48"/>
      <c r="T219" s="96"/>
      <c r="AT219" s="25" t="s">
        <v>403</v>
      </c>
      <c r="AU219" s="25" t="s">
        <v>81</v>
      </c>
    </row>
    <row r="220" spans="2:65" s="1" customFormat="1" ht="16.5" customHeight="1">
      <c r="B220" s="47"/>
      <c r="C220" s="240" t="s">
        <v>751</v>
      </c>
      <c r="D220" s="240" t="s">
        <v>396</v>
      </c>
      <c r="E220" s="241" t="s">
        <v>3615</v>
      </c>
      <c r="F220" s="242" t="s">
        <v>3616</v>
      </c>
      <c r="G220" s="243" t="s">
        <v>409</v>
      </c>
      <c r="H220" s="244">
        <v>27</v>
      </c>
      <c r="I220" s="245"/>
      <c r="J220" s="246">
        <f>ROUND(I220*H220,2)</f>
        <v>0</v>
      </c>
      <c r="K220" s="242" t="s">
        <v>400</v>
      </c>
      <c r="L220" s="73"/>
      <c r="M220" s="247" t="s">
        <v>22</v>
      </c>
      <c r="N220" s="248" t="s">
        <v>44</v>
      </c>
      <c r="O220" s="48"/>
      <c r="P220" s="249">
        <f>O220*H220</f>
        <v>0</v>
      </c>
      <c r="Q220" s="249">
        <v>0.00013</v>
      </c>
      <c r="R220" s="249">
        <f>Q220*H220</f>
        <v>0.0035099999999999997</v>
      </c>
      <c r="S220" s="249">
        <v>0</v>
      </c>
      <c r="T220" s="250">
        <f>S220*H220</f>
        <v>0</v>
      </c>
      <c r="AR220" s="25" t="s">
        <v>493</v>
      </c>
      <c r="AT220" s="25" t="s">
        <v>396</v>
      </c>
      <c r="AU220" s="25" t="s">
        <v>81</v>
      </c>
      <c r="AY220" s="25" t="s">
        <v>394</v>
      </c>
      <c r="BE220" s="251">
        <f>IF(N220="základní",J220,0)</f>
        <v>0</v>
      </c>
      <c r="BF220" s="251">
        <f>IF(N220="snížená",J220,0)</f>
        <v>0</v>
      </c>
      <c r="BG220" s="251">
        <f>IF(N220="zákl. přenesená",J220,0)</f>
        <v>0</v>
      </c>
      <c r="BH220" s="251">
        <f>IF(N220="sníž. přenesená",J220,0)</f>
        <v>0</v>
      </c>
      <c r="BI220" s="251">
        <f>IF(N220="nulová",J220,0)</f>
        <v>0</v>
      </c>
      <c r="BJ220" s="25" t="s">
        <v>24</v>
      </c>
      <c r="BK220" s="251">
        <f>ROUND(I220*H220,2)</f>
        <v>0</v>
      </c>
      <c r="BL220" s="25" t="s">
        <v>493</v>
      </c>
      <c r="BM220" s="25" t="s">
        <v>3617</v>
      </c>
    </row>
    <row r="221" spans="2:47" s="1" customFormat="1" ht="13.5">
      <c r="B221" s="47"/>
      <c r="C221" s="75"/>
      <c r="D221" s="252" t="s">
        <v>403</v>
      </c>
      <c r="E221" s="75"/>
      <c r="F221" s="253" t="s">
        <v>3618</v>
      </c>
      <c r="G221" s="75"/>
      <c r="H221" s="75"/>
      <c r="I221" s="208"/>
      <c r="J221" s="75"/>
      <c r="K221" s="75"/>
      <c r="L221" s="73"/>
      <c r="M221" s="254"/>
      <c r="N221" s="48"/>
      <c r="O221" s="48"/>
      <c r="P221" s="48"/>
      <c r="Q221" s="48"/>
      <c r="R221" s="48"/>
      <c r="S221" s="48"/>
      <c r="T221" s="96"/>
      <c r="AT221" s="25" t="s">
        <v>403</v>
      </c>
      <c r="AU221" s="25" t="s">
        <v>81</v>
      </c>
    </row>
    <row r="222" spans="2:65" s="1" customFormat="1" ht="16.5" customHeight="1">
      <c r="B222" s="47"/>
      <c r="C222" s="240" t="s">
        <v>758</v>
      </c>
      <c r="D222" s="240" t="s">
        <v>396</v>
      </c>
      <c r="E222" s="241" t="s">
        <v>3619</v>
      </c>
      <c r="F222" s="242" t="s">
        <v>3620</v>
      </c>
      <c r="G222" s="243" t="s">
        <v>3621</v>
      </c>
      <c r="H222" s="244">
        <v>2</v>
      </c>
      <c r="I222" s="245"/>
      <c r="J222" s="246">
        <f>ROUND(I222*H222,2)</f>
        <v>0</v>
      </c>
      <c r="K222" s="242" t="s">
        <v>400</v>
      </c>
      <c r="L222" s="73"/>
      <c r="M222" s="247" t="s">
        <v>22</v>
      </c>
      <c r="N222" s="248" t="s">
        <v>44</v>
      </c>
      <c r="O222" s="48"/>
      <c r="P222" s="249">
        <f>O222*H222</f>
        <v>0</v>
      </c>
      <c r="Q222" s="249">
        <v>0.00025</v>
      </c>
      <c r="R222" s="249">
        <f>Q222*H222</f>
        <v>0.0005</v>
      </c>
      <c r="S222" s="249">
        <v>0</v>
      </c>
      <c r="T222" s="250">
        <f>S222*H222</f>
        <v>0</v>
      </c>
      <c r="AR222" s="25" t="s">
        <v>493</v>
      </c>
      <c r="AT222" s="25" t="s">
        <v>396</v>
      </c>
      <c r="AU222" s="25" t="s">
        <v>81</v>
      </c>
      <c r="AY222" s="25" t="s">
        <v>394</v>
      </c>
      <c r="BE222" s="251">
        <f>IF(N222="základní",J222,0)</f>
        <v>0</v>
      </c>
      <c r="BF222" s="251">
        <f>IF(N222="snížená",J222,0)</f>
        <v>0</v>
      </c>
      <c r="BG222" s="251">
        <f>IF(N222="zákl. přenesená",J222,0)</f>
        <v>0</v>
      </c>
      <c r="BH222" s="251">
        <f>IF(N222="sníž. přenesená",J222,0)</f>
        <v>0</v>
      </c>
      <c r="BI222" s="251">
        <f>IF(N222="nulová",J222,0)</f>
        <v>0</v>
      </c>
      <c r="BJ222" s="25" t="s">
        <v>24</v>
      </c>
      <c r="BK222" s="251">
        <f>ROUND(I222*H222,2)</f>
        <v>0</v>
      </c>
      <c r="BL222" s="25" t="s">
        <v>493</v>
      </c>
      <c r="BM222" s="25" t="s">
        <v>3622</v>
      </c>
    </row>
    <row r="223" spans="2:47" s="1" customFormat="1" ht="13.5">
      <c r="B223" s="47"/>
      <c r="C223" s="75"/>
      <c r="D223" s="252" t="s">
        <v>403</v>
      </c>
      <c r="E223" s="75"/>
      <c r="F223" s="253" t="s">
        <v>3623</v>
      </c>
      <c r="G223" s="75"/>
      <c r="H223" s="75"/>
      <c r="I223" s="208"/>
      <c r="J223" s="75"/>
      <c r="K223" s="75"/>
      <c r="L223" s="73"/>
      <c r="M223" s="254"/>
      <c r="N223" s="48"/>
      <c r="O223" s="48"/>
      <c r="P223" s="48"/>
      <c r="Q223" s="48"/>
      <c r="R223" s="48"/>
      <c r="S223" s="48"/>
      <c r="T223" s="96"/>
      <c r="AT223" s="25" t="s">
        <v>403</v>
      </c>
      <c r="AU223" s="25" t="s">
        <v>81</v>
      </c>
    </row>
    <row r="224" spans="2:65" s="1" customFormat="1" ht="16.5" customHeight="1">
      <c r="B224" s="47"/>
      <c r="C224" s="240" t="s">
        <v>765</v>
      </c>
      <c r="D224" s="240" t="s">
        <v>396</v>
      </c>
      <c r="E224" s="241" t="s">
        <v>3624</v>
      </c>
      <c r="F224" s="242" t="s">
        <v>3625</v>
      </c>
      <c r="G224" s="243" t="s">
        <v>409</v>
      </c>
      <c r="H224" s="244">
        <v>1</v>
      </c>
      <c r="I224" s="245"/>
      <c r="J224" s="246">
        <f>ROUND(I224*H224,2)</f>
        <v>0</v>
      </c>
      <c r="K224" s="242" t="s">
        <v>400</v>
      </c>
      <c r="L224" s="73"/>
      <c r="M224" s="247" t="s">
        <v>22</v>
      </c>
      <c r="N224" s="248" t="s">
        <v>44</v>
      </c>
      <c r="O224" s="48"/>
      <c r="P224" s="249">
        <f>O224*H224</f>
        <v>0</v>
      </c>
      <c r="Q224" s="249">
        <v>0.00036</v>
      </c>
      <c r="R224" s="249">
        <f>Q224*H224</f>
        <v>0.00036</v>
      </c>
      <c r="S224" s="249">
        <v>0</v>
      </c>
      <c r="T224" s="250">
        <f>S224*H224</f>
        <v>0</v>
      </c>
      <c r="AR224" s="25" t="s">
        <v>493</v>
      </c>
      <c r="AT224" s="25" t="s">
        <v>396</v>
      </c>
      <c r="AU224" s="25" t="s">
        <v>81</v>
      </c>
      <c r="AY224" s="25" t="s">
        <v>394</v>
      </c>
      <c r="BE224" s="251">
        <f>IF(N224="základní",J224,0)</f>
        <v>0</v>
      </c>
      <c r="BF224" s="251">
        <f>IF(N224="snížená",J224,0)</f>
        <v>0</v>
      </c>
      <c r="BG224" s="251">
        <f>IF(N224="zákl. přenesená",J224,0)</f>
        <v>0</v>
      </c>
      <c r="BH224" s="251">
        <f>IF(N224="sníž. přenesená",J224,0)</f>
        <v>0</v>
      </c>
      <c r="BI224" s="251">
        <f>IF(N224="nulová",J224,0)</f>
        <v>0</v>
      </c>
      <c r="BJ224" s="25" t="s">
        <v>24</v>
      </c>
      <c r="BK224" s="251">
        <f>ROUND(I224*H224,2)</f>
        <v>0</v>
      </c>
      <c r="BL224" s="25" t="s">
        <v>493</v>
      </c>
      <c r="BM224" s="25" t="s">
        <v>3626</v>
      </c>
    </row>
    <row r="225" spans="2:47" s="1" customFormat="1" ht="13.5">
      <c r="B225" s="47"/>
      <c r="C225" s="75"/>
      <c r="D225" s="252" t="s">
        <v>403</v>
      </c>
      <c r="E225" s="75"/>
      <c r="F225" s="253" t="s">
        <v>3625</v>
      </c>
      <c r="G225" s="75"/>
      <c r="H225" s="75"/>
      <c r="I225" s="208"/>
      <c r="J225" s="75"/>
      <c r="K225" s="75"/>
      <c r="L225" s="73"/>
      <c r="M225" s="254"/>
      <c r="N225" s="48"/>
      <c r="O225" s="48"/>
      <c r="P225" s="48"/>
      <c r="Q225" s="48"/>
      <c r="R225" s="48"/>
      <c r="S225" s="48"/>
      <c r="T225" s="96"/>
      <c r="AT225" s="25" t="s">
        <v>403</v>
      </c>
      <c r="AU225" s="25" t="s">
        <v>81</v>
      </c>
    </row>
    <row r="226" spans="2:65" s="1" customFormat="1" ht="16.5" customHeight="1">
      <c r="B226" s="47"/>
      <c r="C226" s="240" t="s">
        <v>770</v>
      </c>
      <c r="D226" s="240" t="s">
        <v>396</v>
      </c>
      <c r="E226" s="241" t="s">
        <v>3627</v>
      </c>
      <c r="F226" s="242" t="s">
        <v>3628</v>
      </c>
      <c r="G226" s="243" t="s">
        <v>2049</v>
      </c>
      <c r="H226" s="244">
        <v>1</v>
      </c>
      <c r="I226" s="245"/>
      <c r="J226" s="246">
        <f>ROUND(I226*H226,2)</f>
        <v>0</v>
      </c>
      <c r="K226" s="242" t="s">
        <v>400</v>
      </c>
      <c r="L226" s="73"/>
      <c r="M226" s="247" t="s">
        <v>22</v>
      </c>
      <c r="N226" s="248" t="s">
        <v>44</v>
      </c>
      <c r="O226" s="48"/>
      <c r="P226" s="249">
        <f>O226*H226</f>
        <v>0</v>
      </c>
      <c r="Q226" s="249">
        <v>0.00057</v>
      </c>
      <c r="R226" s="249">
        <f>Q226*H226</f>
        <v>0.00057</v>
      </c>
      <c r="S226" s="249">
        <v>0</v>
      </c>
      <c r="T226" s="250">
        <f>S226*H226</f>
        <v>0</v>
      </c>
      <c r="AR226" s="25" t="s">
        <v>493</v>
      </c>
      <c r="AT226" s="25" t="s">
        <v>396</v>
      </c>
      <c r="AU226" s="25" t="s">
        <v>81</v>
      </c>
      <c r="AY226" s="25" t="s">
        <v>394</v>
      </c>
      <c r="BE226" s="251">
        <f>IF(N226="základní",J226,0)</f>
        <v>0</v>
      </c>
      <c r="BF226" s="251">
        <f>IF(N226="snížená",J226,0)</f>
        <v>0</v>
      </c>
      <c r="BG226" s="251">
        <f>IF(N226="zákl. přenesená",J226,0)</f>
        <v>0</v>
      </c>
      <c r="BH226" s="251">
        <f>IF(N226="sníž. přenesená",J226,0)</f>
        <v>0</v>
      </c>
      <c r="BI226" s="251">
        <f>IF(N226="nulová",J226,0)</f>
        <v>0</v>
      </c>
      <c r="BJ226" s="25" t="s">
        <v>24</v>
      </c>
      <c r="BK226" s="251">
        <f>ROUND(I226*H226,2)</f>
        <v>0</v>
      </c>
      <c r="BL226" s="25" t="s">
        <v>493</v>
      </c>
      <c r="BM226" s="25" t="s">
        <v>3629</v>
      </c>
    </row>
    <row r="227" spans="2:47" s="1" customFormat="1" ht="13.5">
      <c r="B227" s="47"/>
      <c r="C227" s="75"/>
      <c r="D227" s="252" t="s">
        <v>403</v>
      </c>
      <c r="E227" s="75"/>
      <c r="F227" s="253" t="s">
        <v>3628</v>
      </c>
      <c r="G227" s="75"/>
      <c r="H227" s="75"/>
      <c r="I227" s="208"/>
      <c r="J227" s="75"/>
      <c r="K227" s="75"/>
      <c r="L227" s="73"/>
      <c r="M227" s="254"/>
      <c r="N227" s="48"/>
      <c r="O227" s="48"/>
      <c r="P227" s="48"/>
      <c r="Q227" s="48"/>
      <c r="R227" s="48"/>
      <c r="S227" s="48"/>
      <c r="T227" s="96"/>
      <c r="AT227" s="25" t="s">
        <v>403</v>
      </c>
      <c r="AU227" s="25" t="s">
        <v>81</v>
      </c>
    </row>
    <row r="228" spans="2:65" s="1" customFormat="1" ht="16.5" customHeight="1">
      <c r="B228" s="47"/>
      <c r="C228" s="240" t="s">
        <v>776</v>
      </c>
      <c r="D228" s="240" t="s">
        <v>396</v>
      </c>
      <c r="E228" s="241" t="s">
        <v>3630</v>
      </c>
      <c r="F228" s="242" t="s">
        <v>3631</v>
      </c>
      <c r="G228" s="243" t="s">
        <v>2049</v>
      </c>
      <c r="H228" s="244">
        <v>1</v>
      </c>
      <c r="I228" s="245"/>
      <c r="J228" s="246">
        <f>ROUND(I228*H228,2)</f>
        <v>0</v>
      </c>
      <c r="K228" s="242" t="s">
        <v>22</v>
      </c>
      <c r="L228" s="73"/>
      <c r="M228" s="247" t="s">
        <v>22</v>
      </c>
      <c r="N228" s="248" t="s">
        <v>44</v>
      </c>
      <c r="O228" s="48"/>
      <c r="P228" s="249">
        <f>O228*H228</f>
        <v>0</v>
      </c>
      <c r="Q228" s="249">
        <v>0.00057</v>
      </c>
      <c r="R228" s="249">
        <f>Q228*H228</f>
        <v>0.00057</v>
      </c>
      <c r="S228" s="249">
        <v>0</v>
      </c>
      <c r="T228" s="250">
        <f>S228*H228</f>
        <v>0</v>
      </c>
      <c r="AR228" s="25" t="s">
        <v>493</v>
      </c>
      <c r="AT228" s="25" t="s">
        <v>396</v>
      </c>
      <c r="AU228" s="25" t="s">
        <v>81</v>
      </c>
      <c r="AY228" s="25" t="s">
        <v>394</v>
      </c>
      <c r="BE228" s="251">
        <f>IF(N228="základní",J228,0)</f>
        <v>0</v>
      </c>
      <c r="BF228" s="251">
        <f>IF(N228="snížená",J228,0)</f>
        <v>0</v>
      </c>
      <c r="BG228" s="251">
        <f>IF(N228="zákl. přenesená",J228,0)</f>
        <v>0</v>
      </c>
      <c r="BH228" s="251">
        <f>IF(N228="sníž. přenesená",J228,0)</f>
        <v>0</v>
      </c>
      <c r="BI228" s="251">
        <f>IF(N228="nulová",J228,0)</f>
        <v>0</v>
      </c>
      <c r="BJ228" s="25" t="s">
        <v>24</v>
      </c>
      <c r="BK228" s="251">
        <f>ROUND(I228*H228,2)</f>
        <v>0</v>
      </c>
      <c r="BL228" s="25" t="s">
        <v>493</v>
      </c>
      <c r="BM228" s="25" t="s">
        <v>3632</v>
      </c>
    </row>
    <row r="229" spans="2:47" s="1" customFormat="1" ht="13.5">
      <c r="B229" s="47"/>
      <c r="C229" s="75"/>
      <c r="D229" s="252" t="s">
        <v>403</v>
      </c>
      <c r="E229" s="75"/>
      <c r="F229" s="253" t="s">
        <v>3631</v>
      </c>
      <c r="G229" s="75"/>
      <c r="H229" s="75"/>
      <c r="I229" s="208"/>
      <c r="J229" s="75"/>
      <c r="K229" s="75"/>
      <c r="L229" s="73"/>
      <c r="M229" s="254"/>
      <c r="N229" s="48"/>
      <c r="O229" s="48"/>
      <c r="P229" s="48"/>
      <c r="Q229" s="48"/>
      <c r="R229" s="48"/>
      <c r="S229" s="48"/>
      <c r="T229" s="96"/>
      <c r="AT229" s="25" t="s">
        <v>403</v>
      </c>
      <c r="AU229" s="25" t="s">
        <v>81</v>
      </c>
    </row>
    <row r="230" spans="2:65" s="1" customFormat="1" ht="16.5" customHeight="1">
      <c r="B230" s="47"/>
      <c r="C230" s="240" t="s">
        <v>781</v>
      </c>
      <c r="D230" s="240" t="s">
        <v>396</v>
      </c>
      <c r="E230" s="241" t="s">
        <v>3633</v>
      </c>
      <c r="F230" s="242" t="s">
        <v>3634</v>
      </c>
      <c r="G230" s="243" t="s">
        <v>2049</v>
      </c>
      <c r="H230" s="244">
        <v>1</v>
      </c>
      <c r="I230" s="245"/>
      <c r="J230" s="246">
        <f>ROUND(I230*H230,2)</f>
        <v>0</v>
      </c>
      <c r="K230" s="242" t="s">
        <v>22</v>
      </c>
      <c r="L230" s="73"/>
      <c r="M230" s="247" t="s">
        <v>22</v>
      </c>
      <c r="N230" s="248" t="s">
        <v>44</v>
      </c>
      <c r="O230" s="48"/>
      <c r="P230" s="249">
        <f>O230*H230</f>
        <v>0</v>
      </c>
      <c r="Q230" s="249">
        <v>0.00057</v>
      </c>
      <c r="R230" s="249">
        <f>Q230*H230</f>
        <v>0.00057</v>
      </c>
      <c r="S230" s="249">
        <v>0</v>
      </c>
      <c r="T230" s="250">
        <f>S230*H230</f>
        <v>0</v>
      </c>
      <c r="AR230" s="25" t="s">
        <v>493</v>
      </c>
      <c r="AT230" s="25" t="s">
        <v>396</v>
      </c>
      <c r="AU230" s="25" t="s">
        <v>81</v>
      </c>
      <c r="AY230" s="25" t="s">
        <v>394</v>
      </c>
      <c r="BE230" s="251">
        <f>IF(N230="základní",J230,0)</f>
        <v>0</v>
      </c>
      <c r="BF230" s="251">
        <f>IF(N230="snížená",J230,0)</f>
        <v>0</v>
      </c>
      <c r="BG230" s="251">
        <f>IF(N230="zákl. přenesená",J230,0)</f>
        <v>0</v>
      </c>
      <c r="BH230" s="251">
        <f>IF(N230="sníž. přenesená",J230,0)</f>
        <v>0</v>
      </c>
      <c r="BI230" s="251">
        <f>IF(N230="nulová",J230,0)</f>
        <v>0</v>
      </c>
      <c r="BJ230" s="25" t="s">
        <v>24</v>
      </c>
      <c r="BK230" s="251">
        <f>ROUND(I230*H230,2)</f>
        <v>0</v>
      </c>
      <c r="BL230" s="25" t="s">
        <v>493</v>
      </c>
      <c r="BM230" s="25" t="s">
        <v>3635</v>
      </c>
    </row>
    <row r="231" spans="2:47" s="1" customFormat="1" ht="13.5">
      <c r="B231" s="47"/>
      <c r="C231" s="75"/>
      <c r="D231" s="252" t="s">
        <v>403</v>
      </c>
      <c r="E231" s="75"/>
      <c r="F231" s="253" t="s">
        <v>3634</v>
      </c>
      <c r="G231" s="75"/>
      <c r="H231" s="75"/>
      <c r="I231" s="208"/>
      <c r="J231" s="75"/>
      <c r="K231" s="75"/>
      <c r="L231" s="73"/>
      <c r="M231" s="254"/>
      <c r="N231" s="48"/>
      <c r="O231" s="48"/>
      <c r="P231" s="48"/>
      <c r="Q231" s="48"/>
      <c r="R231" s="48"/>
      <c r="S231" s="48"/>
      <c r="T231" s="96"/>
      <c r="AT231" s="25" t="s">
        <v>403</v>
      </c>
      <c r="AU231" s="25" t="s">
        <v>81</v>
      </c>
    </row>
    <row r="232" spans="2:65" s="1" customFormat="1" ht="16.5" customHeight="1">
      <c r="B232" s="47"/>
      <c r="C232" s="240" t="s">
        <v>786</v>
      </c>
      <c r="D232" s="240" t="s">
        <v>396</v>
      </c>
      <c r="E232" s="241" t="s">
        <v>3636</v>
      </c>
      <c r="F232" s="242" t="s">
        <v>3637</v>
      </c>
      <c r="G232" s="243" t="s">
        <v>409</v>
      </c>
      <c r="H232" s="244">
        <v>3</v>
      </c>
      <c r="I232" s="245"/>
      <c r="J232" s="246">
        <f>ROUND(I232*H232,2)</f>
        <v>0</v>
      </c>
      <c r="K232" s="242" t="s">
        <v>400</v>
      </c>
      <c r="L232" s="73"/>
      <c r="M232" s="247" t="s">
        <v>22</v>
      </c>
      <c r="N232" s="248" t="s">
        <v>44</v>
      </c>
      <c r="O232" s="48"/>
      <c r="P232" s="249">
        <f>O232*H232</f>
        <v>0</v>
      </c>
      <c r="Q232" s="249">
        <v>0.00022</v>
      </c>
      <c r="R232" s="249">
        <f>Q232*H232</f>
        <v>0.00066</v>
      </c>
      <c r="S232" s="249">
        <v>0</v>
      </c>
      <c r="T232" s="250">
        <f>S232*H232</f>
        <v>0</v>
      </c>
      <c r="AR232" s="25" t="s">
        <v>493</v>
      </c>
      <c r="AT232" s="25" t="s">
        <v>396</v>
      </c>
      <c r="AU232" s="25" t="s">
        <v>81</v>
      </c>
      <c r="AY232" s="25" t="s">
        <v>394</v>
      </c>
      <c r="BE232" s="251">
        <f>IF(N232="základní",J232,0)</f>
        <v>0</v>
      </c>
      <c r="BF232" s="251">
        <f>IF(N232="snížená",J232,0)</f>
        <v>0</v>
      </c>
      <c r="BG232" s="251">
        <f>IF(N232="zákl. přenesená",J232,0)</f>
        <v>0</v>
      </c>
      <c r="BH232" s="251">
        <f>IF(N232="sníž. přenesená",J232,0)</f>
        <v>0</v>
      </c>
      <c r="BI232" s="251">
        <f>IF(N232="nulová",J232,0)</f>
        <v>0</v>
      </c>
      <c r="BJ232" s="25" t="s">
        <v>24</v>
      </c>
      <c r="BK232" s="251">
        <f>ROUND(I232*H232,2)</f>
        <v>0</v>
      </c>
      <c r="BL232" s="25" t="s">
        <v>493</v>
      </c>
      <c r="BM232" s="25" t="s">
        <v>3638</v>
      </c>
    </row>
    <row r="233" spans="2:47" s="1" customFormat="1" ht="13.5">
      <c r="B233" s="47"/>
      <c r="C233" s="75"/>
      <c r="D233" s="252" t="s">
        <v>403</v>
      </c>
      <c r="E233" s="75"/>
      <c r="F233" s="253" t="s">
        <v>3639</v>
      </c>
      <c r="G233" s="75"/>
      <c r="H233" s="75"/>
      <c r="I233" s="208"/>
      <c r="J233" s="75"/>
      <c r="K233" s="75"/>
      <c r="L233" s="73"/>
      <c r="M233" s="254"/>
      <c r="N233" s="48"/>
      <c r="O233" s="48"/>
      <c r="P233" s="48"/>
      <c r="Q233" s="48"/>
      <c r="R233" s="48"/>
      <c r="S233" s="48"/>
      <c r="T233" s="96"/>
      <c r="AT233" s="25" t="s">
        <v>403</v>
      </c>
      <c r="AU233" s="25" t="s">
        <v>81</v>
      </c>
    </row>
    <row r="234" spans="2:65" s="1" customFormat="1" ht="25.5" customHeight="1">
      <c r="B234" s="47"/>
      <c r="C234" s="240" t="s">
        <v>791</v>
      </c>
      <c r="D234" s="240" t="s">
        <v>396</v>
      </c>
      <c r="E234" s="241" t="s">
        <v>3640</v>
      </c>
      <c r="F234" s="242" t="s">
        <v>3641</v>
      </c>
      <c r="G234" s="243" t="s">
        <v>409</v>
      </c>
      <c r="H234" s="244">
        <v>2</v>
      </c>
      <c r="I234" s="245"/>
      <c r="J234" s="246">
        <f>ROUND(I234*H234,2)</f>
        <v>0</v>
      </c>
      <c r="K234" s="242" t="s">
        <v>22</v>
      </c>
      <c r="L234" s="73"/>
      <c r="M234" s="247" t="s">
        <v>22</v>
      </c>
      <c r="N234" s="248" t="s">
        <v>44</v>
      </c>
      <c r="O234" s="48"/>
      <c r="P234" s="249">
        <f>O234*H234</f>
        <v>0</v>
      </c>
      <c r="Q234" s="249">
        <v>3E-05</v>
      </c>
      <c r="R234" s="249">
        <f>Q234*H234</f>
        <v>6E-05</v>
      </c>
      <c r="S234" s="249">
        <v>0</v>
      </c>
      <c r="T234" s="250">
        <f>S234*H234</f>
        <v>0</v>
      </c>
      <c r="AR234" s="25" t="s">
        <v>493</v>
      </c>
      <c r="AT234" s="25" t="s">
        <v>396</v>
      </c>
      <c r="AU234" s="25" t="s">
        <v>81</v>
      </c>
      <c r="AY234" s="25" t="s">
        <v>394</v>
      </c>
      <c r="BE234" s="251">
        <f>IF(N234="základní",J234,0)</f>
        <v>0</v>
      </c>
      <c r="BF234" s="251">
        <f>IF(N234="snížená",J234,0)</f>
        <v>0</v>
      </c>
      <c r="BG234" s="251">
        <f>IF(N234="zákl. přenesená",J234,0)</f>
        <v>0</v>
      </c>
      <c r="BH234" s="251">
        <f>IF(N234="sníž. přenesená",J234,0)</f>
        <v>0</v>
      </c>
      <c r="BI234" s="251">
        <f>IF(N234="nulová",J234,0)</f>
        <v>0</v>
      </c>
      <c r="BJ234" s="25" t="s">
        <v>24</v>
      </c>
      <c r="BK234" s="251">
        <f>ROUND(I234*H234,2)</f>
        <v>0</v>
      </c>
      <c r="BL234" s="25" t="s">
        <v>493</v>
      </c>
      <c r="BM234" s="25" t="s">
        <v>3642</v>
      </c>
    </row>
    <row r="235" spans="2:47" s="1" customFormat="1" ht="13.5">
      <c r="B235" s="47"/>
      <c r="C235" s="75"/>
      <c r="D235" s="252" t="s">
        <v>403</v>
      </c>
      <c r="E235" s="75"/>
      <c r="F235" s="253" t="s">
        <v>3641</v>
      </c>
      <c r="G235" s="75"/>
      <c r="H235" s="75"/>
      <c r="I235" s="208"/>
      <c r="J235" s="75"/>
      <c r="K235" s="75"/>
      <c r="L235" s="73"/>
      <c r="M235" s="254"/>
      <c r="N235" s="48"/>
      <c r="O235" s="48"/>
      <c r="P235" s="48"/>
      <c r="Q235" s="48"/>
      <c r="R235" s="48"/>
      <c r="S235" s="48"/>
      <c r="T235" s="96"/>
      <c r="AT235" s="25" t="s">
        <v>403</v>
      </c>
      <c r="AU235" s="25" t="s">
        <v>81</v>
      </c>
    </row>
    <row r="236" spans="2:65" s="1" customFormat="1" ht="25.5" customHeight="1">
      <c r="B236" s="47"/>
      <c r="C236" s="240" t="s">
        <v>797</v>
      </c>
      <c r="D236" s="240" t="s">
        <v>396</v>
      </c>
      <c r="E236" s="241" t="s">
        <v>3643</v>
      </c>
      <c r="F236" s="242" t="s">
        <v>3644</v>
      </c>
      <c r="G236" s="243" t="s">
        <v>409</v>
      </c>
      <c r="H236" s="244">
        <v>1</v>
      </c>
      <c r="I236" s="245"/>
      <c r="J236" s="246">
        <f>ROUND(I236*H236,2)</f>
        <v>0</v>
      </c>
      <c r="K236" s="242" t="s">
        <v>22</v>
      </c>
      <c r="L236" s="73"/>
      <c r="M236" s="247" t="s">
        <v>22</v>
      </c>
      <c r="N236" s="248" t="s">
        <v>44</v>
      </c>
      <c r="O236" s="48"/>
      <c r="P236" s="249">
        <f>O236*H236</f>
        <v>0</v>
      </c>
      <c r="Q236" s="249">
        <v>3E-05</v>
      </c>
      <c r="R236" s="249">
        <f>Q236*H236</f>
        <v>3E-05</v>
      </c>
      <c r="S236" s="249">
        <v>0</v>
      </c>
      <c r="T236" s="250">
        <f>S236*H236</f>
        <v>0</v>
      </c>
      <c r="AR236" s="25" t="s">
        <v>493</v>
      </c>
      <c r="AT236" s="25" t="s">
        <v>396</v>
      </c>
      <c r="AU236" s="25" t="s">
        <v>81</v>
      </c>
      <c r="AY236" s="25" t="s">
        <v>394</v>
      </c>
      <c r="BE236" s="251">
        <f>IF(N236="základní",J236,0)</f>
        <v>0</v>
      </c>
      <c r="BF236" s="251">
        <f>IF(N236="snížená",J236,0)</f>
        <v>0</v>
      </c>
      <c r="BG236" s="251">
        <f>IF(N236="zákl. přenesená",J236,0)</f>
        <v>0</v>
      </c>
      <c r="BH236" s="251">
        <f>IF(N236="sníž. přenesená",J236,0)</f>
        <v>0</v>
      </c>
      <c r="BI236" s="251">
        <f>IF(N236="nulová",J236,0)</f>
        <v>0</v>
      </c>
      <c r="BJ236" s="25" t="s">
        <v>24</v>
      </c>
      <c r="BK236" s="251">
        <f>ROUND(I236*H236,2)</f>
        <v>0</v>
      </c>
      <c r="BL236" s="25" t="s">
        <v>493</v>
      </c>
      <c r="BM236" s="25" t="s">
        <v>3645</v>
      </c>
    </row>
    <row r="237" spans="2:47" s="1" customFormat="1" ht="13.5">
      <c r="B237" s="47"/>
      <c r="C237" s="75"/>
      <c r="D237" s="252" t="s">
        <v>403</v>
      </c>
      <c r="E237" s="75"/>
      <c r="F237" s="253" t="s">
        <v>3644</v>
      </c>
      <c r="G237" s="75"/>
      <c r="H237" s="75"/>
      <c r="I237" s="208"/>
      <c r="J237" s="75"/>
      <c r="K237" s="75"/>
      <c r="L237" s="73"/>
      <c r="M237" s="254"/>
      <c r="N237" s="48"/>
      <c r="O237" s="48"/>
      <c r="P237" s="48"/>
      <c r="Q237" s="48"/>
      <c r="R237" s="48"/>
      <c r="S237" s="48"/>
      <c r="T237" s="96"/>
      <c r="AT237" s="25" t="s">
        <v>403</v>
      </c>
      <c r="AU237" s="25" t="s">
        <v>81</v>
      </c>
    </row>
    <row r="238" spans="2:65" s="1" customFormat="1" ht="16.5" customHeight="1">
      <c r="B238" s="47"/>
      <c r="C238" s="240" t="s">
        <v>802</v>
      </c>
      <c r="D238" s="240" t="s">
        <v>396</v>
      </c>
      <c r="E238" s="241" t="s">
        <v>3646</v>
      </c>
      <c r="F238" s="242" t="s">
        <v>3647</v>
      </c>
      <c r="G238" s="243" t="s">
        <v>409</v>
      </c>
      <c r="H238" s="244">
        <v>1</v>
      </c>
      <c r="I238" s="245"/>
      <c r="J238" s="246">
        <f>ROUND(I238*H238,2)</f>
        <v>0</v>
      </c>
      <c r="K238" s="242" t="s">
        <v>400</v>
      </c>
      <c r="L238" s="73"/>
      <c r="M238" s="247" t="s">
        <v>22</v>
      </c>
      <c r="N238" s="248" t="s">
        <v>44</v>
      </c>
      <c r="O238" s="48"/>
      <c r="P238" s="249">
        <f>O238*H238</f>
        <v>0</v>
      </c>
      <c r="Q238" s="249">
        <v>0.00107</v>
      </c>
      <c r="R238" s="249">
        <f>Q238*H238</f>
        <v>0.00107</v>
      </c>
      <c r="S238" s="249">
        <v>0</v>
      </c>
      <c r="T238" s="250">
        <f>S238*H238</f>
        <v>0</v>
      </c>
      <c r="AR238" s="25" t="s">
        <v>493</v>
      </c>
      <c r="AT238" s="25" t="s">
        <v>396</v>
      </c>
      <c r="AU238" s="25" t="s">
        <v>81</v>
      </c>
      <c r="AY238" s="25" t="s">
        <v>394</v>
      </c>
      <c r="BE238" s="251">
        <f>IF(N238="základní",J238,0)</f>
        <v>0</v>
      </c>
      <c r="BF238" s="251">
        <f>IF(N238="snížená",J238,0)</f>
        <v>0</v>
      </c>
      <c r="BG238" s="251">
        <f>IF(N238="zákl. přenesená",J238,0)</f>
        <v>0</v>
      </c>
      <c r="BH238" s="251">
        <f>IF(N238="sníž. přenesená",J238,0)</f>
        <v>0</v>
      </c>
      <c r="BI238" s="251">
        <f>IF(N238="nulová",J238,0)</f>
        <v>0</v>
      </c>
      <c r="BJ238" s="25" t="s">
        <v>24</v>
      </c>
      <c r="BK238" s="251">
        <f>ROUND(I238*H238,2)</f>
        <v>0</v>
      </c>
      <c r="BL238" s="25" t="s">
        <v>493</v>
      </c>
      <c r="BM238" s="25" t="s">
        <v>3648</v>
      </c>
    </row>
    <row r="239" spans="2:47" s="1" customFormat="1" ht="13.5">
      <c r="B239" s="47"/>
      <c r="C239" s="75"/>
      <c r="D239" s="252" t="s">
        <v>403</v>
      </c>
      <c r="E239" s="75"/>
      <c r="F239" s="253" t="s">
        <v>3647</v>
      </c>
      <c r="G239" s="75"/>
      <c r="H239" s="75"/>
      <c r="I239" s="208"/>
      <c r="J239" s="75"/>
      <c r="K239" s="75"/>
      <c r="L239" s="73"/>
      <c r="M239" s="254"/>
      <c r="N239" s="48"/>
      <c r="O239" s="48"/>
      <c r="P239" s="48"/>
      <c r="Q239" s="48"/>
      <c r="R239" s="48"/>
      <c r="S239" s="48"/>
      <c r="T239" s="96"/>
      <c r="AT239" s="25" t="s">
        <v>403</v>
      </c>
      <c r="AU239" s="25" t="s">
        <v>81</v>
      </c>
    </row>
    <row r="240" spans="2:65" s="1" customFormat="1" ht="16.5" customHeight="1">
      <c r="B240" s="47"/>
      <c r="C240" s="240" t="s">
        <v>807</v>
      </c>
      <c r="D240" s="240" t="s">
        <v>396</v>
      </c>
      <c r="E240" s="241" t="s">
        <v>3649</v>
      </c>
      <c r="F240" s="242" t="s">
        <v>3650</v>
      </c>
      <c r="G240" s="243" t="s">
        <v>409</v>
      </c>
      <c r="H240" s="244">
        <v>1</v>
      </c>
      <c r="I240" s="245"/>
      <c r="J240" s="246">
        <f>ROUND(I240*H240,2)</f>
        <v>0</v>
      </c>
      <c r="K240" s="242" t="s">
        <v>400</v>
      </c>
      <c r="L240" s="73"/>
      <c r="M240" s="247" t="s">
        <v>22</v>
      </c>
      <c r="N240" s="248" t="s">
        <v>44</v>
      </c>
      <c r="O240" s="48"/>
      <c r="P240" s="249">
        <f>O240*H240</f>
        <v>0</v>
      </c>
      <c r="Q240" s="249">
        <v>0.0012</v>
      </c>
      <c r="R240" s="249">
        <f>Q240*H240</f>
        <v>0.0012</v>
      </c>
      <c r="S240" s="249">
        <v>0</v>
      </c>
      <c r="T240" s="250">
        <f>S240*H240</f>
        <v>0</v>
      </c>
      <c r="AR240" s="25" t="s">
        <v>493</v>
      </c>
      <c r="AT240" s="25" t="s">
        <v>396</v>
      </c>
      <c r="AU240" s="25" t="s">
        <v>81</v>
      </c>
      <c r="AY240" s="25" t="s">
        <v>394</v>
      </c>
      <c r="BE240" s="251">
        <f>IF(N240="základní",J240,0)</f>
        <v>0</v>
      </c>
      <c r="BF240" s="251">
        <f>IF(N240="snížená",J240,0)</f>
        <v>0</v>
      </c>
      <c r="BG240" s="251">
        <f>IF(N240="zákl. přenesená",J240,0)</f>
        <v>0</v>
      </c>
      <c r="BH240" s="251">
        <f>IF(N240="sníž. přenesená",J240,0)</f>
        <v>0</v>
      </c>
      <c r="BI240" s="251">
        <f>IF(N240="nulová",J240,0)</f>
        <v>0</v>
      </c>
      <c r="BJ240" s="25" t="s">
        <v>24</v>
      </c>
      <c r="BK240" s="251">
        <f>ROUND(I240*H240,2)</f>
        <v>0</v>
      </c>
      <c r="BL240" s="25" t="s">
        <v>493</v>
      </c>
      <c r="BM240" s="25" t="s">
        <v>3651</v>
      </c>
    </row>
    <row r="241" spans="2:47" s="1" customFormat="1" ht="13.5">
      <c r="B241" s="47"/>
      <c r="C241" s="75"/>
      <c r="D241" s="252" t="s">
        <v>403</v>
      </c>
      <c r="E241" s="75"/>
      <c r="F241" s="253" t="s">
        <v>3650</v>
      </c>
      <c r="G241" s="75"/>
      <c r="H241" s="75"/>
      <c r="I241" s="208"/>
      <c r="J241" s="75"/>
      <c r="K241" s="75"/>
      <c r="L241" s="73"/>
      <c r="M241" s="254"/>
      <c r="N241" s="48"/>
      <c r="O241" s="48"/>
      <c r="P241" s="48"/>
      <c r="Q241" s="48"/>
      <c r="R241" s="48"/>
      <c r="S241" s="48"/>
      <c r="T241" s="96"/>
      <c r="AT241" s="25" t="s">
        <v>403</v>
      </c>
      <c r="AU241" s="25" t="s">
        <v>81</v>
      </c>
    </row>
    <row r="242" spans="2:65" s="1" customFormat="1" ht="16.5" customHeight="1">
      <c r="B242" s="47"/>
      <c r="C242" s="288" t="s">
        <v>812</v>
      </c>
      <c r="D242" s="288" t="s">
        <v>506</v>
      </c>
      <c r="E242" s="289" t="s">
        <v>3652</v>
      </c>
      <c r="F242" s="290" t="s">
        <v>3653</v>
      </c>
      <c r="G242" s="291" t="s">
        <v>409</v>
      </c>
      <c r="H242" s="292">
        <v>1</v>
      </c>
      <c r="I242" s="293"/>
      <c r="J242" s="294">
        <f>ROUND(I242*H242,2)</f>
        <v>0</v>
      </c>
      <c r="K242" s="290" t="s">
        <v>400</v>
      </c>
      <c r="L242" s="295"/>
      <c r="M242" s="296" t="s">
        <v>22</v>
      </c>
      <c r="N242" s="297" t="s">
        <v>44</v>
      </c>
      <c r="O242" s="48"/>
      <c r="P242" s="249">
        <f>O242*H242</f>
        <v>0</v>
      </c>
      <c r="Q242" s="249">
        <v>0.002</v>
      </c>
      <c r="R242" s="249">
        <f>Q242*H242</f>
        <v>0.002</v>
      </c>
      <c r="S242" s="249">
        <v>0</v>
      </c>
      <c r="T242" s="250">
        <f>S242*H242</f>
        <v>0</v>
      </c>
      <c r="AR242" s="25" t="s">
        <v>588</v>
      </c>
      <c r="AT242" s="25" t="s">
        <v>506</v>
      </c>
      <c r="AU242" s="25" t="s">
        <v>81</v>
      </c>
      <c r="AY242" s="25" t="s">
        <v>394</v>
      </c>
      <c r="BE242" s="251">
        <f>IF(N242="základní",J242,0)</f>
        <v>0</v>
      </c>
      <c r="BF242" s="251">
        <f>IF(N242="snížená",J242,0)</f>
        <v>0</v>
      </c>
      <c r="BG242" s="251">
        <f>IF(N242="zákl. přenesená",J242,0)</f>
        <v>0</v>
      </c>
      <c r="BH242" s="251">
        <f>IF(N242="sníž. přenesená",J242,0)</f>
        <v>0</v>
      </c>
      <c r="BI242" s="251">
        <f>IF(N242="nulová",J242,0)</f>
        <v>0</v>
      </c>
      <c r="BJ242" s="25" t="s">
        <v>24</v>
      </c>
      <c r="BK242" s="251">
        <f>ROUND(I242*H242,2)</f>
        <v>0</v>
      </c>
      <c r="BL242" s="25" t="s">
        <v>493</v>
      </c>
      <c r="BM242" s="25" t="s">
        <v>3654</v>
      </c>
    </row>
    <row r="243" spans="2:47" s="1" customFormat="1" ht="13.5">
      <c r="B243" s="47"/>
      <c r="C243" s="75"/>
      <c r="D243" s="252" t="s">
        <v>403</v>
      </c>
      <c r="E243" s="75"/>
      <c r="F243" s="253" t="s">
        <v>3653</v>
      </c>
      <c r="G243" s="75"/>
      <c r="H243" s="75"/>
      <c r="I243" s="208"/>
      <c r="J243" s="75"/>
      <c r="K243" s="75"/>
      <c r="L243" s="73"/>
      <c r="M243" s="254"/>
      <c r="N243" s="48"/>
      <c r="O243" s="48"/>
      <c r="P243" s="48"/>
      <c r="Q243" s="48"/>
      <c r="R243" s="48"/>
      <c r="S243" s="48"/>
      <c r="T243" s="96"/>
      <c r="AT243" s="25" t="s">
        <v>403</v>
      </c>
      <c r="AU243" s="25" t="s">
        <v>81</v>
      </c>
    </row>
    <row r="244" spans="2:65" s="1" customFormat="1" ht="25.5" customHeight="1">
      <c r="B244" s="47"/>
      <c r="C244" s="240" t="s">
        <v>817</v>
      </c>
      <c r="D244" s="240" t="s">
        <v>396</v>
      </c>
      <c r="E244" s="241" t="s">
        <v>3655</v>
      </c>
      <c r="F244" s="242" t="s">
        <v>3656</v>
      </c>
      <c r="G244" s="243" t="s">
        <v>409</v>
      </c>
      <c r="H244" s="244">
        <v>1</v>
      </c>
      <c r="I244" s="245"/>
      <c r="J244" s="246">
        <f>ROUND(I244*H244,2)</f>
        <v>0</v>
      </c>
      <c r="K244" s="242" t="s">
        <v>400</v>
      </c>
      <c r="L244" s="73"/>
      <c r="M244" s="247" t="s">
        <v>22</v>
      </c>
      <c r="N244" s="248" t="s">
        <v>44</v>
      </c>
      <c r="O244" s="48"/>
      <c r="P244" s="249">
        <f>O244*H244</f>
        <v>0</v>
      </c>
      <c r="Q244" s="249">
        <v>0.00127</v>
      </c>
      <c r="R244" s="249">
        <f>Q244*H244</f>
        <v>0.00127</v>
      </c>
      <c r="S244" s="249">
        <v>0</v>
      </c>
      <c r="T244" s="250">
        <f>S244*H244</f>
        <v>0</v>
      </c>
      <c r="AR244" s="25" t="s">
        <v>493</v>
      </c>
      <c r="AT244" s="25" t="s">
        <v>396</v>
      </c>
      <c r="AU244" s="25" t="s">
        <v>81</v>
      </c>
      <c r="AY244" s="25" t="s">
        <v>394</v>
      </c>
      <c r="BE244" s="251">
        <f>IF(N244="základní",J244,0)</f>
        <v>0</v>
      </c>
      <c r="BF244" s="251">
        <f>IF(N244="snížená",J244,0)</f>
        <v>0</v>
      </c>
      <c r="BG244" s="251">
        <f>IF(N244="zákl. přenesená",J244,0)</f>
        <v>0</v>
      </c>
      <c r="BH244" s="251">
        <f>IF(N244="sníž. přenesená",J244,0)</f>
        <v>0</v>
      </c>
      <c r="BI244" s="251">
        <f>IF(N244="nulová",J244,0)</f>
        <v>0</v>
      </c>
      <c r="BJ244" s="25" t="s">
        <v>24</v>
      </c>
      <c r="BK244" s="251">
        <f>ROUND(I244*H244,2)</f>
        <v>0</v>
      </c>
      <c r="BL244" s="25" t="s">
        <v>493</v>
      </c>
      <c r="BM244" s="25" t="s">
        <v>3657</v>
      </c>
    </row>
    <row r="245" spans="2:47" s="1" customFormat="1" ht="13.5">
      <c r="B245" s="47"/>
      <c r="C245" s="75"/>
      <c r="D245" s="252" t="s">
        <v>403</v>
      </c>
      <c r="E245" s="75"/>
      <c r="F245" s="253" t="s">
        <v>3656</v>
      </c>
      <c r="G245" s="75"/>
      <c r="H245" s="75"/>
      <c r="I245" s="208"/>
      <c r="J245" s="75"/>
      <c r="K245" s="75"/>
      <c r="L245" s="73"/>
      <c r="M245" s="254"/>
      <c r="N245" s="48"/>
      <c r="O245" s="48"/>
      <c r="P245" s="48"/>
      <c r="Q245" s="48"/>
      <c r="R245" s="48"/>
      <c r="S245" s="48"/>
      <c r="T245" s="96"/>
      <c r="AT245" s="25" t="s">
        <v>403</v>
      </c>
      <c r="AU245" s="25" t="s">
        <v>81</v>
      </c>
    </row>
    <row r="246" spans="2:65" s="1" customFormat="1" ht="16.5" customHeight="1">
      <c r="B246" s="47"/>
      <c r="C246" s="240" t="s">
        <v>827</v>
      </c>
      <c r="D246" s="240" t="s">
        <v>396</v>
      </c>
      <c r="E246" s="241" t="s">
        <v>3658</v>
      </c>
      <c r="F246" s="242" t="s">
        <v>3659</v>
      </c>
      <c r="G246" s="243" t="s">
        <v>612</v>
      </c>
      <c r="H246" s="244">
        <v>125</v>
      </c>
      <c r="I246" s="245"/>
      <c r="J246" s="246">
        <f>ROUND(I246*H246,2)</f>
        <v>0</v>
      </c>
      <c r="K246" s="242" t="s">
        <v>400</v>
      </c>
      <c r="L246" s="73"/>
      <c r="M246" s="247" t="s">
        <v>22</v>
      </c>
      <c r="N246" s="248" t="s">
        <v>44</v>
      </c>
      <c r="O246" s="48"/>
      <c r="P246" s="249">
        <f>O246*H246</f>
        <v>0</v>
      </c>
      <c r="Q246" s="249">
        <v>0.00019</v>
      </c>
      <c r="R246" s="249">
        <f>Q246*H246</f>
        <v>0.02375</v>
      </c>
      <c r="S246" s="249">
        <v>0</v>
      </c>
      <c r="T246" s="250">
        <f>S246*H246</f>
        <v>0</v>
      </c>
      <c r="AR246" s="25" t="s">
        <v>493</v>
      </c>
      <c r="AT246" s="25" t="s">
        <v>396</v>
      </c>
      <c r="AU246" s="25" t="s">
        <v>81</v>
      </c>
      <c r="AY246" s="25" t="s">
        <v>394</v>
      </c>
      <c r="BE246" s="251">
        <f>IF(N246="základní",J246,0)</f>
        <v>0</v>
      </c>
      <c r="BF246" s="251">
        <f>IF(N246="snížená",J246,0)</f>
        <v>0</v>
      </c>
      <c r="BG246" s="251">
        <f>IF(N246="zákl. přenesená",J246,0)</f>
        <v>0</v>
      </c>
      <c r="BH246" s="251">
        <f>IF(N246="sníž. přenesená",J246,0)</f>
        <v>0</v>
      </c>
      <c r="BI246" s="251">
        <f>IF(N246="nulová",J246,0)</f>
        <v>0</v>
      </c>
      <c r="BJ246" s="25" t="s">
        <v>24</v>
      </c>
      <c r="BK246" s="251">
        <f>ROUND(I246*H246,2)</f>
        <v>0</v>
      </c>
      <c r="BL246" s="25" t="s">
        <v>493</v>
      </c>
      <c r="BM246" s="25" t="s">
        <v>3660</v>
      </c>
    </row>
    <row r="247" spans="2:47" s="1" customFormat="1" ht="13.5">
      <c r="B247" s="47"/>
      <c r="C247" s="75"/>
      <c r="D247" s="252" t="s">
        <v>403</v>
      </c>
      <c r="E247" s="75"/>
      <c r="F247" s="253" t="s">
        <v>3661</v>
      </c>
      <c r="G247" s="75"/>
      <c r="H247" s="75"/>
      <c r="I247" s="208"/>
      <c r="J247" s="75"/>
      <c r="K247" s="75"/>
      <c r="L247" s="73"/>
      <c r="M247" s="254"/>
      <c r="N247" s="48"/>
      <c r="O247" s="48"/>
      <c r="P247" s="48"/>
      <c r="Q247" s="48"/>
      <c r="R247" s="48"/>
      <c r="S247" s="48"/>
      <c r="T247" s="96"/>
      <c r="AT247" s="25" t="s">
        <v>403</v>
      </c>
      <c r="AU247" s="25" t="s">
        <v>81</v>
      </c>
    </row>
    <row r="248" spans="2:65" s="1" customFormat="1" ht="16.5" customHeight="1">
      <c r="B248" s="47"/>
      <c r="C248" s="240" t="s">
        <v>832</v>
      </c>
      <c r="D248" s="240" t="s">
        <v>396</v>
      </c>
      <c r="E248" s="241" t="s">
        <v>3662</v>
      </c>
      <c r="F248" s="242" t="s">
        <v>3663</v>
      </c>
      <c r="G248" s="243" t="s">
        <v>612</v>
      </c>
      <c r="H248" s="244">
        <v>125</v>
      </c>
      <c r="I248" s="245"/>
      <c r="J248" s="246">
        <f>ROUND(I248*H248,2)</f>
        <v>0</v>
      </c>
      <c r="K248" s="242" t="s">
        <v>400</v>
      </c>
      <c r="L248" s="73"/>
      <c r="M248" s="247" t="s">
        <v>22</v>
      </c>
      <c r="N248" s="248" t="s">
        <v>44</v>
      </c>
      <c r="O248" s="48"/>
      <c r="P248" s="249">
        <f>O248*H248</f>
        <v>0</v>
      </c>
      <c r="Q248" s="249">
        <v>1E-05</v>
      </c>
      <c r="R248" s="249">
        <f>Q248*H248</f>
        <v>0.00125</v>
      </c>
      <c r="S248" s="249">
        <v>0</v>
      </c>
      <c r="T248" s="250">
        <f>S248*H248</f>
        <v>0</v>
      </c>
      <c r="AR248" s="25" t="s">
        <v>493</v>
      </c>
      <c r="AT248" s="25" t="s">
        <v>396</v>
      </c>
      <c r="AU248" s="25" t="s">
        <v>81</v>
      </c>
      <c r="AY248" s="25" t="s">
        <v>394</v>
      </c>
      <c r="BE248" s="251">
        <f>IF(N248="základní",J248,0)</f>
        <v>0</v>
      </c>
      <c r="BF248" s="251">
        <f>IF(N248="snížená",J248,0)</f>
        <v>0</v>
      </c>
      <c r="BG248" s="251">
        <f>IF(N248="zákl. přenesená",J248,0)</f>
        <v>0</v>
      </c>
      <c r="BH248" s="251">
        <f>IF(N248="sníž. přenesená",J248,0)</f>
        <v>0</v>
      </c>
      <c r="BI248" s="251">
        <f>IF(N248="nulová",J248,0)</f>
        <v>0</v>
      </c>
      <c r="BJ248" s="25" t="s">
        <v>24</v>
      </c>
      <c r="BK248" s="251">
        <f>ROUND(I248*H248,2)</f>
        <v>0</v>
      </c>
      <c r="BL248" s="25" t="s">
        <v>493</v>
      </c>
      <c r="BM248" s="25" t="s">
        <v>3664</v>
      </c>
    </row>
    <row r="249" spans="2:47" s="1" customFormat="1" ht="13.5">
      <c r="B249" s="47"/>
      <c r="C249" s="75"/>
      <c r="D249" s="252" t="s">
        <v>403</v>
      </c>
      <c r="E249" s="75"/>
      <c r="F249" s="253" t="s">
        <v>3665</v>
      </c>
      <c r="G249" s="75"/>
      <c r="H249" s="75"/>
      <c r="I249" s="208"/>
      <c r="J249" s="75"/>
      <c r="K249" s="75"/>
      <c r="L249" s="73"/>
      <c r="M249" s="254"/>
      <c r="N249" s="48"/>
      <c r="O249" s="48"/>
      <c r="P249" s="48"/>
      <c r="Q249" s="48"/>
      <c r="R249" s="48"/>
      <c r="S249" s="48"/>
      <c r="T249" s="96"/>
      <c r="AT249" s="25" t="s">
        <v>403</v>
      </c>
      <c r="AU249" s="25" t="s">
        <v>81</v>
      </c>
    </row>
    <row r="250" spans="2:65" s="1" customFormat="1" ht="16.5" customHeight="1">
      <c r="B250" s="47"/>
      <c r="C250" s="240" t="s">
        <v>822</v>
      </c>
      <c r="D250" s="240" t="s">
        <v>396</v>
      </c>
      <c r="E250" s="241" t="s">
        <v>3666</v>
      </c>
      <c r="F250" s="242" t="s">
        <v>3667</v>
      </c>
      <c r="G250" s="243" t="s">
        <v>2049</v>
      </c>
      <c r="H250" s="244">
        <v>1</v>
      </c>
      <c r="I250" s="245"/>
      <c r="J250" s="246">
        <f>ROUND(I250*H250,2)</f>
        <v>0</v>
      </c>
      <c r="K250" s="242" t="s">
        <v>400</v>
      </c>
      <c r="L250" s="73"/>
      <c r="M250" s="247" t="s">
        <v>22</v>
      </c>
      <c r="N250" s="248" t="s">
        <v>44</v>
      </c>
      <c r="O250" s="48"/>
      <c r="P250" s="249">
        <f>O250*H250</f>
        <v>0</v>
      </c>
      <c r="Q250" s="249">
        <v>0.00044</v>
      </c>
      <c r="R250" s="249">
        <f>Q250*H250</f>
        <v>0.00044</v>
      </c>
      <c r="S250" s="249">
        <v>0</v>
      </c>
      <c r="T250" s="250">
        <f>S250*H250</f>
        <v>0</v>
      </c>
      <c r="AR250" s="25" t="s">
        <v>493</v>
      </c>
      <c r="AT250" s="25" t="s">
        <v>396</v>
      </c>
      <c r="AU250" s="25" t="s">
        <v>81</v>
      </c>
      <c r="AY250" s="25" t="s">
        <v>394</v>
      </c>
      <c r="BE250" s="251">
        <f>IF(N250="základní",J250,0)</f>
        <v>0</v>
      </c>
      <c r="BF250" s="251">
        <f>IF(N250="snížená",J250,0)</f>
        <v>0</v>
      </c>
      <c r="BG250" s="251">
        <f>IF(N250="zákl. přenesená",J250,0)</f>
        <v>0</v>
      </c>
      <c r="BH250" s="251">
        <f>IF(N250="sníž. přenesená",J250,0)</f>
        <v>0</v>
      </c>
      <c r="BI250" s="251">
        <f>IF(N250="nulová",J250,0)</f>
        <v>0</v>
      </c>
      <c r="BJ250" s="25" t="s">
        <v>24</v>
      </c>
      <c r="BK250" s="251">
        <f>ROUND(I250*H250,2)</f>
        <v>0</v>
      </c>
      <c r="BL250" s="25" t="s">
        <v>493</v>
      </c>
      <c r="BM250" s="25" t="s">
        <v>3668</v>
      </c>
    </row>
    <row r="251" spans="2:47" s="1" customFormat="1" ht="13.5">
      <c r="B251" s="47"/>
      <c r="C251" s="75"/>
      <c r="D251" s="252" t="s">
        <v>403</v>
      </c>
      <c r="E251" s="75"/>
      <c r="F251" s="253" t="s">
        <v>3667</v>
      </c>
      <c r="G251" s="75"/>
      <c r="H251" s="75"/>
      <c r="I251" s="208"/>
      <c r="J251" s="75"/>
      <c r="K251" s="75"/>
      <c r="L251" s="73"/>
      <c r="M251" s="254"/>
      <c r="N251" s="48"/>
      <c r="O251" s="48"/>
      <c r="P251" s="48"/>
      <c r="Q251" s="48"/>
      <c r="R251" s="48"/>
      <c r="S251" s="48"/>
      <c r="T251" s="96"/>
      <c r="AT251" s="25" t="s">
        <v>403</v>
      </c>
      <c r="AU251" s="25" t="s">
        <v>81</v>
      </c>
    </row>
    <row r="252" spans="2:65" s="1" customFormat="1" ht="16.5" customHeight="1">
      <c r="B252" s="47"/>
      <c r="C252" s="240" t="s">
        <v>838</v>
      </c>
      <c r="D252" s="240" t="s">
        <v>396</v>
      </c>
      <c r="E252" s="241" t="s">
        <v>3669</v>
      </c>
      <c r="F252" s="242" t="s">
        <v>3670</v>
      </c>
      <c r="G252" s="243" t="s">
        <v>552</v>
      </c>
      <c r="H252" s="244">
        <v>0.164</v>
      </c>
      <c r="I252" s="245"/>
      <c r="J252" s="246">
        <f>ROUND(I252*H252,2)</f>
        <v>0</v>
      </c>
      <c r="K252" s="242" t="s">
        <v>400</v>
      </c>
      <c r="L252" s="73"/>
      <c r="M252" s="247" t="s">
        <v>22</v>
      </c>
      <c r="N252" s="248" t="s">
        <v>44</v>
      </c>
      <c r="O252" s="48"/>
      <c r="P252" s="249">
        <f>O252*H252</f>
        <v>0</v>
      </c>
      <c r="Q252" s="249">
        <v>0</v>
      </c>
      <c r="R252" s="249">
        <f>Q252*H252</f>
        <v>0</v>
      </c>
      <c r="S252" s="249">
        <v>0</v>
      </c>
      <c r="T252" s="250">
        <f>S252*H252</f>
        <v>0</v>
      </c>
      <c r="AR252" s="25" t="s">
        <v>493</v>
      </c>
      <c r="AT252" s="25" t="s">
        <v>396</v>
      </c>
      <c r="AU252" s="25" t="s">
        <v>81</v>
      </c>
      <c r="AY252" s="25" t="s">
        <v>394</v>
      </c>
      <c r="BE252" s="251">
        <f>IF(N252="základní",J252,0)</f>
        <v>0</v>
      </c>
      <c r="BF252" s="251">
        <f>IF(N252="snížená",J252,0)</f>
        <v>0</v>
      </c>
      <c r="BG252" s="251">
        <f>IF(N252="zákl. přenesená",J252,0)</f>
        <v>0</v>
      </c>
      <c r="BH252" s="251">
        <f>IF(N252="sníž. přenesená",J252,0)</f>
        <v>0</v>
      </c>
      <c r="BI252" s="251">
        <f>IF(N252="nulová",J252,0)</f>
        <v>0</v>
      </c>
      <c r="BJ252" s="25" t="s">
        <v>24</v>
      </c>
      <c r="BK252" s="251">
        <f>ROUND(I252*H252,2)</f>
        <v>0</v>
      </c>
      <c r="BL252" s="25" t="s">
        <v>493</v>
      </c>
      <c r="BM252" s="25" t="s">
        <v>3671</v>
      </c>
    </row>
    <row r="253" spans="2:47" s="1" customFormat="1" ht="13.5">
      <c r="B253" s="47"/>
      <c r="C253" s="75"/>
      <c r="D253" s="252" t="s">
        <v>403</v>
      </c>
      <c r="E253" s="75"/>
      <c r="F253" s="253" t="s">
        <v>3672</v>
      </c>
      <c r="G253" s="75"/>
      <c r="H253" s="75"/>
      <c r="I253" s="208"/>
      <c r="J253" s="75"/>
      <c r="K253" s="75"/>
      <c r="L253" s="73"/>
      <c r="M253" s="254"/>
      <c r="N253" s="48"/>
      <c r="O253" s="48"/>
      <c r="P253" s="48"/>
      <c r="Q253" s="48"/>
      <c r="R253" s="48"/>
      <c r="S253" s="48"/>
      <c r="T253" s="96"/>
      <c r="AT253" s="25" t="s">
        <v>403</v>
      </c>
      <c r="AU253" s="25" t="s">
        <v>81</v>
      </c>
    </row>
    <row r="254" spans="2:63" s="11" customFormat="1" ht="29.85" customHeight="1">
      <c r="B254" s="224"/>
      <c r="C254" s="225"/>
      <c r="D254" s="226" t="s">
        <v>72</v>
      </c>
      <c r="E254" s="238" t="s">
        <v>2044</v>
      </c>
      <c r="F254" s="238" t="s">
        <v>2045</v>
      </c>
      <c r="G254" s="225"/>
      <c r="H254" s="225"/>
      <c r="I254" s="228"/>
      <c r="J254" s="239">
        <f>BK254</f>
        <v>0</v>
      </c>
      <c r="K254" s="225"/>
      <c r="L254" s="230"/>
      <c r="M254" s="231"/>
      <c r="N254" s="232"/>
      <c r="O254" s="232"/>
      <c r="P254" s="233">
        <f>SUM(P255:P320)</f>
        <v>0</v>
      </c>
      <c r="Q254" s="232"/>
      <c r="R254" s="233">
        <f>SUM(R255:R320)</f>
        <v>0.41203</v>
      </c>
      <c r="S254" s="232"/>
      <c r="T254" s="234">
        <f>SUM(T255:T320)</f>
        <v>0</v>
      </c>
      <c r="AR254" s="235" t="s">
        <v>81</v>
      </c>
      <c r="AT254" s="236" t="s">
        <v>72</v>
      </c>
      <c r="AU254" s="236" t="s">
        <v>24</v>
      </c>
      <c r="AY254" s="235" t="s">
        <v>394</v>
      </c>
      <c r="BK254" s="237">
        <f>SUM(BK255:BK320)</f>
        <v>0</v>
      </c>
    </row>
    <row r="255" spans="2:65" s="1" customFormat="1" ht="16.5" customHeight="1">
      <c r="B255" s="47"/>
      <c r="C255" s="240" t="s">
        <v>845</v>
      </c>
      <c r="D255" s="240" t="s">
        <v>396</v>
      </c>
      <c r="E255" s="241" t="s">
        <v>3673</v>
      </c>
      <c r="F255" s="242" t="s">
        <v>3674</v>
      </c>
      <c r="G255" s="243" t="s">
        <v>2049</v>
      </c>
      <c r="H255" s="244">
        <v>1</v>
      </c>
      <c r="I255" s="245"/>
      <c r="J255" s="246">
        <f>ROUND(I255*H255,2)</f>
        <v>0</v>
      </c>
      <c r="K255" s="242" t="s">
        <v>400</v>
      </c>
      <c r="L255" s="73"/>
      <c r="M255" s="247" t="s">
        <v>22</v>
      </c>
      <c r="N255" s="248" t="s">
        <v>44</v>
      </c>
      <c r="O255" s="48"/>
      <c r="P255" s="249">
        <f>O255*H255</f>
        <v>0</v>
      </c>
      <c r="Q255" s="249">
        <v>0.00322</v>
      </c>
      <c r="R255" s="249">
        <f>Q255*H255</f>
        <v>0.00322</v>
      </c>
      <c r="S255" s="249">
        <v>0</v>
      </c>
      <c r="T255" s="250">
        <f>S255*H255</f>
        <v>0</v>
      </c>
      <c r="AR255" s="25" t="s">
        <v>493</v>
      </c>
      <c r="AT255" s="25" t="s">
        <v>396</v>
      </c>
      <c r="AU255" s="25" t="s">
        <v>81</v>
      </c>
      <c r="AY255" s="25" t="s">
        <v>394</v>
      </c>
      <c r="BE255" s="251">
        <f>IF(N255="základní",J255,0)</f>
        <v>0</v>
      </c>
      <c r="BF255" s="251">
        <f>IF(N255="snížená",J255,0)</f>
        <v>0</v>
      </c>
      <c r="BG255" s="251">
        <f>IF(N255="zákl. přenesená",J255,0)</f>
        <v>0</v>
      </c>
      <c r="BH255" s="251">
        <f>IF(N255="sníž. přenesená",J255,0)</f>
        <v>0</v>
      </c>
      <c r="BI255" s="251">
        <f>IF(N255="nulová",J255,0)</f>
        <v>0</v>
      </c>
      <c r="BJ255" s="25" t="s">
        <v>24</v>
      </c>
      <c r="BK255" s="251">
        <f>ROUND(I255*H255,2)</f>
        <v>0</v>
      </c>
      <c r="BL255" s="25" t="s">
        <v>493</v>
      </c>
      <c r="BM255" s="25" t="s">
        <v>3675</v>
      </c>
    </row>
    <row r="256" spans="2:47" s="1" customFormat="1" ht="13.5">
      <c r="B256" s="47"/>
      <c r="C256" s="75"/>
      <c r="D256" s="252" t="s">
        <v>403</v>
      </c>
      <c r="E256" s="75"/>
      <c r="F256" s="253" t="s">
        <v>3676</v>
      </c>
      <c r="G256" s="75"/>
      <c r="H256" s="75"/>
      <c r="I256" s="208"/>
      <c r="J256" s="75"/>
      <c r="K256" s="75"/>
      <c r="L256" s="73"/>
      <c r="M256" s="254"/>
      <c r="N256" s="48"/>
      <c r="O256" s="48"/>
      <c r="P256" s="48"/>
      <c r="Q256" s="48"/>
      <c r="R256" s="48"/>
      <c r="S256" s="48"/>
      <c r="T256" s="96"/>
      <c r="AT256" s="25" t="s">
        <v>403</v>
      </c>
      <c r="AU256" s="25" t="s">
        <v>81</v>
      </c>
    </row>
    <row r="257" spans="2:65" s="1" customFormat="1" ht="25.5" customHeight="1">
      <c r="B257" s="47"/>
      <c r="C257" s="240" t="s">
        <v>851</v>
      </c>
      <c r="D257" s="240" t="s">
        <v>396</v>
      </c>
      <c r="E257" s="241" t="s">
        <v>3677</v>
      </c>
      <c r="F257" s="242" t="s">
        <v>3678</v>
      </c>
      <c r="G257" s="243" t="s">
        <v>2049</v>
      </c>
      <c r="H257" s="244">
        <v>5</v>
      </c>
      <c r="I257" s="245"/>
      <c r="J257" s="246">
        <f>ROUND(I257*H257,2)</f>
        <v>0</v>
      </c>
      <c r="K257" s="242" t="s">
        <v>400</v>
      </c>
      <c r="L257" s="73"/>
      <c r="M257" s="247" t="s">
        <v>22</v>
      </c>
      <c r="N257" s="248" t="s">
        <v>44</v>
      </c>
      <c r="O257" s="48"/>
      <c r="P257" s="249">
        <f>O257*H257</f>
        <v>0</v>
      </c>
      <c r="Q257" s="249">
        <v>0.01692</v>
      </c>
      <c r="R257" s="249">
        <f>Q257*H257</f>
        <v>0.08460000000000001</v>
      </c>
      <c r="S257" s="249">
        <v>0</v>
      </c>
      <c r="T257" s="250">
        <f>S257*H257</f>
        <v>0</v>
      </c>
      <c r="AR257" s="25" t="s">
        <v>493</v>
      </c>
      <c r="AT257" s="25" t="s">
        <v>396</v>
      </c>
      <c r="AU257" s="25" t="s">
        <v>81</v>
      </c>
      <c r="AY257" s="25" t="s">
        <v>394</v>
      </c>
      <c r="BE257" s="251">
        <f>IF(N257="základní",J257,0)</f>
        <v>0</v>
      </c>
      <c r="BF257" s="251">
        <f>IF(N257="snížená",J257,0)</f>
        <v>0</v>
      </c>
      <c r="BG257" s="251">
        <f>IF(N257="zákl. přenesená",J257,0)</f>
        <v>0</v>
      </c>
      <c r="BH257" s="251">
        <f>IF(N257="sníž. přenesená",J257,0)</f>
        <v>0</v>
      </c>
      <c r="BI257" s="251">
        <f>IF(N257="nulová",J257,0)</f>
        <v>0</v>
      </c>
      <c r="BJ257" s="25" t="s">
        <v>24</v>
      </c>
      <c r="BK257" s="251">
        <f>ROUND(I257*H257,2)</f>
        <v>0</v>
      </c>
      <c r="BL257" s="25" t="s">
        <v>493</v>
      </c>
      <c r="BM257" s="25" t="s">
        <v>3679</v>
      </c>
    </row>
    <row r="258" spans="2:47" s="1" customFormat="1" ht="13.5">
      <c r="B258" s="47"/>
      <c r="C258" s="75"/>
      <c r="D258" s="252" t="s">
        <v>403</v>
      </c>
      <c r="E258" s="75"/>
      <c r="F258" s="253" t="s">
        <v>3678</v>
      </c>
      <c r="G258" s="75"/>
      <c r="H258" s="75"/>
      <c r="I258" s="208"/>
      <c r="J258" s="75"/>
      <c r="K258" s="75"/>
      <c r="L258" s="73"/>
      <c r="M258" s="254"/>
      <c r="N258" s="48"/>
      <c r="O258" s="48"/>
      <c r="P258" s="48"/>
      <c r="Q258" s="48"/>
      <c r="R258" s="48"/>
      <c r="S258" s="48"/>
      <c r="T258" s="96"/>
      <c r="AT258" s="25" t="s">
        <v>403</v>
      </c>
      <c r="AU258" s="25" t="s">
        <v>81</v>
      </c>
    </row>
    <row r="259" spans="2:65" s="1" customFormat="1" ht="16.5" customHeight="1">
      <c r="B259" s="47"/>
      <c r="C259" s="240" t="s">
        <v>860</v>
      </c>
      <c r="D259" s="240" t="s">
        <v>396</v>
      </c>
      <c r="E259" s="241" t="s">
        <v>3680</v>
      </c>
      <c r="F259" s="242" t="s">
        <v>3681</v>
      </c>
      <c r="G259" s="243" t="s">
        <v>409</v>
      </c>
      <c r="H259" s="244">
        <v>1</v>
      </c>
      <c r="I259" s="245"/>
      <c r="J259" s="246">
        <f>ROUND(I259*H259,2)</f>
        <v>0</v>
      </c>
      <c r="K259" s="242" t="s">
        <v>400</v>
      </c>
      <c r="L259" s="73"/>
      <c r="M259" s="247" t="s">
        <v>22</v>
      </c>
      <c r="N259" s="248" t="s">
        <v>44</v>
      </c>
      <c r="O259" s="48"/>
      <c r="P259" s="249">
        <f>O259*H259</f>
        <v>0</v>
      </c>
      <c r="Q259" s="249">
        <v>0.00242</v>
      </c>
      <c r="R259" s="249">
        <f>Q259*H259</f>
        <v>0.00242</v>
      </c>
      <c r="S259" s="249">
        <v>0</v>
      </c>
      <c r="T259" s="250">
        <f>S259*H259</f>
        <v>0</v>
      </c>
      <c r="AR259" s="25" t="s">
        <v>493</v>
      </c>
      <c r="AT259" s="25" t="s">
        <v>396</v>
      </c>
      <c r="AU259" s="25" t="s">
        <v>81</v>
      </c>
      <c r="AY259" s="25" t="s">
        <v>394</v>
      </c>
      <c r="BE259" s="251">
        <f>IF(N259="základní",J259,0)</f>
        <v>0</v>
      </c>
      <c r="BF259" s="251">
        <f>IF(N259="snížená",J259,0)</f>
        <v>0</v>
      </c>
      <c r="BG259" s="251">
        <f>IF(N259="zákl. přenesená",J259,0)</f>
        <v>0</v>
      </c>
      <c r="BH259" s="251">
        <f>IF(N259="sníž. přenesená",J259,0)</f>
        <v>0</v>
      </c>
      <c r="BI259" s="251">
        <f>IF(N259="nulová",J259,0)</f>
        <v>0</v>
      </c>
      <c r="BJ259" s="25" t="s">
        <v>24</v>
      </c>
      <c r="BK259" s="251">
        <f>ROUND(I259*H259,2)</f>
        <v>0</v>
      </c>
      <c r="BL259" s="25" t="s">
        <v>493</v>
      </c>
      <c r="BM259" s="25" t="s">
        <v>3682</v>
      </c>
    </row>
    <row r="260" spans="2:47" s="1" customFormat="1" ht="13.5">
      <c r="B260" s="47"/>
      <c r="C260" s="75"/>
      <c r="D260" s="252" t="s">
        <v>403</v>
      </c>
      <c r="E260" s="75"/>
      <c r="F260" s="253" t="s">
        <v>3681</v>
      </c>
      <c r="G260" s="75"/>
      <c r="H260" s="75"/>
      <c r="I260" s="208"/>
      <c r="J260" s="75"/>
      <c r="K260" s="75"/>
      <c r="L260" s="73"/>
      <c r="M260" s="254"/>
      <c r="N260" s="48"/>
      <c r="O260" s="48"/>
      <c r="P260" s="48"/>
      <c r="Q260" s="48"/>
      <c r="R260" s="48"/>
      <c r="S260" s="48"/>
      <c r="T260" s="96"/>
      <c r="AT260" s="25" t="s">
        <v>403</v>
      </c>
      <c r="AU260" s="25" t="s">
        <v>81</v>
      </c>
    </row>
    <row r="261" spans="2:65" s="1" customFormat="1" ht="16.5" customHeight="1">
      <c r="B261" s="47"/>
      <c r="C261" s="288" t="s">
        <v>867</v>
      </c>
      <c r="D261" s="288" t="s">
        <v>506</v>
      </c>
      <c r="E261" s="289" t="s">
        <v>3683</v>
      </c>
      <c r="F261" s="290" t="s">
        <v>3684</v>
      </c>
      <c r="G261" s="291" t="s">
        <v>2049</v>
      </c>
      <c r="H261" s="292">
        <v>1</v>
      </c>
      <c r="I261" s="293"/>
      <c r="J261" s="294">
        <f>ROUND(I261*H261,2)</f>
        <v>0</v>
      </c>
      <c r="K261" s="290" t="s">
        <v>22</v>
      </c>
      <c r="L261" s="295"/>
      <c r="M261" s="296" t="s">
        <v>22</v>
      </c>
      <c r="N261" s="297" t="s">
        <v>44</v>
      </c>
      <c r="O261" s="48"/>
      <c r="P261" s="249">
        <f>O261*H261</f>
        <v>0</v>
      </c>
      <c r="Q261" s="249">
        <v>0.016</v>
      </c>
      <c r="R261" s="249">
        <f>Q261*H261</f>
        <v>0.016</v>
      </c>
      <c r="S261" s="249">
        <v>0</v>
      </c>
      <c r="T261" s="250">
        <f>S261*H261</f>
        <v>0</v>
      </c>
      <c r="AR261" s="25" t="s">
        <v>588</v>
      </c>
      <c r="AT261" s="25" t="s">
        <v>506</v>
      </c>
      <c r="AU261" s="25" t="s">
        <v>81</v>
      </c>
      <c r="AY261" s="25" t="s">
        <v>394</v>
      </c>
      <c r="BE261" s="251">
        <f>IF(N261="základní",J261,0)</f>
        <v>0</v>
      </c>
      <c r="BF261" s="251">
        <f>IF(N261="snížená",J261,0)</f>
        <v>0</v>
      </c>
      <c r="BG261" s="251">
        <f>IF(N261="zákl. přenesená",J261,0)</f>
        <v>0</v>
      </c>
      <c r="BH261" s="251">
        <f>IF(N261="sníž. přenesená",J261,0)</f>
        <v>0</v>
      </c>
      <c r="BI261" s="251">
        <f>IF(N261="nulová",J261,0)</f>
        <v>0</v>
      </c>
      <c r="BJ261" s="25" t="s">
        <v>24</v>
      </c>
      <c r="BK261" s="251">
        <f>ROUND(I261*H261,2)</f>
        <v>0</v>
      </c>
      <c r="BL261" s="25" t="s">
        <v>493</v>
      </c>
      <c r="BM261" s="25" t="s">
        <v>3685</v>
      </c>
    </row>
    <row r="262" spans="2:47" s="1" customFormat="1" ht="13.5">
      <c r="B262" s="47"/>
      <c r="C262" s="75"/>
      <c r="D262" s="252" t="s">
        <v>403</v>
      </c>
      <c r="E262" s="75"/>
      <c r="F262" s="253" t="s">
        <v>3686</v>
      </c>
      <c r="G262" s="75"/>
      <c r="H262" s="75"/>
      <c r="I262" s="208"/>
      <c r="J262" s="75"/>
      <c r="K262" s="75"/>
      <c r="L262" s="73"/>
      <c r="M262" s="254"/>
      <c r="N262" s="48"/>
      <c r="O262" s="48"/>
      <c r="P262" s="48"/>
      <c r="Q262" s="48"/>
      <c r="R262" s="48"/>
      <c r="S262" s="48"/>
      <c r="T262" s="96"/>
      <c r="AT262" s="25" t="s">
        <v>403</v>
      </c>
      <c r="AU262" s="25" t="s">
        <v>81</v>
      </c>
    </row>
    <row r="263" spans="2:65" s="1" customFormat="1" ht="16.5" customHeight="1">
      <c r="B263" s="47"/>
      <c r="C263" s="240" t="s">
        <v>872</v>
      </c>
      <c r="D263" s="240" t="s">
        <v>396</v>
      </c>
      <c r="E263" s="241" t="s">
        <v>3687</v>
      </c>
      <c r="F263" s="242" t="s">
        <v>3688</v>
      </c>
      <c r="G263" s="243" t="s">
        <v>2049</v>
      </c>
      <c r="H263" s="244">
        <v>2</v>
      </c>
      <c r="I263" s="245"/>
      <c r="J263" s="246">
        <f>ROUND(I263*H263,2)</f>
        <v>0</v>
      </c>
      <c r="K263" s="242" t="s">
        <v>400</v>
      </c>
      <c r="L263" s="73"/>
      <c r="M263" s="247" t="s">
        <v>22</v>
      </c>
      <c r="N263" s="248" t="s">
        <v>44</v>
      </c>
      <c r="O263" s="48"/>
      <c r="P263" s="249">
        <f>O263*H263</f>
        <v>0</v>
      </c>
      <c r="Q263" s="249">
        <v>0.01908</v>
      </c>
      <c r="R263" s="249">
        <f>Q263*H263</f>
        <v>0.03816</v>
      </c>
      <c r="S263" s="249">
        <v>0</v>
      </c>
      <c r="T263" s="250">
        <f>S263*H263</f>
        <v>0</v>
      </c>
      <c r="AR263" s="25" t="s">
        <v>493</v>
      </c>
      <c r="AT263" s="25" t="s">
        <v>396</v>
      </c>
      <c r="AU263" s="25" t="s">
        <v>81</v>
      </c>
      <c r="AY263" s="25" t="s">
        <v>394</v>
      </c>
      <c r="BE263" s="251">
        <f>IF(N263="základní",J263,0)</f>
        <v>0</v>
      </c>
      <c r="BF263" s="251">
        <f>IF(N263="snížená",J263,0)</f>
        <v>0</v>
      </c>
      <c r="BG263" s="251">
        <f>IF(N263="zákl. přenesená",J263,0)</f>
        <v>0</v>
      </c>
      <c r="BH263" s="251">
        <f>IF(N263="sníž. přenesená",J263,0)</f>
        <v>0</v>
      </c>
      <c r="BI263" s="251">
        <f>IF(N263="nulová",J263,0)</f>
        <v>0</v>
      </c>
      <c r="BJ263" s="25" t="s">
        <v>24</v>
      </c>
      <c r="BK263" s="251">
        <f>ROUND(I263*H263,2)</f>
        <v>0</v>
      </c>
      <c r="BL263" s="25" t="s">
        <v>493</v>
      </c>
      <c r="BM263" s="25" t="s">
        <v>3689</v>
      </c>
    </row>
    <row r="264" spans="2:47" s="1" customFormat="1" ht="13.5">
      <c r="B264" s="47"/>
      <c r="C264" s="75"/>
      <c r="D264" s="252" t="s">
        <v>403</v>
      </c>
      <c r="E264" s="75"/>
      <c r="F264" s="253" t="s">
        <v>3690</v>
      </c>
      <c r="G264" s="75"/>
      <c r="H264" s="75"/>
      <c r="I264" s="208"/>
      <c r="J264" s="75"/>
      <c r="K264" s="75"/>
      <c r="L264" s="73"/>
      <c r="M264" s="254"/>
      <c r="N264" s="48"/>
      <c r="O264" s="48"/>
      <c r="P264" s="48"/>
      <c r="Q264" s="48"/>
      <c r="R264" s="48"/>
      <c r="S264" s="48"/>
      <c r="T264" s="96"/>
      <c r="AT264" s="25" t="s">
        <v>403</v>
      </c>
      <c r="AU264" s="25" t="s">
        <v>81</v>
      </c>
    </row>
    <row r="265" spans="2:65" s="1" customFormat="1" ht="25.5" customHeight="1">
      <c r="B265" s="47"/>
      <c r="C265" s="240" t="s">
        <v>884</v>
      </c>
      <c r="D265" s="240" t="s">
        <v>396</v>
      </c>
      <c r="E265" s="241" t="s">
        <v>3691</v>
      </c>
      <c r="F265" s="242" t="s">
        <v>3692</v>
      </c>
      <c r="G265" s="243" t="s">
        <v>2049</v>
      </c>
      <c r="H265" s="244">
        <v>6</v>
      </c>
      <c r="I265" s="245"/>
      <c r="J265" s="246">
        <f>ROUND(I265*H265,2)</f>
        <v>0</v>
      </c>
      <c r="K265" s="242" t="s">
        <v>400</v>
      </c>
      <c r="L265" s="73"/>
      <c r="M265" s="247" t="s">
        <v>22</v>
      </c>
      <c r="N265" s="248" t="s">
        <v>44</v>
      </c>
      <c r="O265" s="48"/>
      <c r="P265" s="249">
        <f>O265*H265</f>
        <v>0</v>
      </c>
      <c r="Q265" s="249">
        <v>0.01476</v>
      </c>
      <c r="R265" s="249">
        <f>Q265*H265</f>
        <v>0.08856</v>
      </c>
      <c r="S265" s="249">
        <v>0</v>
      </c>
      <c r="T265" s="250">
        <f>S265*H265</f>
        <v>0</v>
      </c>
      <c r="AR265" s="25" t="s">
        <v>493</v>
      </c>
      <c r="AT265" s="25" t="s">
        <v>396</v>
      </c>
      <c r="AU265" s="25" t="s">
        <v>81</v>
      </c>
      <c r="AY265" s="25" t="s">
        <v>394</v>
      </c>
      <c r="BE265" s="251">
        <f>IF(N265="základní",J265,0)</f>
        <v>0</v>
      </c>
      <c r="BF265" s="251">
        <f>IF(N265="snížená",J265,0)</f>
        <v>0</v>
      </c>
      <c r="BG265" s="251">
        <f>IF(N265="zákl. přenesená",J265,0)</f>
        <v>0</v>
      </c>
      <c r="BH265" s="251">
        <f>IF(N265="sníž. přenesená",J265,0)</f>
        <v>0</v>
      </c>
      <c r="BI265" s="251">
        <f>IF(N265="nulová",J265,0)</f>
        <v>0</v>
      </c>
      <c r="BJ265" s="25" t="s">
        <v>24</v>
      </c>
      <c r="BK265" s="251">
        <f>ROUND(I265*H265,2)</f>
        <v>0</v>
      </c>
      <c r="BL265" s="25" t="s">
        <v>493</v>
      </c>
      <c r="BM265" s="25" t="s">
        <v>3693</v>
      </c>
    </row>
    <row r="266" spans="2:47" s="1" customFormat="1" ht="13.5">
      <c r="B266" s="47"/>
      <c r="C266" s="75"/>
      <c r="D266" s="252" t="s">
        <v>403</v>
      </c>
      <c r="E266" s="75"/>
      <c r="F266" s="253" t="s">
        <v>3694</v>
      </c>
      <c r="G266" s="75"/>
      <c r="H266" s="75"/>
      <c r="I266" s="208"/>
      <c r="J266" s="75"/>
      <c r="K266" s="75"/>
      <c r="L266" s="73"/>
      <c r="M266" s="254"/>
      <c r="N266" s="48"/>
      <c r="O266" s="48"/>
      <c r="P266" s="48"/>
      <c r="Q266" s="48"/>
      <c r="R266" s="48"/>
      <c r="S266" s="48"/>
      <c r="T266" s="96"/>
      <c r="AT266" s="25" t="s">
        <v>403</v>
      </c>
      <c r="AU266" s="25" t="s">
        <v>81</v>
      </c>
    </row>
    <row r="267" spans="2:65" s="1" customFormat="1" ht="16.5" customHeight="1">
      <c r="B267" s="47"/>
      <c r="C267" s="240" t="s">
        <v>891</v>
      </c>
      <c r="D267" s="240" t="s">
        <v>396</v>
      </c>
      <c r="E267" s="241" t="s">
        <v>3695</v>
      </c>
      <c r="F267" s="242" t="s">
        <v>3696</v>
      </c>
      <c r="G267" s="243" t="s">
        <v>2049</v>
      </c>
      <c r="H267" s="244">
        <v>1</v>
      </c>
      <c r="I267" s="245"/>
      <c r="J267" s="246">
        <f>ROUND(I267*H267,2)</f>
        <v>0</v>
      </c>
      <c r="K267" s="242" t="s">
        <v>400</v>
      </c>
      <c r="L267" s="73"/>
      <c r="M267" s="247" t="s">
        <v>22</v>
      </c>
      <c r="N267" s="248" t="s">
        <v>44</v>
      </c>
      <c r="O267" s="48"/>
      <c r="P267" s="249">
        <f>O267*H267</f>
        <v>0</v>
      </c>
      <c r="Q267" s="249">
        <v>0.01879</v>
      </c>
      <c r="R267" s="249">
        <f>Q267*H267</f>
        <v>0.01879</v>
      </c>
      <c r="S267" s="249">
        <v>0</v>
      </c>
      <c r="T267" s="250">
        <f>S267*H267</f>
        <v>0</v>
      </c>
      <c r="AR267" s="25" t="s">
        <v>493</v>
      </c>
      <c r="AT267" s="25" t="s">
        <v>396</v>
      </c>
      <c r="AU267" s="25" t="s">
        <v>81</v>
      </c>
      <c r="AY267" s="25" t="s">
        <v>394</v>
      </c>
      <c r="BE267" s="251">
        <f>IF(N267="základní",J267,0)</f>
        <v>0</v>
      </c>
      <c r="BF267" s="251">
        <f>IF(N267="snížená",J267,0)</f>
        <v>0</v>
      </c>
      <c r="BG267" s="251">
        <f>IF(N267="zákl. přenesená",J267,0)</f>
        <v>0</v>
      </c>
      <c r="BH267" s="251">
        <f>IF(N267="sníž. přenesená",J267,0)</f>
        <v>0</v>
      </c>
      <c r="BI267" s="251">
        <f>IF(N267="nulová",J267,0)</f>
        <v>0</v>
      </c>
      <c r="BJ267" s="25" t="s">
        <v>24</v>
      </c>
      <c r="BK267" s="251">
        <f>ROUND(I267*H267,2)</f>
        <v>0</v>
      </c>
      <c r="BL267" s="25" t="s">
        <v>493</v>
      </c>
      <c r="BM267" s="25" t="s">
        <v>3697</v>
      </c>
    </row>
    <row r="268" spans="2:47" s="1" customFormat="1" ht="13.5">
      <c r="B268" s="47"/>
      <c r="C268" s="75"/>
      <c r="D268" s="252" t="s">
        <v>403</v>
      </c>
      <c r="E268" s="75"/>
      <c r="F268" s="253" t="s">
        <v>3698</v>
      </c>
      <c r="G268" s="75"/>
      <c r="H268" s="75"/>
      <c r="I268" s="208"/>
      <c r="J268" s="75"/>
      <c r="K268" s="75"/>
      <c r="L268" s="73"/>
      <c r="M268" s="254"/>
      <c r="N268" s="48"/>
      <c r="O268" s="48"/>
      <c r="P268" s="48"/>
      <c r="Q268" s="48"/>
      <c r="R268" s="48"/>
      <c r="S268" s="48"/>
      <c r="T268" s="96"/>
      <c r="AT268" s="25" t="s">
        <v>403</v>
      </c>
      <c r="AU268" s="25" t="s">
        <v>81</v>
      </c>
    </row>
    <row r="269" spans="2:65" s="1" customFormat="1" ht="16.5" customHeight="1">
      <c r="B269" s="47"/>
      <c r="C269" s="240" t="s">
        <v>895</v>
      </c>
      <c r="D269" s="240" t="s">
        <v>396</v>
      </c>
      <c r="E269" s="241" t="s">
        <v>3699</v>
      </c>
      <c r="F269" s="242" t="s">
        <v>3700</v>
      </c>
      <c r="G269" s="243" t="s">
        <v>2049</v>
      </c>
      <c r="H269" s="244">
        <v>1</v>
      </c>
      <c r="I269" s="245"/>
      <c r="J269" s="246">
        <f>ROUND(I269*H269,2)</f>
        <v>0</v>
      </c>
      <c r="K269" s="242" t="s">
        <v>400</v>
      </c>
      <c r="L269" s="73"/>
      <c r="M269" s="247" t="s">
        <v>22</v>
      </c>
      <c r="N269" s="248" t="s">
        <v>44</v>
      </c>
      <c r="O269" s="48"/>
      <c r="P269" s="249">
        <f>O269*H269</f>
        <v>0</v>
      </c>
      <c r="Q269" s="249">
        <v>0.01388</v>
      </c>
      <c r="R269" s="249">
        <f>Q269*H269</f>
        <v>0.01388</v>
      </c>
      <c r="S269" s="249">
        <v>0</v>
      </c>
      <c r="T269" s="250">
        <f>S269*H269</f>
        <v>0</v>
      </c>
      <c r="AR269" s="25" t="s">
        <v>493</v>
      </c>
      <c r="AT269" s="25" t="s">
        <v>396</v>
      </c>
      <c r="AU269" s="25" t="s">
        <v>81</v>
      </c>
      <c r="AY269" s="25" t="s">
        <v>394</v>
      </c>
      <c r="BE269" s="251">
        <f>IF(N269="základní",J269,0)</f>
        <v>0</v>
      </c>
      <c r="BF269" s="251">
        <f>IF(N269="snížená",J269,0)</f>
        <v>0</v>
      </c>
      <c r="BG269" s="251">
        <f>IF(N269="zákl. přenesená",J269,0)</f>
        <v>0</v>
      </c>
      <c r="BH269" s="251">
        <f>IF(N269="sníž. přenesená",J269,0)</f>
        <v>0</v>
      </c>
      <c r="BI269" s="251">
        <f>IF(N269="nulová",J269,0)</f>
        <v>0</v>
      </c>
      <c r="BJ269" s="25" t="s">
        <v>24</v>
      </c>
      <c r="BK269" s="251">
        <f>ROUND(I269*H269,2)</f>
        <v>0</v>
      </c>
      <c r="BL269" s="25" t="s">
        <v>493</v>
      </c>
      <c r="BM269" s="25" t="s">
        <v>3701</v>
      </c>
    </row>
    <row r="270" spans="2:47" s="1" customFormat="1" ht="13.5">
      <c r="B270" s="47"/>
      <c r="C270" s="75"/>
      <c r="D270" s="252" t="s">
        <v>403</v>
      </c>
      <c r="E270" s="75"/>
      <c r="F270" s="253" t="s">
        <v>3702</v>
      </c>
      <c r="G270" s="75"/>
      <c r="H270" s="75"/>
      <c r="I270" s="208"/>
      <c r="J270" s="75"/>
      <c r="K270" s="75"/>
      <c r="L270" s="73"/>
      <c r="M270" s="254"/>
      <c r="N270" s="48"/>
      <c r="O270" s="48"/>
      <c r="P270" s="48"/>
      <c r="Q270" s="48"/>
      <c r="R270" s="48"/>
      <c r="S270" s="48"/>
      <c r="T270" s="96"/>
      <c r="AT270" s="25" t="s">
        <v>403</v>
      </c>
      <c r="AU270" s="25" t="s">
        <v>81</v>
      </c>
    </row>
    <row r="271" spans="2:65" s="1" customFormat="1" ht="25.5" customHeight="1">
      <c r="B271" s="47"/>
      <c r="C271" s="240" t="s">
        <v>902</v>
      </c>
      <c r="D271" s="240" t="s">
        <v>396</v>
      </c>
      <c r="E271" s="241" t="s">
        <v>3703</v>
      </c>
      <c r="F271" s="242" t="s">
        <v>3704</v>
      </c>
      <c r="G271" s="243" t="s">
        <v>2049</v>
      </c>
      <c r="H271" s="244">
        <v>1</v>
      </c>
      <c r="I271" s="245"/>
      <c r="J271" s="246">
        <f>ROUND(I271*H271,2)</f>
        <v>0</v>
      </c>
      <c r="K271" s="242" t="s">
        <v>400</v>
      </c>
      <c r="L271" s="73"/>
      <c r="M271" s="247" t="s">
        <v>22</v>
      </c>
      <c r="N271" s="248" t="s">
        <v>44</v>
      </c>
      <c r="O271" s="48"/>
      <c r="P271" s="249">
        <f>O271*H271</f>
        <v>0</v>
      </c>
      <c r="Q271" s="249">
        <v>0.01034</v>
      </c>
      <c r="R271" s="249">
        <f>Q271*H271</f>
        <v>0.01034</v>
      </c>
      <c r="S271" s="249">
        <v>0</v>
      </c>
      <c r="T271" s="250">
        <f>S271*H271</f>
        <v>0</v>
      </c>
      <c r="AR271" s="25" t="s">
        <v>493</v>
      </c>
      <c r="AT271" s="25" t="s">
        <v>396</v>
      </c>
      <c r="AU271" s="25" t="s">
        <v>81</v>
      </c>
      <c r="AY271" s="25" t="s">
        <v>394</v>
      </c>
      <c r="BE271" s="251">
        <f>IF(N271="základní",J271,0)</f>
        <v>0</v>
      </c>
      <c r="BF271" s="251">
        <f>IF(N271="snížená",J271,0)</f>
        <v>0</v>
      </c>
      <c r="BG271" s="251">
        <f>IF(N271="zákl. přenesená",J271,0)</f>
        <v>0</v>
      </c>
      <c r="BH271" s="251">
        <f>IF(N271="sníž. přenesená",J271,0)</f>
        <v>0</v>
      </c>
      <c r="BI271" s="251">
        <f>IF(N271="nulová",J271,0)</f>
        <v>0</v>
      </c>
      <c r="BJ271" s="25" t="s">
        <v>24</v>
      </c>
      <c r="BK271" s="251">
        <f>ROUND(I271*H271,2)</f>
        <v>0</v>
      </c>
      <c r="BL271" s="25" t="s">
        <v>493</v>
      </c>
      <c r="BM271" s="25" t="s">
        <v>3705</v>
      </c>
    </row>
    <row r="272" spans="2:47" s="1" customFormat="1" ht="13.5">
      <c r="B272" s="47"/>
      <c r="C272" s="75"/>
      <c r="D272" s="252" t="s">
        <v>403</v>
      </c>
      <c r="E272" s="75"/>
      <c r="F272" s="253" t="s">
        <v>3706</v>
      </c>
      <c r="G272" s="75"/>
      <c r="H272" s="75"/>
      <c r="I272" s="208"/>
      <c r="J272" s="75"/>
      <c r="K272" s="75"/>
      <c r="L272" s="73"/>
      <c r="M272" s="254"/>
      <c r="N272" s="48"/>
      <c r="O272" s="48"/>
      <c r="P272" s="48"/>
      <c r="Q272" s="48"/>
      <c r="R272" s="48"/>
      <c r="S272" s="48"/>
      <c r="T272" s="96"/>
      <c r="AT272" s="25" t="s">
        <v>403</v>
      </c>
      <c r="AU272" s="25" t="s">
        <v>81</v>
      </c>
    </row>
    <row r="273" spans="2:65" s="1" customFormat="1" ht="16.5" customHeight="1">
      <c r="B273" s="47"/>
      <c r="C273" s="288" t="s">
        <v>906</v>
      </c>
      <c r="D273" s="288" t="s">
        <v>506</v>
      </c>
      <c r="E273" s="289" t="s">
        <v>3707</v>
      </c>
      <c r="F273" s="290" t="s">
        <v>3708</v>
      </c>
      <c r="G273" s="291" t="s">
        <v>409</v>
      </c>
      <c r="H273" s="292">
        <v>1</v>
      </c>
      <c r="I273" s="293"/>
      <c r="J273" s="294">
        <f>ROUND(I273*H273,2)</f>
        <v>0</v>
      </c>
      <c r="K273" s="290" t="s">
        <v>400</v>
      </c>
      <c r="L273" s="295"/>
      <c r="M273" s="296" t="s">
        <v>22</v>
      </c>
      <c r="N273" s="297" t="s">
        <v>44</v>
      </c>
      <c r="O273" s="48"/>
      <c r="P273" s="249">
        <f>O273*H273</f>
        <v>0</v>
      </c>
      <c r="Q273" s="249">
        <v>0.004</v>
      </c>
      <c r="R273" s="249">
        <f>Q273*H273</f>
        <v>0.004</v>
      </c>
      <c r="S273" s="249">
        <v>0</v>
      </c>
      <c r="T273" s="250">
        <f>S273*H273</f>
        <v>0</v>
      </c>
      <c r="AR273" s="25" t="s">
        <v>588</v>
      </c>
      <c r="AT273" s="25" t="s">
        <v>506</v>
      </c>
      <c r="AU273" s="25" t="s">
        <v>81</v>
      </c>
      <c r="AY273" s="25" t="s">
        <v>394</v>
      </c>
      <c r="BE273" s="251">
        <f>IF(N273="základní",J273,0)</f>
        <v>0</v>
      </c>
      <c r="BF273" s="251">
        <f>IF(N273="snížená",J273,0)</f>
        <v>0</v>
      </c>
      <c r="BG273" s="251">
        <f>IF(N273="zákl. přenesená",J273,0)</f>
        <v>0</v>
      </c>
      <c r="BH273" s="251">
        <f>IF(N273="sníž. přenesená",J273,0)</f>
        <v>0</v>
      </c>
      <c r="BI273" s="251">
        <f>IF(N273="nulová",J273,0)</f>
        <v>0</v>
      </c>
      <c r="BJ273" s="25" t="s">
        <v>24</v>
      </c>
      <c r="BK273" s="251">
        <f>ROUND(I273*H273,2)</f>
        <v>0</v>
      </c>
      <c r="BL273" s="25" t="s">
        <v>493</v>
      </c>
      <c r="BM273" s="25" t="s">
        <v>3709</v>
      </c>
    </row>
    <row r="274" spans="2:47" s="1" customFormat="1" ht="13.5">
      <c r="B274" s="47"/>
      <c r="C274" s="75"/>
      <c r="D274" s="252" t="s">
        <v>403</v>
      </c>
      <c r="E274" s="75"/>
      <c r="F274" s="253" t="s">
        <v>3708</v>
      </c>
      <c r="G274" s="75"/>
      <c r="H274" s="75"/>
      <c r="I274" s="208"/>
      <c r="J274" s="75"/>
      <c r="K274" s="75"/>
      <c r="L274" s="73"/>
      <c r="M274" s="254"/>
      <c r="N274" s="48"/>
      <c r="O274" s="48"/>
      <c r="P274" s="48"/>
      <c r="Q274" s="48"/>
      <c r="R274" s="48"/>
      <c r="S274" s="48"/>
      <c r="T274" s="96"/>
      <c r="AT274" s="25" t="s">
        <v>403</v>
      </c>
      <c r="AU274" s="25" t="s">
        <v>81</v>
      </c>
    </row>
    <row r="275" spans="2:65" s="1" customFormat="1" ht="25.5" customHeight="1">
      <c r="B275" s="47"/>
      <c r="C275" s="240" t="s">
        <v>910</v>
      </c>
      <c r="D275" s="240" t="s">
        <v>396</v>
      </c>
      <c r="E275" s="241" t="s">
        <v>3710</v>
      </c>
      <c r="F275" s="242" t="s">
        <v>3711</v>
      </c>
      <c r="G275" s="243" t="s">
        <v>2049</v>
      </c>
      <c r="H275" s="244">
        <v>1</v>
      </c>
      <c r="I275" s="245"/>
      <c r="J275" s="246">
        <f>ROUND(I275*H275,2)</f>
        <v>0</v>
      </c>
      <c r="K275" s="242" t="s">
        <v>400</v>
      </c>
      <c r="L275" s="73"/>
      <c r="M275" s="247" t="s">
        <v>22</v>
      </c>
      <c r="N275" s="248" t="s">
        <v>44</v>
      </c>
      <c r="O275" s="48"/>
      <c r="P275" s="249">
        <f>O275*H275</f>
        <v>0</v>
      </c>
      <c r="Q275" s="249">
        <v>0.0147</v>
      </c>
      <c r="R275" s="249">
        <f>Q275*H275</f>
        <v>0.0147</v>
      </c>
      <c r="S275" s="249">
        <v>0</v>
      </c>
      <c r="T275" s="250">
        <f>S275*H275</f>
        <v>0</v>
      </c>
      <c r="AR275" s="25" t="s">
        <v>493</v>
      </c>
      <c r="AT275" s="25" t="s">
        <v>396</v>
      </c>
      <c r="AU275" s="25" t="s">
        <v>81</v>
      </c>
      <c r="AY275" s="25" t="s">
        <v>394</v>
      </c>
      <c r="BE275" s="251">
        <f>IF(N275="základní",J275,0)</f>
        <v>0</v>
      </c>
      <c r="BF275" s="251">
        <f>IF(N275="snížená",J275,0)</f>
        <v>0</v>
      </c>
      <c r="BG275" s="251">
        <f>IF(N275="zákl. přenesená",J275,0)</f>
        <v>0</v>
      </c>
      <c r="BH275" s="251">
        <f>IF(N275="sníž. přenesená",J275,0)</f>
        <v>0</v>
      </c>
      <c r="BI275" s="251">
        <f>IF(N275="nulová",J275,0)</f>
        <v>0</v>
      </c>
      <c r="BJ275" s="25" t="s">
        <v>24</v>
      </c>
      <c r="BK275" s="251">
        <f>ROUND(I275*H275,2)</f>
        <v>0</v>
      </c>
      <c r="BL275" s="25" t="s">
        <v>493</v>
      </c>
      <c r="BM275" s="25" t="s">
        <v>3712</v>
      </c>
    </row>
    <row r="276" spans="2:47" s="1" customFormat="1" ht="13.5">
      <c r="B276" s="47"/>
      <c r="C276" s="75"/>
      <c r="D276" s="252" t="s">
        <v>403</v>
      </c>
      <c r="E276" s="75"/>
      <c r="F276" s="253" t="s">
        <v>3713</v>
      </c>
      <c r="G276" s="75"/>
      <c r="H276" s="75"/>
      <c r="I276" s="208"/>
      <c r="J276" s="75"/>
      <c r="K276" s="75"/>
      <c r="L276" s="73"/>
      <c r="M276" s="254"/>
      <c r="N276" s="48"/>
      <c r="O276" s="48"/>
      <c r="P276" s="48"/>
      <c r="Q276" s="48"/>
      <c r="R276" s="48"/>
      <c r="S276" s="48"/>
      <c r="T276" s="96"/>
      <c r="AT276" s="25" t="s">
        <v>403</v>
      </c>
      <c r="AU276" s="25" t="s">
        <v>81</v>
      </c>
    </row>
    <row r="277" spans="2:65" s="1" customFormat="1" ht="16.5" customHeight="1">
      <c r="B277" s="47"/>
      <c r="C277" s="240" t="s">
        <v>916</v>
      </c>
      <c r="D277" s="240" t="s">
        <v>396</v>
      </c>
      <c r="E277" s="241" t="s">
        <v>3714</v>
      </c>
      <c r="F277" s="242" t="s">
        <v>3715</v>
      </c>
      <c r="G277" s="243" t="s">
        <v>2049</v>
      </c>
      <c r="H277" s="244">
        <v>1</v>
      </c>
      <c r="I277" s="245"/>
      <c r="J277" s="246">
        <f>ROUND(I277*H277,2)</f>
        <v>0</v>
      </c>
      <c r="K277" s="242" t="s">
        <v>400</v>
      </c>
      <c r="L277" s="73"/>
      <c r="M277" s="247" t="s">
        <v>22</v>
      </c>
      <c r="N277" s="248" t="s">
        <v>44</v>
      </c>
      <c r="O277" s="48"/>
      <c r="P277" s="249">
        <f>O277*H277</f>
        <v>0</v>
      </c>
      <c r="Q277" s="249">
        <v>0.07225</v>
      </c>
      <c r="R277" s="249">
        <f>Q277*H277</f>
        <v>0.07225</v>
      </c>
      <c r="S277" s="249">
        <v>0</v>
      </c>
      <c r="T277" s="250">
        <f>S277*H277</f>
        <v>0</v>
      </c>
      <c r="AR277" s="25" t="s">
        <v>493</v>
      </c>
      <c r="AT277" s="25" t="s">
        <v>396</v>
      </c>
      <c r="AU277" s="25" t="s">
        <v>81</v>
      </c>
      <c r="AY277" s="25" t="s">
        <v>394</v>
      </c>
      <c r="BE277" s="251">
        <f>IF(N277="základní",J277,0)</f>
        <v>0</v>
      </c>
      <c r="BF277" s="251">
        <f>IF(N277="snížená",J277,0)</f>
        <v>0</v>
      </c>
      <c r="BG277" s="251">
        <f>IF(N277="zákl. přenesená",J277,0)</f>
        <v>0</v>
      </c>
      <c r="BH277" s="251">
        <f>IF(N277="sníž. přenesená",J277,0)</f>
        <v>0</v>
      </c>
      <c r="BI277" s="251">
        <f>IF(N277="nulová",J277,0)</f>
        <v>0</v>
      </c>
      <c r="BJ277" s="25" t="s">
        <v>24</v>
      </c>
      <c r="BK277" s="251">
        <f>ROUND(I277*H277,2)</f>
        <v>0</v>
      </c>
      <c r="BL277" s="25" t="s">
        <v>493</v>
      </c>
      <c r="BM277" s="25" t="s">
        <v>3716</v>
      </c>
    </row>
    <row r="278" spans="2:47" s="1" customFormat="1" ht="13.5">
      <c r="B278" s="47"/>
      <c r="C278" s="75"/>
      <c r="D278" s="252" t="s">
        <v>403</v>
      </c>
      <c r="E278" s="75"/>
      <c r="F278" s="253" t="s">
        <v>3717</v>
      </c>
      <c r="G278" s="75"/>
      <c r="H278" s="75"/>
      <c r="I278" s="208"/>
      <c r="J278" s="75"/>
      <c r="K278" s="75"/>
      <c r="L278" s="73"/>
      <c r="M278" s="254"/>
      <c r="N278" s="48"/>
      <c r="O278" s="48"/>
      <c r="P278" s="48"/>
      <c r="Q278" s="48"/>
      <c r="R278" s="48"/>
      <c r="S278" s="48"/>
      <c r="T278" s="96"/>
      <c r="AT278" s="25" t="s">
        <v>403</v>
      </c>
      <c r="AU278" s="25" t="s">
        <v>81</v>
      </c>
    </row>
    <row r="279" spans="2:65" s="1" customFormat="1" ht="16.5" customHeight="1">
      <c r="B279" s="47"/>
      <c r="C279" s="240" t="s">
        <v>922</v>
      </c>
      <c r="D279" s="240" t="s">
        <v>396</v>
      </c>
      <c r="E279" s="241" t="s">
        <v>3718</v>
      </c>
      <c r="F279" s="242" t="s">
        <v>3719</v>
      </c>
      <c r="G279" s="243" t="s">
        <v>2049</v>
      </c>
      <c r="H279" s="244">
        <v>2</v>
      </c>
      <c r="I279" s="245"/>
      <c r="J279" s="246">
        <f>ROUND(I279*H279,2)</f>
        <v>0</v>
      </c>
      <c r="K279" s="242" t="s">
        <v>400</v>
      </c>
      <c r="L279" s="73"/>
      <c r="M279" s="247" t="s">
        <v>22</v>
      </c>
      <c r="N279" s="248" t="s">
        <v>44</v>
      </c>
      <c r="O279" s="48"/>
      <c r="P279" s="249">
        <f>O279*H279</f>
        <v>0</v>
      </c>
      <c r="Q279" s="249">
        <v>0.00499</v>
      </c>
      <c r="R279" s="249">
        <f>Q279*H279</f>
        <v>0.00998</v>
      </c>
      <c r="S279" s="249">
        <v>0</v>
      </c>
      <c r="T279" s="250">
        <f>S279*H279</f>
        <v>0</v>
      </c>
      <c r="AR279" s="25" t="s">
        <v>493</v>
      </c>
      <c r="AT279" s="25" t="s">
        <v>396</v>
      </c>
      <c r="AU279" s="25" t="s">
        <v>81</v>
      </c>
      <c r="AY279" s="25" t="s">
        <v>394</v>
      </c>
      <c r="BE279" s="251">
        <f>IF(N279="základní",J279,0)</f>
        <v>0</v>
      </c>
      <c r="BF279" s="251">
        <f>IF(N279="snížená",J279,0)</f>
        <v>0</v>
      </c>
      <c r="BG279" s="251">
        <f>IF(N279="zákl. přenesená",J279,0)</f>
        <v>0</v>
      </c>
      <c r="BH279" s="251">
        <f>IF(N279="sníž. přenesená",J279,0)</f>
        <v>0</v>
      </c>
      <c r="BI279" s="251">
        <f>IF(N279="nulová",J279,0)</f>
        <v>0</v>
      </c>
      <c r="BJ279" s="25" t="s">
        <v>24</v>
      </c>
      <c r="BK279" s="251">
        <f>ROUND(I279*H279,2)</f>
        <v>0</v>
      </c>
      <c r="BL279" s="25" t="s">
        <v>493</v>
      </c>
      <c r="BM279" s="25" t="s">
        <v>3720</v>
      </c>
    </row>
    <row r="280" spans="2:47" s="1" customFormat="1" ht="13.5">
      <c r="B280" s="47"/>
      <c r="C280" s="75"/>
      <c r="D280" s="252" t="s">
        <v>403</v>
      </c>
      <c r="E280" s="75"/>
      <c r="F280" s="253" t="s">
        <v>3721</v>
      </c>
      <c r="G280" s="75"/>
      <c r="H280" s="75"/>
      <c r="I280" s="208"/>
      <c r="J280" s="75"/>
      <c r="K280" s="75"/>
      <c r="L280" s="73"/>
      <c r="M280" s="254"/>
      <c r="N280" s="48"/>
      <c r="O280" s="48"/>
      <c r="P280" s="48"/>
      <c r="Q280" s="48"/>
      <c r="R280" s="48"/>
      <c r="S280" s="48"/>
      <c r="T280" s="96"/>
      <c r="AT280" s="25" t="s">
        <v>403</v>
      </c>
      <c r="AU280" s="25" t="s">
        <v>81</v>
      </c>
    </row>
    <row r="281" spans="2:65" s="1" customFormat="1" ht="16.5" customHeight="1">
      <c r="B281" s="47"/>
      <c r="C281" s="240" t="s">
        <v>927</v>
      </c>
      <c r="D281" s="240" t="s">
        <v>396</v>
      </c>
      <c r="E281" s="241" t="s">
        <v>3722</v>
      </c>
      <c r="F281" s="242" t="s">
        <v>3723</v>
      </c>
      <c r="G281" s="243" t="s">
        <v>2049</v>
      </c>
      <c r="H281" s="244">
        <v>1</v>
      </c>
      <c r="I281" s="245"/>
      <c r="J281" s="246">
        <f>ROUND(I281*H281,2)</f>
        <v>0</v>
      </c>
      <c r="K281" s="242" t="s">
        <v>400</v>
      </c>
      <c r="L281" s="73"/>
      <c r="M281" s="247" t="s">
        <v>22</v>
      </c>
      <c r="N281" s="248" t="s">
        <v>44</v>
      </c>
      <c r="O281" s="48"/>
      <c r="P281" s="249">
        <f>O281*H281</f>
        <v>0</v>
      </c>
      <c r="Q281" s="249">
        <v>0.00576</v>
      </c>
      <c r="R281" s="249">
        <f>Q281*H281</f>
        <v>0.00576</v>
      </c>
      <c r="S281" s="249">
        <v>0</v>
      </c>
      <c r="T281" s="250">
        <f>S281*H281</f>
        <v>0</v>
      </c>
      <c r="AR281" s="25" t="s">
        <v>493</v>
      </c>
      <c r="AT281" s="25" t="s">
        <v>396</v>
      </c>
      <c r="AU281" s="25" t="s">
        <v>81</v>
      </c>
      <c r="AY281" s="25" t="s">
        <v>394</v>
      </c>
      <c r="BE281" s="251">
        <f>IF(N281="základní",J281,0)</f>
        <v>0</v>
      </c>
      <c r="BF281" s="251">
        <f>IF(N281="snížená",J281,0)</f>
        <v>0</v>
      </c>
      <c r="BG281" s="251">
        <f>IF(N281="zákl. přenesená",J281,0)</f>
        <v>0</v>
      </c>
      <c r="BH281" s="251">
        <f>IF(N281="sníž. přenesená",J281,0)</f>
        <v>0</v>
      </c>
      <c r="BI281" s="251">
        <f>IF(N281="nulová",J281,0)</f>
        <v>0</v>
      </c>
      <c r="BJ281" s="25" t="s">
        <v>24</v>
      </c>
      <c r="BK281" s="251">
        <f>ROUND(I281*H281,2)</f>
        <v>0</v>
      </c>
      <c r="BL281" s="25" t="s">
        <v>493</v>
      </c>
      <c r="BM281" s="25" t="s">
        <v>3724</v>
      </c>
    </row>
    <row r="282" spans="2:47" s="1" customFormat="1" ht="13.5">
      <c r="B282" s="47"/>
      <c r="C282" s="75"/>
      <c r="D282" s="252" t="s">
        <v>403</v>
      </c>
      <c r="E282" s="75"/>
      <c r="F282" s="253" t="s">
        <v>3723</v>
      </c>
      <c r="G282" s="75"/>
      <c r="H282" s="75"/>
      <c r="I282" s="208"/>
      <c r="J282" s="75"/>
      <c r="K282" s="75"/>
      <c r="L282" s="73"/>
      <c r="M282" s="254"/>
      <c r="N282" s="48"/>
      <c r="O282" s="48"/>
      <c r="P282" s="48"/>
      <c r="Q282" s="48"/>
      <c r="R282" s="48"/>
      <c r="S282" s="48"/>
      <c r="T282" s="96"/>
      <c r="AT282" s="25" t="s">
        <v>403</v>
      </c>
      <c r="AU282" s="25" t="s">
        <v>81</v>
      </c>
    </row>
    <row r="283" spans="2:65" s="1" customFormat="1" ht="25.5" customHeight="1">
      <c r="B283" s="47"/>
      <c r="C283" s="240" t="s">
        <v>270</v>
      </c>
      <c r="D283" s="240" t="s">
        <v>396</v>
      </c>
      <c r="E283" s="241" t="s">
        <v>3725</v>
      </c>
      <c r="F283" s="242" t="s">
        <v>3726</v>
      </c>
      <c r="G283" s="243" t="s">
        <v>2049</v>
      </c>
      <c r="H283" s="244">
        <v>1</v>
      </c>
      <c r="I283" s="245"/>
      <c r="J283" s="246">
        <f>ROUND(I283*H283,2)</f>
        <v>0</v>
      </c>
      <c r="K283" s="242" t="s">
        <v>400</v>
      </c>
      <c r="L283" s="73"/>
      <c r="M283" s="247" t="s">
        <v>22</v>
      </c>
      <c r="N283" s="248" t="s">
        <v>44</v>
      </c>
      <c r="O283" s="48"/>
      <c r="P283" s="249">
        <f>O283*H283</f>
        <v>0</v>
      </c>
      <c r="Q283" s="249">
        <v>0.00196</v>
      </c>
      <c r="R283" s="249">
        <f>Q283*H283</f>
        <v>0.00196</v>
      </c>
      <c r="S283" s="249">
        <v>0</v>
      </c>
      <c r="T283" s="250">
        <f>S283*H283</f>
        <v>0</v>
      </c>
      <c r="AR283" s="25" t="s">
        <v>493</v>
      </c>
      <c r="AT283" s="25" t="s">
        <v>396</v>
      </c>
      <c r="AU283" s="25" t="s">
        <v>81</v>
      </c>
      <c r="AY283" s="25" t="s">
        <v>394</v>
      </c>
      <c r="BE283" s="251">
        <f>IF(N283="základní",J283,0)</f>
        <v>0</v>
      </c>
      <c r="BF283" s="251">
        <f>IF(N283="snížená",J283,0)</f>
        <v>0</v>
      </c>
      <c r="BG283" s="251">
        <f>IF(N283="zákl. přenesená",J283,0)</f>
        <v>0</v>
      </c>
      <c r="BH283" s="251">
        <f>IF(N283="sníž. přenesená",J283,0)</f>
        <v>0</v>
      </c>
      <c r="BI283" s="251">
        <f>IF(N283="nulová",J283,0)</f>
        <v>0</v>
      </c>
      <c r="BJ283" s="25" t="s">
        <v>24</v>
      </c>
      <c r="BK283" s="251">
        <f>ROUND(I283*H283,2)</f>
        <v>0</v>
      </c>
      <c r="BL283" s="25" t="s">
        <v>493</v>
      </c>
      <c r="BM283" s="25" t="s">
        <v>3727</v>
      </c>
    </row>
    <row r="284" spans="2:47" s="1" customFormat="1" ht="13.5">
      <c r="B284" s="47"/>
      <c r="C284" s="75"/>
      <c r="D284" s="252" t="s">
        <v>403</v>
      </c>
      <c r="E284" s="75"/>
      <c r="F284" s="253" t="s">
        <v>3726</v>
      </c>
      <c r="G284" s="75"/>
      <c r="H284" s="75"/>
      <c r="I284" s="208"/>
      <c r="J284" s="75"/>
      <c r="K284" s="75"/>
      <c r="L284" s="73"/>
      <c r="M284" s="254"/>
      <c r="N284" s="48"/>
      <c r="O284" s="48"/>
      <c r="P284" s="48"/>
      <c r="Q284" s="48"/>
      <c r="R284" s="48"/>
      <c r="S284" s="48"/>
      <c r="T284" s="96"/>
      <c r="AT284" s="25" t="s">
        <v>403</v>
      </c>
      <c r="AU284" s="25" t="s">
        <v>81</v>
      </c>
    </row>
    <row r="285" spans="2:65" s="1" customFormat="1" ht="25.5" customHeight="1">
      <c r="B285" s="47"/>
      <c r="C285" s="240" t="s">
        <v>940</v>
      </c>
      <c r="D285" s="240" t="s">
        <v>396</v>
      </c>
      <c r="E285" s="241" t="s">
        <v>3728</v>
      </c>
      <c r="F285" s="242" t="s">
        <v>3729</v>
      </c>
      <c r="G285" s="243" t="s">
        <v>2049</v>
      </c>
      <c r="H285" s="244">
        <v>1</v>
      </c>
      <c r="I285" s="245"/>
      <c r="J285" s="246">
        <f>ROUND(I285*H285,2)</f>
        <v>0</v>
      </c>
      <c r="K285" s="242" t="s">
        <v>400</v>
      </c>
      <c r="L285" s="73"/>
      <c r="M285" s="247" t="s">
        <v>22</v>
      </c>
      <c r="N285" s="248" t="s">
        <v>44</v>
      </c>
      <c r="O285" s="48"/>
      <c r="P285" s="249">
        <f>O285*H285</f>
        <v>0</v>
      </c>
      <c r="Q285" s="249">
        <v>0.0018</v>
      </c>
      <c r="R285" s="249">
        <f>Q285*H285</f>
        <v>0.0018</v>
      </c>
      <c r="S285" s="249">
        <v>0</v>
      </c>
      <c r="T285" s="250">
        <f>S285*H285</f>
        <v>0</v>
      </c>
      <c r="AR285" s="25" t="s">
        <v>493</v>
      </c>
      <c r="AT285" s="25" t="s">
        <v>396</v>
      </c>
      <c r="AU285" s="25" t="s">
        <v>81</v>
      </c>
      <c r="AY285" s="25" t="s">
        <v>394</v>
      </c>
      <c r="BE285" s="251">
        <f>IF(N285="základní",J285,0)</f>
        <v>0</v>
      </c>
      <c r="BF285" s="251">
        <f>IF(N285="snížená",J285,0)</f>
        <v>0</v>
      </c>
      <c r="BG285" s="251">
        <f>IF(N285="zákl. přenesená",J285,0)</f>
        <v>0</v>
      </c>
      <c r="BH285" s="251">
        <f>IF(N285="sníž. přenesená",J285,0)</f>
        <v>0</v>
      </c>
      <c r="BI285" s="251">
        <f>IF(N285="nulová",J285,0)</f>
        <v>0</v>
      </c>
      <c r="BJ285" s="25" t="s">
        <v>24</v>
      </c>
      <c r="BK285" s="251">
        <f>ROUND(I285*H285,2)</f>
        <v>0</v>
      </c>
      <c r="BL285" s="25" t="s">
        <v>493</v>
      </c>
      <c r="BM285" s="25" t="s">
        <v>3730</v>
      </c>
    </row>
    <row r="286" spans="2:47" s="1" customFormat="1" ht="13.5">
      <c r="B286" s="47"/>
      <c r="C286" s="75"/>
      <c r="D286" s="252" t="s">
        <v>403</v>
      </c>
      <c r="E286" s="75"/>
      <c r="F286" s="253" t="s">
        <v>3731</v>
      </c>
      <c r="G286" s="75"/>
      <c r="H286" s="75"/>
      <c r="I286" s="208"/>
      <c r="J286" s="75"/>
      <c r="K286" s="75"/>
      <c r="L286" s="73"/>
      <c r="M286" s="254"/>
      <c r="N286" s="48"/>
      <c r="O286" s="48"/>
      <c r="P286" s="48"/>
      <c r="Q286" s="48"/>
      <c r="R286" s="48"/>
      <c r="S286" s="48"/>
      <c r="T286" s="96"/>
      <c r="AT286" s="25" t="s">
        <v>403</v>
      </c>
      <c r="AU286" s="25" t="s">
        <v>81</v>
      </c>
    </row>
    <row r="287" spans="2:65" s="1" customFormat="1" ht="16.5" customHeight="1">
      <c r="B287" s="47"/>
      <c r="C287" s="240" t="s">
        <v>947</v>
      </c>
      <c r="D287" s="240" t="s">
        <v>396</v>
      </c>
      <c r="E287" s="241" t="s">
        <v>3732</v>
      </c>
      <c r="F287" s="242" t="s">
        <v>3733</v>
      </c>
      <c r="G287" s="243" t="s">
        <v>2049</v>
      </c>
      <c r="H287" s="244">
        <v>2</v>
      </c>
      <c r="I287" s="245"/>
      <c r="J287" s="246">
        <f>ROUND(I287*H287,2)</f>
        <v>0</v>
      </c>
      <c r="K287" s="242" t="s">
        <v>400</v>
      </c>
      <c r="L287" s="73"/>
      <c r="M287" s="247" t="s">
        <v>22</v>
      </c>
      <c r="N287" s="248" t="s">
        <v>44</v>
      </c>
      <c r="O287" s="48"/>
      <c r="P287" s="249">
        <f>O287*H287</f>
        <v>0</v>
      </c>
      <c r="Q287" s="249">
        <v>0.0018</v>
      </c>
      <c r="R287" s="249">
        <f>Q287*H287</f>
        <v>0.0036</v>
      </c>
      <c r="S287" s="249">
        <v>0</v>
      </c>
      <c r="T287" s="250">
        <f>S287*H287</f>
        <v>0</v>
      </c>
      <c r="AR287" s="25" t="s">
        <v>493</v>
      </c>
      <c r="AT287" s="25" t="s">
        <v>396</v>
      </c>
      <c r="AU287" s="25" t="s">
        <v>81</v>
      </c>
      <c r="AY287" s="25" t="s">
        <v>394</v>
      </c>
      <c r="BE287" s="251">
        <f>IF(N287="základní",J287,0)</f>
        <v>0</v>
      </c>
      <c r="BF287" s="251">
        <f>IF(N287="snížená",J287,0)</f>
        <v>0</v>
      </c>
      <c r="BG287" s="251">
        <f>IF(N287="zákl. přenesená",J287,0)</f>
        <v>0</v>
      </c>
      <c r="BH287" s="251">
        <f>IF(N287="sníž. přenesená",J287,0)</f>
        <v>0</v>
      </c>
      <c r="BI287" s="251">
        <f>IF(N287="nulová",J287,0)</f>
        <v>0</v>
      </c>
      <c r="BJ287" s="25" t="s">
        <v>24</v>
      </c>
      <c r="BK287" s="251">
        <f>ROUND(I287*H287,2)</f>
        <v>0</v>
      </c>
      <c r="BL287" s="25" t="s">
        <v>493</v>
      </c>
      <c r="BM287" s="25" t="s">
        <v>3734</v>
      </c>
    </row>
    <row r="288" spans="2:47" s="1" customFormat="1" ht="13.5">
      <c r="B288" s="47"/>
      <c r="C288" s="75"/>
      <c r="D288" s="252" t="s">
        <v>403</v>
      </c>
      <c r="E288" s="75"/>
      <c r="F288" s="253" t="s">
        <v>3733</v>
      </c>
      <c r="G288" s="75"/>
      <c r="H288" s="75"/>
      <c r="I288" s="208"/>
      <c r="J288" s="75"/>
      <c r="K288" s="75"/>
      <c r="L288" s="73"/>
      <c r="M288" s="254"/>
      <c r="N288" s="48"/>
      <c r="O288" s="48"/>
      <c r="P288" s="48"/>
      <c r="Q288" s="48"/>
      <c r="R288" s="48"/>
      <c r="S288" s="48"/>
      <c r="T288" s="96"/>
      <c r="AT288" s="25" t="s">
        <v>403</v>
      </c>
      <c r="AU288" s="25" t="s">
        <v>81</v>
      </c>
    </row>
    <row r="289" spans="2:65" s="1" customFormat="1" ht="38.25" customHeight="1">
      <c r="B289" s="47"/>
      <c r="C289" s="288" t="s">
        <v>953</v>
      </c>
      <c r="D289" s="288" t="s">
        <v>506</v>
      </c>
      <c r="E289" s="289" t="s">
        <v>3735</v>
      </c>
      <c r="F289" s="290" t="s">
        <v>3736</v>
      </c>
      <c r="G289" s="291" t="s">
        <v>409</v>
      </c>
      <c r="H289" s="292">
        <v>5</v>
      </c>
      <c r="I289" s="293"/>
      <c r="J289" s="294">
        <f>ROUND(I289*H289,2)</f>
        <v>0</v>
      </c>
      <c r="K289" s="290" t="s">
        <v>22</v>
      </c>
      <c r="L289" s="295"/>
      <c r="M289" s="296" t="s">
        <v>22</v>
      </c>
      <c r="N289" s="297" t="s">
        <v>44</v>
      </c>
      <c r="O289" s="48"/>
      <c r="P289" s="249">
        <f>O289*H289</f>
        <v>0</v>
      </c>
      <c r="Q289" s="249">
        <v>0</v>
      </c>
      <c r="R289" s="249">
        <f>Q289*H289</f>
        <v>0</v>
      </c>
      <c r="S289" s="249">
        <v>0</v>
      </c>
      <c r="T289" s="250">
        <f>S289*H289</f>
        <v>0</v>
      </c>
      <c r="AR289" s="25" t="s">
        <v>588</v>
      </c>
      <c r="AT289" s="25" t="s">
        <v>506</v>
      </c>
      <c r="AU289" s="25" t="s">
        <v>81</v>
      </c>
      <c r="AY289" s="25" t="s">
        <v>394</v>
      </c>
      <c r="BE289" s="251">
        <f>IF(N289="základní",J289,0)</f>
        <v>0</v>
      </c>
      <c r="BF289" s="251">
        <f>IF(N289="snížená",J289,0)</f>
        <v>0</v>
      </c>
      <c r="BG289" s="251">
        <f>IF(N289="zákl. přenesená",J289,0)</f>
        <v>0</v>
      </c>
      <c r="BH289" s="251">
        <f>IF(N289="sníž. přenesená",J289,0)</f>
        <v>0</v>
      </c>
      <c r="BI289" s="251">
        <f>IF(N289="nulová",J289,0)</f>
        <v>0</v>
      </c>
      <c r="BJ289" s="25" t="s">
        <v>24</v>
      </c>
      <c r="BK289" s="251">
        <f>ROUND(I289*H289,2)</f>
        <v>0</v>
      </c>
      <c r="BL289" s="25" t="s">
        <v>493</v>
      </c>
      <c r="BM289" s="25" t="s">
        <v>3737</v>
      </c>
    </row>
    <row r="290" spans="2:47" s="1" customFormat="1" ht="13.5">
      <c r="B290" s="47"/>
      <c r="C290" s="75"/>
      <c r="D290" s="252" t="s">
        <v>403</v>
      </c>
      <c r="E290" s="75"/>
      <c r="F290" s="253" t="s">
        <v>3738</v>
      </c>
      <c r="G290" s="75"/>
      <c r="H290" s="75"/>
      <c r="I290" s="208"/>
      <c r="J290" s="75"/>
      <c r="K290" s="75"/>
      <c r="L290" s="73"/>
      <c r="M290" s="254"/>
      <c r="N290" s="48"/>
      <c r="O290" s="48"/>
      <c r="P290" s="48"/>
      <c r="Q290" s="48"/>
      <c r="R290" s="48"/>
      <c r="S290" s="48"/>
      <c r="T290" s="96"/>
      <c r="AT290" s="25" t="s">
        <v>403</v>
      </c>
      <c r="AU290" s="25" t="s">
        <v>81</v>
      </c>
    </row>
    <row r="291" spans="2:65" s="1" customFormat="1" ht="16.5" customHeight="1">
      <c r="B291" s="47"/>
      <c r="C291" s="288" t="s">
        <v>960</v>
      </c>
      <c r="D291" s="288" t="s">
        <v>506</v>
      </c>
      <c r="E291" s="289" t="s">
        <v>3739</v>
      </c>
      <c r="F291" s="290" t="s">
        <v>3740</v>
      </c>
      <c r="G291" s="291" t="s">
        <v>612</v>
      </c>
      <c r="H291" s="292">
        <v>10</v>
      </c>
      <c r="I291" s="293"/>
      <c r="J291" s="294">
        <f>ROUND(I291*H291,2)</f>
        <v>0</v>
      </c>
      <c r="K291" s="290" t="s">
        <v>400</v>
      </c>
      <c r="L291" s="295"/>
      <c r="M291" s="296" t="s">
        <v>22</v>
      </c>
      <c r="N291" s="297" t="s">
        <v>44</v>
      </c>
      <c r="O291" s="48"/>
      <c r="P291" s="249">
        <f>O291*H291</f>
        <v>0</v>
      </c>
      <c r="Q291" s="249">
        <v>0.00067</v>
      </c>
      <c r="R291" s="249">
        <f>Q291*H291</f>
        <v>0.0067</v>
      </c>
      <c r="S291" s="249">
        <v>0</v>
      </c>
      <c r="T291" s="250">
        <f>S291*H291</f>
        <v>0</v>
      </c>
      <c r="AR291" s="25" t="s">
        <v>588</v>
      </c>
      <c r="AT291" s="25" t="s">
        <v>506</v>
      </c>
      <c r="AU291" s="25" t="s">
        <v>81</v>
      </c>
      <c r="AY291" s="25" t="s">
        <v>394</v>
      </c>
      <c r="BE291" s="251">
        <f>IF(N291="základní",J291,0)</f>
        <v>0</v>
      </c>
      <c r="BF291" s="251">
        <f>IF(N291="snížená",J291,0)</f>
        <v>0</v>
      </c>
      <c r="BG291" s="251">
        <f>IF(N291="zákl. přenesená",J291,0)</f>
        <v>0</v>
      </c>
      <c r="BH291" s="251">
        <f>IF(N291="sníž. přenesená",J291,0)</f>
        <v>0</v>
      </c>
      <c r="BI291" s="251">
        <f>IF(N291="nulová",J291,0)</f>
        <v>0</v>
      </c>
      <c r="BJ291" s="25" t="s">
        <v>24</v>
      </c>
      <c r="BK291" s="251">
        <f>ROUND(I291*H291,2)</f>
        <v>0</v>
      </c>
      <c r="BL291" s="25" t="s">
        <v>493</v>
      </c>
      <c r="BM291" s="25" t="s">
        <v>3741</v>
      </c>
    </row>
    <row r="292" spans="2:47" s="1" customFormat="1" ht="13.5">
      <c r="B292" s="47"/>
      <c r="C292" s="75"/>
      <c r="D292" s="252" t="s">
        <v>403</v>
      </c>
      <c r="E292" s="75"/>
      <c r="F292" s="253" t="s">
        <v>3740</v>
      </c>
      <c r="G292" s="75"/>
      <c r="H292" s="75"/>
      <c r="I292" s="208"/>
      <c r="J292" s="75"/>
      <c r="K292" s="75"/>
      <c r="L292" s="73"/>
      <c r="M292" s="254"/>
      <c r="N292" s="48"/>
      <c r="O292" s="48"/>
      <c r="P292" s="48"/>
      <c r="Q292" s="48"/>
      <c r="R292" s="48"/>
      <c r="S292" s="48"/>
      <c r="T292" s="96"/>
      <c r="AT292" s="25" t="s">
        <v>403</v>
      </c>
      <c r="AU292" s="25" t="s">
        <v>81</v>
      </c>
    </row>
    <row r="293" spans="2:65" s="1" customFormat="1" ht="16.5" customHeight="1">
      <c r="B293" s="47"/>
      <c r="C293" s="240" t="s">
        <v>878</v>
      </c>
      <c r="D293" s="240" t="s">
        <v>396</v>
      </c>
      <c r="E293" s="241" t="s">
        <v>3742</v>
      </c>
      <c r="F293" s="242" t="s">
        <v>3743</v>
      </c>
      <c r="G293" s="243" t="s">
        <v>409</v>
      </c>
      <c r="H293" s="244">
        <v>5</v>
      </c>
      <c r="I293" s="245"/>
      <c r="J293" s="246">
        <f>ROUND(I293*H293,2)</f>
        <v>0</v>
      </c>
      <c r="K293" s="242" t="s">
        <v>400</v>
      </c>
      <c r="L293" s="73"/>
      <c r="M293" s="247" t="s">
        <v>22</v>
      </c>
      <c r="N293" s="248" t="s">
        <v>44</v>
      </c>
      <c r="O293" s="48"/>
      <c r="P293" s="249">
        <f>O293*H293</f>
        <v>0</v>
      </c>
      <c r="Q293" s="249">
        <v>4E-05</v>
      </c>
      <c r="R293" s="249">
        <f>Q293*H293</f>
        <v>0.0002</v>
      </c>
      <c r="S293" s="249">
        <v>0</v>
      </c>
      <c r="T293" s="250">
        <f>S293*H293</f>
        <v>0</v>
      </c>
      <c r="AR293" s="25" t="s">
        <v>493</v>
      </c>
      <c r="AT293" s="25" t="s">
        <v>396</v>
      </c>
      <c r="AU293" s="25" t="s">
        <v>81</v>
      </c>
      <c r="AY293" s="25" t="s">
        <v>394</v>
      </c>
      <c r="BE293" s="251">
        <f>IF(N293="základní",J293,0)</f>
        <v>0</v>
      </c>
      <c r="BF293" s="251">
        <f>IF(N293="snížená",J293,0)</f>
        <v>0</v>
      </c>
      <c r="BG293" s="251">
        <f>IF(N293="zákl. přenesená",J293,0)</f>
        <v>0</v>
      </c>
      <c r="BH293" s="251">
        <f>IF(N293="sníž. přenesená",J293,0)</f>
        <v>0</v>
      </c>
      <c r="BI293" s="251">
        <f>IF(N293="nulová",J293,0)</f>
        <v>0</v>
      </c>
      <c r="BJ293" s="25" t="s">
        <v>24</v>
      </c>
      <c r="BK293" s="251">
        <f>ROUND(I293*H293,2)</f>
        <v>0</v>
      </c>
      <c r="BL293" s="25" t="s">
        <v>493</v>
      </c>
      <c r="BM293" s="25" t="s">
        <v>3744</v>
      </c>
    </row>
    <row r="294" spans="2:47" s="1" customFormat="1" ht="13.5">
      <c r="B294" s="47"/>
      <c r="C294" s="75"/>
      <c r="D294" s="252" t="s">
        <v>403</v>
      </c>
      <c r="E294" s="75"/>
      <c r="F294" s="253" t="s">
        <v>3743</v>
      </c>
      <c r="G294" s="75"/>
      <c r="H294" s="75"/>
      <c r="I294" s="208"/>
      <c r="J294" s="75"/>
      <c r="K294" s="75"/>
      <c r="L294" s="73"/>
      <c r="M294" s="254"/>
      <c r="N294" s="48"/>
      <c r="O294" s="48"/>
      <c r="P294" s="48"/>
      <c r="Q294" s="48"/>
      <c r="R294" s="48"/>
      <c r="S294" s="48"/>
      <c r="T294" s="96"/>
      <c r="AT294" s="25" t="s">
        <v>403</v>
      </c>
      <c r="AU294" s="25" t="s">
        <v>81</v>
      </c>
    </row>
    <row r="295" spans="2:65" s="1" customFormat="1" ht="16.5" customHeight="1">
      <c r="B295" s="47"/>
      <c r="C295" s="240" t="s">
        <v>966</v>
      </c>
      <c r="D295" s="240" t="s">
        <v>396</v>
      </c>
      <c r="E295" s="241" t="s">
        <v>3745</v>
      </c>
      <c r="F295" s="242" t="s">
        <v>3746</v>
      </c>
      <c r="G295" s="243" t="s">
        <v>2049</v>
      </c>
      <c r="H295" s="244">
        <v>1</v>
      </c>
      <c r="I295" s="245"/>
      <c r="J295" s="246">
        <f>ROUND(I295*H295,2)</f>
        <v>0</v>
      </c>
      <c r="K295" s="242" t="s">
        <v>400</v>
      </c>
      <c r="L295" s="73"/>
      <c r="M295" s="247" t="s">
        <v>22</v>
      </c>
      <c r="N295" s="248" t="s">
        <v>44</v>
      </c>
      <c r="O295" s="48"/>
      <c r="P295" s="249">
        <f>O295*H295</f>
        <v>0</v>
      </c>
      <c r="Q295" s="249">
        <v>0.00184</v>
      </c>
      <c r="R295" s="249">
        <f>Q295*H295</f>
        <v>0.00184</v>
      </c>
      <c r="S295" s="249">
        <v>0</v>
      </c>
      <c r="T295" s="250">
        <f>S295*H295</f>
        <v>0</v>
      </c>
      <c r="AR295" s="25" t="s">
        <v>493</v>
      </c>
      <c r="AT295" s="25" t="s">
        <v>396</v>
      </c>
      <c r="AU295" s="25" t="s">
        <v>81</v>
      </c>
      <c r="AY295" s="25" t="s">
        <v>394</v>
      </c>
      <c r="BE295" s="251">
        <f>IF(N295="základní",J295,0)</f>
        <v>0</v>
      </c>
      <c r="BF295" s="251">
        <f>IF(N295="snížená",J295,0)</f>
        <v>0</v>
      </c>
      <c r="BG295" s="251">
        <f>IF(N295="zákl. přenesená",J295,0)</f>
        <v>0</v>
      </c>
      <c r="BH295" s="251">
        <f>IF(N295="sníž. přenesená",J295,0)</f>
        <v>0</v>
      </c>
      <c r="BI295" s="251">
        <f>IF(N295="nulová",J295,0)</f>
        <v>0</v>
      </c>
      <c r="BJ295" s="25" t="s">
        <v>24</v>
      </c>
      <c r="BK295" s="251">
        <f>ROUND(I295*H295,2)</f>
        <v>0</v>
      </c>
      <c r="BL295" s="25" t="s">
        <v>493</v>
      </c>
      <c r="BM295" s="25" t="s">
        <v>3747</v>
      </c>
    </row>
    <row r="296" spans="2:47" s="1" customFormat="1" ht="13.5">
      <c r="B296" s="47"/>
      <c r="C296" s="75"/>
      <c r="D296" s="252" t="s">
        <v>403</v>
      </c>
      <c r="E296" s="75"/>
      <c r="F296" s="253" t="s">
        <v>3748</v>
      </c>
      <c r="G296" s="75"/>
      <c r="H296" s="75"/>
      <c r="I296" s="208"/>
      <c r="J296" s="75"/>
      <c r="K296" s="75"/>
      <c r="L296" s="73"/>
      <c r="M296" s="254"/>
      <c r="N296" s="48"/>
      <c r="O296" s="48"/>
      <c r="P296" s="48"/>
      <c r="Q296" s="48"/>
      <c r="R296" s="48"/>
      <c r="S296" s="48"/>
      <c r="T296" s="96"/>
      <c r="AT296" s="25" t="s">
        <v>403</v>
      </c>
      <c r="AU296" s="25" t="s">
        <v>81</v>
      </c>
    </row>
    <row r="297" spans="2:65" s="1" customFormat="1" ht="25.5" customHeight="1">
      <c r="B297" s="47"/>
      <c r="C297" s="240" t="s">
        <v>972</v>
      </c>
      <c r="D297" s="240" t="s">
        <v>396</v>
      </c>
      <c r="E297" s="241" t="s">
        <v>3749</v>
      </c>
      <c r="F297" s="242" t="s">
        <v>3750</v>
      </c>
      <c r="G297" s="243" t="s">
        <v>409</v>
      </c>
      <c r="H297" s="244">
        <v>1</v>
      </c>
      <c r="I297" s="245"/>
      <c r="J297" s="246">
        <f>ROUND(I297*H297,2)</f>
        <v>0</v>
      </c>
      <c r="K297" s="242" t="s">
        <v>400</v>
      </c>
      <c r="L297" s="73"/>
      <c r="M297" s="247" t="s">
        <v>22</v>
      </c>
      <c r="N297" s="248" t="s">
        <v>44</v>
      </c>
      <c r="O297" s="48"/>
      <c r="P297" s="249">
        <f>O297*H297</f>
        <v>0</v>
      </c>
      <c r="Q297" s="249">
        <v>0.00047</v>
      </c>
      <c r="R297" s="249">
        <f>Q297*H297</f>
        <v>0.00047</v>
      </c>
      <c r="S297" s="249">
        <v>0</v>
      </c>
      <c r="T297" s="250">
        <f>S297*H297</f>
        <v>0</v>
      </c>
      <c r="AR297" s="25" t="s">
        <v>493</v>
      </c>
      <c r="AT297" s="25" t="s">
        <v>396</v>
      </c>
      <c r="AU297" s="25" t="s">
        <v>81</v>
      </c>
      <c r="AY297" s="25" t="s">
        <v>394</v>
      </c>
      <c r="BE297" s="251">
        <f>IF(N297="základní",J297,0)</f>
        <v>0</v>
      </c>
      <c r="BF297" s="251">
        <f>IF(N297="snížená",J297,0)</f>
        <v>0</v>
      </c>
      <c r="BG297" s="251">
        <f>IF(N297="zákl. přenesená",J297,0)</f>
        <v>0</v>
      </c>
      <c r="BH297" s="251">
        <f>IF(N297="sníž. přenesená",J297,0)</f>
        <v>0</v>
      </c>
      <c r="BI297" s="251">
        <f>IF(N297="nulová",J297,0)</f>
        <v>0</v>
      </c>
      <c r="BJ297" s="25" t="s">
        <v>24</v>
      </c>
      <c r="BK297" s="251">
        <f>ROUND(I297*H297,2)</f>
        <v>0</v>
      </c>
      <c r="BL297" s="25" t="s">
        <v>493</v>
      </c>
      <c r="BM297" s="25" t="s">
        <v>3751</v>
      </c>
    </row>
    <row r="298" spans="2:47" s="1" customFormat="1" ht="13.5">
      <c r="B298" s="47"/>
      <c r="C298" s="75"/>
      <c r="D298" s="252" t="s">
        <v>403</v>
      </c>
      <c r="E298" s="75"/>
      <c r="F298" s="253" t="s">
        <v>3752</v>
      </c>
      <c r="G298" s="75"/>
      <c r="H298" s="75"/>
      <c r="I298" s="208"/>
      <c r="J298" s="75"/>
      <c r="K298" s="75"/>
      <c r="L298" s="73"/>
      <c r="M298" s="254"/>
      <c r="N298" s="48"/>
      <c r="O298" s="48"/>
      <c r="P298" s="48"/>
      <c r="Q298" s="48"/>
      <c r="R298" s="48"/>
      <c r="S298" s="48"/>
      <c r="T298" s="96"/>
      <c r="AT298" s="25" t="s">
        <v>403</v>
      </c>
      <c r="AU298" s="25" t="s">
        <v>81</v>
      </c>
    </row>
    <row r="299" spans="2:65" s="1" customFormat="1" ht="16.5" customHeight="1">
      <c r="B299" s="47"/>
      <c r="C299" s="240" t="s">
        <v>978</v>
      </c>
      <c r="D299" s="240" t="s">
        <v>396</v>
      </c>
      <c r="E299" s="241" t="s">
        <v>3753</v>
      </c>
      <c r="F299" s="242" t="s">
        <v>3754</v>
      </c>
      <c r="G299" s="243" t="s">
        <v>409</v>
      </c>
      <c r="H299" s="244">
        <v>13</v>
      </c>
      <c r="I299" s="245"/>
      <c r="J299" s="246">
        <f>ROUND(I299*H299,2)</f>
        <v>0</v>
      </c>
      <c r="K299" s="242" t="s">
        <v>400</v>
      </c>
      <c r="L299" s="73"/>
      <c r="M299" s="247" t="s">
        <v>22</v>
      </c>
      <c r="N299" s="248" t="s">
        <v>44</v>
      </c>
      <c r="O299" s="48"/>
      <c r="P299" s="249">
        <f>O299*H299</f>
        <v>0</v>
      </c>
      <c r="Q299" s="249">
        <v>0.00031</v>
      </c>
      <c r="R299" s="249">
        <f>Q299*H299</f>
        <v>0.00403</v>
      </c>
      <c r="S299" s="249">
        <v>0</v>
      </c>
      <c r="T299" s="250">
        <f>S299*H299</f>
        <v>0</v>
      </c>
      <c r="AR299" s="25" t="s">
        <v>493</v>
      </c>
      <c r="AT299" s="25" t="s">
        <v>396</v>
      </c>
      <c r="AU299" s="25" t="s">
        <v>81</v>
      </c>
      <c r="AY299" s="25" t="s">
        <v>394</v>
      </c>
      <c r="BE299" s="251">
        <f>IF(N299="základní",J299,0)</f>
        <v>0</v>
      </c>
      <c r="BF299" s="251">
        <f>IF(N299="snížená",J299,0)</f>
        <v>0</v>
      </c>
      <c r="BG299" s="251">
        <f>IF(N299="zákl. přenesená",J299,0)</f>
        <v>0</v>
      </c>
      <c r="BH299" s="251">
        <f>IF(N299="sníž. přenesená",J299,0)</f>
        <v>0</v>
      </c>
      <c r="BI299" s="251">
        <f>IF(N299="nulová",J299,0)</f>
        <v>0</v>
      </c>
      <c r="BJ299" s="25" t="s">
        <v>24</v>
      </c>
      <c r="BK299" s="251">
        <f>ROUND(I299*H299,2)</f>
        <v>0</v>
      </c>
      <c r="BL299" s="25" t="s">
        <v>493</v>
      </c>
      <c r="BM299" s="25" t="s">
        <v>3755</v>
      </c>
    </row>
    <row r="300" spans="2:47" s="1" customFormat="1" ht="13.5">
      <c r="B300" s="47"/>
      <c r="C300" s="75"/>
      <c r="D300" s="252" t="s">
        <v>403</v>
      </c>
      <c r="E300" s="75"/>
      <c r="F300" s="253" t="s">
        <v>3754</v>
      </c>
      <c r="G300" s="75"/>
      <c r="H300" s="75"/>
      <c r="I300" s="208"/>
      <c r="J300" s="75"/>
      <c r="K300" s="75"/>
      <c r="L300" s="73"/>
      <c r="M300" s="254"/>
      <c r="N300" s="48"/>
      <c r="O300" s="48"/>
      <c r="P300" s="48"/>
      <c r="Q300" s="48"/>
      <c r="R300" s="48"/>
      <c r="S300" s="48"/>
      <c r="T300" s="96"/>
      <c r="AT300" s="25" t="s">
        <v>403</v>
      </c>
      <c r="AU300" s="25" t="s">
        <v>81</v>
      </c>
    </row>
    <row r="301" spans="2:65" s="1" customFormat="1" ht="16.5" customHeight="1">
      <c r="B301" s="47"/>
      <c r="C301" s="240" t="s">
        <v>983</v>
      </c>
      <c r="D301" s="240" t="s">
        <v>396</v>
      </c>
      <c r="E301" s="241" t="s">
        <v>3756</v>
      </c>
      <c r="F301" s="242" t="s">
        <v>3757</v>
      </c>
      <c r="G301" s="243" t="s">
        <v>409</v>
      </c>
      <c r="H301" s="244">
        <v>7</v>
      </c>
      <c r="I301" s="245"/>
      <c r="J301" s="246">
        <f>ROUND(I301*H301,2)</f>
        <v>0</v>
      </c>
      <c r="K301" s="242" t="s">
        <v>22</v>
      </c>
      <c r="L301" s="73"/>
      <c r="M301" s="247" t="s">
        <v>22</v>
      </c>
      <c r="N301" s="248" t="s">
        <v>44</v>
      </c>
      <c r="O301" s="48"/>
      <c r="P301" s="249">
        <f>O301*H301</f>
        <v>0</v>
      </c>
      <c r="Q301" s="249">
        <v>0.00031</v>
      </c>
      <c r="R301" s="249">
        <f>Q301*H301</f>
        <v>0.00217</v>
      </c>
      <c r="S301" s="249">
        <v>0</v>
      </c>
      <c r="T301" s="250">
        <f>S301*H301</f>
        <v>0</v>
      </c>
      <c r="AR301" s="25" t="s">
        <v>493</v>
      </c>
      <c r="AT301" s="25" t="s">
        <v>396</v>
      </c>
      <c r="AU301" s="25" t="s">
        <v>81</v>
      </c>
      <c r="AY301" s="25" t="s">
        <v>394</v>
      </c>
      <c r="BE301" s="251">
        <f>IF(N301="základní",J301,0)</f>
        <v>0</v>
      </c>
      <c r="BF301" s="251">
        <f>IF(N301="snížená",J301,0)</f>
        <v>0</v>
      </c>
      <c r="BG301" s="251">
        <f>IF(N301="zákl. přenesená",J301,0)</f>
        <v>0</v>
      </c>
      <c r="BH301" s="251">
        <f>IF(N301="sníž. přenesená",J301,0)</f>
        <v>0</v>
      </c>
      <c r="BI301" s="251">
        <f>IF(N301="nulová",J301,0)</f>
        <v>0</v>
      </c>
      <c r="BJ301" s="25" t="s">
        <v>24</v>
      </c>
      <c r="BK301" s="251">
        <f>ROUND(I301*H301,2)</f>
        <v>0</v>
      </c>
      <c r="BL301" s="25" t="s">
        <v>493</v>
      </c>
      <c r="BM301" s="25" t="s">
        <v>3758</v>
      </c>
    </row>
    <row r="302" spans="2:47" s="1" customFormat="1" ht="13.5">
      <c r="B302" s="47"/>
      <c r="C302" s="75"/>
      <c r="D302" s="252" t="s">
        <v>403</v>
      </c>
      <c r="E302" s="75"/>
      <c r="F302" s="253" t="s">
        <v>3757</v>
      </c>
      <c r="G302" s="75"/>
      <c r="H302" s="75"/>
      <c r="I302" s="208"/>
      <c r="J302" s="75"/>
      <c r="K302" s="75"/>
      <c r="L302" s="73"/>
      <c r="M302" s="254"/>
      <c r="N302" s="48"/>
      <c r="O302" s="48"/>
      <c r="P302" s="48"/>
      <c r="Q302" s="48"/>
      <c r="R302" s="48"/>
      <c r="S302" s="48"/>
      <c r="T302" s="96"/>
      <c r="AT302" s="25" t="s">
        <v>403</v>
      </c>
      <c r="AU302" s="25" t="s">
        <v>81</v>
      </c>
    </row>
    <row r="303" spans="2:65" s="1" customFormat="1" ht="16.5" customHeight="1">
      <c r="B303" s="47"/>
      <c r="C303" s="288" t="s">
        <v>989</v>
      </c>
      <c r="D303" s="288" t="s">
        <v>506</v>
      </c>
      <c r="E303" s="289" t="s">
        <v>3759</v>
      </c>
      <c r="F303" s="290" t="s">
        <v>3760</v>
      </c>
      <c r="G303" s="291" t="s">
        <v>409</v>
      </c>
      <c r="H303" s="292">
        <v>2</v>
      </c>
      <c r="I303" s="293"/>
      <c r="J303" s="294">
        <f>ROUND(I303*H303,2)</f>
        <v>0</v>
      </c>
      <c r="K303" s="290" t="s">
        <v>400</v>
      </c>
      <c r="L303" s="295"/>
      <c r="M303" s="296" t="s">
        <v>22</v>
      </c>
      <c r="N303" s="297" t="s">
        <v>44</v>
      </c>
      <c r="O303" s="48"/>
      <c r="P303" s="249">
        <f>O303*H303</f>
        <v>0</v>
      </c>
      <c r="Q303" s="249">
        <v>0.0018</v>
      </c>
      <c r="R303" s="249">
        <f>Q303*H303</f>
        <v>0.0036</v>
      </c>
      <c r="S303" s="249">
        <v>0</v>
      </c>
      <c r="T303" s="250">
        <f>S303*H303</f>
        <v>0</v>
      </c>
      <c r="AR303" s="25" t="s">
        <v>588</v>
      </c>
      <c r="AT303" s="25" t="s">
        <v>506</v>
      </c>
      <c r="AU303" s="25" t="s">
        <v>81</v>
      </c>
      <c r="AY303" s="25" t="s">
        <v>394</v>
      </c>
      <c r="BE303" s="251">
        <f>IF(N303="základní",J303,0)</f>
        <v>0</v>
      </c>
      <c r="BF303" s="251">
        <f>IF(N303="snížená",J303,0)</f>
        <v>0</v>
      </c>
      <c r="BG303" s="251">
        <f>IF(N303="zákl. přenesená",J303,0)</f>
        <v>0</v>
      </c>
      <c r="BH303" s="251">
        <f>IF(N303="sníž. přenesená",J303,0)</f>
        <v>0</v>
      </c>
      <c r="BI303" s="251">
        <f>IF(N303="nulová",J303,0)</f>
        <v>0</v>
      </c>
      <c r="BJ303" s="25" t="s">
        <v>24</v>
      </c>
      <c r="BK303" s="251">
        <f>ROUND(I303*H303,2)</f>
        <v>0</v>
      </c>
      <c r="BL303" s="25" t="s">
        <v>493</v>
      </c>
      <c r="BM303" s="25" t="s">
        <v>3761</v>
      </c>
    </row>
    <row r="304" spans="2:47" s="1" customFormat="1" ht="13.5">
      <c r="B304" s="47"/>
      <c r="C304" s="75"/>
      <c r="D304" s="252" t="s">
        <v>403</v>
      </c>
      <c r="E304" s="75"/>
      <c r="F304" s="253" t="s">
        <v>3762</v>
      </c>
      <c r="G304" s="75"/>
      <c r="H304" s="75"/>
      <c r="I304" s="208"/>
      <c r="J304" s="75"/>
      <c r="K304" s="75"/>
      <c r="L304" s="73"/>
      <c r="M304" s="254"/>
      <c r="N304" s="48"/>
      <c r="O304" s="48"/>
      <c r="P304" s="48"/>
      <c r="Q304" s="48"/>
      <c r="R304" s="48"/>
      <c r="S304" s="48"/>
      <c r="T304" s="96"/>
      <c r="AT304" s="25" t="s">
        <v>403</v>
      </c>
      <c r="AU304" s="25" t="s">
        <v>81</v>
      </c>
    </row>
    <row r="305" spans="2:65" s="1" customFormat="1" ht="16.5" customHeight="1">
      <c r="B305" s="47"/>
      <c r="C305" s="288" t="s">
        <v>996</v>
      </c>
      <c r="D305" s="288" t="s">
        <v>506</v>
      </c>
      <c r="E305" s="289" t="s">
        <v>3763</v>
      </c>
      <c r="F305" s="290" t="s">
        <v>3764</v>
      </c>
      <c r="G305" s="291" t="s">
        <v>409</v>
      </c>
      <c r="H305" s="292">
        <v>1</v>
      </c>
      <c r="I305" s="293"/>
      <c r="J305" s="294">
        <f>ROUND(I305*H305,2)</f>
        <v>0</v>
      </c>
      <c r="K305" s="290" t="s">
        <v>400</v>
      </c>
      <c r="L305" s="295"/>
      <c r="M305" s="296" t="s">
        <v>22</v>
      </c>
      <c r="N305" s="297" t="s">
        <v>44</v>
      </c>
      <c r="O305" s="48"/>
      <c r="P305" s="249">
        <f>O305*H305</f>
        <v>0</v>
      </c>
      <c r="Q305" s="249">
        <v>0.003</v>
      </c>
      <c r="R305" s="249">
        <f>Q305*H305</f>
        <v>0.003</v>
      </c>
      <c r="S305" s="249">
        <v>0</v>
      </c>
      <c r="T305" s="250">
        <f>S305*H305</f>
        <v>0</v>
      </c>
      <c r="AR305" s="25" t="s">
        <v>588</v>
      </c>
      <c r="AT305" s="25" t="s">
        <v>506</v>
      </c>
      <c r="AU305" s="25" t="s">
        <v>81</v>
      </c>
      <c r="AY305" s="25" t="s">
        <v>394</v>
      </c>
      <c r="BE305" s="251">
        <f>IF(N305="základní",J305,0)</f>
        <v>0</v>
      </c>
      <c r="BF305" s="251">
        <f>IF(N305="snížená",J305,0)</f>
        <v>0</v>
      </c>
      <c r="BG305" s="251">
        <f>IF(N305="zákl. přenesená",J305,0)</f>
        <v>0</v>
      </c>
      <c r="BH305" s="251">
        <f>IF(N305="sníž. přenesená",J305,0)</f>
        <v>0</v>
      </c>
      <c r="BI305" s="251">
        <f>IF(N305="nulová",J305,0)</f>
        <v>0</v>
      </c>
      <c r="BJ305" s="25" t="s">
        <v>24</v>
      </c>
      <c r="BK305" s="251">
        <f>ROUND(I305*H305,2)</f>
        <v>0</v>
      </c>
      <c r="BL305" s="25" t="s">
        <v>493</v>
      </c>
      <c r="BM305" s="25" t="s">
        <v>3765</v>
      </c>
    </row>
    <row r="306" spans="2:47" s="1" customFormat="1" ht="13.5">
      <c r="B306" s="47"/>
      <c r="C306" s="75"/>
      <c r="D306" s="252" t="s">
        <v>403</v>
      </c>
      <c r="E306" s="75"/>
      <c r="F306" s="253" t="s">
        <v>3766</v>
      </c>
      <c r="G306" s="75"/>
      <c r="H306" s="75"/>
      <c r="I306" s="208"/>
      <c r="J306" s="75"/>
      <c r="K306" s="75"/>
      <c r="L306" s="73"/>
      <c r="M306" s="254"/>
      <c r="N306" s="48"/>
      <c r="O306" s="48"/>
      <c r="P306" s="48"/>
      <c r="Q306" s="48"/>
      <c r="R306" s="48"/>
      <c r="S306" s="48"/>
      <c r="T306" s="96"/>
      <c r="AT306" s="25" t="s">
        <v>403</v>
      </c>
      <c r="AU306" s="25" t="s">
        <v>81</v>
      </c>
    </row>
    <row r="307" spans="2:65" s="1" customFormat="1" ht="16.5" customHeight="1">
      <c r="B307" s="47"/>
      <c r="C307" s="288" t="s">
        <v>1003</v>
      </c>
      <c r="D307" s="288" t="s">
        <v>506</v>
      </c>
      <c r="E307" s="289" t="s">
        <v>460</v>
      </c>
      <c r="F307" s="290" t="s">
        <v>3767</v>
      </c>
      <c r="G307" s="291" t="s">
        <v>2049</v>
      </c>
      <c r="H307" s="292">
        <v>2</v>
      </c>
      <c r="I307" s="293"/>
      <c r="J307" s="294">
        <f>ROUND(I307*H307,2)</f>
        <v>0</v>
      </c>
      <c r="K307" s="290" t="s">
        <v>22</v>
      </c>
      <c r="L307" s="295"/>
      <c r="M307" s="296" t="s">
        <v>22</v>
      </c>
      <c r="N307" s="297" t="s">
        <v>44</v>
      </c>
      <c r="O307" s="48"/>
      <c r="P307" s="249">
        <f>O307*H307</f>
        <v>0</v>
      </c>
      <c r="Q307" s="249">
        <v>0</v>
      </c>
      <c r="R307" s="249">
        <f>Q307*H307</f>
        <v>0</v>
      </c>
      <c r="S307" s="249">
        <v>0</v>
      </c>
      <c r="T307" s="250">
        <f>S307*H307</f>
        <v>0</v>
      </c>
      <c r="AR307" s="25" t="s">
        <v>588</v>
      </c>
      <c r="AT307" s="25" t="s">
        <v>506</v>
      </c>
      <c r="AU307" s="25" t="s">
        <v>81</v>
      </c>
      <c r="AY307" s="25" t="s">
        <v>394</v>
      </c>
      <c r="BE307" s="251">
        <f>IF(N307="základní",J307,0)</f>
        <v>0</v>
      </c>
      <c r="BF307" s="251">
        <f>IF(N307="snížená",J307,0)</f>
        <v>0</v>
      </c>
      <c r="BG307" s="251">
        <f>IF(N307="zákl. přenesená",J307,0)</f>
        <v>0</v>
      </c>
      <c r="BH307" s="251">
        <f>IF(N307="sníž. přenesená",J307,0)</f>
        <v>0</v>
      </c>
      <c r="BI307" s="251">
        <f>IF(N307="nulová",J307,0)</f>
        <v>0</v>
      </c>
      <c r="BJ307" s="25" t="s">
        <v>24</v>
      </c>
      <c r="BK307" s="251">
        <f>ROUND(I307*H307,2)</f>
        <v>0</v>
      </c>
      <c r="BL307" s="25" t="s">
        <v>493</v>
      </c>
      <c r="BM307" s="25" t="s">
        <v>3768</v>
      </c>
    </row>
    <row r="308" spans="2:47" s="1" customFormat="1" ht="13.5">
      <c r="B308" s="47"/>
      <c r="C308" s="75"/>
      <c r="D308" s="252" t="s">
        <v>403</v>
      </c>
      <c r="E308" s="75"/>
      <c r="F308" s="253" t="s">
        <v>3767</v>
      </c>
      <c r="G308" s="75"/>
      <c r="H308" s="75"/>
      <c r="I308" s="208"/>
      <c r="J308" s="75"/>
      <c r="K308" s="75"/>
      <c r="L308" s="73"/>
      <c r="M308" s="254"/>
      <c r="N308" s="48"/>
      <c r="O308" s="48"/>
      <c r="P308" s="48"/>
      <c r="Q308" s="48"/>
      <c r="R308" s="48"/>
      <c r="S308" s="48"/>
      <c r="T308" s="96"/>
      <c r="AT308" s="25" t="s">
        <v>403</v>
      </c>
      <c r="AU308" s="25" t="s">
        <v>81</v>
      </c>
    </row>
    <row r="309" spans="2:65" s="1" customFormat="1" ht="16.5" customHeight="1">
      <c r="B309" s="47"/>
      <c r="C309" s="288" t="s">
        <v>1008</v>
      </c>
      <c r="D309" s="288" t="s">
        <v>506</v>
      </c>
      <c r="E309" s="289" t="s">
        <v>3769</v>
      </c>
      <c r="F309" s="290" t="s">
        <v>3770</v>
      </c>
      <c r="G309" s="291" t="s">
        <v>409</v>
      </c>
      <c r="H309" s="292">
        <v>8</v>
      </c>
      <c r="I309" s="293"/>
      <c r="J309" s="294">
        <f>ROUND(I309*H309,2)</f>
        <v>0</v>
      </c>
      <c r="K309" s="290" t="s">
        <v>22</v>
      </c>
      <c r="L309" s="295"/>
      <c r="M309" s="296" t="s">
        <v>22</v>
      </c>
      <c r="N309" s="297" t="s">
        <v>44</v>
      </c>
      <c r="O309" s="48"/>
      <c r="P309" s="249">
        <f>O309*H309</f>
        <v>0</v>
      </c>
      <c r="Q309" s="249">
        <v>0</v>
      </c>
      <c r="R309" s="249">
        <f>Q309*H309</f>
        <v>0</v>
      </c>
      <c r="S309" s="249">
        <v>0</v>
      </c>
      <c r="T309" s="250">
        <f>S309*H309</f>
        <v>0</v>
      </c>
      <c r="AR309" s="25" t="s">
        <v>588</v>
      </c>
      <c r="AT309" s="25" t="s">
        <v>506</v>
      </c>
      <c r="AU309" s="25" t="s">
        <v>81</v>
      </c>
      <c r="AY309" s="25" t="s">
        <v>394</v>
      </c>
      <c r="BE309" s="251">
        <f>IF(N309="základní",J309,0)</f>
        <v>0</v>
      </c>
      <c r="BF309" s="251">
        <f>IF(N309="snížená",J309,0)</f>
        <v>0</v>
      </c>
      <c r="BG309" s="251">
        <f>IF(N309="zákl. přenesená",J309,0)</f>
        <v>0</v>
      </c>
      <c r="BH309" s="251">
        <f>IF(N309="sníž. přenesená",J309,0)</f>
        <v>0</v>
      </c>
      <c r="BI309" s="251">
        <f>IF(N309="nulová",J309,0)</f>
        <v>0</v>
      </c>
      <c r="BJ309" s="25" t="s">
        <v>24</v>
      </c>
      <c r="BK309" s="251">
        <f>ROUND(I309*H309,2)</f>
        <v>0</v>
      </c>
      <c r="BL309" s="25" t="s">
        <v>493</v>
      </c>
      <c r="BM309" s="25" t="s">
        <v>3771</v>
      </c>
    </row>
    <row r="310" spans="2:47" s="1" customFormat="1" ht="13.5">
      <c r="B310" s="47"/>
      <c r="C310" s="75"/>
      <c r="D310" s="252" t="s">
        <v>403</v>
      </c>
      <c r="E310" s="75"/>
      <c r="F310" s="253" t="s">
        <v>3772</v>
      </c>
      <c r="G310" s="75"/>
      <c r="H310" s="75"/>
      <c r="I310" s="208"/>
      <c r="J310" s="75"/>
      <c r="K310" s="75"/>
      <c r="L310" s="73"/>
      <c r="M310" s="254"/>
      <c r="N310" s="48"/>
      <c r="O310" s="48"/>
      <c r="P310" s="48"/>
      <c r="Q310" s="48"/>
      <c r="R310" s="48"/>
      <c r="S310" s="48"/>
      <c r="T310" s="96"/>
      <c r="AT310" s="25" t="s">
        <v>403</v>
      </c>
      <c r="AU310" s="25" t="s">
        <v>81</v>
      </c>
    </row>
    <row r="311" spans="2:65" s="1" customFormat="1" ht="16.5" customHeight="1">
      <c r="B311" s="47"/>
      <c r="C311" s="288" t="s">
        <v>1014</v>
      </c>
      <c r="D311" s="288" t="s">
        <v>506</v>
      </c>
      <c r="E311" s="289" t="s">
        <v>3773</v>
      </c>
      <c r="F311" s="290" t="s">
        <v>3774</v>
      </c>
      <c r="G311" s="291" t="s">
        <v>409</v>
      </c>
      <c r="H311" s="292">
        <v>4</v>
      </c>
      <c r="I311" s="293"/>
      <c r="J311" s="294">
        <f>ROUND(I311*H311,2)</f>
        <v>0</v>
      </c>
      <c r="K311" s="290" t="s">
        <v>22</v>
      </c>
      <c r="L311" s="295"/>
      <c r="M311" s="296" t="s">
        <v>22</v>
      </c>
      <c r="N311" s="297" t="s">
        <v>44</v>
      </c>
      <c r="O311" s="48"/>
      <c r="P311" s="249">
        <f>O311*H311</f>
        <v>0</v>
      </c>
      <c r="Q311" s="249">
        <v>0</v>
      </c>
      <c r="R311" s="249">
        <f>Q311*H311</f>
        <v>0</v>
      </c>
      <c r="S311" s="249">
        <v>0</v>
      </c>
      <c r="T311" s="250">
        <f>S311*H311</f>
        <v>0</v>
      </c>
      <c r="AR311" s="25" t="s">
        <v>588</v>
      </c>
      <c r="AT311" s="25" t="s">
        <v>506</v>
      </c>
      <c r="AU311" s="25" t="s">
        <v>81</v>
      </c>
      <c r="AY311" s="25" t="s">
        <v>394</v>
      </c>
      <c r="BE311" s="251">
        <f>IF(N311="základní",J311,0)</f>
        <v>0</v>
      </c>
      <c r="BF311" s="251">
        <f>IF(N311="snížená",J311,0)</f>
        <v>0</v>
      </c>
      <c r="BG311" s="251">
        <f>IF(N311="zákl. přenesená",J311,0)</f>
        <v>0</v>
      </c>
      <c r="BH311" s="251">
        <f>IF(N311="sníž. přenesená",J311,0)</f>
        <v>0</v>
      </c>
      <c r="BI311" s="251">
        <f>IF(N311="nulová",J311,0)</f>
        <v>0</v>
      </c>
      <c r="BJ311" s="25" t="s">
        <v>24</v>
      </c>
      <c r="BK311" s="251">
        <f>ROUND(I311*H311,2)</f>
        <v>0</v>
      </c>
      <c r="BL311" s="25" t="s">
        <v>493</v>
      </c>
      <c r="BM311" s="25" t="s">
        <v>3775</v>
      </c>
    </row>
    <row r="312" spans="2:47" s="1" customFormat="1" ht="13.5">
      <c r="B312" s="47"/>
      <c r="C312" s="75"/>
      <c r="D312" s="252" t="s">
        <v>403</v>
      </c>
      <c r="E312" s="75"/>
      <c r="F312" s="253" t="s">
        <v>3774</v>
      </c>
      <c r="G312" s="75"/>
      <c r="H312" s="75"/>
      <c r="I312" s="208"/>
      <c r="J312" s="75"/>
      <c r="K312" s="75"/>
      <c r="L312" s="73"/>
      <c r="M312" s="254"/>
      <c r="N312" s="48"/>
      <c r="O312" s="48"/>
      <c r="P312" s="48"/>
      <c r="Q312" s="48"/>
      <c r="R312" s="48"/>
      <c r="S312" s="48"/>
      <c r="T312" s="96"/>
      <c r="AT312" s="25" t="s">
        <v>403</v>
      </c>
      <c r="AU312" s="25" t="s">
        <v>81</v>
      </c>
    </row>
    <row r="313" spans="2:65" s="1" customFormat="1" ht="16.5" customHeight="1">
      <c r="B313" s="47"/>
      <c r="C313" s="288" t="s">
        <v>1020</v>
      </c>
      <c r="D313" s="288" t="s">
        <v>506</v>
      </c>
      <c r="E313" s="289" t="s">
        <v>3776</v>
      </c>
      <c r="F313" s="290" t="s">
        <v>3777</v>
      </c>
      <c r="G313" s="291" t="s">
        <v>409</v>
      </c>
      <c r="H313" s="292">
        <v>1</v>
      </c>
      <c r="I313" s="293"/>
      <c r="J313" s="294">
        <f>ROUND(I313*H313,2)</f>
        <v>0</v>
      </c>
      <c r="K313" s="290" t="s">
        <v>22</v>
      </c>
      <c r="L313" s="295"/>
      <c r="M313" s="296" t="s">
        <v>22</v>
      </c>
      <c r="N313" s="297" t="s">
        <v>44</v>
      </c>
      <c r="O313" s="48"/>
      <c r="P313" s="249">
        <f>O313*H313</f>
        <v>0</v>
      </c>
      <c r="Q313" s="249">
        <v>0</v>
      </c>
      <c r="R313" s="249">
        <f>Q313*H313</f>
        <v>0</v>
      </c>
      <c r="S313" s="249">
        <v>0</v>
      </c>
      <c r="T313" s="250">
        <f>S313*H313</f>
        <v>0</v>
      </c>
      <c r="AR313" s="25" t="s">
        <v>588</v>
      </c>
      <c r="AT313" s="25" t="s">
        <v>506</v>
      </c>
      <c r="AU313" s="25" t="s">
        <v>81</v>
      </c>
      <c r="AY313" s="25" t="s">
        <v>394</v>
      </c>
      <c r="BE313" s="251">
        <f>IF(N313="základní",J313,0)</f>
        <v>0</v>
      </c>
      <c r="BF313" s="251">
        <f>IF(N313="snížená",J313,0)</f>
        <v>0</v>
      </c>
      <c r="BG313" s="251">
        <f>IF(N313="zákl. přenesená",J313,0)</f>
        <v>0</v>
      </c>
      <c r="BH313" s="251">
        <f>IF(N313="sníž. přenesená",J313,0)</f>
        <v>0</v>
      </c>
      <c r="BI313" s="251">
        <f>IF(N313="nulová",J313,0)</f>
        <v>0</v>
      </c>
      <c r="BJ313" s="25" t="s">
        <v>24</v>
      </c>
      <c r="BK313" s="251">
        <f>ROUND(I313*H313,2)</f>
        <v>0</v>
      </c>
      <c r="BL313" s="25" t="s">
        <v>493</v>
      </c>
      <c r="BM313" s="25" t="s">
        <v>3778</v>
      </c>
    </row>
    <row r="314" spans="2:47" s="1" customFormat="1" ht="13.5">
      <c r="B314" s="47"/>
      <c r="C314" s="75"/>
      <c r="D314" s="252" t="s">
        <v>403</v>
      </c>
      <c r="E314" s="75"/>
      <c r="F314" s="253" t="s">
        <v>3777</v>
      </c>
      <c r="G314" s="75"/>
      <c r="H314" s="75"/>
      <c r="I314" s="208"/>
      <c r="J314" s="75"/>
      <c r="K314" s="75"/>
      <c r="L314" s="73"/>
      <c r="M314" s="254"/>
      <c r="N314" s="48"/>
      <c r="O314" s="48"/>
      <c r="P314" s="48"/>
      <c r="Q314" s="48"/>
      <c r="R314" s="48"/>
      <c r="S314" s="48"/>
      <c r="T314" s="96"/>
      <c r="AT314" s="25" t="s">
        <v>403</v>
      </c>
      <c r="AU314" s="25" t="s">
        <v>81</v>
      </c>
    </row>
    <row r="315" spans="2:65" s="1" customFormat="1" ht="16.5" customHeight="1">
      <c r="B315" s="47"/>
      <c r="C315" s="288" t="s">
        <v>1024</v>
      </c>
      <c r="D315" s="288" t="s">
        <v>506</v>
      </c>
      <c r="E315" s="289" t="s">
        <v>3779</v>
      </c>
      <c r="F315" s="290" t="s">
        <v>3780</v>
      </c>
      <c r="G315" s="291" t="s">
        <v>409</v>
      </c>
      <c r="H315" s="292">
        <v>2</v>
      </c>
      <c r="I315" s="293"/>
      <c r="J315" s="294">
        <f>ROUND(I315*H315,2)</f>
        <v>0</v>
      </c>
      <c r="K315" s="290" t="s">
        <v>22</v>
      </c>
      <c r="L315" s="295"/>
      <c r="M315" s="296" t="s">
        <v>22</v>
      </c>
      <c r="N315" s="297" t="s">
        <v>44</v>
      </c>
      <c r="O315" s="48"/>
      <c r="P315" s="249">
        <f>O315*H315</f>
        <v>0</v>
      </c>
      <c r="Q315" s="249">
        <v>0</v>
      </c>
      <c r="R315" s="249">
        <f>Q315*H315</f>
        <v>0</v>
      </c>
      <c r="S315" s="249">
        <v>0</v>
      </c>
      <c r="T315" s="250">
        <f>S315*H315</f>
        <v>0</v>
      </c>
      <c r="AR315" s="25" t="s">
        <v>588</v>
      </c>
      <c r="AT315" s="25" t="s">
        <v>506</v>
      </c>
      <c r="AU315" s="25" t="s">
        <v>81</v>
      </c>
      <c r="AY315" s="25" t="s">
        <v>394</v>
      </c>
      <c r="BE315" s="251">
        <f>IF(N315="základní",J315,0)</f>
        <v>0</v>
      </c>
      <c r="BF315" s="251">
        <f>IF(N315="snížená",J315,0)</f>
        <v>0</v>
      </c>
      <c r="BG315" s="251">
        <f>IF(N315="zákl. přenesená",J315,0)</f>
        <v>0</v>
      </c>
      <c r="BH315" s="251">
        <f>IF(N315="sníž. přenesená",J315,0)</f>
        <v>0</v>
      </c>
      <c r="BI315" s="251">
        <f>IF(N315="nulová",J315,0)</f>
        <v>0</v>
      </c>
      <c r="BJ315" s="25" t="s">
        <v>24</v>
      </c>
      <c r="BK315" s="251">
        <f>ROUND(I315*H315,2)</f>
        <v>0</v>
      </c>
      <c r="BL315" s="25" t="s">
        <v>493</v>
      </c>
      <c r="BM315" s="25" t="s">
        <v>3781</v>
      </c>
    </row>
    <row r="316" spans="2:47" s="1" customFormat="1" ht="13.5">
      <c r="B316" s="47"/>
      <c r="C316" s="75"/>
      <c r="D316" s="252" t="s">
        <v>403</v>
      </c>
      <c r="E316" s="75"/>
      <c r="F316" s="253" t="s">
        <v>3780</v>
      </c>
      <c r="G316" s="75"/>
      <c r="H316" s="75"/>
      <c r="I316" s="208"/>
      <c r="J316" s="75"/>
      <c r="K316" s="75"/>
      <c r="L316" s="73"/>
      <c r="M316" s="254"/>
      <c r="N316" s="48"/>
      <c r="O316" s="48"/>
      <c r="P316" s="48"/>
      <c r="Q316" s="48"/>
      <c r="R316" s="48"/>
      <c r="S316" s="48"/>
      <c r="T316" s="96"/>
      <c r="AT316" s="25" t="s">
        <v>403</v>
      </c>
      <c r="AU316" s="25" t="s">
        <v>81</v>
      </c>
    </row>
    <row r="317" spans="2:65" s="1" customFormat="1" ht="16.5" customHeight="1">
      <c r="B317" s="47"/>
      <c r="C317" s="288" t="s">
        <v>1028</v>
      </c>
      <c r="D317" s="288" t="s">
        <v>506</v>
      </c>
      <c r="E317" s="289" t="s">
        <v>3782</v>
      </c>
      <c r="F317" s="290" t="s">
        <v>3783</v>
      </c>
      <c r="G317" s="291" t="s">
        <v>409</v>
      </c>
      <c r="H317" s="292">
        <v>2</v>
      </c>
      <c r="I317" s="293"/>
      <c r="J317" s="294">
        <f>ROUND(I317*H317,2)</f>
        <v>0</v>
      </c>
      <c r="K317" s="290" t="s">
        <v>22</v>
      </c>
      <c r="L317" s="295"/>
      <c r="M317" s="296" t="s">
        <v>22</v>
      </c>
      <c r="N317" s="297" t="s">
        <v>44</v>
      </c>
      <c r="O317" s="48"/>
      <c r="P317" s="249">
        <f>O317*H317</f>
        <v>0</v>
      </c>
      <c r="Q317" s="249">
        <v>0</v>
      </c>
      <c r="R317" s="249">
        <f>Q317*H317</f>
        <v>0</v>
      </c>
      <c r="S317" s="249">
        <v>0</v>
      </c>
      <c r="T317" s="250">
        <f>S317*H317</f>
        <v>0</v>
      </c>
      <c r="AR317" s="25" t="s">
        <v>588</v>
      </c>
      <c r="AT317" s="25" t="s">
        <v>506</v>
      </c>
      <c r="AU317" s="25" t="s">
        <v>81</v>
      </c>
      <c r="AY317" s="25" t="s">
        <v>394</v>
      </c>
      <c r="BE317" s="251">
        <f>IF(N317="základní",J317,0)</f>
        <v>0</v>
      </c>
      <c r="BF317" s="251">
        <f>IF(N317="snížená",J317,0)</f>
        <v>0</v>
      </c>
      <c r="BG317" s="251">
        <f>IF(N317="zákl. přenesená",J317,0)</f>
        <v>0</v>
      </c>
      <c r="BH317" s="251">
        <f>IF(N317="sníž. přenesená",J317,0)</f>
        <v>0</v>
      </c>
      <c r="BI317" s="251">
        <f>IF(N317="nulová",J317,0)</f>
        <v>0</v>
      </c>
      <c r="BJ317" s="25" t="s">
        <v>24</v>
      </c>
      <c r="BK317" s="251">
        <f>ROUND(I317*H317,2)</f>
        <v>0</v>
      </c>
      <c r="BL317" s="25" t="s">
        <v>493</v>
      </c>
      <c r="BM317" s="25" t="s">
        <v>3784</v>
      </c>
    </row>
    <row r="318" spans="2:47" s="1" customFormat="1" ht="13.5">
      <c r="B318" s="47"/>
      <c r="C318" s="75"/>
      <c r="D318" s="252" t="s">
        <v>403</v>
      </c>
      <c r="E318" s="75"/>
      <c r="F318" s="253" t="s">
        <v>3783</v>
      </c>
      <c r="G318" s="75"/>
      <c r="H318" s="75"/>
      <c r="I318" s="208"/>
      <c r="J318" s="75"/>
      <c r="K318" s="75"/>
      <c r="L318" s="73"/>
      <c r="M318" s="254"/>
      <c r="N318" s="48"/>
      <c r="O318" s="48"/>
      <c r="P318" s="48"/>
      <c r="Q318" s="48"/>
      <c r="R318" s="48"/>
      <c r="S318" s="48"/>
      <c r="T318" s="96"/>
      <c r="AT318" s="25" t="s">
        <v>403</v>
      </c>
      <c r="AU318" s="25" t="s">
        <v>81</v>
      </c>
    </row>
    <row r="319" spans="2:65" s="1" customFormat="1" ht="16.5" customHeight="1">
      <c r="B319" s="47"/>
      <c r="C319" s="240" t="s">
        <v>1032</v>
      </c>
      <c r="D319" s="240" t="s">
        <v>396</v>
      </c>
      <c r="E319" s="241" t="s">
        <v>2099</v>
      </c>
      <c r="F319" s="242" t="s">
        <v>2100</v>
      </c>
      <c r="G319" s="243" t="s">
        <v>552</v>
      </c>
      <c r="H319" s="244">
        <v>0.412</v>
      </c>
      <c r="I319" s="245"/>
      <c r="J319" s="246">
        <f>ROUND(I319*H319,2)</f>
        <v>0</v>
      </c>
      <c r="K319" s="242" t="s">
        <v>400</v>
      </c>
      <c r="L319" s="73"/>
      <c r="M319" s="247" t="s">
        <v>22</v>
      </c>
      <c r="N319" s="248" t="s">
        <v>44</v>
      </c>
      <c r="O319" s="48"/>
      <c r="P319" s="249">
        <f>O319*H319</f>
        <v>0</v>
      </c>
      <c r="Q319" s="249">
        <v>0</v>
      </c>
      <c r="R319" s="249">
        <f>Q319*H319</f>
        <v>0</v>
      </c>
      <c r="S319" s="249">
        <v>0</v>
      </c>
      <c r="T319" s="250">
        <f>S319*H319</f>
        <v>0</v>
      </c>
      <c r="AR319" s="25" t="s">
        <v>493</v>
      </c>
      <c r="AT319" s="25" t="s">
        <v>396</v>
      </c>
      <c r="AU319" s="25" t="s">
        <v>81</v>
      </c>
      <c r="AY319" s="25" t="s">
        <v>394</v>
      </c>
      <c r="BE319" s="251">
        <f>IF(N319="základní",J319,0)</f>
        <v>0</v>
      </c>
      <c r="BF319" s="251">
        <f>IF(N319="snížená",J319,0)</f>
        <v>0</v>
      </c>
      <c r="BG319" s="251">
        <f>IF(N319="zákl. přenesená",J319,0)</f>
        <v>0</v>
      </c>
      <c r="BH319" s="251">
        <f>IF(N319="sníž. přenesená",J319,0)</f>
        <v>0</v>
      </c>
      <c r="BI319" s="251">
        <f>IF(N319="nulová",J319,0)</f>
        <v>0</v>
      </c>
      <c r="BJ319" s="25" t="s">
        <v>24</v>
      </c>
      <c r="BK319" s="251">
        <f>ROUND(I319*H319,2)</f>
        <v>0</v>
      </c>
      <c r="BL319" s="25" t="s">
        <v>493</v>
      </c>
      <c r="BM319" s="25" t="s">
        <v>3785</v>
      </c>
    </row>
    <row r="320" spans="2:47" s="1" customFormat="1" ht="13.5">
      <c r="B320" s="47"/>
      <c r="C320" s="75"/>
      <c r="D320" s="252" t="s">
        <v>403</v>
      </c>
      <c r="E320" s="75"/>
      <c r="F320" s="253" t="s">
        <v>2102</v>
      </c>
      <c r="G320" s="75"/>
      <c r="H320" s="75"/>
      <c r="I320" s="208"/>
      <c r="J320" s="75"/>
      <c r="K320" s="75"/>
      <c r="L320" s="73"/>
      <c r="M320" s="254"/>
      <c r="N320" s="48"/>
      <c r="O320" s="48"/>
      <c r="P320" s="48"/>
      <c r="Q320" s="48"/>
      <c r="R320" s="48"/>
      <c r="S320" s="48"/>
      <c r="T320" s="96"/>
      <c r="AT320" s="25" t="s">
        <v>403</v>
      </c>
      <c r="AU320" s="25" t="s">
        <v>81</v>
      </c>
    </row>
    <row r="321" spans="2:63" s="11" customFormat="1" ht="29.85" customHeight="1">
      <c r="B321" s="224"/>
      <c r="C321" s="225"/>
      <c r="D321" s="226" t="s">
        <v>72</v>
      </c>
      <c r="E321" s="238" t="s">
        <v>3786</v>
      </c>
      <c r="F321" s="238" t="s">
        <v>3787</v>
      </c>
      <c r="G321" s="225"/>
      <c r="H321" s="225"/>
      <c r="I321" s="228"/>
      <c r="J321" s="239">
        <f>BK321</f>
        <v>0</v>
      </c>
      <c r="K321" s="225"/>
      <c r="L321" s="230"/>
      <c r="M321" s="231"/>
      <c r="N321" s="232"/>
      <c r="O321" s="232"/>
      <c r="P321" s="233">
        <f>SUM(P322:P335)</f>
        <v>0</v>
      </c>
      <c r="Q321" s="232"/>
      <c r="R321" s="233">
        <f>SUM(R322:R335)</f>
        <v>0.1178</v>
      </c>
      <c r="S321" s="232"/>
      <c r="T321" s="234">
        <f>SUM(T322:T335)</f>
        <v>0</v>
      </c>
      <c r="AR321" s="235" t="s">
        <v>81</v>
      </c>
      <c r="AT321" s="236" t="s">
        <v>72</v>
      </c>
      <c r="AU321" s="236" t="s">
        <v>24</v>
      </c>
      <c r="AY321" s="235" t="s">
        <v>394</v>
      </c>
      <c r="BK321" s="237">
        <f>SUM(BK322:BK335)</f>
        <v>0</v>
      </c>
    </row>
    <row r="322" spans="2:65" s="1" customFormat="1" ht="25.5" customHeight="1">
      <c r="B322" s="47"/>
      <c r="C322" s="288" t="s">
        <v>1036</v>
      </c>
      <c r="D322" s="288" t="s">
        <v>506</v>
      </c>
      <c r="E322" s="289" t="s">
        <v>3788</v>
      </c>
      <c r="F322" s="290" t="s">
        <v>3789</v>
      </c>
      <c r="G322" s="291" t="s">
        <v>409</v>
      </c>
      <c r="H322" s="292">
        <v>6</v>
      </c>
      <c r="I322" s="293"/>
      <c r="J322" s="294">
        <f>ROUND(I322*H322,2)</f>
        <v>0</v>
      </c>
      <c r="K322" s="290" t="s">
        <v>400</v>
      </c>
      <c r="L322" s="295"/>
      <c r="M322" s="296" t="s">
        <v>22</v>
      </c>
      <c r="N322" s="297" t="s">
        <v>44</v>
      </c>
      <c r="O322" s="48"/>
      <c r="P322" s="249">
        <f>O322*H322</f>
        <v>0</v>
      </c>
      <c r="Q322" s="249">
        <v>0.0005</v>
      </c>
      <c r="R322" s="249">
        <f>Q322*H322</f>
        <v>0.003</v>
      </c>
      <c r="S322" s="249">
        <v>0</v>
      </c>
      <c r="T322" s="250">
        <f>S322*H322</f>
        <v>0</v>
      </c>
      <c r="AR322" s="25" t="s">
        <v>588</v>
      </c>
      <c r="AT322" s="25" t="s">
        <v>506</v>
      </c>
      <c r="AU322" s="25" t="s">
        <v>81</v>
      </c>
      <c r="AY322" s="25" t="s">
        <v>394</v>
      </c>
      <c r="BE322" s="251">
        <f>IF(N322="základní",J322,0)</f>
        <v>0</v>
      </c>
      <c r="BF322" s="251">
        <f>IF(N322="snížená",J322,0)</f>
        <v>0</v>
      </c>
      <c r="BG322" s="251">
        <f>IF(N322="zákl. přenesená",J322,0)</f>
        <v>0</v>
      </c>
      <c r="BH322" s="251">
        <f>IF(N322="sníž. přenesená",J322,0)</f>
        <v>0</v>
      </c>
      <c r="BI322" s="251">
        <f>IF(N322="nulová",J322,0)</f>
        <v>0</v>
      </c>
      <c r="BJ322" s="25" t="s">
        <v>24</v>
      </c>
      <c r="BK322" s="251">
        <f>ROUND(I322*H322,2)</f>
        <v>0</v>
      </c>
      <c r="BL322" s="25" t="s">
        <v>493</v>
      </c>
      <c r="BM322" s="25" t="s">
        <v>3790</v>
      </c>
    </row>
    <row r="323" spans="2:47" s="1" customFormat="1" ht="13.5">
      <c r="B323" s="47"/>
      <c r="C323" s="75"/>
      <c r="D323" s="252" t="s">
        <v>403</v>
      </c>
      <c r="E323" s="75"/>
      <c r="F323" s="253" t="s">
        <v>3791</v>
      </c>
      <c r="G323" s="75"/>
      <c r="H323" s="75"/>
      <c r="I323" s="208"/>
      <c r="J323" s="75"/>
      <c r="K323" s="75"/>
      <c r="L323" s="73"/>
      <c r="M323" s="254"/>
      <c r="N323" s="48"/>
      <c r="O323" s="48"/>
      <c r="P323" s="48"/>
      <c r="Q323" s="48"/>
      <c r="R323" s="48"/>
      <c r="S323" s="48"/>
      <c r="T323" s="96"/>
      <c r="AT323" s="25" t="s">
        <v>403</v>
      </c>
      <c r="AU323" s="25" t="s">
        <v>81</v>
      </c>
    </row>
    <row r="324" spans="2:65" s="1" customFormat="1" ht="16.5" customHeight="1">
      <c r="B324" s="47"/>
      <c r="C324" s="288" t="s">
        <v>1040</v>
      </c>
      <c r="D324" s="288" t="s">
        <v>506</v>
      </c>
      <c r="E324" s="289" t="s">
        <v>3792</v>
      </c>
      <c r="F324" s="290" t="s">
        <v>3793</v>
      </c>
      <c r="G324" s="291" t="s">
        <v>2049</v>
      </c>
      <c r="H324" s="292">
        <v>6</v>
      </c>
      <c r="I324" s="293"/>
      <c r="J324" s="294">
        <f>ROUND(I324*H324,2)</f>
        <v>0</v>
      </c>
      <c r="K324" s="290" t="s">
        <v>22</v>
      </c>
      <c r="L324" s="295"/>
      <c r="M324" s="296" t="s">
        <v>22</v>
      </c>
      <c r="N324" s="297" t="s">
        <v>44</v>
      </c>
      <c r="O324" s="48"/>
      <c r="P324" s="249">
        <f>O324*H324</f>
        <v>0</v>
      </c>
      <c r="Q324" s="249">
        <v>0</v>
      </c>
      <c r="R324" s="249">
        <f>Q324*H324</f>
        <v>0</v>
      </c>
      <c r="S324" s="249">
        <v>0</v>
      </c>
      <c r="T324" s="250">
        <f>S324*H324</f>
        <v>0</v>
      </c>
      <c r="AR324" s="25" t="s">
        <v>588</v>
      </c>
      <c r="AT324" s="25" t="s">
        <v>506</v>
      </c>
      <c r="AU324" s="25" t="s">
        <v>81</v>
      </c>
      <c r="AY324" s="25" t="s">
        <v>394</v>
      </c>
      <c r="BE324" s="251">
        <f>IF(N324="základní",J324,0)</f>
        <v>0</v>
      </c>
      <c r="BF324" s="251">
        <f>IF(N324="snížená",J324,0)</f>
        <v>0</v>
      </c>
      <c r="BG324" s="251">
        <f>IF(N324="zákl. přenesená",J324,0)</f>
        <v>0</v>
      </c>
      <c r="BH324" s="251">
        <f>IF(N324="sníž. přenesená",J324,0)</f>
        <v>0</v>
      </c>
      <c r="BI324" s="251">
        <f>IF(N324="nulová",J324,0)</f>
        <v>0</v>
      </c>
      <c r="BJ324" s="25" t="s">
        <v>24</v>
      </c>
      <c r="BK324" s="251">
        <f>ROUND(I324*H324,2)</f>
        <v>0</v>
      </c>
      <c r="BL324" s="25" t="s">
        <v>493</v>
      </c>
      <c r="BM324" s="25" t="s">
        <v>3794</v>
      </c>
    </row>
    <row r="325" spans="2:47" s="1" customFormat="1" ht="13.5">
      <c r="B325" s="47"/>
      <c r="C325" s="75"/>
      <c r="D325" s="252" t="s">
        <v>403</v>
      </c>
      <c r="E325" s="75"/>
      <c r="F325" s="253" t="s">
        <v>3795</v>
      </c>
      <c r="G325" s="75"/>
      <c r="H325" s="75"/>
      <c r="I325" s="208"/>
      <c r="J325" s="75"/>
      <c r="K325" s="75"/>
      <c r="L325" s="73"/>
      <c r="M325" s="254"/>
      <c r="N325" s="48"/>
      <c r="O325" s="48"/>
      <c r="P325" s="48"/>
      <c r="Q325" s="48"/>
      <c r="R325" s="48"/>
      <c r="S325" s="48"/>
      <c r="T325" s="96"/>
      <c r="AT325" s="25" t="s">
        <v>403</v>
      </c>
      <c r="AU325" s="25" t="s">
        <v>81</v>
      </c>
    </row>
    <row r="326" spans="2:65" s="1" customFormat="1" ht="25.5" customHeight="1">
      <c r="B326" s="47"/>
      <c r="C326" s="240" t="s">
        <v>1050</v>
      </c>
      <c r="D326" s="240" t="s">
        <v>396</v>
      </c>
      <c r="E326" s="241" t="s">
        <v>3796</v>
      </c>
      <c r="F326" s="242" t="s">
        <v>3797</v>
      </c>
      <c r="G326" s="243" t="s">
        <v>2049</v>
      </c>
      <c r="H326" s="244">
        <v>5</v>
      </c>
      <c r="I326" s="245"/>
      <c r="J326" s="246">
        <f>ROUND(I326*H326,2)</f>
        <v>0</v>
      </c>
      <c r="K326" s="242" t="s">
        <v>400</v>
      </c>
      <c r="L326" s="73"/>
      <c r="M326" s="247" t="s">
        <v>22</v>
      </c>
      <c r="N326" s="248" t="s">
        <v>44</v>
      </c>
      <c r="O326" s="48"/>
      <c r="P326" s="249">
        <f>O326*H326</f>
        <v>0</v>
      </c>
      <c r="Q326" s="249">
        <v>0.01865</v>
      </c>
      <c r="R326" s="249">
        <f>Q326*H326</f>
        <v>0.09325</v>
      </c>
      <c r="S326" s="249">
        <v>0</v>
      </c>
      <c r="T326" s="250">
        <f>S326*H326</f>
        <v>0</v>
      </c>
      <c r="AR326" s="25" t="s">
        <v>493</v>
      </c>
      <c r="AT326" s="25" t="s">
        <v>396</v>
      </c>
      <c r="AU326" s="25" t="s">
        <v>81</v>
      </c>
      <c r="AY326" s="25" t="s">
        <v>394</v>
      </c>
      <c r="BE326" s="251">
        <f>IF(N326="základní",J326,0)</f>
        <v>0</v>
      </c>
      <c r="BF326" s="251">
        <f>IF(N326="snížená",J326,0)</f>
        <v>0</v>
      </c>
      <c r="BG326" s="251">
        <f>IF(N326="zákl. přenesená",J326,0)</f>
        <v>0</v>
      </c>
      <c r="BH326" s="251">
        <f>IF(N326="sníž. přenesená",J326,0)</f>
        <v>0</v>
      </c>
      <c r="BI326" s="251">
        <f>IF(N326="nulová",J326,0)</f>
        <v>0</v>
      </c>
      <c r="BJ326" s="25" t="s">
        <v>24</v>
      </c>
      <c r="BK326" s="251">
        <f>ROUND(I326*H326,2)</f>
        <v>0</v>
      </c>
      <c r="BL326" s="25" t="s">
        <v>493</v>
      </c>
      <c r="BM326" s="25" t="s">
        <v>3798</v>
      </c>
    </row>
    <row r="327" spans="2:47" s="1" customFormat="1" ht="13.5">
      <c r="B327" s="47"/>
      <c r="C327" s="75"/>
      <c r="D327" s="252" t="s">
        <v>403</v>
      </c>
      <c r="E327" s="75"/>
      <c r="F327" s="253" t="s">
        <v>3797</v>
      </c>
      <c r="G327" s="75"/>
      <c r="H327" s="75"/>
      <c r="I327" s="208"/>
      <c r="J327" s="75"/>
      <c r="K327" s="75"/>
      <c r="L327" s="73"/>
      <c r="M327" s="254"/>
      <c r="N327" s="48"/>
      <c r="O327" s="48"/>
      <c r="P327" s="48"/>
      <c r="Q327" s="48"/>
      <c r="R327" s="48"/>
      <c r="S327" s="48"/>
      <c r="T327" s="96"/>
      <c r="AT327" s="25" t="s">
        <v>403</v>
      </c>
      <c r="AU327" s="25" t="s">
        <v>81</v>
      </c>
    </row>
    <row r="328" spans="2:65" s="1" customFormat="1" ht="25.5" customHeight="1">
      <c r="B328" s="47"/>
      <c r="C328" s="240" t="s">
        <v>1056</v>
      </c>
      <c r="D328" s="240" t="s">
        <v>396</v>
      </c>
      <c r="E328" s="241" t="s">
        <v>3799</v>
      </c>
      <c r="F328" s="242" t="s">
        <v>3800</v>
      </c>
      <c r="G328" s="243" t="s">
        <v>2049</v>
      </c>
      <c r="H328" s="244">
        <v>1</v>
      </c>
      <c r="I328" s="245"/>
      <c r="J328" s="246">
        <f>ROUND(I328*H328,2)</f>
        <v>0</v>
      </c>
      <c r="K328" s="242" t="s">
        <v>400</v>
      </c>
      <c r="L328" s="73"/>
      <c r="M328" s="247" t="s">
        <v>22</v>
      </c>
      <c r="N328" s="248" t="s">
        <v>44</v>
      </c>
      <c r="O328" s="48"/>
      <c r="P328" s="249">
        <f>O328*H328</f>
        <v>0</v>
      </c>
      <c r="Q328" s="249">
        <v>0.01765</v>
      </c>
      <c r="R328" s="249">
        <f>Q328*H328</f>
        <v>0.01765</v>
      </c>
      <c r="S328" s="249">
        <v>0</v>
      </c>
      <c r="T328" s="250">
        <f>S328*H328</f>
        <v>0</v>
      </c>
      <c r="AR328" s="25" t="s">
        <v>493</v>
      </c>
      <c r="AT328" s="25" t="s">
        <v>396</v>
      </c>
      <c r="AU328" s="25" t="s">
        <v>81</v>
      </c>
      <c r="AY328" s="25" t="s">
        <v>394</v>
      </c>
      <c r="BE328" s="251">
        <f>IF(N328="základní",J328,0)</f>
        <v>0</v>
      </c>
      <c r="BF328" s="251">
        <f>IF(N328="snížená",J328,0)</f>
        <v>0</v>
      </c>
      <c r="BG328" s="251">
        <f>IF(N328="zákl. přenesená",J328,0)</f>
        <v>0</v>
      </c>
      <c r="BH328" s="251">
        <f>IF(N328="sníž. přenesená",J328,0)</f>
        <v>0</v>
      </c>
      <c r="BI328" s="251">
        <f>IF(N328="nulová",J328,0)</f>
        <v>0</v>
      </c>
      <c r="BJ328" s="25" t="s">
        <v>24</v>
      </c>
      <c r="BK328" s="251">
        <f>ROUND(I328*H328,2)</f>
        <v>0</v>
      </c>
      <c r="BL328" s="25" t="s">
        <v>493</v>
      </c>
      <c r="BM328" s="25" t="s">
        <v>3801</v>
      </c>
    </row>
    <row r="329" spans="2:47" s="1" customFormat="1" ht="13.5">
      <c r="B329" s="47"/>
      <c r="C329" s="75"/>
      <c r="D329" s="252" t="s">
        <v>403</v>
      </c>
      <c r="E329" s="75"/>
      <c r="F329" s="253" t="s">
        <v>3800</v>
      </c>
      <c r="G329" s="75"/>
      <c r="H329" s="75"/>
      <c r="I329" s="208"/>
      <c r="J329" s="75"/>
      <c r="K329" s="75"/>
      <c r="L329" s="73"/>
      <c r="M329" s="254"/>
      <c r="N329" s="48"/>
      <c r="O329" s="48"/>
      <c r="P329" s="48"/>
      <c r="Q329" s="48"/>
      <c r="R329" s="48"/>
      <c r="S329" s="48"/>
      <c r="T329" s="96"/>
      <c r="AT329" s="25" t="s">
        <v>403</v>
      </c>
      <c r="AU329" s="25" t="s">
        <v>81</v>
      </c>
    </row>
    <row r="330" spans="2:65" s="1" customFormat="1" ht="16.5" customHeight="1">
      <c r="B330" s="47"/>
      <c r="C330" s="240" t="s">
        <v>1069</v>
      </c>
      <c r="D330" s="240" t="s">
        <v>396</v>
      </c>
      <c r="E330" s="241" t="s">
        <v>3802</v>
      </c>
      <c r="F330" s="242" t="s">
        <v>3803</v>
      </c>
      <c r="G330" s="243" t="s">
        <v>2049</v>
      </c>
      <c r="H330" s="244">
        <v>6</v>
      </c>
      <c r="I330" s="245"/>
      <c r="J330" s="246">
        <f>ROUND(I330*H330,2)</f>
        <v>0</v>
      </c>
      <c r="K330" s="242" t="s">
        <v>400</v>
      </c>
      <c r="L330" s="73"/>
      <c r="M330" s="247" t="s">
        <v>22</v>
      </c>
      <c r="N330" s="248" t="s">
        <v>44</v>
      </c>
      <c r="O330" s="48"/>
      <c r="P330" s="249">
        <f>O330*H330</f>
        <v>0</v>
      </c>
      <c r="Q330" s="249">
        <v>0.00015</v>
      </c>
      <c r="R330" s="249">
        <f>Q330*H330</f>
        <v>0.0009</v>
      </c>
      <c r="S330" s="249">
        <v>0</v>
      </c>
      <c r="T330" s="250">
        <f>S330*H330</f>
        <v>0</v>
      </c>
      <c r="AR330" s="25" t="s">
        <v>493</v>
      </c>
      <c r="AT330" s="25" t="s">
        <v>396</v>
      </c>
      <c r="AU330" s="25" t="s">
        <v>81</v>
      </c>
      <c r="AY330" s="25" t="s">
        <v>394</v>
      </c>
      <c r="BE330" s="251">
        <f>IF(N330="základní",J330,0)</f>
        <v>0</v>
      </c>
      <c r="BF330" s="251">
        <f>IF(N330="snížená",J330,0)</f>
        <v>0</v>
      </c>
      <c r="BG330" s="251">
        <f>IF(N330="zákl. přenesená",J330,0)</f>
        <v>0</v>
      </c>
      <c r="BH330" s="251">
        <f>IF(N330="sníž. přenesená",J330,0)</f>
        <v>0</v>
      </c>
      <c r="BI330" s="251">
        <f>IF(N330="nulová",J330,0)</f>
        <v>0</v>
      </c>
      <c r="BJ330" s="25" t="s">
        <v>24</v>
      </c>
      <c r="BK330" s="251">
        <f>ROUND(I330*H330,2)</f>
        <v>0</v>
      </c>
      <c r="BL330" s="25" t="s">
        <v>493</v>
      </c>
      <c r="BM330" s="25" t="s">
        <v>3804</v>
      </c>
    </row>
    <row r="331" spans="2:47" s="1" customFormat="1" ht="13.5">
      <c r="B331" s="47"/>
      <c r="C331" s="75"/>
      <c r="D331" s="252" t="s">
        <v>403</v>
      </c>
      <c r="E331" s="75"/>
      <c r="F331" s="253" t="s">
        <v>3805</v>
      </c>
      <c r="G331" s="75"/>
      <c r="H331" s="75"/>
      <c r="I331" s="208"/>
      <c r="J331" s="75"/>
      <c r="K331" s="75"/>
      <c r="L331" s="73"/>
      <c r="M331" s="254"/>
      <c r="N331" s="48"/>
      <c r="O331" s="48"/>
      <c r="P331" s="48"/>
      <c r="Q331" s="48"/>
      <c r="R331" s="48"/>
      <c r="S331" s="48"/>
      <c r="T331" s="96"/>
      <c r="AT331" s="25" t="s">
        <v>403</v>
      </c>
      <c r="AU331" s="25" t="s">
        <v>81</v>
      </c>
    </row>
    <row r="332" spans="2:65" s="1" customFormat="1" ht="16.5" customHeight="1">
      <c r="B332" s="47"/>
      <c r="C332" s="240" t="s">
        <v>1074</v>
      </c>
      <c r="D332" s="240" t="s">
        <v>396</v>
      </c>
      <c r="E332" s="241" t="s">
        <v>3806</v>
      </c>
      <c r="F332" s="242" t="s">
        <v>3807</v>
      </c>
      <c r="G332" s="243" t="s">
        <v>2049</v>
      </c>
      <c r="H332" s="244">
        <v>6</v>
      </c>
      <c r="I332" s="245"/>
      <c r="J332" s="246">
        <f>ROUND(I332*H332,2)</f>
        <v>0</v>
      </c>
      <c r="K332" s="242" t="s">
        <v>400</v>
      </c>
      <c r="L332" s="73"/>
      <c r="M332" s="247" t="s">
        <v>22</v>
      </c>
      <c r="N332" s="248" t="s">
        <v>44</v>
      </c>
      <c r="O332" s="48"/>
      <c r="P332" s="249">
        <f>O332*H332</f>
        <v>0</v>
      </c>
      <c r="Q332" s="249">
        <v>0.0005</v>
      </c>
      <c r="R332" s="249">
        <f>Q332*H332</f>
        <v>0.003</v>
      </c>
      <c r="S332" s="249">
        <v>0</v>
      </c>
      <c r="T332" s="250">
        <f>S332*H332</f>
        <v>0</v>
      </c>
      <c r="AR332" s="25" t="s">
        <v>493</v>
      </c>
      <c r="AT332" s="25" t="s">
        <v>396</v>
      </c>
      <c r="AU332" s="25" t="s">
        <v>81</v>
      </c>
      <c r="AY332" s="25" t="s">
        <v>394</v>
      </c>
      <c r="BE332" s="251">
        <f>IF(N332="základní",J332,0)</f>
        <v>0</v>
      </c>
      <c r="BF332" s="251">
        <f>IF(N332="snížená",J332,0)</f>
        <v>0</v>
      </c>
      <c r="BG332" s="251">
        <f>IF(N332="zákl. přenesená",J332,0)</f>
        <v>0</v>
      </c>
      <c r="BH332" s="251">
        <f>IF(N332="sníž. přenesená",J332,0)</f>
        <v>0</v>
      </c>
      <c r="BI332" s="251">
        <f>IF(N332="nulová",J332,0)</f>
        <v>0</v>
      </c>
      <c r="BJ332" s="25" t="s">
        <v>24</v>
      </c>
      <c r="BK332" s="251">
        <f>ROUND(I332*H332,2)</f>
        <v>0</v>
      </c>
      <c r="BL332" s="25" t="s">
        <v>493</v>
      </c>
      <c r="BM332" s="25" t="s">
        <v>3808</v>
      </c>
    </row>
    <row r="333" spans="2:47" s="1" customFormat="1" ht="13.5">
      <c r="B333" s="47"/>
      <c r="C333" s="75"/>
      <c r="D333" s="252" t="s">
        <v>403</v>
      </c>
      <c r="E333" s="75"/>
      <c r="F333" s="253" t="s">
        <v>3809</v>
      </c>
      <c r="G333" s="75"/>
      <c r="H333" s="75"/>
      <c r="I333" s="208"/>
      <c r="J333" s="75"/>
      <c r="K333" s="75"/>
      <c r="L333" s="73"/>
      <c r="M333" s="254"/>
      <c r="N333" s="48"/>
      <c r="O333" s="48"/>
      <c r="P333" s="48"/>
      <c r="Q333" s="48"/>
      <c r="R333" s="48"/>
      <c r="S333" s="48"/>
      <c r="T333" s="96"/>
      <c r="AT333" s="25" t="s">
        <v>403</v>
      </c>
      <c r="AU333" s="25" t="s">
        <v>81</v>
      </c>
    </row>
    <row r="334" spans="2:65" s="1" customFormat="1" ht="16.5" customHeight="1">
      <c r="B334" s="47"/>
      <c r="C334" s="240" t="s">
        <v>1079</v>
      </c>
      <c r="D334" s="240" t="s">
        <v>396</v>
      </c>
      <c r="E334" s="241" t="s">
        <v>3810</v>
      </c>
      <c r="F334" s="242" t="s">
        <v>3811</v>
      </c>
      <c r="G334" s="243" t="s">
        <v>552</v>
      </c>
      <c r="H334" s="244">
        <v>0.118</v>
      </c>
      <c r="I334" s="245"/>
      <c r="J334" s="246">
        <f>ROUND(I334*H334,2)</f>
        <v>0</v>
      </c>
      <c r="K334" s="242" t="s">
        <v>400</v>
      </c>
      <c r="L334" s="73"/>
      <c r="M334" s="247" t="s">
        <v>22</v>
      </c>
      <c r="N334" s="248" t="s">
        <v>44</v>
      </c>
      <c r="O334" s="48"/>
      <c r="P334" s="249">
        <f>O334*H334</f>
        <v>0</v>
      </c>
      <c r="Q334" s="249">
        <v>0</v>
      </c>
      <c r="R334" s="249">
        <f>Q334*H334</f>
        <v>0</v>
      </c>
      <c r="S334" s="249">
        <v>0</v>
      </c>
      <c r="T334" s="250">
        <f>S334*H334</f>
        <v>0</v>
      </c>
      <c r="AR334" s="25" t="s">
        <v>493</v>
      </c>
      <c r="AT334" s="25" t="s">
        <v>396</v>
      </c>
      <c r="AU334" s="25" t="s">
        <v>81</v>
      </c>
      <c r="AY334" s="25" t="s">
        <v>394</v>
      </c>
      <c r="BE334" s="251">
        <f>IF(N334="základní",J334,0)</f>
        <v>0</v>
      </c>
      <c r="BF334" s="251">
        <f>IF(N334="snížená",J334,0)</f>
        <v>0</v>
      </c>
      <c r="BG334" s="251">
        <f>IF(N334="zákl. přenesená",J334,0)</f>
        <v>0</v>
      </c>
      <c r="BH334" s="251">
        <f>IF(N334="sníž. přenesená",J334,0)</f>
        <v>0</v>
      </c>
      <c r="BI334" s="251">
        <f>IF(N334="nulová",J334,0)</f>
        <v>0</v>
      </c>
      <c r="BJ334" s="25" t="s">
        <v>24</v>
      </c>
      <c r="BK334" s="251">
        <f>ROUND(I334*H334,2)</f>
        <v>0</v>
      </c>
      <c r="BL334" s="25" t="s">
        <v>493</v>
      </c>
      <c r="BM334" s="25" t="s">
        <v>3812</v>
      </c>
    </row>
    <row r="335" spans="2:47" s="1" customFormat="1" ht="13.5">
      <c r="B335" s="47"/>
      <c r="C335" s="75"/>
      <c r="D335" s="252" t="s">
        <v>403</v>
      </c>
      <c r="E335" s="75"/>
      <c r="F335" s="253" t="s">
        <v>3813</v>
      </c>
      <c r="G335" s="75"/>
      <c r="H335" s="75"/>
      <c r="I335" s="208"/>
      <c r="J335" s="75"/>
      <c r="K335" s="75"/>
      <c r="L335" s="73"/>
      <c r="M335" s="254"/>
      <c r="N335" s="48"/>
      <c r="O335" s="48"/>
      <c r="P335" s="48"/>
      <c r="Q335" s="48"/>
      <c r="R335" s="48"/>
      <c r="S335" s="48"/>
      <c r="T335" s="96"/>
      <c r="AT335" s="25" t="s">
        <v>403</v>
      </c>
      <c r="AU335" s="25" t="s">
        <v>81</v>
      </c>
    </row>
    <row r="336" spans="2:63" s="11" customFormat="1" ht="29.85" customHeight="1">
      <c r="B336" s="224"/>
      <c r="C336" s="225"/>
      <c r="D336" s="226" t="s">
        <v>72</v>
      </c>
      <c r="E336" s="238" t="s">
        <v>3814</v>
      </c>
      <c r="F336" s="238" t="s">
        <v>3815</v>
      </c>
      <c r="G336" s="225"/>
      <c r="H336" s="225"/>
      <c r="I336" s="228"/>
      <c r="J336" s="239">
        <f>BK336</f>
        <v>0</v>
      </c>
      <c r="K336" s="225"/>
      <c r="L336" s="230"/>
      <c r="M336" s="231"/>
      <c r="N336" s="232"/>
      <c r="O336" s="232"/>
      <c r="P336" s="233">
        <f>SUM(P337:P338)</f>
        <v>0</v>
      </c>
      <c r="Q336" s="232"/>
      <c r="R336" s="233">
        <f>SUM(R337:R338)</f>
        <v>0.00312</v>
      </c>
      <c r="S336" s="232"/>
      <c r="T336" s="234">
        <f>SUM(T337:T338)</f>
        <v>0</v>
      </c>
      <c r="AR336" s="235" t="s">
        <v>81</v>
      </c>
      <c r="AT336" s="236" t="s">
        <v>72</v>
      </c>
      <c r="AU336" s="236" t="s">
        <v>24</v>
      </c>
      <c r="AY336" s="235" t="s">
        <v>394</v>
      </c>
      <c r="BK336" s="237">
        <f>SUM(BK337:BK338)</f>
        <v>0</v>
      </c>
    </row>
    <row r="337" spans="2:65" s="1" customFormat="1" ht="25.5" customHeight="1">
      <c r="B337" s="47"/>
      <c r="C337" s="240" t="s">
        <v>1084</v>
      </c>
      <c r="D337" s="240" t="s">
        <v>396</v>
      </c>
      <c r="E337" s="241" t="s">
        <v>3816</v>
      </c>
      <c r="F337" s="242" t="s">
        <v>3817</v>
      </c>
      <c r="G337" s="243" t="s">
        <v>409</v>
      </c>
      <c r="H337" s="244">
        <v>4</v>
      </c>
      <c r="I337" s="245"/>
      <c r="J337" s="246">
        <f>ROUND(I337*H337,2)</f>
        <v>0</v>
      </c>
      <c r="K337" s="242" t="s">
        <v>400</v>
      </c>
      <c r="L337" s="73"/>
      <c r="M337" s="247" t="s">
        <v>22</v>
      </c>
      <c r="N337" s="248" t="s">
        <v>44</v>
      </c>
      <c r="O337" s="48"/>
      <c r="P337" s="249">
        <f>O337*H337</f>
        <v>0</v>
      </c>
      <c r="Q337" s="249">
        <v>0.00078</v>
      </c>
      <c r="R337" s="249">
        <f>Q337*H337</f>
        <v>0.00312</v>
      </c>
      <c r="S337" s="249">
        <v>0</v>
      </c>
      <c r="T337" s="250">
        <f>S337*H337</f>
        <v>0</v>
      </c>
      <c r="AR337" s="25" t="s">
        <v>493</v>
      </c>
      <c r="AT337" s="25" t="s">
        <v>396</v>
      </c>
      <c r="AU337" s="25" t="s">
        <v>81</v>
      </c>
      <c r="AY337" s="25" t="s">
        <v>394</v>
      </c>
      <c r="BE337" s="251">
        <f>IF(N337="základní",J337,0)</f>
        <v>0</v>
      </c>
      <c r="BF337" s="251">
        <f>IF(N337="snížená",J337,0)</f>
        <v>0</v>
      </c>
      <c r="BG337" s="251">
        <f>IF(N337="zákl. přenesená",J337,0)</f>
        <v>0</v>
      </c>
      <c r="BH337" s="251">
        <f>IF(N337="sníž. přenesená",J337,0)</f>
        <v>0</v>
      </c>
      <c r="BI337" s="251">
        <f>IF(N337="nulová",J337,0)</f>
        <v>0</v>
      </c>
      <c r="BJ337" s="25" t="s">
        <v>24</v>
      </c>
      <c r="BK337" s="251">
        <f>ROUND(I337*H337,2)</f>
        <v>0</v>
      </c>
      <c r="BL337" s="25" t="s">
        <v>493</v>
      </c>
      <c r="BM337" s="25" t="s">
        <v>3818</v>
      </c>
    </row>
    <row r="338" spans="2:47" s="1" customFormat="1" ht="13.5">
      <c r="B338" s="47"/>
      <c r="C338" s="75"/>
      <c r="D338" s="252" t="s">
        <v>403</v>
      </c>
      <c r="E338" s="75"/>
      <c r="F338" s="253" t="s">
        <v>3817</v>
      </c>
      <c r="G338" s="75"/>
      <c r="H338" s="75"/>
      <c r="I338" s="208"/>
      <c r="J338" s="75"/>
      <c r="K338" s="75"/>
      <c r="L338" s="73"/>
      <c r="M338" s="309"/>
      <c r="N338" s="310"/>
      <c r="O338" s="310"/>
      <c r="P338" s="310"/>
      <c r="Q338" s="310"/>
      <c r="R338" s="310"/>
      <c r="S338" s="310"/>
      <c r="T338" s="311"/>
      <c r="AT338" s="25" t="s">
        <v>403</v>
      </c>
      <c r="AU338" s="25" t="s">
        <v>81</v>
      </c>
    </row>
    <row r="339" spans="2:12" s="1" customFormat="1" ht="6.95" customHeight="1">
      <c r="B339" s="68"/>
      <c r="C339" s="69"/>
      <c r="D339" s="69"/>
      <c r="E339" s="69"/>
      <c r="F339" s="69"/>
      <c r="G339" s="69"/>
      <c r="H339" s="69"/>
      <c r="I339" s="181"/>
      <c r="J339" s="69"/>
      <c r="K339" s="69"/>
      <c r="L339" s="73"/>
    </row>
  </sheetData>
  <sheetProtection password="CC35" sheet="1" objects="1" scenarios="1" formatColumns="0" formatRows="0" autoFilter="0"/>
  <autoFilter ref="C93:K338"/>
  <mergeCells count="13">
    <mergeCell ref="E7:H7"/>
    <mergeCell ref="E9:H9"/>
    <mergeCell ref="E11:H11"/>
    <mergeCell ref="E26:H26"/>
    <mergeCell ref="E47:H47"/>
    <mergeCell ref="E49:H49"/>
    <mergeCell ref="E51:H51"/>
    <mergeCell ref="J55:J56"/>
    <mergeCell ref="E82:H82"/>
    <mergeCell ref="E84:H84"/>
    <mergeCell ref="E86:H86"/>
    <mergeCell ref="G1:H1"/>
    <mergeCell ref="L2:V2"/>
  </mergeCells>
  <hyperlinks>
    <hyperlink ref="F1:G1" location="C2" display="1) Krycí list soupisu"/>
    <hyperlink ref="G1:H1" location="C58" display="2) Rekapitulace"/>
    <hyperlink ref="J1" location="C9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R35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0"/>
      <c r="C1" s="150"/>
      <c r="D1" s="151" t="s">
        <v>1</v>
      </c>
      <c r="E1" s="150"/>
      <c r="F1" s="152" t="s">
        <v>158</v>
      </c>
      <c r="G1" s="152" t="s">
        <v>159</v>
      </c>
      <c r="H1" s="152"/>
      <c r="I1" s="153"/>
      <c r="J1" s="152" t="s">
        <v>160</v>
      </c>
      <c r="K1" s="151" t="s">
        <v>161</v>
      </c>
      <c r="L1" s="152" t="s">
        <v>162</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101</v>
      </c>
    </row>
    <row r="3" spans="2:46" ht="6.95" customHeight="1">
      <c r="B3" s="26"/>
      <c r="C3" s="27"/>
      <c r="D3" s="27"/>
      <c r="E3" s="27"/>
      <c r="F3" s="27"/>
      <c r="G3" s="27"/>
      <c r="H3" s="27"/>
      <c r="I3" s="155"/>
      <c r="J3" s="27"/>
      <c r="K3" s="28"/>
      <c r="AT3" s="25" t="s">
        <v>81</v>
      </c>
    </row>
    <row r="4" spans="2:46" ht="36.95" customHeight="1">
      <c r="B4" s="29"/>
      <c r="C4" s="30"/>
      <c r="D4" s="31" t="s">
        <v>167</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18</v>
      </c>
      <c r="E6" s="30"/>
      <c r="F6" s="30"/>
      <c r="G6" s="30"/>
      <c r="H6" s="30"/>
      <c r="I6" s="156"/>
      <c r="J6" s="30"/>
      <c r="K6" s="32"/>
    </row>
    <row r="7" spans="2:11" ht="16.5" customHeight="1">
      <c r="B7" s="29"/>
      <c r="C7" s="30"/>
      <c r="D7" s="30"/>
      <c r="E7" s="157" t="str">
        <f>'Rekapitulace stavby'!K6</f>
        <v>Revitalizace a zatraktivnění pevnosti - Stavební úpravy a přístavba návštěvnického centra</v>
      </c>
      <c r="F7" s="41"/>
      <c r="G7" s="41"/>
      <c r="H7" s="41"/>
      <c r="I7" s="156"/>
      <c r="J7" s="30"/>
      <c r="K7" s="32"/>
    </row>
    <row r="8" spans="2:11" ht="13.5">
      <c r="B8" s="29"/>
      <c r="C8" s="30"/>
      <c r="D8" s="41" t="s">
        <v>176</v>
      </c>
      <c r="E8" s="30"/>
      <c r="F8" s="30"/>
      <c r="G8" s="30"/>
      <c r="H8" s="30"/>
      <c r="I8" s="156"/>
      <c r="J8" s="30"/>
      <c r="K8" s="32"/>
    </row>
    <row r="9" spans="2:11" s="1" customFormat="1" ht="16.5" customHeight="1">
      <c r="B9" s="47"/>
      <c r="C9" s="48"/>
      <c r="D9" s="48"/>
      <c r="E9" s="157" t="s">
        <v>179</v>
      </c>
      <c r="F9" s="48"/>
      <c r="G9" s="48"/>
      <c r="H9" s="48"/>
      <c r="I9" s="158"/>
      <c r="J9" s="48"/>
      <c r="K9" s="52"/>
    </row>
    <row r="10" spans="2:11" s="1" customFormat="1" ht="13.5">
      <c r="B10" s="47"/>
      <c r="C10" s="48"/>
      <c r="D10" s="41" t="s">
        <v>182</v>
      </c>
      <c r="E10" s="48"/>
      <c r="F10" s="48"/>
      <c r="G10" s="48"/>
      <c r="H10" s="48"/>
      <c r="I10" s="158"/>
      <c r="J10" s="48"/>
      <c r="K10" s="52"/>
    </row>
    <row r="11" spans="2:11" s="1" customFormat="1" ht="36.95" customHeight="1">
      <c r="B11" s="47"/>
      <c r="C11" s="48"/>
      <c r="D11" s="48"/>
      <c r="E11" s="159" t="s">
        <v>3819</v>
      </c>
      <c r="F11" s="48"/>
      <c r="G11" s="48"/>
      <c r="H11" s="48"/>
      <c r="I11" s="158"/>
      <c r="J11" s="48"/>
      <c r="K11" s="52"/>
    </row>
    <row r="12" spans="2:11" s="1" customFormat="1" ht="13.5">
      <c r="B12" s="47"/>
      <c r="C12" s="48"/>
      <c r="D12" s="48"/>
      <c r="E12" s="48"/>
      <c r="F12" s="48"/>
      <c r="G12" s="48"/>
      <c r="H12" s="48"/>
      <c r="I12" s="158"/>
      <c r="J12" s="48"/>
      <c r="K12" s="52"/>
    </row>
    <row r="13" spans="2:11" s="1" customFormat="1" ht="14.4" customHeight="1">
      <c r="B13" s="47"/>
      <c r="C13" s="48"/>
      <c r="D13" s="41" t="s">
        <v>21</v>
      </c>
      <c r="E13" s="48"/>
      <c r="F13" s="36" t="s">
        <v>22</v>
      </c>
      <c r="G13" s="48"/>
      <c r="H13" s="48"/>
      <c r="I13" s="160" t="s">
        <v>23</v>
      </c>
      <c r="J13" s="36" t="s">
        <v>22</v>
      </c>
      <c r="K13" s="52"/>
    </row>
    <row r="14" spans="2:11" s="1" customFormat="1" ht="14.4" customHeight="1">
      <c r="B14" s="47"/>
      <c r="C14" s="48"/>
      <c r="D14" s="41" t="s">
        <v>25</v>
      </c>
      <c r="E14" s="48"/>
      <c r="F14" s="36" t="s">
        <v>26</v>
      </c>
      <c r="G14" s="48"/>
      <c r="H14" s="48"/>
      <c r="I14" s="160" t="s">
        <v>27</v>
      </c>
      <c r="J14" s="161" t="str">
        <f>'Rekapitulace stavby'!AN8</f>
        <v>3. 5. 2017</v>
      </c>
      <c r="K14" s="52"/>
    </row>
    <row r="15" spans="2:11" s="1" customFormat="1" ht="10.8" customHeight="1">
      <c r="B15" s="47"/>
      <c r="C15" s="48"/>
      <c r="D15" s="48"/>
      <c r="E15" s="48"/>
      <c r="F15" s="48"/>
      <c r="G15" s="48"/>
      <c r="H15" s="48"/>
      <c r="I15" s="158"/>
      <c r="J15" s="48"/>
      <c r="K15" s="52"/>
    </row>
    <row r="16" spans="2:11" s="1" customFormat="1" ht="14.4" customHeight="1">
      <c r="B16" s="47"/>
      <c r="C16" s="48"/>
      <c r="D16" s="41" t="s">
        <v>29</v>
      </c>
      <c r="E16" s="48"/>
      <c r="F16" s="48"/>
      <c r="G16" s="48"/>
      <c r="H16" s="48"/>
      <c r="I16" s="160" t="s">
        <v>30</v>
      </c>
      <c r="J16" s="36" t="str">
        <f>IF('Rekapitulace stavby'!AN10="","",'Rekapitulace stavby'!AN10)</f>
        <v/>
      </c>
      <c r="K16" s="52"/>
    </row>
    <row r="17" spans="2:11" s="1" customFormat="1" ht="18" customHeight="1">
      <c r="B17" s="47"/>
      <c r="C17" s="48"/>
      <c r="D17" s="48"/>
      <c r="E17" s="36" t="str">
        <f>IF('Rekapitulace stavby'!E11="","",'Rekapitulace stavby'!E11)</f>
        <v xml:space="preserve"> </v>
      </c>
      <c r="F17" s="48"/>
      <c r="G17" s="48"/>
      <c r="H17" s="48"/>
      <c r="I17" s="160" t="s">
        <v>32</v>
      </c>
      <c r="J17" s="36" t="str">
        <f>IF('Rekapitulace stavby'!AN11="","",'Rekapitulace stavby'!AN11)</f>
        <v/>
      </c>
      <c r="K17" s="52"/>
    </row>
    <row r="18" spans="2:11" s="1" customFormat="1" ht="6.95" customHeight="1">
      <c r="B18" s="47"/>
      <c r="C18" s="48"/>
      <c r="D18" s="48"/>
      <c r="E18" s="48"/>
      <c r="F18" s="48"/>
      <c r="G18" s="48"/>
      <c r="H18" s="48"/>
      <c r="I18" s="158"/>
      <c r="J18" s="48"/>
      <c r="K18" s="52"/>
    </row>
    <row r="19" spans="2:11" s="1" customFormat="1" ht="14.4" customHeight="1">
      <c r="B19" s="47"/>
      <c r="C19" s="48"/>
      <c r="D19" s="41" t="s">
        <v>33</v>
      </c>
      <c r="E19" s="48"/>
      <c r="F19" s="48"/>
      <c r="G19" s="48"/>
      <c r="H19" s="48"/>
      <c r="I19" s="160" t="s">
        <v>30</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60" t="s">
        <v>32</v>
      </c>
      <c r="J20" s="36" t="str">
        <f>IF('Rekapitulace stavby'!AN14="Vyplň údaj","",IF('Rekapitulace stavby'!AN14="","",'Rekapitulace stavby'!AN14))</f>
        <v/>
      </c>
      <c r="K20" s="52"/>
    </row>
    <row r="21" spans="2:11" s="1" customFormat="1" ht="6.95" customHeight="1">
      <c r="B21" s="47"/>
      <c r="C21" s="48"/>
      <c r="D21" s="48"/>
      <c r="E21" s="48"/>
      <c r="F21" s="48"/>
      <c r="G21" s="48"/>
      <c r="H21" s="48"/>
      <c r="I21" s="158"/>
      <c r="J21" s="48"/>
      <c r="K21" s="52"/>
    </row>
    <row r="22" spans="2:11" s="1" customFormat="1" ht="14.4" customHeight="1">
      <c r="B22" s="47"/>
      <c r="C22" s="48"/>
      <c r="D22" s="41" t="s">
        <v>35</v>
      </c>
      <c r="E22" s="48"/>
      <c r="F22" s="48"/>
      <c r="G22" s="48"/>
      <c r="H22" s="48"/>
      <c r="I22" s="160" t="s">
        <v>30</v>
      </c>
      <c r="J22" s="36" t="str">
        <f>IF('Rekapitulace stavby'!AN16="","",'Rekapitulace stavby'!AN16)</f>
        <v/>
      </c>
      <c r="K22" s="52"/>
    </row>
    <row r="23" spans="2:11" s="1" customFormat="1" ht="18" customHeight="1">
      <c r="B23" s="47"/>
      <c r="C23" s="48"/>
      <c r="D23" s="48"/>
      <c r="E23" s="36" t="str">
        <f>IF('Rekapitulace stavby'!E17="","",'Rekapitulace stavby'!E17)</f>
        <v xml:space="preserve"> </v>
      </c>
      <c r="F23" s="48"/>
      <c r="G23" s="48"/>
      <c r="H23" s="48"/>
      <c r="I23" s="160" t="s">
        <v>32</v>
      </c>
      <c r="J23" s="36" t="str">
        <f>IF('Rekapitulace stavby'!AN17="","",'Rekapitulace stavby'!AN17)</f>
        <v/>
      </c>
      <c r="K23" s="52"/>
    </row>
    <row r="24" spans="2:11" s="1" customFormat="1" ht="6.95" customHeight="1">
      <c r="B24" s="47"/>
      <c r="C24" s="48"/>
      <c r="D24" s="48"/>
      <c r="E24" s="48"/>
      <c r="F24" s="48"/>
      <c r="G24" s="48"/>
      <c r="H24" s="48"/>
      <c r="I24" s="158"/>
      <c r="J24" s="48"/>
      <c r="K24" s="52"/>
    </row>
    <row r="25" spans="2:11" s="1" customFormat="1" ht="14.4" customHeight="1">
      <c r="B25" s="47"/>
      <c r="C25" s="48"/>
      <c r="D25" s="41" t="s">
        <v>37</v>
      </c>
      <c r="E25" s="48"/>
      <c r="F25" s="48"/>
      <c r="G25" s="48"/>
      <c r="H25" s="48"/>
      <c r="I25" s="158"/>
      <c r="J25" s="48"/>
      <c r="K25" s="52"/>
    </row>
    <row r="26" spans="2:11" s="7" customFormat="1" ht="16.5" customHeight="1">
      <c r="B26" s="162"/>
      <c r="C26" s="163"/>
      <c r="D26" s="163"/>
      <c r="E26" s="45" t="s">
        <v>22</v>
      </c>
      <c r="F26" s="45"/>
      <c r="G26" s="45"/>
      <c r="H26" s="45"/>
      <c r="I26" s="164"/>
      <c r="J26" s="163"/>
      <c r="K26" s="165"/>
    </row>
    <row r="27" spans="2:11" s="1" customFormat="1" ht="6.95" customHeight="1">
      <c r="B27" s="47"/>
      <c r="C27" s="48"/>
      <c r="D27" s="48"/>
      <c r="E27" s="48"/>
      <c r="F27" s="48"/>
      <c r="G27" s="48"/>
      <c r="H27" s="48"/>
      <c r="I27" s="158"/>
      <c r="J27" s="48"/>
      <c r="K27" s="52"/>
    </row>
    <row r="28" spans="2:11" s="1" customFormat="1" ht="6.95" customHeight="1">
      <c r="B28" s="47"/>
      <c r="C28" s="48"/>
      <c r="D28" s="107"/>
      <c r="E28" s="107"/>
      <c r="F28" s="107"/>
      <c r="G28" s="107"/>
      <c r="H28" s="107"/>
      <c r="I28" s="167"/>
      <c r="J28" s="107"/>
      <c r="K28" s="168"/>
    </row>
    <row r="29" spans="2:11" s="1" customFormat="1" ht="25.4" customHeight="1">
      <c r="B29" s="47"/>
      <c r="C29" s="48"/>
      <c r="D29" s="169" t="s">
        <v>39</v>
      </c>
      <c r="E29" s="48"/>
      <c r="F29" s="48"/>
      <c r="G29" s="48"/>
      <c r="H29" s="48"/>
      <c r="I29" s="158"/>
      <c r="J29" s="170">
        <f>ROUND(J90,2)</f>
        <v>0</v>
      </c>
      <c r="K29" s="52"/>
    </row>
    <row r="30" spans="2:11" s="1" customFormat="1" ht="6.95" customHeight="1">
      <c r="B30" s="47"/>
      <c r="C30" s="48"/>
      <c r="D30" s="107"/>
      <c r="E30" s="107"/>
      <c r="F30" s="107"/>
      <c r="G30" s="107"/>
      <c r="H30" s="107"/>
      <c r="I30" s="167"/>
      <c r="J30" s="107"/>
      <c r="K30" s="168"/>
    </row>
    <row r="31" spans="2:11" s="1" customFormat="1" ht="14.4" customHeight="1">
      <c r="B31" s="47"/>
      <c r="C31" s="48"/>
      <c r="D31" s="48"/>
      <c r="E31" s="48"/>
      <c r="F31" s="53" t="s">
        <v>41</v>
      </c>
      <c r="G31" s="48"/>
      <c r="H31" s="48"/>
      <c r="I31" s="171" t="s">
        <v>40</v>
      </c>
      <c r="J31" s="53" t="s">
        <v>42</v>
      </c>
      <c r="K31" s="52"/>
    </row>
    <row r="32" spans="2:11" s="1" customFormat="1" ht="14.4" customHeight="1">
      <c r="B32" s="47"/>
      <c r="C32" s="48"/>
      <c r="D32" s="56" t="s">
        <v>43</v>
      </c>
      <c r="E32" s="56" t="s">
        <v>44</v>
      </c>
      <c r="F32" s="172">
        <f>ROUND(SUM(BE90:BE357),2)</f>
        <v>0</v>
      </c>
      <c r="G32" s="48"/>
      <c r="H32" s="48"/>
      <c r="I32" s="173">
        <v>0.21</v>
      </c>
      <c r="J32" s="172">
        <f>ROUND(ROUND((SUM(BE90:BE357)),2)*I32,2)</f>
        <v>0</v>
      </c>
      <c r="K32" s="52"/>
    </row>
    <row r="33" spans="2:11" s="1" customFormat="1" ht="14.4" customHeight="1">
      <c r="B33" s="47"/>
      <c r="C33" s="48"/>
      <c r="D33" s="48"/>
      <c r="E33" s="56" t="s">
        <v>45</v>
      </c>
      <c r="F33" s="172">
        <f>ROUND(SUM(BF90:BF357),2)</f>
        <v>0</v>
      </c>
      <c r="G33" s="48"/>
      <c r="H33" s="48"/>
      <c r="I33" s="173">
        <v>0.15</v>
      </c>
      <c r="J33" s="172">
        <f>ROUND(ROUND((SUM(BF90:BF357)),2)*I33,2)</f>
        <v>0</v>
      </c>
      <c r="K33" s="52"/>
    </row>
    <row r="34" spans="2:11" s="1" customFormat="1" ht="14.4" customHeight="1" hidden="1">
      <c r="B34" s="47"/>
      <c r="C34" s="48"/>
      <c r="D34" s="48"/>
      <c r="E34" s="56" t="s">
        <v>46</v>
      </c>
      <c r="F34" s="172">
        <f>ROUND(SUM(BG90:BG357),2)</f>
        <v>0</v>
      </c>
      <c r="G34" s="48"/>
      <c r="H34" s="48"/>
      <c r="I34" s="173">
        <v>0.21</v>
      </c>
      <c r="J34" s="172">
        <v>0</v>
      </c>
      <c r="K34" s="52"/>
    </row>
    <row r="35" spans="2:11" s="1" customFormat="1" ht="14.4" customHeight="1" hidden="1">
      <c r="B35" s="47"/>
      <c r="C35" s="48"/>
      <c r="D35" s="48"/>
      <c r="E35" s="56" t="s">
        <v>47</v>
      </c>
      <c r="F35" s="172">
        <f>ROUND(SUM(BH90:BH357),2)</f>
        <v>0</v>
      </c>
      <c r="G35" s="48"/>
      <c r="H35" s="48"/>
      <c r="I35" s="173">
        <v>0.15</v>
      </c>
      <c r="J35" s="172">
        <v>0</v>
      </c>
      <c r="K35" s="52"/>
    </row>
    <row r="36" spans="2:11" s="1" customFormat="1" ht="14.4" customHeight="1" hidden="1">
      <c r="B36" s="47"/>
      <c r="C36" s="48"/>
      <c r="D36" s="48"/>
      <c r="E36" s="56" t="s">
        <v>48</v>
      </c>
      <c r="F36" s="172">
        <f>ROUND(SUM(BI90:BI357),2)</f>
        <v>0</v>
      </c>
      <c r="G36" s="48"/>
      <c r="H36" s="48"/>
      <c r="I36" s="173">
        <v>0</v>
      </c>
      <c r="J36" s="172">
        <v>0</v>
      </c>
      <c r="K36" s="52"/>
    </row>
    <row r="37" spans="2:11" s="1" customFormat="1" ht="6.95" customHeight="1">
      <c r="B37" s="47"/>
      <c r="C37" s="48"/>
      <c r="D37" s="48"/>
      <c r="E37" s="48"/>
      <c r="F37" s="48"/>
      <c r="G37" s="48"/>
      <c r="H37" s="48"/>
      <c r="I37" s="158"/>
      <c r="J37" s="48"/>
      <c r="K37" s="52"/>
    </row>
    <row r="38" spans="2:11" s="1" customFormat="1" ht="25.4" customHeight="1">
      <c r="B38" s="47"/>
      <c r="C38" s="174"/>
      <c r="D38" s="175" t="s">
        <v>49</v>
      </c>
      <c r="E38" s="99"/>
      <c r="F38" s="99"/>
      <c r="G38" s="176" t="s">
        <v>50</v>
      </c>
      <c r="H38" s="177" t="s">
        <v>51</v>
      </c>
      <c r="I38" s="178"/>
      <c r="J38" s="179">
        <f>SUM(J29:J36)</f>
        <v>0</v>
      </c>
      <c r="K38" s="180"/>
    </row>
    <row r="39" spans="2:11" s="1" customFormat="1" ht="14.4" customHeight="1">
      <c r="B39" s="68"/>
      <c r="C39" s="69"/>
      <c r="D39" s="69"/>
      <c r="E39" s="69"/>
      <c r="F39" s="69"/>
      <c r="G39" s="69"/>
      <c r="H39" s="69"/>
      <c r="I39" s="181"/>
      <c r="J39" s="69"/>
      <c r="K39" s="70"/>
    </row>
    <row r="43" spans="2:11" s="1" customFormat="1" ht="6.95" customHeight="1">
      <c r="B43" s="182"/>
      <c r="C43" s="183"/>
      <c r="D43" s="183"/>
      <c r="E43" s="183"/>
      <c r="F43" s="183"/>
      <c r="G43" s="183"/>
      <c r="H43" s="183"/>
      <c r="I43" s="184"/>
      <c r="J43" s="183"/>
      <c r="K43" s="185"/>
    </row>
    <row r="44" spans="2:11" s="1" customFormat="1" ht="36.95" customHeight="1">
      <c r="B44" s="47"/>
      <c r="C44" s="31" t="s">
        <v>252</v>
      </c>
      <c r="D44" s="48"/>
      <c r="E44" s="48"/>
      <c r="F44" s="48"/>
      <c r="G44" s="48"/>
      <c r="H44" s="48"/>
      <c r="I44" s="158"/>
      <c r="J44" s="48"/>
      <c r="K44" s="52"/>
    </row>
    <row r="45" spans="2:11" s="1" customFormat="1" ht="6.95" customHeight="1">
      <c r="B45" s="47"/>
      <c r="C45" s="48"/>
      <c r="D45" s="48"/>
      <c r="E45" s="48"/>
      <c r="F45" s="48"/>
      <c r="G45" s="48"/>
      <c r="H45" s="48"/>
      <c r="I45" s="158"/>
      <c r="J45" s="48"/>
      <c r="K45" s="52"/>
    </row>
    <row r="46" spans="2:11" s="1" customFormat="1" ht="14.4" customHeight="1">
      <c r="B46" s="47"/>
      <c r="C46" s="41" t="s">
        <v>18</v>
      </c>
      <c r="D46" s="48"/>
      <c r="E46" s="48"/>
      <c r="F46" s="48"/>
      <c r="G46" s="48"/>
      <c r="H46" s="48"/>
      <c r="I46" s="158"/>
      <c r="J46" s="48"/>
      <c r="K46" s="52"/>
    </row>
    <row r="47" spans="2:11" s="1" customFormat="1" ht="16.5" customHeight="1">
      <c r="B47" s="47"/>
      <c r="C47" s="48"/>
      <c r="D47" s="48"/>
      <c r="E47" s="157" t="str">
        <f>E7</f>
        <v>Revitalizace a zatraktivnění pevnosti - Stavební úpravy a přístavba návštěvnického centra</v>
      </c>
      <c r="F47" s="41"/>
      <c r="G47" s="41"/>
      <c r="H47" s="41"/>
      <c r="I47" s="158"/>
      <c r="J47" s="48"/>
      <c r="K47" s="52"/>
    </row>
    <row r="48" spans="2:11" ht="13.5">
      <c r="B48" s="29"/>
      <c r="C48" s="41" t="s">
        <v>176</v>
      </c>
      <c r="D48" s="30"/>
      <c r="E48" s="30"/>
      <c r="F48" s="30"/>
      <c r="G48" s="30"/>
      <c r="H48" s="30"/>
      <c r="I48" s="156"/>
      <c r="J48" s="30"/>
      <c r="K48" s="32"/>
    </row>
    <row r="49" spans="2:11" s="1" customFormat="1" ht="16.5" customHeight="1">
      <c r="B49" s="47"/>
      <c r="C49" s="48"/>
      <c r="D49" s="48"/>
      <c r="E49" s="157" t="s">
        <v>179</v>
      </c>
      <c r="F49" s="48"/>
      <c r="G49" s="48"/>
      <c r="H49" s="48"/>
      <c r="I49" s="158"/>
      <c r="J49" s="48"/>
      <c r="K49" s="52"/>
    </row>
    <row r="50" spans="2:11" s="1" customFormat="1" ht="14.4" customHeight="1">
      <c r="B50" s="47"/>
      <c r="C50" s="41" t="s">
        <v>182</v>
      </c>
      <c r="D50" s="48"/>
      <c r="E50" s="48"/>
      <c r="F50" s="48"/>
      <c r="G50" s="48"/>
      <c r="H50" s="48"/>
      <c r="I50" s="158"/>
      <c r="J50" s="48"/>
      <c r="K50" s="52"/>
    </row>
    <row r="51" spans="2:11" s="1" customFormat="1" ht="17.25" customHeight="1">
      <c r="B51" s="47"/>
      <c r="C51" s="48"/>
      <c r="D51" s="48"/>
      <c r="E51" s="159" t="str">
        <f>E11</f>
        <v>vzd - Vzduchotechnika</v>
      </c>
      <c r="F51" s="48"/>
      <c r="G51" s="48"/>
      <c r="H51" s="48"/>
      <c r="I51" s="158"/>
      <c r="J51" s="48"/>
      <c r="K51" s="52"/>
    </row>
    <row r="52" spans="2:11" s="1" customFormat="1" ht="6.95" customHeight="1">
      <c r="B52" s="47"/>
      <c r="C52" s="48"/>
      <c r="D52" s="48"/>
      <c r="E52" s="48"/>
      <c r="F52" s="48"/>
      <c r="G52" s="48"/>
      <c r="H52" s="48"/>
      <c r="I52" s="158"/>
      <c r="J52" s="48"/>
      <c r="K52" s="52"/>
    </row>
    <row r="53" spans="2:11" s="1" customFormat="1" ht="18" customHeight="1">
      <c r="B53" s="47"/>
      <c r="C53" s="41" t="s">
        <v>25</v>
      </c>
      <c r="D53" s="48"/>
      <c r="E53" s="48"/>
      <c r="F53" s="36" t="str">
        <f>F14</f>
        <v>Dobrošov</v>
      </c>
      <c r="G53" s="48"/>
      <c r="H53" s="48"/>
      <c r="I53" s="160" t="s">
        <v>27</v>
      </c>
      <c r="J53" s="161" t="str">
        <f>IF(J14="","",J14)</f>
        <v>3. 5. 2017</v>
      </c>
      <c r="K53" s="52"/>
    </row>
    <row r="54" spans="2:11" s="1" customFormat="1" ht="6.95" customHeight="1">
      <c r="B54" s="47"/>
      <c r="C54" s="48"/>
      <c r="D54" s="48"/>
      <c r="E54" s="48"/>
      <c r="F54" s="48"/>
      <c r="G54" s="48"/>
      <c r="H54" s="48"/>
      <c r="I54" s="158"/>
      <c r="J54" s="48"/>
      <c r="K54" s="52"/>
    </row>
    <row r="55" spans="2:11" s="1" customFormat="1" ht="13.5">
      <c r="B55" s="47"/>
      <c r="C55" s="41" t="s">
        <v>29</v>
      </c>
      <c r="D55" s="48"/>
      <c r="E55" s="48"/>
      <c r="F55" s="36" t="str">
        <f>E17</f>
        <v xml:space="preserve"> </v>
      </c>
      <c r="G55" s="48"/>
      <c r="H55" s="48"/>
      <c r="I55" s="160" t="s">
        <v>35</v>
      </c>
      <c r="J55" s="45" t="str">
        <f>E23</f>
        <v xml:space="preserve"> </v>
      </c>
      <c r="K55" s="52"/>
    </row>
    <row r="56" spans="2:11" s="1" customFormat="1" ht="14.4" customHeight="1">
      <c r="B56" s="47"/>
      <c r="C56" s="41" t="s">
        <v>33</v>
      </c>
      <c r="D56" s="48"/>
      <c r="E56" s="48"/>
      <c r="F56" s="36" t="str">
        <f>IF(E20="","",E20)</f>
        <v/>
      </c>
      <c r="G56" s="48"/>
      <c r="H56" s="48"/>
      <c r="I56" s="158"/>
      <c r="J56" s="186"/>
      <c r="K56" s="52"/>
    </row>
    <row r="57" spans="2:11" s="1" customFormat="1" ht="10.3" customHeight="1">
      <c r="B57" s="47"/>
      <c r="C57" s="48"/>
      <c r="D57" s="48"/>
      <c r="E57" s="48"/>
      <c r="F57" s="48"/>
      <c r="G57" s="48"/>
      <c r="H57" s="48"/>
      <c r="I57" s="158"/>
      <c r="J57" s="48"/>
      <c r="K57" s="52"/>
    </row>
    <row r="58" spans="2:11" s="1" customFormat="1" ht="29.25" customHeight="1">
      <c r="B58" s="47"/>
      <c r="C58" s="187" t="s">
        <v>281</v>
      </c>
      <c r="D58" s="174"/>
      <c r="E58" s="174"/>
      <c r="F58" s="174"/>
      <c r="G58" s="174"/>
      <c r="H58" s="174"/>
      <c r="I58" s="188"/>
      <c r="J58" s="189" t="s">
        <v>282</v>
      </c>
      <c r="K58" s="190"/>
    </row>
    <row r="59" spans="2:11" s="1" customFormat="1" ht="10.3" customHeight="1">
      <c r="B59" s="47"/>
      <c r="C59" s="48"/>
      <c r="D59" s="48"/>
      <c r="E59" s="48"/>
      <c r="F59" s="48"/>
      <c r="G59" s="48"/>
      <c r="H59" s="48"/>
      <c r="I59" s="158"/>
      <c r="J59" s="48"/>
      <c r="K59" s="52"/>
    </row>
    <row r="60" spans="2:47" s="1" customFormat="1" ht="29.25" customHeight="1">
      <c r="B60" s="47"/>
      <c r="C60" s="191" t="s">
        <v>287</v>
      </c>
      <c r="D60" s="48"/>
      <c r="E60" s="48"/>
      <c r="F60" s="48"/>
      <c r="G60" s="48"/>
      <c r="H60" s="48"/>
      <c r="I60" s="158"/>
      <c r="J60" s="170">
        <f>J90</f>
        <v>0</v>
      </c>
      <c r="K60" s="52"/>
      <c r="AU60" s="25" t="s">
        <v>288</v>
      </c>
    </row>
    <row r="61" spans="2:11" s="8" customFormat="1" ht="24.95" customHeight="1">
      <c r="B61" s="192"/>
      <c r="C61" s="193"/>
      <c r="D61" s="194" t="s">
        <v>3820</v>
      </c>
      <c r="E61" s="195"/>
      <c r="F61" s="195"/>
      <c r="G61" s="195"/>
      <c r="H61" s="195"/>
      <c r="I61" s="196"/>
      <c r="J61" s="197">
        <f>J91</f>
        <v>0</v>
      </c>
      <c r="K61" s="198"/>
    </row>
    <row r="62" spans="2:11" s="8" customFormat="1" ht="24.95" customHeight="1">
      <c r="B62" s="192"/>
      <c r="C62" s="193"/>
      <c r="D62" s="194" t="s">
        <v>3821</v>
      </c>
      <c r="E62" s="195"/>
      <c r="F62" s="195"/>
      <c r="G62" s="195"/>
      <c r="H62" s="195"/>
      <c r="I62" s="196"/>
      <c r="J62" s="197">
        <f>J224</f>
        <v>0</v>
      </c>
      <c r="K62" s="198"/>
    </row>
    <row r="63" spans="2:11" s="8" customFormat="1" ht="24.95" customHeight="1">
      <c r="B63" s="192"/>
      <c r="C63" s="193"/>
      <c r="D63" s="194" t="s">
        <v>3822</v>
      </c>
      <c r="E63" s="195"/>
      <c r="F63" s="195"/>
      <c r="G63" s="195"/>
      <c r="H63" s="195"/>
      <c r="I63" s="196"/>
      <c r="J63" s="197">
        <f>J237</f>
        <v>0</v>
      </c>
      <c r="K63" s="198"/>
    </row>
    <row r="64" spans="2:11" s="8" customFormat="1" ht="24.95" customHeight="1">
      <c r="B64" s="192"/>
      <c r="C64" s="193"/>
      <c r="D64" s="194" t="s">
        <v>3823</v>
      </c>
      <c r="E64" s="195"/>
      <c r="F64" s="195"/>
      <c r="G64" s="195"/>
      <c r="H64" s="195"/>
      <c r="I64" s="196"/>
      <c r="J64" s="197">
        <f>J286</f>
        <v>0</v>
      </c>
      <c r="K64" s="198"/>
    </row>
    <row r="65" spans="2:11" s="8" customFormat="1" ht="24.95" customHeight="1">
      <c r="B65" s="192"/>
      <c r="C65" s="193"/>
      <c r="D65" s="194" t="s">
        <v>3824</v>
      </c>
      <c r="E65" s="195"/>
      <c r="F65" s="195"/>
      <c r="G65" s="195"/>
      <c r="H65" s="195"/>
      <c r="I65" s="196"/>
      <c r="J65" s="197">
        <f>J323</f>
        <v>0</v>
      </c>
      <c r="K65" s="198"/>
    </row>
    <row r="66" spans="2:11" s="8" customFormat="1" ht="24.95" customHeight="1">
      <c r="B66" s="192"/>
      <c r="C66" s="193"/>
      <c r="D66" s="194" t="s">
        <v>3825</v>
      </c>
      <c r="E66" s="195"/>
      <c r="F66" s="195"/>
      <c r="G66" s="195"/>
      <c r="H66" s="195"/>
      <c r="I66" s="196"/>
      <c r="J66" s="197">
        <f>J327</f>
        <v>0</v>
      </c>
      <c r="K66" s="198"/>
    </row>
    <row r="67" spans="2:11" s="8" customFormat="1" ht="24.95" customHeight="1">
      <c r="B67" s="192"/>
      <c r="C67" s="193"/>
      <c r="D67" s="194" t="s">
        <v>3826</v>
      </c>
      <c r="E67" s="195"/>
      <c r="F67" s="195"/>
      <c r="G67" s="195"/>
      <c r="H67" s="195"/>
      <c r="I67" s="196"/>
      <c r="J67" s="197">
        <f>J337</f>
        <v>0</v>
      </c>
      <c r="K67" s="198"/>
    </row>
    <row r="68" spans="2:11" s="8" customFormat="1" ht="24.95" customHeight="1">
      <c r="B68" s="192"/>
      <c r="C68" s="193"/>
      <c r="D68" s="194" t="s">
        <v>3827</v>
      </c>
      <c r="E68" s="195"/>
      <c r="F68" s="195"/>
      <c r="G68" s="195"/>
      <c r="H68" s="195"/>
      <c r="I68" s="196"/>
      <c r="J68" s="197">
        <f>J341</f>
        <v>0</v>
      </c>
      <c r="K68" s="198"/>
    </row>
    <row r="69" spans="2:11" s="1" customFormat="1" ht="21.8" customHeight="1">
      <c r="B69" s="47"/>
      <c r="C69" s="48"/>
      <c r="D69" s="48"/>
      <c r="E69" s="48"/>
      <c r="F69" s="48"/>
      <c r="G69" s="48"/>
      <c r="H69" s="48"/>
      <c r="I69" s="158"/>
      <c r="J69" s="48"/>
      <c r="K69" s="52"/>
    </row>
    <row r="70" spans="2:11" s="1" customFormat="1" ht="6.95" customHeight="1">
      <c r="B70" s="68"/>
      <c r="C70" s="69"/>
      <c r="D70" s="69"/>
      <c r="E70" s="69"/>
      <c r="F70" s="69"/>
      <c r="G70" s="69"/>
      <c r="H70" s="69"/>
      <c r="I70" s="181"/>
      <c r="J70" s="69"/>
      <c r="K70" s="70"/>
    </row>
    <row r="74" spans="2:12" s="1" customFormat="1" ht="6.95" customHeight="1">
      <c r="B74" s="71"/>
      <c r="C74" s="72"/>
      <c r="D74" s="72"/>
      <c r="E74" s="72"/>
      <c r="F74" s="72"/>
      <c r="G74" s="72"/>
      <c r="H74" s="72"/>
      <c r="I74" s="184"/>
      <c r="J74" s="72"/>
      <c r="K74" s="72"/>
      <c r="L74" s="73"/>
    </row>
    <row r="75" spans="2:12" s="1" customFormat="1" ht="36.95" customHeight="1">
      <c r="B75" s="47"/>
      <c r="C75" s="74" t="s">
        <v>378</v>
      </c>
      <c r="D75" s="75"/>
      <c r="E75" s="75"/>
      <c r="F75" s="75"/>
      <c r="G75" s="75"/>
      <c r="H75" s="75"/>
      <c r="I75" s="208"/>
      <c r="J75" s="75"/>
      <c r="K75" s="75"/>
      <c r="L75" s="73"/>
    </row>
    <row r="76" spans="2:12" s="1" customFormat="1" ht="6.95" customHeight="1">
      <c r="B76" s="47"/>
      <c r="C76" s="75"/>
      <c r="D76" s="75"/>
      <c r="E76" s="75"/>
      <c r="F76" s="75"/>
      <c r="G76" s="75"/>
      <c r="H76" s="75"/>
      <c r="I76" s="208"/>
      <c r="J76" s="75"/>
      <c r="K76" s="75"/>
      <c r="L76" s="73"/>
    </row>
    <row r="77" spans="2:12" s="1" customFormat="1" ht="14.4" customHeight="1">
      <c r="B77" s="47"/>
      <c r="C77" s="77" t="s">
        <v>18</v>
      </c>
      <c r="D77" s="75"/>
      <c r="E77" s="75"/>
      <c r="F77" s="75"/>
      <c r="G77" s="75"/>
      <c r="H77" s="75"/>
      <c r="I77" s="208"/>
      <c r="J77" s="75"/>
      <c r="K77" s="75"/>
      <c r="L77" s="73"/>
    </row>
    <row r="78" spans="2:12" s="1" customFormat="1" ht="16.5" customHeight="1">
      <c r="B78" s="47"/>
      <c r="C78" s="75"/>
      <c r="D78" s="75"/>
      <c r="E78" s="209" t="str">
        <f>E7</f>
        <v>Revitalizace a zatraktivnění pevnosti - Stavební úpravy a přístavba návštěvnického centra</v>
      </c>
      <c r="F78" s="77"/>
      <c r="G78" s="77"/>
      <c r="H78" s="77"/>
      <c r="I78" s="208"/>
      <c r="J78" s="75"/>
      <c r="K78" s="75"/>
      <c r="L78" s="73"/>
    </row>
    <row r="79" spans="2:12" ht="13.5">
      <c r="B79" s="29"/>
      <c r="C79" s="77" t="s">
        <v>176</v>
      </c>
      <c r="D79" s="210"/>
      <c r="E79" s="210"/>
      <c r="F79" s="210"/>
      <c r="G79" s="210"/>
      <c r="H79" s="210"/>
      <c r="I79" s="149"/>
      <c r="J79" s="210"/>
      <c r="K79" s="210"/>
      <c r="L79" s="211"/>
    </row>
    <row r="80" spans="2:12" s="1" customFormat="1" ht="16.5" customHeight="1">
      <c r="B80" s="47"/>
      <c r="C80" s="75"/>
      <c r="D80" s="75"/>
      <c r="E80" s="209" t="s">
        <v>179</v>
      </c>
      <c r="F80" s="75"/>
      <c r="G80" s="75"/>
      <c r="H80" s="75"/>
      <c r="I80" s="208"/>
      <c r="J80" s="75"/>
      <c r="K80" s="75"/>
      <c r="L80" s="73"/>
    </row>
    <row r="81" spans="2:12" s="1" customFormat="1" ht="14.4" customHeight="1">
      <c r="B81" s="47"/>
      <c r="C81" s="77" t="s">
        <v>182</v>
      </c>
      <c r="D81" s="75"/>
      <c r="E81" s="75"/>
      <c r="F81" s="75"/>
      <c r="G81" s="75"/>
      <c r="H81" s="75"/>
      <c r="I81" s="208"/>
      <c r="J81" s="75"/>
      <c r="K81" s="75"/>
      <c r="L81" s="73"/>
    </row>
    <row r="82" spans="2:12" s="1" customFormat="1" ht="17.25" customHeight="1">
      <c r="B82" s="47"/>
      <c r="C82" s="75"/>
      <c r="D82" s="75"/>
      <c r="E82" s="83" t="str">
        <f>E11</f>
        <v>vzd - Vzduchotechnika</v>
      </c>
      <c r="F82" s="75"/>
      <c r="G82" s="75"/>
      <c r="H82" s="75"/>
      <c r="I82" s="208"/>
      <c r="J82" s="75"/>
      <c r="K82" s="75"/>
      <c r="L82" s="73"/>
    </row>
    <row r="83" spans="2:12" s="1" customFormat="1" ht="6.95" customHeight="1">
      <c r="B83" s="47"/>
      <c r="C83" s="75"/>
      <c r="D83" s="75"/>
      <c r="E83" s="75"/>
      <c r="F83" s="75"/>
      <c r="G83" s="75"/>
      <c r="H83" s="75"/>
      <c r="I83" s="208"/>
      <c r="J83" s="75"/>
      <c r="K83" s="75"/>
      <c r="L83" s="73"/>
    </row>
    <row r="84" spans="2:12" s="1" customFormat="1" ht="18" customHeight="1">
      <c r="B84" s="47"/>
      <c r="C84" s="77" t="s">
        <v>25</v>
      </c>
      <c r="D84" s="75"/>
      <c r="E84" s="75"/>
      <c r="F84" s="212" t="str">
        <f>F14</f>
        <v>Dobrošov</v>
      </c>
      <c r="G84" s="75"/>
      <c r="H84" s="75"/>
      <c r="I84" s="213" t="s">
        <v>27</v>
      </c>
      <c r="J84" s="86" t="str">
        <f>IF(J14="","",J14)</f>
        <v>3. 5. 2017</v>
      </c>
      <c r="K84" s="75"/>
      <c r="L84" s="73"/>
    </row>
    <row r="85" spans="2:12" s="1" customFormat="1" ht="6.95" customHeight="1">
      <c r="B85" s="47"/>
      <c r="C85" s="75"/>
      <c r="D85" s="75"/>
      <c r="E85" s="75"/>
      <c r="F85" s="75"/>
      <c r="G85" s="75"/>
      <c r="H85" s="75"/>
      <c r="I85" s="208"/>
      <c r="J85" s="75"/>
      <c r="K85" s="75"/>
      <c r="L85" s="73"/>
    </row>
    <row r="86" spans="2:12" s="1" customFormat="1" ht="13.5">
      <c r="B86" s="47"/>
      <c r="C86" s="77" t="s">
        <v>29</v>
      </c>
      <c r="D86" s="75"/>
      <c r="E86" s="75"/>
      <c r="F86" s="212" t="str">
        <f>E17</f>
        <v xml:space="preserve"> </v>
      </c>
      <c r="G86" s="75"/>
      <c r="H86" s="75"/>
      <c r="I86" s="213" t="s">
        <v>35</v>
      </c>
      <c r="J86" s="212" t="str">
        <f>E23</f>
        <v xml:space="preserve"> </v>
      </c>
      <c r="K86" s="75"/>
      <c r="L86" s="73"/>
    </row>
    <row r="87" spans="2:12" s="1" customFormat="1" ht="14.4" customHeight="1">
      <c r="B87" s="47"/>
      <c r="C87" s="77" t="s">
        <v>33</v>
      </c>
      <c r="D87" s="75"/>
      <c r="E87" s="75"/>
      <c r="F87" s="212" t="str">
        <f>IF(E20="","",E20)</f>
        <v/>
      </c>
      <c r="G87" s="75"/>
      <c r="H87" s="75"/>
      <c r="I87" s="208"/>
      <c r="J87" s="75"/>
      <c r="K87" s="75"/>
      <c r="L87" s="73"/>
    </row>
    <row r="88" spans="2:12" s="1" customFormat="1" ht="10.3" customHeight="1">
      <c r="B88" s="47"/>
      <c r="C88" s="75"/>
      <c r="D88" s="75"/>
      <c r="E88" s="75"/>
      <c r="F88" s="75"/>
      <c r="G88" s="75"/>
      <c r="H88" s="75"/>
      <c r="I88" s="208"/>
      <c r="J88" s="75"/>
      <c r="K88" s="75"/>
      <c r="L88" s="73"/>
    </row>
    <row r="89" spans="2:20" s="10" customFormat="1" ht="29.25" customHeight="1">
      <c r="B89" s="214"/>
      <c r="C89" s="215" t="s">
        <v>379</v>
      </c>
      <c r="D89" s="216" t="s">
        <v>58</v>
      </c>
      <c r="E89" s="216" t="s">
        <v>54</v>
      </c>
      <c r="F89" s="216" t="s">
        <v>380</v>
      </c>
      <c r="G89" s="216" t="s">
        <v>381</v>
      </c>
      <c r="H89" s="216" t="s">
        <v>382</v>
      </c>
      <c r="I89" s="217" t="s">
        <v>383</v>
      </c>
      <c r="J89" s="216" t="s">
        <v>282</v>
      </c>
      <c r="K89" s="218" t="s">
        <v>384</v>
      </c>
      <c r="L89" s="219"/>
      <c r="M89" s="103" t="s">
        <v>385</v>
      </c>
      <c r="N89" s="104" t="s">
        <v>43</v>
      </c>
      <c r="O89" s="104" t="s">
        <v>386</v>
      </c>
      <c r="P89" s="104" t="s">
        <v>387</v>
      </c>
      <c r="Q89" s="104" t="s">
        <v>388</v>
      </c>
      <c r="R89" s="104" t="s">
        <v>389</v>
      </c>
      <c r="S89" s="104" t="s">
        <v>390</v>
      </c>
      <c r="T89" s="105" t="s">
        <v>391</v>
      </c>
    </row>
    <row r="90" spans="2:63" s="1" customFormat="1" ht="29.25" customHeight="1">
      <c r="B90" s="47"/>
      <c r="C90" s="109" t="s">
        <v>287</v>
      </c>
      <c r="D90" s="75"/>
      <c r="E90" s="75"/>
      <c r="F90" s="75"/>
      <c r="G90" s="75"/>
      <c r="H90" s="75"/>
      <c r="I90" s="208"/>
      <c r="J90" s="220">
        <f>BK90</f>
        <v>0</v>
      </c>
      <c r="K90" s="75"/>
      <c r="L90" s="73"/>
      <c r="M90" s="106"/>
      <c r="N90" s="107"/>
      <c r="O90" s="107"/>
      <c r="P90" s="221">
        <f>P91+P224+P237+P286+P323+P327+P337+P341</f>
        <v>0</v>
      </c>
      <c r="Q90" s="107"/>
      <c r="R90" s="221">
        <f>R91+R224+R237+R286+R323+R327+R337+R341</f>
        <v>0</v>
      </c>
      <c r="S90" s="107"/>
      <c r="T90" s="222">
        <f>T91+T224+T237+T286+T323+T327+T337+T341</f>
        <v>0</v>
      </c>
      <c r="AT90" s="25" t="s">
        <v>72</v>
      </c>
      <c r="AU90" s="25" t="s">
        <v>288</v>
      </c>
      <c r="BK90" s="223">
        <f>BK91+BK224+BK237+BK286+BK323+BK327+BK337+BK341</f>
        <v>0</v>
      </c>
    </row>
    <row r="91" spans="2:63" s="11" customFormat="1" ht="37.4" customHeight="1">
      <c r="B91" s="224"/>
      <c r="C91" s="225"/>
      <c r="D91" s="226" t="s">
        <v>72</v>
      </c>
      <c r="E91" s="227" t="s">
        <v>24</v>
      </c>
      <c r="F91" s="227" t="s">
        <v>3828</v>
      </c>
      <c r="G91" s="225"/>
      <c r="H91" s="225"/>
      <c r="I91" s="228"/>
      <c r="J91" s="229">
        <f>BK91</f>
        <v>0</v>
      </c>
      <c r="K91" s="225"/>
      <c r="L91" s="230"/>
      <c r="M91" s="231"/>
      <c r="N91" s="232"/>
      <c r="O91" s="232"/>
      <c r="P91" s="233">
        <f>SUM(P92:P223)</f>
        <v>0</v>
      </c>
      <c r="Q91" s="232"/>
      <c r="R91" s="233">
        <f>SUM(R92:R223)</f>
        <v>0</v>
      </c>
      <c r="S91" s="232"/>
      <c r="T91" s="234">
        <f>SUM(T92:T223)</f>
        <v>0</v>
      </c>
      <c r="AR91" s="235" t="s">
        <v>24</v>
      </c>
      <c r="AT91" s="236" t="s">
        <v>72</v>
      </c>
      <c r="AU91" s="236" t="s">
        <v>73</v>
      </c>
      <c r="AY91" s="235" t="s">
        <v>394</v>
      </c>
      <c r="BK91" s="237">
        <f>SUM(BK92:BK223)</f>
        <v>0</v>
      </c>
    </row>
    <row r="92" spans="2:65" s="1" customFormat="1" ht="25.5" customHeight="1">
      <c r="B92" s="47"/>
      <c r="C92" s="240" t="s">
        <v>24</v>
      </c>
      <c r="D92" s="240" t="s">
        <v>396</v>
      </c>
      <c r="E92" s="241" t="s">
        <v>3829</v>
      </c>
      <c r="F92" s="242" t="s">
        <v>3830</v>
      </c>
      <c r="G92" s="243" t="s">
        <v>2831</v>
      </c>
      <c r="H92" s="244">
        <v>1</v>
      </c>
      <c r="I92" s="245"/>
      <c r="J92" s="246">
        <f>ROUND(I92*H92,2)</f>
        <v>0</v>
      </c>
      <c r="K92" s="242" t="s">
        <v>22</v>
      </c>
      <c r="L92" s="73"/>
      <c r="M92" s="247" t="s">
        <v>22</v>
      </c>
      <c r="N92" s="248" t="s">
        <v>44</v>
      </c>
      <c r="O92" s="48"/>
      <c r="P92" s="249">
        <f>O92*H92</f>
        <v>0</v>
      </c>
      <c r="Q92" s="249">
        <v>0</v>
      </c>
      <c r="R92" s="249">
        <f>Q92*H92</f>
        <v>0</v>
      </c>
      <c r="S92" s="249">
        <v>0</v>
      </c>
      <c r="T92" s="250">
        <f>S92*H92</f>
        <v>0</v>
      </c>
      <c r="AR92" s="25" t="s">
        <v>786</v>
      </c>
      <c r="AT92" s="25" t="s">
        <v>396</v>
      </c>
      <c r="AU92" s="25" t="s">
        <v>24</v>
      </c>
      <c r="AY92" s="25" t="s">
        <v>394</v>
      </c>
      <c r="BE92" s="251">
        <f>IF(N92="základní",J92,0)</f>
        <v>0</v>
      </c>
      <c r="BF92" s="251">
        <f>IF(N92="snížená",J92,0)</f>
        <v>0</v>
      </c>
      <c r="BG92" s="251">
        <f>IF(N92="zákl. přenesená",J92,0)</f>
        <v>0</v>
      </c>
      <c r="BH92" s="251">
        <f>IF(N92="sníž. přenesená",J92,0)</f>
        <v>0</v>
      </c>
      <c r="BI92" s="251">
        <f>IF(N92="nulová",J92,0)</f>
        <v>0</v>
      </c>
      <c r="BJ92" s="25" t="s">
        <v>24</v>
      </c>
      <c r="BK92" s="251">
        <f>ROUND(I92*H92,2)</f>
        <v>0</v>
      </c>
      <c r="BL92" s="25" t="s">
        <v>786</v>
      </c>
      <c r="BM92" s="25" t="s">
        <v>81</v>
      </c>
    </row>
    <row r="93" spans="2:47" s="1" customFormat="1" ht="13.5">
      <c r="B93" s="47"/>
      <c r="C93" s="75"/>
      <c r="D93" s="252" t="s">
        <v>403</v>
      </c>
      <c r="E93" s="75"/>
      <c r="F93" s="253" t="s">
        <v>3830</v>
      </c>
      <c r="G93" s="75"/>
      <c r="H93" s="75"/>
      <c r="I93" s="208"/>
      <c r="J93" s="75"/>
      <c r="K93" s="75"/>
      <c r="L93" s="73"/>
      <c r="M93" s="254"/>
      <c r="N93" s="48"/>
      <c r="O93" s="48"/>
      <c r="P93" s="48"/>
      <c r="Q93" s="48"/>
      <c r="R93" s="48"/>
      <c r="S93" s="48"/>
      <c r="T93" s="96"/>
      <c r="AT93" s="25" t="s">
        <v>403</v>
      </c>
      <c r="AU93" s="25" t="s">
        <v>24</v>
      </c>
    </row>
    <row r="94" spans="2:47" s="1" customFormat="1" ht="13.5">
      <c r="B94" s="47"/>
      <c r="C94" s="75"/>
      <c r="D94" s="252" t="s">
        <v>842</v>
      </c>
      <c r="E94" s="75"/>
      <c r="F94" s="308" t="s">
        <v>3831</v>
      </c>
      <c r="G94" s="75"/>
      <c r="H94" s="75"/>
      <c r="I94" s="208"/>
      <c r="J94" s="75"/>
      <c r="K94" s="75"/>
      <c r="L94" s="73"/>
      <c r="M94" s="254"/>
      <c r="N94" s="48"/>
      <c r="O94" s="48"/>
      <c r="P94" s="48"/>
      <c r="Q94" s="48"/>
      <c r="R94" s="48"/>
      <c r="S94" s="48"/>
      <c r="T94" s="96"/>
      <c r="AT94" s="25" t="s">
        <v>842</v>
      </c>
      <c r="AU94" s="25" t="s">
        <v>24</v>
      </c>
    </row>
    <row r="95" spans="2:65" s="1" customFormat="1" ht="16.5" customHeight="1">
      <c r="B95" s="47"/>
      <c r="C95" s="240" t="s">
        <v>81</v>
      </c>
      <c r="D95" s="240" t="s">
        <v>396</v>
      </c>
      <c r="E95" s="241" t="s">
        <v>3832</v>
      </c>
      <c r="F95" s="242" t="s">
        <v>3833</v>
      </c>
      <c r="G95" s="243" t="s">
        <v>2831</v>
      </c>
      <c r="H95" s="244">
        <v>2</v>
      </c>
      <c r="I95" s="245"/>
      <c r="J95" s="246">
        <f>ROUND(I95*H95,2)</f>
        <v>0</v>
      </c>
      <c r="K95" s="242" t="s">
        <v>22</v>
      </c>
      <c r="L95" s="73"/>
      <c r="M95" s="247" t="s">
        <v>22</v>
      </c>
      <c r="N95" s="248" t="s">
        <v>44</v>
      </c>
      <c r="O95" s="48"/>
      <c r="P95" s="249">
        <f>O95*H95</f>
        <v>0</v>
      </c>
      <c r="Q95" s="249">
        <v>0</v>
      </c>
      <c r="R95" s="249">
        <f>Q95*H95</f>
        <v>0</v>
      </c>
      <c r="S95" s="249">
        <v>0</v>
      </c>
      <c r="T95" s="250">
        <f>S95*H95</f>
        <v>0</v>
      </c>
      <c r="AR95" s="25" t="s">
        <v>786</v>
      </c>
      <c r="AT95" s="25" t="s">
        <v>396</v>
      </c>
      <c r="AU95" s="25" t="s">
        <v>24</v>
      </c>
      <c r="AY95" s="25" t="s">
        <v>394</v>
      </c>
      <c r="BE95" s="251">
        <f>IF(N95="základní",J95,0)</f>
        <v>0</v>
      </c>
      <c r="BF95" s="251">
        <f>IF(N95="snížená",J95,0)</f>
        <v>0</v>
      </c>
      <c r="BG95" s="251">
        <f>IF(N95="zákl. přenesená",J95,0)</f>
        <v>0</v>
      </c>
      <c r="BH95" s="251">
        <f>IF(N95="sníž. přenesená",J95,0)</f>
        <v>0</v>
      </c>
      <c r="BI95" s="251">
        <f>IF(N95="nulová",J95,0)</f>
        <v>0</v>
      </c>
      <c r="BJ95" s="25" t="s">
        <v>24</v>
      </c>
      <c r="BK95" s="251">
        <f>ROUND(I95*H95,2)</f>
        <v>0</v>
      </c>
      <c r="BL95" s="25" t="s">
        <v>786</v>
      </c>
      <c r="BM95" s="25" t="s">
        <v>401</v>
      </c>
    </row>
    <row r="96" spans="2:47" s="1" customFormat="1" ht="13.5">
      <c r="B96" s="47"/>
      <c r="C96" s="75"/>
      <c r="D96" s="252" t="s">
        <v>403</v>
      </c>
      <c r="E96" s="75"/>
      <c r="F96" s="253" t="s">
        <v>3833</v>
      </c>
      <c r="G96" s="75"/>
      <c r="H96" s="75"/>
      <c r="I96" s="208"/>
      <c r="J96" s="75"/>
      <c r="K96" s="75"/>
      <c r="L96" s="73"/>
      <c r="M96" s="254"/>
      <c r="N96" s="48"/>
      <c r="O96" s="48"/>
      <c r="P96" s="48"/>
      <c r="Q96" s="48"/>
      <c r="R96" s="48"/>
      <c r="S96" s="48"/>
      <c r="T96" s="96"/>
      <c r="AT96" s="25" t="s">
        <v>403</v>
      </c>
      <c r="AU96" s="25" t="s">
        <v>24</v>
      </c>
    </row>
    <row r="97" spans="2:47" s="1" customFormat="1" ht="13.5">
      <c r="B97" s="47"/>
      <c r="C97" s="75"/>
      <c r="D97" s="252" t="s">
        <v>842</v>
      </c>
      <c r="E97" s="75"/>
      <c r="F97" s="308" t="s">
        <v>3834</v>
      </c>
      <c r="G97" s="75"/>
      <c r="H97" s="75"/>
      <c r="I97" s="208"/>
      <c r="J97" s="75"/>
      <c r="K97" s="75"/>
      <c r="L97" s="73"/>
      <c r="M97" s="254"/>
      <c r="N97" s="48"/>
      <c r="O97" s="48"/>
      <c r="P97" s="48"/>
      <c r="Q97" s="48"/>
      <c r="R97" s="48"/>
      <c r="S97" s="48"/>
      <c r="T97" s="96"/>
      <c r="AT97" s="25" t="s">
        <v>842</v>
      </c>
      <c r="AU97" s="25" t="s">
        <v>24</v>
      </c>
    </row>
    <row r="98" spans="2:65" s="1" customFormat="1" ht="16.5" customHeight="1">
      <c r="B98" s="47"/>
      <c r="C98" s="240" t="s">
        <v>413</v>
      </c>
      <c r="D98" s="240" t="s">
        <v>396</v>
      </c>
      <c r="E98" s="241" t="s">
        <v>3835</v>
      </c>
      <c r="F98" s="242" t="s">
        <v>3836</v>
      </c>
      <c r="G98" s="243" t="s">
        <v>2831</v>
      </c>
      <c r="H98" s="244">
        <v>4</v>
      </c>
      <c r="I98" s="245"/>
      <c r="J98" s="246">
        <f>ROUND(I98*H98,2)</f>
        <v>0</v>
      </c>
      <c r="K98" s="242" t="s">
        <v>22</v>
      </c>
      <c r="L98" s="73"/>
      <c r="M98" s="247" t="s">
        <v>22</v>
      </c>
      <c r="N98" s="248" t="s">
        <v>44</v>
      </c>
      <c r="O98" s="48"/>
      <c r="P98" s="249">
        <f>O98*H98</f>
        <v>0</v>
      </c>
      <c r="Q98" s="249">
        <v>0</v>
      </c>
      <c r="R98" s="249">
        <f>Q98*H98</f>
        <v>0</v>
      </c>
      <c r="S98" s="249">
        <v>0</v>
      </c>
      <c r="T98" s="250">
        <f>S98*H98</f>
        <v>0</v>
      </c>
      <c r="AR98" s="25" t="s">
        <v>786</v>
      </c>
      <c r="AT98" s="25" t="s">
        <v>396</v>
      </c>
      <c r="AU98" s="25" t="s">
        <v>24</v>
      </c>
      <c r="AY98" s="25" t="s">
        <v>394</v>
      </c>
      <c r="BE98" s="251">
        <f>IF(N98="základní",J98,0)</f>
        <v>0</v>
      </c>
      <c r="BF98" s="251">
        <f>IF(N98="snížená",J98,0)</f>
        <v>0</v>
      </c>
      <c r="BG98" s="251">
        <f>IF(N98="zákl. přenesená",J98,0)</f>
        <v>0</v>
      </c>
      <c r="BH98" s="251">
        <f>IF(N98="sníž. přenesená",J98,0)</f>
        <v>0</v>
      </c>
      <c r="BI98" s="251">
        <f>IF(N98="nulová",J98,0)</f>
        <v>0</v>
      </c>
      <c r="BJ98" s="25" t="s">
        <v>24</v>
      </c>
      <c r="BK98" s="251">
        <f>ROUND(I98*H98,2)</f>
        <v>0</v>
      </c>
      <c r="BL98" s="25" t="s">
        <v>786</v>
      </c>
      <c r="BM98" s="25" t="s">
        <v>432</v>
      </c>
    </row>
    <row r="99" spans="2:47" s="1" customFormat="1" ht="13.5">
      <c r="B99" s="47"/>
      <c r="C99" s="75"/>
      <c r="D99" s="252" t="s">
        <v>403</v>
      </c>
      <c r="E99" s="75"/>
      <c r="F99" s="253" t="s">
        <v>3836</v>
      </c>
      <c r="G99" s="75"/>
      <c r="H99" s="75"/>
      <c r="I99" s="208"/>
      <c r="J99" s="75"/>
      <c r="K99" s="75"/>
      <c r="L99" s="73"/>
      <c r="M99" s="254"/>
      <c r="N99" s="48"/>
      <c r="O99" s="48"/>
      <c r="P99" s="48"/>
      <c r="Q99" s="48"/>
      <c r="R99" s="48"/>
      <c r="S99" s="48"/>
      <c r="T99" s="96"/>
      <c r="AT99" s="25" t="s">
        <v>403</v>
      </c>
      <c r="AU99" s="25" t="s">
        <v>24</v>
      </c>
    </row>
    <row r="100" spans="2:47" s="1" customFormat="1" ht="13.5">
      <c r="B100" s="47"/>
      <c r="C100" s="75"/>
      <c r="D100" s="252" t="s">
        <v>842</v>
      </c>
      <c r="E100" s="75"/>
      <c r="F100" s="308" t="s">
        <v>3834</v>
      </c>
      <c r="G100" s="75"/>
      <c r="H100" s="75"/>
      <c r="I100" s="208"/>
      <c r="J100" s="75"/>
      <c r="K100" s="75"/>
      <c r="L100" s="73"/>
      <c r="M100" s="254"/>
      <c r="N100" s="48"/>
      <c r="O100" s="48"/>
      <c r="P100" s="48"/>
      <c r="Q100" s="48"/>
      <c r="R100" s="48"/>
      <c r="S100" s="48"/>
      <c r="T100" s="96"/>
      <c r="AT100" s="25" t="s">
        <v>842</v>
      </c>
      <c r="AU100" s="25" t="s">
        <v>24</v>
      </c>
    </row>
    <row r="101" spans="2:65" s="1" customFormat="1" ht="16.5" customHeight="1">
      <c r="B101" s="47"/>
      <c r="C101" s="240" t="s">
        <v>401</v>
      </c>
      <c r="D101" s="240" t="s">
        <v>396</v>
      </c>
      <c r="E101" s="241" t="s">
        <v>3837</v>
      </c>
      <c r="F101" s="242" t="s">
        <v>3838</v>
      </c>
      <c r="G101" s="243" t="s">
        <v>2831</v>
      </c>
      <c r="H101" s="244">
        <v>1</v>
      </c>
      <c r="I101" s="245"/>
      <c r="J101" s="246">
        <f>ROUND(I101*H101,2)</f>
        <v>0</v>
      </c>
      <c r="K101" s="242" t="s">
        <v>22</v>
      </c>
      <c r="L101" s="73"/>
      <c r="M101" s="247" t="s">
        <v>22</v>
      </c>
      <c r="N101" s="248" t="s">
        <v>44</v>
      </c>
      <c r="O101" s="48"/>
      <c r="P101" s="249">
        <f>O101*H101</f>
        <v>0</v>
      </c>
      <c r="Q101" s="249">
        <v>0</v>
      </c>
      <c r="R101" s="249">
        <f>Q101*H101</f>
        <v>0</v>
      </c>
      <c r="S101" s="249">
        <v>0</v>
      </c>
      <c r="T101" s="250">
        <f>S101*H101</f>
        <v>0</v>
      </c>
      <c r="AR101" s="25" t="s">
        <v>786</v>
      </c>
      <c r="AT101" s="25" t="s">
        <v>396</v>
      </c>
      <c r="AU101" s="25" t="s">
        <v>24</v>
      </c>
      <c r="AY101" s="25" t="s">
        <v>394</v>
      </c>
      <c r="BE101" s="251">
        <f>IF(N101="základní",J101,0)</f>
        <v>0</v>
      </c>
      <c r="BF101" s="251">
        <f>IF(N101="snížená",J101,0)</f>
        <v>0</v>
      </c>
      <c r="BG101" s="251">
        <f>IF(N101="zákl. přenesená",J101,0)</f>
        <v>0</v>
      </c>
      <c r="BH101" s="251">
        <f>IF(N101="sníž. přenesená",J101,0)</f>
        <v>0</v>
      </c>
      <c r="BI101" s="251">
        <f>IF(N101="nulová",J101,0)</f>
        <v>0</v>
      </c>
      <c r="BJ101" s="25" t="s">
        <v>24</v>
      </c>
      <c r="BK101" s="251">
        <f>ROUND(I101*H101,2)</f>
        <v>0</v>
      </c>
      <c r="BL101" s="25" t="s">
        <v>786</v>
      </c>
      <c r="BM101" s="25" t="s">
        <v>443</v>
      </c>
    </row>
    <row r="102" spans="2:47" s="1" customFormat="1" ht="13.5">
      <c r="B102" s="47"/>
      <c r="C102" s="75"/>
      <c r="D102" s="252" t="s">
        <v>403</v>
      </c>
      <c r="E102" s="75"/>
      <c r="F102" s="253" t="s">
        <v>3838</v>
      </c>
      <c r="G102" s="75"/>
      <c r="H102" s="75"/>
      <c r="I102" s="208"/>
      <c r="J102" s="75"/>
      <c r="K102" s="75"/>
      <c r="L102" s="73"/>
      <c r="M102" s="254"/>
      <c r="N102" s="48"/>
      <c r="O102" s="48"/>
      <c r="P102" s="48"/>
      <c r="Q102" s="48"/>
      <c r="R102" s="48"/>
      <c r="S102" s="48"/>
      <c r="T102" s="96"/>
      <c r="AT102" s="25" t="s">
        <v>403</v>
      </c>
      <c r="AU102" s="25" t="s">
        <v>24</v>
      </c>
    </row>
    <row r="103" spans="2:47" s="1" customFormat="1" ht="13.5">
      <c r="B103" s="47"/>
      <c r="C103" s="75"/>
      <c r="D103" s="252" t="s">
        <v>842</v>
      </c>
      <c r="E103" s="75"/>
      <c r="F103" s="308" t="s">
        <v>3834</v>
      </c>
      <c r="G103" s="75"/>
      <c r="H103" s="75"/>
      <c r="I103" s="208"/>
      <c r="J103" s="75"/>
      <c r="K103" s="75"/>
      <c r="L103" s="73"/>
      <c r="M103" s="254"/>
      <c r="N103" s="48"/>
      <c r="O103" s="48"/>
      <c r="P103" s="48"/>
      <c r="Q103" s="48"/>
      <c r="R103" s="48"/>
      <c r="S103" s="48"/>
      <c r="T103" s="96"/>
      <c r="AT103" s="25" t="s">
        <v>842</v>
      </c>
      <c r="AU103" s="25" t="s">
        <v>24</v>
      </c>
    </row>
    <row r="104" spans="2:65" s="1" customFormat="1" ht="16.5" customHeight="1">
      <c r="B104" s="47"/>
      <c r="C104" s="240" t="s">
        <v>422</v>
      </c>
      <c r="D104" s="240" t="s">
        <v>396</v>
      </c>
      <c r="E104" s="241" t="s">
        <v>3839</v>
      </c>
      <c r="F104" s="242" t="s">
        <v>3840</v>
      </c>
      <c r="G104" s="243" t="s">
        <v>2831</v>
      </c>
      <c r="H104" s="244">
        <v>1</v>
      </c>
      <c r="I104" s="245"/>
      <c r="J104" s="246">
        <f>ROUND(I104*H104,2)</f>
        <v>0</v>
      </c>
      <c r="K104" s="242" t="s">
        <v>22</v>
      </c>
      <c r="L104" s="73"/>
      <c r="M104" s="247" t="s">
        <v>22</v>
      </c>
      <c r="N104" s="248" t="s">
        <v>44</v>
      </c>
      <c r="O104" s="48"/>
      <c r="P104" s="249">
        <f>O104*H104</f>
        <v>0</v>
      </c>
      <c r="Q104" s="249">
        <v>0</v>
      </c>
      <c r="R104" s="249">
        <f>Q104*H104</f>
        <v>0</v>
      </c>
      <c r="S104" s="249">
        <v>0</v>
      </c>
      <c r="T104" s="250">
        <f>S104*H104</f>
        <v>0</v>
      </c>
      <c r="AR104" s="25" t="s">
        <v>786</v>
      </c>
      <c r="AT104" s="25" t="s">
        <v>396</v>
      </c>
      <c r="AU104" s="25" t="s">
        <v>24</v>
      </c>
      <c r="AY104" s="25" t="s">
        <v>394</v>
      </c>
      <c r="BE104" s="251">
        <f>IF(N104="základní",J104,0)</f>
        <v>0</v>
      </c>
      <c r="BF104" s="251">
        <f>IF(N104="snížená",J104,0)</f>
        <v>0</v>
      </c>
      <c r="BG104" s="251">
        <f>IF(N104="zákl. přenesená",J104,0)</f>
        <v>0</v>
      </c>
      <c r="BH104" s="251">
        <f>IF(N104="sníž. přenesená",J104,0)</f>
        <v>0</v>
      </c>
      <c r="BI104" s="251">
        <f>IF(N104="nulová",J104,0)</f>
        <v>0</v>
      </c>
      <c r="BJ104" s="25" t="s">
        <v>24</v>
      </c>
      <c r="BK104" s="251">
        <f>ROUND(I104*H104,2)</f>
        <v>0</v>
      </c>
      <c r="BL104" s="25" t="s">
        <v>786</v>
      </c>
      <c r="BM104" s="25" t="s">
        <v>455</v>
      </c>
    </row>
    <row r="105" spans="2:47" s="1" customFormat="1" ht="13.5">
      <c r="B105" s="47"/>
      <c r="C105" s="75"/>
      <c r="D105" s="252" t="s">
        <v>403</v>
      </c>
      <c r="E105" s="75"/>
      <c r="F105" s="253" t="s">
        <v>3840</v>
      </c>
      <c r="G105" s="75"/>
      <c r="H105" s="75"/>
      <c r="I105" s="208"/>
      <c r="J105" s="75"/>
      <c r="K105" s="75"/>
      <c r="L105" s="73"/>
      <c r="M105" s="254"/>
      <c r="N105" s="48"/>
      <c r="O105" s="48"/>
      <c r="P105" s="48"/>
      <c r="Q105" s="48"/>
      <c r="R105" s="48"/>
      <c r="S105" s="48"/>
      <c r="T105" s="96"/>
      <c r="AT105" s="25" t="s">
        <v>403</v>
      </c>
      <c r="AU105" s="25" t="s">
        <v>24</v>
      </c>
    </row>
    <row r="106" spans="2:47" s="1" customFormat="1" ht="13.5">
      <c r="B106" s="47"/>
      <c r="C106" s="75"/>
      <c r="D106" s="252" t="s">
        <v>842</v>
      </c>
      <c r="E106" s="75"/>
      <c r="F106" s="308" t="s">
        <v>3834</v>
      </c>
      <c r="G106" s="75"/>
      <c r="H106" s="75"/>
      <c r="I106" s="208"/>
      <c r="J106" s="75"/>
      <c r="K106" s="75"/>
      <c r="L106" s="73"/>
      <c r="M106" s="254"/>
      <c r="N106" s="48"/>
      <c r="O106" s="48"/>
      <c r="P106" s="48"/>
      <c r="Q106" s="48"/>
      <c r="R106" s="48"/>
      <c r="S106" s="48"/>
      <c r="T106" s="96"/>
      <c r="AT106" s="25" t="s">
        <v>842</v>
      </c>
      <c r="AU106" s="25" t="s">
        <v>24</v>
      </c>
    </row>
    <row r="107" spans="2:65" s="1" customFormat="1" ht="16.5" customHeight="1">
      <c r="B107" s="47"/>
      <c r="C107" s="240" t="s">
        <v>432</v>
      </c>
      <c r="D107" s="240" t="s">
        <v>396</v>
      </c>
      <c r="E107" s="241" t="s">
        <v>3841</v>
      </c>
      <c r="F107" s="242" t="s">
        <v>3842</v>
      </c>
      <c r="G107" s="243" t="s">
        <v>2831</v>
      </c>
      <c r="H107" s="244">
        <v>1</v>
      </c>
      <c r="I107" s="245"/>
      <c r="J107" s="246">
        <f>ROUND(I107*H107,2)</f>
        <v>0</v>
      </c>
      <c r="K107" s="242" t="s">
        <v>22</v>
      </c>
      <c r="L107" s="73"/>
      <c r="M107" s="247" t="s">
        <v>22</v>
      </c>
      <c r="N107" s="248" t="s">
        <v>44</v>
      </c>
      <c r="O107" s="48"/>
      <c r="P107" s="249">
        <f>O107*H107</f>
        <v>0</v>
      </c>
      <c r="Q107" s="249">
        <v>0</v>
      </c>
      <c r="R107" s="249">
        <f>Q107*H107</f>
        <v>0</v>
      </c>
      <c r="S107" s="249">
        <v>0</v>
      </c>
      <c r="T107" s="250">
        <f>S107*H107</f>
        <v>0</v>
      </c>
      <c r="AR107" s="25" t="s">
        <v>786</v>
      </c>
      <c r="AT107" s="25" t="s">
        <v>396</v>
      </c>
      <c r="AU107" s="25" t="s">
        <v>24</v>
      </c>
      <c r="AY107" s="25" t="s">
        <v>394</v>
      </c>
      <c r="BE107" s="251">
        <f>IF(N107="základní",J107,0)</f>
        <v>0</v>
      </c>
      <c r="BF107" s="251">
        <f>IF(N107="snížená",J107,0)</f>
        <v>0</v>
      </c>
      <c r="BG107" s="251">
        <f>IF(N107="zákl. přenesená",J107,0)</f>
        <v>0</v>
      </c>
      <c r="BH107" s="251">
        <f>IF(N107="sníž. přenesená",J107,0)</f>
        <v>0</v>
      </c>
      <c r="BI107" s="251">
        <f>IF(N107="nulová",J107,0)</f>
        <v>0</v>
      </c>
      <c r="BJ107" s="25" t="s">
        <v>24</v>
      </c>
      <c r="BK107" s="251">
        <f>ROUND(I107*H107,2)</f>
        <v>0</v>
      </c>
      <c r="BL107" s="25" t="s">
        <v>786</v>
      </c>
      <c r="BM107" s="25" t="s">
        <v>305</v>
      </c>
    </row>
    <row r="108" spans="2:47" s="1" customFormat="1" ht="13.5">
      <c r="B108" s="47"/>
      <c r="C108" s="75"/>
      <c r="D108" s="252" t="s">
        <v>403</v>
      </c>
      <c r="E108" s="75"/>
      <c r="F108" s="253" t="s">
        <v>3842</v>
      </c>
      <c r="G108" s="75"/>
      <c r="H108" s="75"/>
      <c r="I108" s="208"/>
      <c r="J108" s="75"/>
      <c r="K108" s="75"/>
      <c r="L108" s="73"/>
      <c r="M108" s="254"/>
      <c r="N108" s="48"/>
      <c r="O108" s="48"/>
      <c r="P108" s="48"/>
      <c r="Q108" s="48"/>
      <c r="R108" s="48"/>
      <c r="S108" s="48"/>
      <c r="T108" s="96"/>
      <c r="AT108" s="25" t="s">
        <v>403</v>
      </c>
      <c r="AU108" s="25" t="s">
        <v>24</v>
      </c>
    </row>
    <row r="109" spans="2:47" s="1" customFormat="1" ht="13.5">
      <c r="B109" s="47"/>
      <c r="C109" s="75"/>
      <c r="D109" s="252" t="s">
        <v>842</v>
      </c>
      <c r="E109" s="75"/>
      <c r="F109" s="308" t="s">
        <v>3834</v>
      </c>
      <c r="G109" s="75"/>
      <c r="H109" s="75"/>
      <c r="I109" s="208"/>
      <c r="J109" s="75"/>
      <c r="K109" s="75"/>
      <c r="L109" s="73"/>
      <c r="M109" s="254"/>
      <c r="N109" s="48"/>
      <c r="O109" s="48"/>
      <c r="P109" s="48"/>
      <c r="Q109" s="48"/>
      <c r="R109" s="48"/>
      <c r="S109" s="48"/>
      <c r="T109" s="96"/>
      <c r="AT109" s="25" t="s">
        <v>842</v>
      </c>
      <c r="AU109" s="25" t="s">
        <v>24</v>
      </c>
    </row>
    <row r="110" spans="2:65" s="1" customFormat="1" ht="16.5" customHeight="1">
      <c r="B110" s="47"/>
      <c r="C110" s="240" t="s">
        <v>437</v>
      </c>
      <c r="D110" s="240" t="s">
        <v>396</v>
      </c>
      <c r="E110" s="241" t="s">
        <v>3843</v>
      </c>
      <c r="F110" s="242" t="s">
        <v>3844</v>
      </c>
      <c r="G110" s="243" t="s">
        <v>2831</v>
      </c>
      <c r="H110" s="244">
        <v>1</v>
      </c>
      <c r="I110" s="245"/>
      <c r="J110" s="246">
        <f>ROUND(I110*H110,2)</f>
        <v>0</v>
      </c>
      <c r="K110" s="242" t="s">
        <v>22</v>
      </c>
      <c r="L110" s="73"/>
      <c r="M110" s="247" t="s">
        <v>22</v>
      </c>
      <c r="N110" s="248" t="s">
        <v>44</v>
      </c>
      <c r="O110" s="48"/>
      <c r="P110" s="249">
        <f>O110*H110</f>
        <v>0</v>
      </c>
      <c r="Q110" s="249">
        <v>0</v>
      </c>
      <c r="R110" s="249">
        <f>Q110*H110</f>
        <v>0</v>
      </c>
      <c r="S110" s="249">
        <v>0</v>
      </c>
      <c r="T110" s="250">
        <f>S110*H110</f>
        <v>0</v>
      </c>
      <c r="AR110" s="25" t="s">
        <v>786</v>
      </c>
      <c r="AT110" s="25" t="s">
        <v>396</v>
      </c>
      <c r="AU110" s="25" t="s">
        <v>24</v>
      </c>
      <c r="AY110" s="25" t="s">
        <v>394</v>
      </c>
      <c r="BE110" s="251">
        <f>IF(N110="základní",J110,0)</f>
        <v>0</v>
      </c>
      <c r="BF110" s="251">
        <f>IF(N110="snížená",J110,0)</f>
        <v>0</v>
      </c>
      <c r="BG110" s="251">
        <f>IF(N110="zákl. přenesená",J110,0)</f>
        <v>0</v>
      </c>
      <c r="BH110" s="251">
        <f>IF(N110="sníž. přenesená",J110,0)</f>
        <v>0</v>
      </c>
      <c r="BI110" s="251">
        <f>IF(N110="nulová",J110,0)</f>
        <v>0</v>
      </c>
      <c r="BJ110" s="25" t="s">
        <v>24</v>
      </c>
      <c r="BK110" s="251">
        <f>ROUND(I110*H110,2)</f>
        <v>0</v>
      </c>
      <c r="BL110" s="25" t="s">
        <v>786</v>
      </c>
      <c r="BM110" s="25" t="s">
        <v>480</v>
      </c>
    </row>
    <row r="111" spans="2:47" s="1" customFormat="1" ht="13.5">
      <c r="B111" s="47"/>
      <c r="C111" s="75"/>
      <c r="D111" s="252" t="s">
        <v>403</v>
      </c>
      <c r="E111" s="75"/>
      <c r="F111" s="253" t="s">
        <v>3844</v>
      </c>
      <c r="G111" s="75"/>
      <c r="H111" s="75"/>
      <c r="I111" s="208"/>
      <c r="J111" s="75"/>
      <c r="K111" s="75"/>
      <c r="L111" s="73"/>
      <c r="M111" s="254"/>
      <c r="N111" s="48"/>
      <c r="O111" s="48"/>
      <c r="P111" s="48"/>
      <c r="Q111" s="48"/>
      <c r="R111" s="48"/>
      <c r="S111" s="48"/>
      <c r="T111" s="96"/>
      <c r="AT111" s="25" t="s">
        <v>403</v>
      </c>
      <c r="AU111" s="25" t="s">
        <v>24</v>
      </c>
    </row>
    <row r="112" spans="2:47" s="1" customFormat="1" ht="13.5">
      <c r="B112" s="47"/>
      <c r="C112" s="75"/>
      <c r="D112" s="252" t="s">
        <v>842</v>
      </c>
      <c r="E112" s="75"/>
      <c r="F112" s="308" t="s">
        <v>3834</v>
      </c>
      <c r="G112" s="75"/>
      <c r="H112" s="75"/>
      <c r="I112" s="208"/>
      <c r="J112" s="75"/>
      <c r="K112" s="75"/>
      <c r="L112" s="73"/>
      <c r="M112" s="254"/>
      <c r="N112" s="48"/>
      <c r="O112" s="48"/>
      <c r="P112" s="48"/>
      <c r="Q112" s="48"/>
      <c r="R112" s="48"/>
      <c r="S112" s="48"/>
      <c r="T112" s="96"/>
      <c r="AT112" s="25" t="s">
        <v>842</v>
      </c>
      <c r="AU112" s="25" t="s">
        <v>24</v>
      </c>
    </row>
    <row r="113" spans="2:65" s="1" customFormat="1" ht="16.5" customHeight="1">
      <c r="B113" s="47"/>
      <c r="C113" s="240" t="s">
        <v>443</v>
      </c>
      <c r="D113" s="240" t="s">
        <v>396</v>
      </c>
      <c r="E113" s="241" t="s">
        <v>3845</v>
      </c>
      <c r="F113" s="242" t="s">
        <v>3846</v>
      </c>
      <c r="G113" s="243" t="s">
        <v>2831</v>
      </c>
      <c r="H113" s="244">
        <v>1</v>
      </c>
      <c r="I113" s="245"/>
      <c r="J113" s="246">
        <f>ROUND(I113*H113,2)</f>
        <v>0</v>
      </c>
      <c r="K113" s="242" t="s">
        <v>22</v>
      </c>
      <c r="L113" s="73"/>
      <c r="M113" s="247" t="s">
        <v>22</v>
      </c>
      <c r="N113" s="248" t="s">
        <v>44</v>
      </c>
      <c r="O113" s="48"/>
      <c r="P113" s="249">
        <f>O113*H113</f>
        <v>0</v>
      </c>
      <c r="Q113" s="249">
        <v>0</v>
      </c>
      <c r="R113" s="249">
        <f>Q113*H113</f>
        <v>0</v>
      </c>
      <c r="S113" s="249">
        <v>0</v>
      </c>
      <c r="T113" s="250">
        <f>S113*H113</f>
        <v>0</v>
      </c>
      <c r="AR113" s="25" t="s">
        <v>786</v>
      </c>
      <c r="AT113" s="25" t="s">
        <v>396</v>
      </c>
      <c r="AU113" s="25" t="s">
        <v>24</v>
      </c>
      <c r="AY113" s="25" t="s">
        <v>394</v>
      </c>
      <c r="BE113" s="251">
        <f>IF(N113="základní",J113,0)</f>
        <v>0</v>
      </c>
      <c r="BF113" s="251">
        <f>IF(N113="snížená",J113,0)</f>
        <v>0</v>
      </c>
      <c r="BG113" s="251">
        <f>IF(N113="zákl. přenesená",J113,0)</f>
        <v>0</v>
      </c>
      <c r="BH113" s="251">
        <f>IF(N113="sníž. přenesená",J113,0)</f>
        <v>0</v>
      </c>
      <c r="BI113" s="251">
        <f>IF(N113="nulová",J113,0)</f>
        <v>0</v>
      </c>
      <c r="BJ113" s="25" t="s">
        <v>24</v>
      </c>
      <c r="BK113" s="251">
        <f>ROUND(I113*H113,2)</f>
        <v>0</v>
      </c>
      <c r="BL113" s="25" t="s">
        <v>786</v>
      </c>
      <c r="BM113" s="25" t="s">
        <v>493</v>
      </c>
    </row>
    <row r="114" spans="2:47" s="1" customFormat="1" ht="13.5">
      <c r="B114" s="47"/>
      <c r="C114" s="75"/>
      <c r="D114" s="252" t="s">
        <v>403</v>
      </c>
      <c r="E114" s="75"/>
      <c r="F114" s="253" t="s">
        <v>3846</v>
      </c>
      <c r="G114" s="75"/>
      <c r="H114" s="75"/>
      <c r="I114" s="208"/>
      <c r="J114" s="75"/>
      <c r="K114" s="75"/>
      <c r="L114" s="73"/>
      <c r="M114" s="254"/>
      <c r="N114" s="48"/>
      <c r="O114" s="48"/>
      <c r="P114" s="48"/>
      <c r="Q114" s="48"/>
      <c r="R114" s="48"/>
      <c r="S114" s="48"/>
      <c r="T114" s="96"/>
      <c r="AT114" s="25" t="s">
        <v>403</v>
      </c>
      <c r="AU114" s="25" t="s">
        <v>24</v>
      </c>
    </row>
    <row r="115" spans="2:47" s="1" customFormat="1" ht="13.5">
      <c r="B115" s="47"/>
      <c r="C115" s="75"/>
      <c r="D115" s="252" t="s">
        <v>842</v>
      </c>
      <c r="E115" s="75"/>
      <c r="F115" s="308" t="s">
        <v>3834</v>
      </c>
      <c r="G115" s="75"/>
      <c r="H115" s="75"/>
      <c r="I115" s="208"/>
      <c r="J115" s="75"/>
      <c r="K115" s="75"/>
      <c r="L115" s="73"/>
      <c r="M115" s="254"/>
      <c r="N115" s="48"/>
      <c r="O115" s="48"/>
      <c r="P115" s="48"/>
      <c r="Q115" s="48"/>
      <c r="R115" s="48"/>
      <c r="S115" s="48"/>
      <c r="T115" s="96"/>
      <c r="AT115" s="25" t="s">
        <v>842</v>
      </c>
      <c r="AU115" s="25" t="s">
        <v>24</v>
      </c>
    </row>
    <row r="116" spans="2:65" s="1" customFormat="1" ht="16.5" customHeight="1">
      <c r="B116" s="47"/>
      <c r="C116" s="240" t="s">
        <v>448</v>
      </c>
      <c r="D116" s="240" t="s">
        <v>396</v>
      </c>
      <c r="E116" s="241" t="s">
        <v>3847</v>
      </c>
      <c r="F116" s="242" t="s">
        <v>3848</v>
      </c>
      <c r="G116" s="243" t="s">
        <v>2831</v>
      </c>
      <c r="H116" s="244">
        <v>1</v>
      </c>
      <c r="I116" s="245"/>
      <c r="J116" s="246">
        <f>ROUND(I116*H116,2)</f>
        <v>0</v>
      </c>
      <c r="K116" s="242" t="s">
        <v>22</v>
      </c>
      <c r="L116" s="73"/>
      <c r="M116" s="247" t="s">
        <v>22</v>
      </c>
      <c r="N116" s="248" t="s">
        <v>44</v>
      </c>
      <c r="O116" s="48"/>
      <c r="P116" s="249">
        <f>O116*H116</f>
        <v>0</v>
      </c>
      <c r="Q116" s="249">
        <v>0</v>
      </c>
      <c r="R116" s="249">
        <f>Q116*H116</f>
        <v>0</v>
      </c>
      <c r="S116" s="249">
        <v>0</v>
      </c>
      <c r="T116" s="250">
        <f>S116*H116</f>
        <v>0</v>
      </c>
      <c r="AR116" s="25" t="s">
        <v>786</v>
      </c>
      <c r="AT116" s="25" t="s">
        <v>396</v>
      </c>
      <c r="AU116" s="25" t="s">
        <v>24</v>
      </c>
      <c r="AY116" s="25" t="s">
        <v>394</v>
      </c>
      <c r="BE116" s="251">
        <f>IF(N116="základní",J116,0)</f>
        <v>0</v>
      </c>
      <c r="BF116" s="251">
        <f>IF(N116="snížená",J116,0)</f>
        <v>0</v>
      </c>
      <c r="BG116" s="251">
        <f>IF(N116="zákl. přenesená",J116,0)</f>
        <v>0</v>
      </c>
      <c r="BH116" s="251">
        <f>IF(N116="sníž. přenesená",J116,0)</f>
        <v>0</v>
      </c>
      <c r="BI116" s="251">
        <f>IF(N116="nulová",J116,0)</f>
        <v>0</v>
      </c>
      <c r="BJ116" s="25" t="s">
        <v>24</v>
      </c>
      <c r="BK116" s="251">
        <f>ROUND(I116*H116,2)</f>
        <v>0</v>
      </c>
      <c r="BL116" s="25" t="s">
        <v>786</v>
      </c>
      <c r="BM116" s="25" t="s">
        <v>505</v>
      </c>
    </row>
    <row r="117" spans="2:47" s="1" customFormat="1" ht="13.5">
      <c r="B117" s="47"/>
      <c r="C117" s="75"/>
      <c r="D117" s="252" t="s">
        <v>403</v>
      </c>
      <c r="E117" s="75"/>
      <c r="F117" s="253" t="s">
        <v>3848</v>
      </c>
      <c r="G117" s="75"/>
      <c r="H117" s="75"/>
      <c r="I117" s="208"/>
      <c r="J117" s="75"/>
      <c r="K117" s="75"/>
      <c r="L117" s="73"/>
      <c r="M117" s="254"/>
      <c r="N117" s="48"/>
      <c r="O117" s="48"/>
      <c r="P117" s="48"/>
      <c r="Q117" s="48"/>
      <c r="R117" s="48"/>
      <c r="S117" s="48"/>
      <c r="T117" s="96"/>
      <c r="AT117" s="25" t="s">
        <v>403</v>
      </c>
      <c r="AU117" s="25" t="s">
        <v>24</v>
      </c>
    </row>
    <row r="118" spans="2:47" s="1" customFormat="1" ht="13.5">
      <c r="B118" s="47"/>
      <c r="C118" s="75"/>
      <c r="D118" s="252" t="s">
        <v>842</v>
      </c>
      <c r="E118" s="75"/>
      <c r="F118" s="308" t="s">
        <v>3834</v>
      </c>
      <c r="G118" s="75"/>
      <c r="H118" s="75"/>
      <c r="I118" s="208"/>
      <c r="J118" s="75"/>
      <c r="K118" s="75"/>
      <c r="L118" s="73"/>
      <c r="M118" s="254"/>
      <c r="N118" s="48"/>
      <c r="O118" s="48"/>
      <c r="P118" s="48"/>
      <c r="Q118" s="48"/>
      <c r="R118" s="48"/>
      <c r="S118" s="48"/>
      <c r="T118" s="96"/>
      <c r="AT118" s="25" t="s">
        <v>842</v>
      </c>
      <c r="AU118" s="25" t="s">
        <v>24</v>
      </c>
    </row>
    <row r="119" spans="2:65" s="1" customFormat="1" ht="16.5" customHeight="1">
      <c r="B119" s="47"/>
      <c r="C119" s="240" t="s">
        <v>455</v>
      </c>
      <c r="D119" s="240" t="s">
        <v>396</v>
      </c>
      <c r="E119" s="241" t="s">
        <v>3849</v>
      </c>
      <c r="F119" s="242" t="s">
        <v>3850</v>
      </c>
      <c r="G119" s="243" t="s">
        <v>2831</v>
      </c>
      <c r="H119" s="244">
        <v>1</v>
      </c>
      <c r="I119" s="245"/>
      <c r="J119" s="246">
        <f>ROUND(I119*H119,2)</f>
        <v>0</v>
      </c>
      <c r="K119" s="242" t="s">
        <v>22</v>
      </c>
      <c r="L119" s="73"/>
      <c r="M119" s="247" t="s">
        <v>22</v>
      </c>
      <c r="N119" s="248" t="s">
        <v>44</v>
      </c>
      <c r="O119" s="48"/>
      <c r="P119" s="249">
        <f>O119*H119</f>
        <v>0</v>
      </c>
      <c r="Q119" s="249">
        <v>0</v>
      </c>
      <c r="R119" s="249">
        <f>Q119*H119</f>
        <v>0</v>
      </c>
      <c r="S119" s="249">
        <v>0</v>
      </c>
      <c r="T119" s="250">
        <f>S119*H119</f>
        <v>0</v>
      </c>
      <c r="AR119" s="25" t="s">
        <v>786</v>
      </c>
      <c r="AT119" s="25" t="s">
        <v>396</v>
      </c>
      <c r="AU119" s="25" t="s">
        <v>24</v>
      </c>
      <c r="AY119" s="25" t="s">
        <v>394</v>
      </c>
      <c r="BE119" s="251">
        <f>IF(N119="základní",J119,0)</f>
        <v>0</v>
      </c>
      <c r="BF119" s="251">
        <f>IF(N119="snížená",J119,0)</f>
        <v>0</v>
      </c>
      <c r="BG119" s="251">
        <f>IF(N119="zákl. přenesená",J119,0)</f>
        <v>0</v>
      </c>
      <c r="BH119" s="251">
        <f>IF(N119="sníž. přenesená",J119,0)</f>
        <v>0</v>
      </c>
      <c r="BI119" s="251">
        <f>IF(N119="nulová",J119,0)</f>
        <v>0</v>
      </c>
      <c r="BJ119" s="25" t="s">
        <v>24</v>
      </c>
      <c r="BK119" s="251">
        <f>ROUND(I119*H119,2)</f>
        <v>0</v>
      </c>
      <c r="BL119" s="25" t="s">
        <v>786</v>
      </c>
      <c r="BM119" s="25" t="s">
        <v>518</v>
      </c>
    </row>
    <row r="120" spans="2:47" s="1" customFormat="1" ht="13.5">
      <c r="B120" s="47"/>
      <c r="C120" s="75"/>
      <c r="D120" s="252" t="s">
        <v>403</v>
      </c>
      <c r="E120" s="75"/>
      <c r="F120" s="253" t="s">
        <v>3850</v>
      </c>
      <c r="G120" s="75"/>
      <c r="H120" s="75"/>
      <c r="I120" s="208"/>
      <c r="J120" s="75"/>
      <c r="K120" s="75"/>
      <c r="L120" s="73"/>
      <c r="M120" s="254"/>
      <c r="N120" s="48"/>
      <c r="O120" s="48"/>
      <c r="P120" s="48"/>
      <c r="Q120" s="48"/>
      <c r="R120" s="48"/>
      <c r="S120" s="48"/>
      <c r="T120" s="96"/>
      <c r="AT120" s="25" t="s">
        <v>403</v>
      </c>
      <c r="AU120" s="25" t="s">
        <v>24</v>
      </c>
    </row>
    <row r="121" spans="2:47" s="1" customFormat="1" ht="13.5">
      <c r="B121" s="47"/>
      <c r="C121" s="75"/>
      <c r="D121" s="252" t="s">
        <v>842</v>
      </c>
      <c r="E121" s="75"/>
      <c r="F121" s="308" t="s">
        <v>3834</v>
      </c>
      <c r="G121" s="75"/>
      <c r="H121" s="75"/>
      <c r="I121" s="208"/>
      <c r="J121" s="75"/>
      <c r="K121" s="75"/>
      <c r="L121" s="73"/>
      <c r="M121" s="254"/>
      <c r="N121" s="48"/>
      <c r="O121" s="48"/>
      <c r="P121" s="48"/>
      <c r="Q121" s="48"/>
      <c r="R121" s="48"/>
      <c r="S121" s="48"/>
      <c r="T121" s="96"/>
      <c r="AT121" s="25" t="s">
        <v>842</v>
      </c>
      <c r="AU121" s="25" t="s">
        <v>24</v>
      </c>
    </row>
    <row r="122" spans="2:65" s="1" customFormat="1" ht="25.5" customHeight="1">
      <c r="B122" s="47"/>
      <c r="C122" s="240" t="s">
        <v>460</v>
      </c>
      <c r="D122" s="240" t="s">
        <v>396</v>
      </c>
      <c r="E122" s="241" t="s">
        <v>3851</v>
      </c>
      <c r="F122" s="242" t="s">
        <v>3852</v>
      </c>
      <c r="G122" s="243" t="s">
        <v>3095</v>
      </c>
      <c r="H122" s="244">
        <v>1</v>
      </c>
      <c r="I122" s="245"/>
      <c r="J122" s="246">
        <f>ROUND(I122*H122,2)</f>
        <v>0</v>
      </c>
      <c r="K122" s="242" t="s">
        <v>22</v>
      </c>
      <c r="L122" s="73"/>
      <c r="M122" s="247" t="s">
        <v>22</v>
      </c>
      <c r="N122" s="248" t="s">
        <v>44</v>
      </c>
      <c r="O122" s="48"/>
      <c r="P122" s="249">
        <f>O122*H122</f>
        <v>0</v>
      </c>
      <c r="Q122" s="249">
        <v>0</v>
      </c>
      <c r="R122" s="249">
        <f>Q122*H122</f>
        <v>0</v>
      </c>
      <c r="S122" s="249">
        <v>0</v>
      </c>
      <c r="T122" s="250">
        <f>S122*H122</f>
        <v>0</v>
      </c>
      <c r="AR122" s="25" t="s">
        <v>786</v>
      </c>
      <c r="AT122" s="25" t="s">
        <v>396</v>
      </c>
      <c r="AU122" s="25" t="s">
        <v>24</v>
      </c>
      <c r="AY122" s="25" t="s">
        <v>394</v>
      </c>
      <c r="BE122" s="251">
        <f>IF(N122="základní",J122,0)</f>
        <v>0</v>
      </c>
      <c r="BF122" s="251">
        <f>IF(N122="snížená",J122,0)</f>
        <v>0</v>
      </c>
      <c r="BG122" s="251">
        <f>IF(N122="zákl. přenesená",J122,0)</f>
        <v>0</v>
      </c>
      <c r="BH122" s="251">
        <f>IF(N122="sníž. přenesená",J122,0)</f>
        <v>0</v>
      </c>
      <c r="BI122" s="251">
        <f>IF(N122="nulová",J122,0)</f>
        <v>0</v>
      </c>
      <c r="BJ122" s="25" t="s">
        <v>24</v>
      </c>
      <c r="BK122" s="251">
        <f>ROUND(I122*H122,2)</f>
        <v>0</v>
      </c>
      <c r="BL122" s="25" t="s">
        <v>786</v>
      </c>
      <c r="BM122" s="25" t="s">
        <v>528</v>
      </c>
    </row>
    <row r="123" spans="2:47" s="1" customFormat="1" ht="13.5">
      <c r="B123" s="47"/>
      <c r="C123" s="75"/>
      <c r="D123" s="252" t="s">
        <v>403</v>
      </c>
      <c r="E123" s="75"/>
      <c r="F123" s="253" t="s">
        <v>3852</v>
      </c>
      <c r="G123" s="75"/>
      <c r="H123" s="75"/>
      <c r="I123" s="208"/>
      <c r="J123" s="75"/>
      <c r="K123" s="75"/>
      <c r="L123" s="73"/>
      <c r="M123" s="254"/>
      <c r="N123" s="48"/>
      <c r="O123" s="48"/>
      <c r="P123" s="48"/>
      <c r="Q123" s="48"/>
      <c r="R123" s="48"/>
      <c r="S123" s="48"/>
      <c r="T123" s="96"/>
      <c r="AT123" s="25" t="s">
        <v>403</v>
      </c>
      <c r="AU123" s="25" t="s">
        <v>24</v>
      </c>
    </row>
    <row r="124" spans="2:47" s="1" customFormat="1" ht="13.5">
      <c r="B124" s="47"/>
      <c r="C124" s="75"/>
      <c r="D124" s="252" t="s">
        <v>842</v>
      </c>
      <c r="E124" s="75"/>
      <c r="F124" s="308" t="s">
        <v>3834</v>
      </c>
      <c r="G124" s="75"/>
      <c r="H124" s="75"/>
      <c r="I124" s="208"/>
      <c r="J124" s="75"/>
      <c r="K124" s="75"/>
      <c r="L124" s="73"/>
      <c r="M124" s="254"/>
      <c r="N124" s="48"/>
      <c r="O124" s="48"/>
      <c r="P124" s="48"/>
      <c r="Q124" s="48"/>
      <c r="R124" s="48"/>
      <c r="S124" s="48"/>
      <c r="T124" s="96"/>
      <c r="AT124" s="25" t="s">
        <v>842</v>
      </c>
      <c r="AU124" s="25" t="s">
        <v>24</v>
      </c>
    </row>
    <row r="125" spans="2:65" s="1" customFormat="1" ht="16.5" customHeight="1">
      <c r="B125" s="47"/>
      <c r="C125" s="240" t="s">
        <v>305</v>
      </c>
      <c r="D125" s="240" t="s">
        <v>396</v>
      </c>
      <c r="E125" s="241" t="s">
        <v>3853</v>
      </c>
      <c r="F125" s="242" t="s">
        <v>3854</v>
      </c>
      <c r="G125" s="243" t="s">
        <v>2831</v>
      </c>
      <c r="H125" s="244">
        <v>1</v>
      </c>
      <c r="I125" s="245"/>
      <c r="J125" s="246">
        <f>ROUND(I125*H125,2)</f>
        <v>0</v>
      </c>
      <c r="K125" s="242" t="s">
        <v>22</v>
      </c>
      <c r="L125" s="73"/>
      <c r="M125" s="247" t="s">
        <v>22</v>
      </c>
      <c r="N125" s="248" t="s">
        <v>44</v>
      </c>
      <c r="O125" s="48"/>
      <c r="P125" s="249">
        <f>O125*H125</f>
        <v>0</v>
      </c>
      <c r="Q125" s="249">
        <v>0</v>
      </c>
      <c r="R125" s="249">
        <f>Q125*H125</f>
        <v>0</v>
      </c>
      <c r="S125" s="249">
        <v>0</v>
      </c>
      <c r="T125" s="250">
        <f>S125*H125</f>
        <v>0</v>
      </c>
      <c r="AR125" s="25" t="s">
        <v>786</v>
      </c>
      <c r="AT125" s="25" t="s">
        <v>396</v>
      </c>
      <c r="AU125" s="25" t="s">
        <v>24</v>
      </c>
      <c r="AY125" s="25" t="s">
        <v>394</v>
      </c>
      <c r="BE125" s="251">
        <f>IF(N125="základní",J125,0)</f>
        <v>0</v>
      </c>
      <c r="BF125" s="251">
        <f>IF(N125="snížená",J125,0)</f>
        <v>0</v>
      </c>
      <c r="BG125" s="251">
        <f>IF(N125="zákl. přenesená",J125,0)</f>
        <v>0</v>
      </c>
      <c r="BH125" s="251">
        <f>IF(N125="sníž. přenesená",J125,0)</f>
        <v>0</v>
      </c>
      <c r="BI125" s="251">
        <f>IF(N125="nulová",J125,0)</f>
        <v>0</v>
      </c>
      <c r="BJ125" s="25" t="s">
        <v>24</v>
      </c>
      <c r="BK125" s="251">
        <f>ROUND(I125*H125,2)</f>
        <v>0</v>
      </c>
      <c r="BL125" s="25" t="s">
        <v>786</v>
      </c>
      <c r="BM125" s="25" t="s">
        <v>540</v>
      </c>
    </row>
    <row r="126" spans="2:47" s="1" customFormat="1" ht="13.5">
      <c r="B126" s="47"/>
      <c r="C126" s="75"/>
      <c r="D126" s="252" t="s">
        <v>403</v>
      </c>
      <c r="E126" s="75"/>
      <c r="F126" s="253" t="s">
        <v>3854</v>
      </c>
      <c r="G126" s="75"/>
      <c r="H126" s="75"/>
      <c r="I126" s="208"/>
      <c r="J126" s="75"/>
      <c r="K126" s="75"/>
      <c r="L126" s="73"/>
      <c r="M126" s="254"/>
      <c r="N126" s="48"/>
      <c r="O126" s="48"/>
      <c r="P126" s="48"/>
      <c r="Q126" s="48"/>
      <c r="R126" s="48"/>
      <c r="S126" s="48"/>
      <c r="T126" s="96"/>
      <c r="AT126" s="25" t="s">
        <v>403</v>
      </c>
      <c r="AU126" s="25" t="s">
        <v>24</v>
      </c>
    </row>
    <row r="127" spans="2:47" s="1" customFormat="1" ht="13.5">
      <c r="B127" s="47"/>
      <c r="C127" s="75"/>
      <c r="D127" s="252" t="s">
        <v>842</v>
      </c>
      <c r="E127" s="75"/>
      <c r="F127" s="308" t="s">
        <v>3834</v>
      </c>
      <c r="G127" s="75"/>
      <c r="H127" s="75"/>
      <c r="I127" s="208"/>
      <c r="J127" s="75"/>
      <c r="K127" s="75"/>
      <c r="L127" s="73"/>
      <c r="M127" s="254"/>
      <c r="N127" s="48"/>
      <c r="O127" s="48"/>
      <c r="P127" s="48"/>
      <c r="Q127" s="48"/>
      <c r="R127" s="48"/>
      <c r="S127" s="48"/>
      <c r="T127" s="96"/>
      <c r="AT127" s="25" t="s">
        <v>842</v>
      </c>
      <c r="AU127" s="25" t="s">
        <v>24</v>
      </c>
    </row>
    <row r="128" spans="2:65" s="1" customFormat="1" ht="16.5" customHeight="1">
      <c r="B128" s="47"/>
      <c r="C128" s="240" t="s">
        <v>475</v>
      </c>
      <c r="D128" s="240" t="s">
        <v>396</v>
      </c>
      <c r="E128" s="241" t="s">
        <v>3855</v>
      </c>
      <c r="F128" s="242" t="s">
        <v>3856</v>
      </c>
      <c r="G128" s="243" t="s">
        <v>3857</v>
      </c>
      <c r="H128" s="244">
        <v>36</v>
      </c>
      <c r="I128" s="245"/>
      <c r="J128" s="246">
        <f>ROUND(I128*H128,2)</f>
        <v>0</v>
      </c>
      <c r="K128" s="242" t="s">
        <v>22</v>
      </c>
      <c r="L128" s="73"/>
      <c r="M128" s="247" t="s">
        <v>22</v>
      </c>
      <c r="N128" s="248" t="s">
        <v>44</v>
      </c>
      <c r="O128" s="48"/>
      <c r="P128" s="249">
        <f>O128*H128</f>
        <v>0</v>
      </c>
      <c r="Q128" s="249">
        <v>0</v>
      </c>
      <c r="R128" s="249">
        <f>Q128*H128</f>
        <v>0</v>
      </c>
      <c r="S128" s="249">
        <v>0</v>
      </c>
      <c r="T128" s="250">
        <f>S128*H128</f>
        <v>0</v>
      </c>
      <c r="AR128" s="25" t="s">
        <v>786</v>
      </c>
      <c r="AT128" s="25" t="s">
        <v>396</v>
      </c>
      <c r="AU128" s="25" t="s">
        <v>24</v>
      </c>
      <c r="AY128" s="25" t="s">
        <v>394</v>
      </c>
      <c r="BE128" s="251">
        <f>IF(N128="základní",J128,0)</f>
        <v>0</v>
      </c>
      <c r="BF128" s="251">
        <f>IF(N128="snížená",J128,0)</f>
        <v>0</v>
      </c>
      <c r="BG128" s="251">
        <f>IF(N128="zákl. přenesená",J128,0)</f>
        <v>0</v>
      </c>
      <c r="BH128" s="251">
        <f>IF(N128="sníž. přenesená",J128,0)</f>
        <v>0</v>
      </c>
      <c r="BI128" s="251">
        <f>IF(N128="nulová",J128,0)</f>
        <v>0</v>
      </c>
      <c r="BJ128" s="25" t="s">
        <v>24</v>
      </c>
      <c r="BK128" s="251">
        <f>ROUND(I128*H128,2)</f>
        <v>0</v>
      </c>
      <c r="BL128" s="25" t="s">
        <v>786</v>
      </c>
      <c r="BM128" s="25" t="s">
        <v>549</v>
      </c>
    </row>
    <row r="129" spans="2:47" s="1" customFormat="1" ht="13.5">
      <c r="B129" s="47"/>
      <c r="C129" s="75"/>
      <c r="D129" s="252" t="s">
        <v>403</v>
      </c>
      <c r="E129" s="75"/>
      <c r="F129" s="253" t="s">
        <v>3856</v>
      </c>
      <c r="G129" s="75"/>
      <c r="H129" s="75"/>
      <c r="I129" s="208"/>
      <c r="J129" s="75"/>
      <c r="K129" s="75"/>
      <c r="L129" s="73"/>
      <c r="M129" s="254"/>
      <c r="N129" s="48"/>
      <c r="O129" s="48"/>
      <c r="P129" s="48"/>
      <c r="Q129" s="48"/>
      <c r="R129" s="48"/>
      <c r="S129" s="48"/>
      <c r="T129" s="96"/>
      <c r="AT129" s="25" t="s">
        <v>403</v>
      </c>
      <c r="AU129" s="25" t="s">
        <v>24</v>
      </c>
    </row>
    <row r="130" spans="2:47" s="1" customFormat="1" ht="13.5">
      <c r="B130" s="47"/>
      <c r="C130" s="75"/>
      <c r="D130" s="252" t="s">
        <v>842</v>
      </c>
      <c r="E130" s="75"/>
      <c r="F130" s="308" t="s">
        <v>3858</v>
      </c>
      <c r="G130" s="75"/>
      <c r="H130" s="75"/>
      <c r="I130" s="208"/>
      <c r="J130" s="75"/>
      <c r="K130" s="75"/>
      <c r="L130" s="73"/>
      <c r="M130" s="254"/>
      <c r="N130" s="48"/>
      <c r="O130" s="48"/>
      <c r="P130" s="48"/>
      <c r="Q130" s="48"/>
      <c r="R130" s="48"/>
      <c r="S130" s="48"/>
      <c r="T130" s="96"/>
      <c r="AT130" s="25" t="s">
        <v>842</v>
      </c>
      <c r="AU130" s="25" t="s">
        <v>24</v>
      </c>
    </row>
    <row r="131" spans="2:65" s="1" customFormat="1" ht="16.5" customHeight="1">
      <c r="B131" s="47"/>
      <c r="C131" s="240" t="s">
        <v>480</v>
      </c>
      <c r="D131" s="240" t="s">
        <v>396</v>
      </c>
      <c r="E131" s="241" t="s">
        <v>3859</v>
      </c>
      <c r="F131" s="242" t="s">
        <v>3860</v>
      </c>
      <c r="G131" s="243" t="s">
        <v>2831</v>
      </c>
      <c r="H131" s="244">
        <v>1</v>
      </c>
      <c r="I131" s="245"/>
      <c r="J131" s="246">
        <f>ROUND(I131*H131,2)</f>
        <v>0</v>
      </c>
      <c r="K131" s="242" t="s">
        <v>22</v>
      </c>
      <c r="L131" s="73"/>
      <c r="M131" s="247" t="s">
        <v>22</v>
      </c>
      <c r="N131" s="248" t="s">
        <v>44</v>
      </c>
      <c r="O131" s="48"/>
      <c r="P131" s="249">
        <f>O131*H131</f>
        <v>0</v>
      </c>
      <c r="Q131" s="249">
        <v>0</v>
      </c>
      <c r="R131" s="249">
        <f>Q131*H131</f>
        <v>0</v>
      </c>
      <c r="S131" s="249">
        <v>0</v>
      </c>
      <c r="T131" s="250">
        <f>S131*H131</f>
        <v>0</v>
      </c>
      <c r="AR131" s="25" t="s">
        <v>786</v>
      </c>
      <c r="AT131" s="25" t="s">
        <v>396</v>
      </c>
      <c r="AU131" s="25" t="s">
        <v>24</v>
      </c>
      <c r="AY131" s="25" t="s">
        <v>394</v>
      </c>
      <c r="BE131" s="251">
        <f>IF(N131="základní",J131,0)</f>
        <v>0</v>
      </c>
      <c r="BF131" s="251">
        <f>IF(N131="snížená",J131,0)</f>
        <v>0</v>
      </c>
      <c r="BG131" s="251">
        <f>IF(N131="zákl. přenesená",J131,0)</f>
        <v>0</v>
      </c>
      <c r="BH131" s="251">
        <f>IF(N131="sníž. přenesená",J131,0)</f>
        <v>0</v>
      </c>
      <c r="BI131" s="251">
        <f>IF(N131="nulová",J131,0)</f>
        <v>0</v>
      </c>
      <c r="BJ131" s="25" t="s">
        <v>24</v>
      </c>
      <c r="BK131" s="251">
        <f>ROUND(I131*H131,2)</f>
        <v>0</v>
      </c>
      <c r="BL131" s="25" t="s">
        <v>786</v>
      </c>
      <c r="BM131" s="25" t="s">
        <v>565</v>
      </c>
    </row>
    <row r="132" spans="2:47" s="1" customFormat="1" ht="13.5">
      <c r="B132" s="47"/>
      <c r="C132" s="75"/>
      <c r="D132" s="252" t="s">
        <v>403</v>
      </c>
      <c r="E132" s="75"/>
      <c r="F132" s="253" t="s">
        <v>3860</v>
      </c>
      <c r="G132" s="75"/>
      <c r="H132" s="75"/>
      <c r="I132" s="208"/>
      <c r="J132" s="75"/>
      <c r="K132" s="75"/>
      <c r="L132" s="73"/>
      <c r="M132" s="254"/>
      <c r="N132" s="48"/>
      <c r="O132" s="48"/>
      <c r="P132" s="48"/>
      <c r="Q132" s="48"/>
      <c r="R132" s="48"/>
      <c r="S132" s="48"/>
      <c r="T132" s="96"/>
      <c r="AT132" s="25" t="s">
        <v>403</v>
      </c>
      <c r="AU132" s="25" t="s">
        <v>24</v>
      </c>
    </row>
    <row r="133" spans="2:47" s="1" customFormat="1" ht="13.5">
      <c r="B133" s="47"/>
      <c r="C133" s="75"/>
      <c r="D133" s="252" t="s">
        <v>842</v>
      </c>
      <c r="E133" s="75"/>
      <c r="F133" s="308" t="s">
        <v>3834</v>
      </c>
      <c r="G133" s="75"/>
      <c r="H133" s="75"/>
      <c r="I133" s="208"/>
      <c r="J133" s="75"/>
      <c r="K133" s="75"/>
      <c r="L133" s="73"/>
      <c r="M133" s="254"/>
      <c r="N133" s="48"/>
      <c r="O133" s="48"/>
      <c r="P133" s="48"/>
      <c r="Q133" s="48"/>
      <c r="R133" s="48"/>
      <c r="S133" s="48"/>
      <c r="T133" s="96"/>
      <c r="AT133" s="25" t="s">
        <v>842</v>
      </c>
      <c r="AU133" s="25" t="s">
        <v>24</v>
      </c>
    </row>
    <row r="134" spans="2:65" s="1" customFormat="1" ht="16.5" customHeight="1">
      <c r="B134" s="47"/>
      <c r="C134" s="240" t="s">
        <v>10</v>
      </c>
      <c r="D134" s="240" t="s">
        <v>396</v>
      </c>
      <c r="E134" s="241" t="s">
        <v>3861</v>
      </c>
      <c r="F134" s="242" t="s">
        <v>3862</v>
      </c>
      <c r="G134" s="243" t="s">
        <v>2831</v>
      </c>
      <c r="H134" s="244">
        <v>1</v>
      </c>
      <c r="I134" s="245"/>
      <c r="J134" s="246">
        <f>ROUND(I134*H134,2)</f>
        <v>0</v>
      </c>
      <c r="K134" s="242" t="s">
        <v>22</v>
      </c>
      <c r="L134" s="73"/>
      <c r="M134" s="247" t="s">
        <v>22</v>
      </c>
      <c r="N134" s="248" t="s">
        <v>44</v>
      </c>
      <c r="O134" s="48"/>
      <c r="P134" s="249">
        <f>O134*H134</f>
        <v>0</v>
      </c>
      <c r="Q134" s="249">
        <v>0</v>
      </c>
      <c r="R134" s="249">
        <f>Q134*H134</f>
        <v>0</v>
      </c>
      <c r="S134" s="249">
        <v>0</v>
      </c>
      <c r="T134" s="250">
        <f>S134*H134</f>
        <v>0</v>
      </c>
      <c r="AR134" s="25" t="s">
        <v>786</v>
      </c>
      <c r="AT134" s="25" t="s">
        <v>396</v>
      </c>
      <c r="AU134" s="25" t="s">
        <v>24</v>
      </c>
      <c r="AY134" s="25" t="s">
        <v>394</v>
      </c>
      <c r="BE134" s="251">
        <f>IF(N134="základní",J134,0)</f>
        <v>0</v>
      </c>
      <c r="BF134" s="251">
        <f>IF(N134="snížená",J134,0)</f>
        <v>0</v>
      </c>
      <c r="BG134" s="251">
        <f>IF(N134="zákl. přenesená",J134,0)</f>
        <v>0</v>
      </c>
      <c r="BH134" s="251">
        <f>IF(N134="sníž. přenesená",J134,0)</f>
        <v>0</v>
      </c>
      <c r="BI134" s="251">
        <f>IF(N134="nulová",J134,0)</f>
        <v>0</v>
      </c>
      <c r="BJ134" s="25" t="s">
        <v>24</v>
      </c>
      <c r="BK134" s="251">
        <f>ROUND(I134*H134,2)</f>
        <v>0</v>
      </c>
      <c r="BL134" s="25" t="s">
        <v>786</v>
      </c>
      <c r="BM134" s="25" t="s">
        <v>578</v>
      </c>
    </row>
    <row r="135" spans="2:47" s="1" customFormat="1" ht="13.5">
      <c r="B135" s="47"/>
      <c r="C135" s="75"/>
      <c r="D135" s="252" t="s">
        <v>403</v>
      </c>
      <c r="E135" s="75"/>
      <c r="F135" s="253" t="s">
        <v>3862</v>
      </c>
      <c r="G135" s="75"/>
      <c r="H135" s="75"/>
      <c r="I135" s="208"/>
      <c r="J135" s="75"/>
      <c r="K135" s="75"/>
      <c r="L135" s="73"/>
      <c r="M135" s="254"/>
      <c r="N135" s="48"/>
      <c r="O135" s="48"/>
      <c r="P135" s="48"/>
      <c r="Q135" s="48"/>
      <c r="R135" s="48"/>
      <c r="S135" s="48"/>
      <c r="T135" s="96"/>
      <c r="AT135" s="25" t="s">
        <v>403</v>
      </c>
      <c r="AU135" s="25" t="s">
        <v>24</v>
      </c>
    </row>
    <row r="136" spans="2:47" s="1" customFormat="1" ht="13.5">
      <c r="B136" s="47"/>
      <c r="C136" s="75"/>
      <c r="D136" s="252" t="s">
        <v>842</v>
      </c>
      <c r="E136" s="75"/>
      <c r="F136" s="308" t="s">
        <v>3834</v>
      </c>
      <c r="G136" s="75"/>
      <c r="H136" s="75"/>
      <c r="I136" s="208"/>
      <c r="J136" s="75"/>
      <c r="K136" s="75"/>
      <c r="L136" s="73"/>
      <c r="M136" s="254"/>
      <c r="N136" s="48"/>
      <c r="O136" s="48"/>
      <c r="P136" s="48"/>
      <c r="Q136" s="48"/>
      <c r="R136" s="48"/>
      <c r="S136" s="48"/>
      <c r="T136" s="96"/>
      <c r="AT136" s="25" t="s">
        <v>842</v>
      </c>
      <c r="AU136" s="25" t="s">
        <v>24</v>
      </c>
    </row>
    <row r="137" spans="2:65" s="1" customFormat="1" ht="16.5" customHeight="1">
      <c r="B137" s="47"/>
      <c r="C137" s="240" t="s">
        <v>493</v>
      </c>
      <c r="D137" s="240" t="s">
        <v>396</v>
      </c>
      <c r="E137" s="241" t="s">
        <v>3863</v>
      </c>
      <c r="F137" s="242" t="s">
        <v>3864</v>
      </c>
      <c r="G137" s="243" t="s">
        <v>2831</v>
      </c>
      <c r="H137" s="244">
        <v>1</v>
      </c>
      <c r="I137" s="245"/>
      <c r="J137" s="246">
        <f>ROUND(I137*H137,2)</f>
        <v>0</v>
      </c>
      <c r="K137" s="242" t="s">
        <v>22</v>
      </c>
      <c r="L137" s="73"/>
      <c r="M137" s="247" t="s">
        <v>22</v>
      </c>
      <c r="N137" s="248" t="s">
        <v>44</v>
      </c>
      <c r="O137" s="48"/>
      <c r="P137" s="249">
        <f>O137*H137</f>
        <v>0</v>
      </c>
      <c r="Q137" s="249">
        <v>0</v>
      </c>
      <c r="R137" s="249">
        <f>Q137*H137</f>
        <v>0</v>
      </c>
      <c r="S137" s="249">
        <v>0</v>
      </c>
      <c r="T137" s="250">
        <f>S137*H137</f>
        <v>0</v>
      </c>
      <c r="AR137" s="25" t="s">
        <v>786</v>
      </c>
      <c r="AT137" s="25" t="s">
        <v>396</v>
      </c>
      <c r="AU137" s="25" t="s">
        <v>24</v>
      </c>
      <c r="AY137" s="25" t="s">
        <v>394</v>
      </c>
      <c r="BE137" s="251">
        <f>IF(N137="základní",J137,0)</f>
        <v>0</v>
      </c>
      <c r="BF137" s="251">
        <f>IF(N137="snížená",J137,0)</f>
        <v>0</v>
      </c>
      <c r="BG137" s="251">
        <f>IF(N137="zákl. přenesená",J137,0)</f>
        <v>0</v>
      </c>
      <c r="BH137" s="251">
        <f>IF(N137="sníž. přenesená",J137,0)</f>
        <v>0</v>
      </c>
      <c r="BI137" s="251">
        <f>IF(N137="nulová",J137,0)</f>
        <v>0</v>
      </c>
      <c r="BJ137" s="25" t="s">
        <v>24</v>
      </c>
      <c r="BK137" s="251">
        <f>ROUND(I137*H137,2)</f>
        <v>0</v>
      </c>
      <c r="BL137" s="25" t="s">
        <v>786</v>
      </c>
      <c r="BM137" s="25" t="s">
        <v>588</v>
      </c>
    </row>
    <row r="138" spans="2:47" s="1" customFormat="1" ht="13.5">
      <c r="B138" s="47"/>
      <c r="C138" s="75"/>
      <c r="D138" s="252" t="s">
        <v>403</v>
      </c>
      <c r="E138" s="75"/>
      <c r="F138" s="253" t="s">
        <v>3864</v>
      </c>
      <c r="G138" s="75"/>
      <c r="H138" s="75"/>
      <c r="I138" s="208"/>
      <c r="J138" s="75"/>
      <c r="K138" s="75"/>
      <c r="L138" s="73"/>
      <c r="M138" s="254"/>
      <c r="N138" s="48"/>
      <c r="O138" s="48"/>
      <c r="P138" s="48"/>
      <c r="Q138" s="48"/>
      <c r="R138" s="48"/>
      <c r="S138" s="48"/>
      <c r="T138" s="96"/>
      <c r="AT138" s="25" t="s">
        <v>403</v>
      </c>
      <c r="AU138" s="25" t="s">
        <v>24</v>
      </c>
    </row>
    <row r="139" spans="2:47" s="1" customFormat="1" ht="13.5">
      <c r="B139" s="47"/>
      <c r="C139" s="75"/>
      <c r="D139" s="252" t="s">
        <v>842</v>
      </c>
      <c r="E139" s="75"/>
      <c r="F139" s="308" t="s">
        <v>3834</v>
      </c>
      <c r="G139" s="75"/>
      <c r="H139" s="75"/>
      <c r="I139" s="208"/>
      <c r="J139" s="75"/>
      <c r="K139" s="75"/>
      <c r="L139" s="73"/>
      <c r="M139" s="254"/>
      <c r="N139" s="48"/>
      <c r="O139" s="48"/>
      <c r="P139" s="48"/>
      <c r="Q139" s="48"/>
      <c r="R139" s="48"/>
      <c r="S139" s="48"/>
      <c r="T139" s="96"/>
      <c r="AT139" s="25" t="s">
        <v>842</v>
      </c>
      <c r="AU139" s="25" t="s">
        <v>24</v>
      </c>
    </row>
    <row r="140" spans="2:65" s="1" customFormat="1" ht="16.5" customHeight="1">
      <c r="B140" s="47"/>
      <c r="C140" s="240" t="s">
        <v>499</v>
      </c>
      <c r="D140" s="240" t="s">
        <v>396</v>
      </c>
      <c r="E140" s="241" t="s">
        <v>3865</v>
      </c>
      <c r="F140" s="242" t="s">
        <v>3866</v>
      </c>
      <c r="G140" s="243" t="s">
        <v>2831</v>
      </c>
      <c r="H140" s="244">
        <v>3</v>
      </c>
      <c r="I140" s="245"/>
      <c r="J140" s="246">
        <f>ROUND(I140*H140,2)</f>
        <v>0</v>
      </c>
      <c r="K140" s="242" t="s">
        <v>22</v>
      </c>
      <c r="L140" s="73"/>
      <c r="M140" s="247" t="s">
        <v>22</v>
      </c>
      <c r="N140" s="248" t="s">
        <v>44</v>
      </c>
      <c r="O140" s="48"/>
      <c r="P140" s="249">
        <f>O140*H140</f>
        <v>0</v>
      </c>
      <c r="Q140" s="249">
        <v>0</v>
      </c>
      <c r="R140" s="249">
        <f>Q140*H140</f>
        <v>0</v>
      </c>
      <c r="S140" s="249">
        <v>0</v>
      </c>
      <c r="T140" s="250">
        <f>S140*H140</f>
        <v>0</v>
      </c>
      <c r="AR140" s="25" t="s">
        <v>786</v>
      </c>
      <c r="AT140" s="25" t="s">
        <v>396</v>
      </c>
      <c r="AU140" s="25" t="s">
        <v>24</v>
      </c>
      <c r="AY140" s="25" t="s">
        <v>394</v>
      </c>
      <c r="BE140" s="251">
        <f>IF(N140="základní",J140,0)</f>
        <v>0</v>
      </c>
      <c r="BF140" s="251">
        <f>IF(N140="snížená",J140,0)</f>
        <v>0</v>
      </c>
      <c r="BG140" s="251">
        <f>IF(N140="zákl. přenesená",J140,0)</f>
        <v>0</v>
      </c>
      <c r="BH140" s="251">
        <f>IF(N140="sníž. přenesená",J140,0)</f>
        <v>0</v>
      </c>
      <c r="BI140" s="251">
        <f>IF(N140="nulová",J140,0)</f>
        <v>0</v>
      </c>
      <c r="BJ140" s="25" t="s">
        <v>24</v>
      </c>
      <c r="BK140" s="251">
        <f>ROUND(I140*H140,2)</f>
        <v>0</v>
      </c>
      <c r="BL140" s="25" t="s">
        <v>786</v>
      </c>
      <c r="BM140" s="25" t="s">
        <v>598</v>
      </c>
    </row>
    <row r="141" spans="2:47" s="1" customFormat="1" ht="13.5">
      <c r="B141" s="47"/>
      <c r="C141" s="75"/>
      <c r="D141" s="252" t="s">
        <v>403</v>
      </c>
      <c r="E141" s="75"/>
      <c r="F141" s="253" t="s">
        <v>3866</v>
      </c>
      <c r="G141" s="75"/>
      <c r="H141" s="75"/>
      <c r="I141" s="208"/>
      <c r="J141" s="75"/>
      <c r="K141" s="75"/>
      <c r="L141" s="73"/>
      <c r="M141" s="254"/>
      <c r="N141" s="48"/>
      <c r="O141" s="48"/>
      <c r="P141" s="48"/>
      <c r="Q141" s="48"/>
      <c r="R141" s="48"/>
      <c r="S141" s="48"/>
      <c r="T141" s="96"/>
      <c r="AT141" s="25" t="s">
        <v>403</v>
      </c>
      <c r="AU141" s="25" t="s">
        <v>24</v>
      </c>
    </row>
    <row r="142" spans="2:47" s="1" customFormat="1" ht="13.5">
      <c r="B142" s="47"/>
      <c r="C142" s="75"/>
      <c r="D142" s="252" t="s">
        <v>842</v>
      </c>
      <c r="E142" s="75"/>
      <c r="F142" s="308" t="s">
        <v>3834</v>
      </c>
      <c r="G142" s="75"/>
      <c r="H142" s="75"/>
      <c r="I142" s="208"/>
      <c r="J142" s="75"/>
      <c r="K142" s="75"/>
      <c r="L142" s="73"/>
      <c r="M142" s="254"/>
      <c r="N142" s="48"/>
      <c r="O142" s="48"/>
      <c r="P142" s="48"/>
      <c r="Q142" s="48"/>
      <c r="R142" s="48"/>
      <c r="S142" s="48"/>
      <c r="T142" s="96"/>
      <c r="AT142" s="25" t="s">
        <v>842</v>
      </c>
      <c r="AU142" s="25" t="s">
        <v>24</v>
      </c>
    </row>
    <row r="143" spans="2:65" s="1" customFormat="1" ht="16.5" customHeight="1">
      <c r="B143" s="47"/>
      <c r="C143" s="240" t="s">
        <v>505</v>
      </c>
      <c r="D143" s="240" t="s">
        <v>396</v>
      </c>
      <c r="E143" s="241" t="s">
        <v>3867</v>
      </c>
      <c r="F143" s="242" t="s">
        <v>3864</v>
      </c>
      <c r="G143" s="243" t="s">
        <v>2831</v>
      </c>
      <c r="H143" s="244">
        <v>3</v>
      </c>
      <c r="I143" s="245"/>
      <c r="J143" s="246">
        <f>ROUND(I143*H143,2)</f>
        <v>0</v>
      </c>
      <c r="K143" s="242" t="s">
        <v>22</v>
      </c>
      <c r="L143" s="73"/>
      <c r="M143" s="247" t="s">
        <v>22</v>
      </c>
      <c r="N143" s="248" t="s">
        <v>44</v>
      </c>
      <c r="O143" s="48"/>
      <c r="P143" s="249">
        <f>O143*H143</f>
        <v>0</v>
      </c>
      <c r="Q143" s="249">
        <v>0</v>
      </c>
      <c r="R143" s="249">
        <f>Q143*H143</f>
        <v>0</v>
      </c>
      <c r="S143" s="249">
        <v>0</v>
      </c>
      <c r="T143" s="250">
        <f>S143*H143</f>
        <v>0</v>
      </c>
      <c r="AR143" s="25" t="s">
        <v>786</v>
      </c>
      <c r="AT143" s="25" t="s">
        <v>396</v>
      </c>
      <c r="AU143" s="25" t="s">
        <v>24</v>
      </c>
      <c r="AY143" s="25" t="s">
        <v>394</v>
      </c>
      <c r="BE143" s="251">
        <f>IF(N143="základní",J143,0)</f>
        <v>0</v>
      </c>
      <c r="BF143" s="251">
        <f>IF(N143="snížená",J143,0)</f>
        <v>0</v>
      </c>
      <c r="BG143" s="251">
        <f>IF(N143="zákl. přenesená",J143,0)</f>
        <v>0</v>
      </c>
      <c r="BH143" s="251">
        <f>IF(N143="sníž. přenesená",J143,0)</f>
        <v>0</v>
      </c>
      <c r="BI143" s="251">
        <f>IF(N143="nulová",J143,0)</f>
        <v>0</v>
      </c>
      <c r="BJ143" s="25" t="s">
        <v>24</v>
      </c>
      <c r="BK143" s="251">
        <f>ROUND(I143*H143,2)</f>
        <v>0</v>
      </c>
      <c r="BL143" s="25" t="s">
        <v>786</v>
      </c>
      <c r="BM143" s="25" t="s">
        <v>609</v>
      </c>
    </row>
    <row r="144" spans="2:47" s="1" customFormat="1" ht="13.5">
      <c r="B144" s="47"/>
      <c r="C144" s="75"/>
      <c r="D144" s="252" t="s">
        <v>403</v>
      </c>
      <c r="E144" s="75"/>
      <c r="F144" s="253" t="s">
        <v>3864</v>
      </c>
      <c r="G144" s="75"/>
      <c r="H144" s="75"/>
      <c r="I144" s="208"/>
      <c r="J144" s="75"/>
      <c r="K144" s="75"/>
      <c r="L144" s="73"/>
      <c r="M144" s="254"/>
      <c r="N144" s="48"/>
      <c r="O144" s="48"/>
      <c r="P144" s="48"/>
      <c r="Q144" s="48"/>
      <c r="R144" s="48"/>
      <c r="S144" s="48"/>
      <c r="T144" s="96"/>
      <c r="AT144" s="25" t="s">
        <v>403</v>
      </c>
      <c r="AU144" s="25" t="s">
        <v>24</v>
      </c>
    </row>
    <row r="145" spans="2:47" s="1" customFormat="1" ht="13.5">
      <c r="B145" s="47"/>
      <c r="C145" s="75"/>
      <c r="D145" s="252" t="s">
        <v>842</v>
      </c>
      <c r="E145" s="75"/>
      <c r="F145" s="308" t="s">
        <v>3834</v>
      </c>
      <c r="G145" s="75"/>
      <c r="H145" s="75"/>
      <c r="I145" s="208"/>
      <c r="J145" s="75"/>
      <c r="K145" s="75"/>
      <c r="L145" s="73"/>
      <c r="M145" s="254"/>
      <c r="N145" s="48"/>
      <c r="O145" s="48"/>
      <c r="P145" s="48"/>
      <c r="Q145" s="48"/>
      <c r="R145" s="48"/>
      <c r="S145" s="48"/>
      <c r="T145" s="96"/>
      <c r="AT145" s="25" t="s">
        <v>842</v>
      </c>
      <c r="AU145" s="25" t="s">
        <v>24</v>
      </c>
    </row>
    <row r="146" spans="2:65" s="1" customFormat="1" ht="16.5" customHeight="1">
      <c r="B146" s="47"/>
      <c r="C146" s="240" t="s">
        <v>512</v>
      </c>
      <c r="D146" s="240" t="s">
        <v>396</v>
      </c>
      <c r="E146" s="241" t="s">
        <v>3868</v>
      </c>
      <c r="F146" s="242" t="s">
        <v>3869</v>
      </c>
      <c r="G146" s="243" t="s">
        <v>2831</v>
      </c>
      <c r="H146" s="244">
        <v>2</v>
      </c>
      <c r="I146" s="245"/>
      <c r="J146" s="246">
        <f>ROUND(I146*H146,2)</f>
        <v>0</v>
      </c>
      <c r="K146" s="242" t="s">
        <v>22</v>
      </c>
      <c r="L146" s="73"/>
      <c r="M146" s="247" t="s">
        <v>22</v>
      </c>
      <c r="N146" s="248" t="s">
        <v>44</v>
      </c>
      <c r="O146" s="48"/>
      <c r="P146" s="249">
        <f>O146*H146</f>
        <v>0</v>
      </c>
      <c r="Q146" s="249">
        <v>0</v>
      </c>
      <c r="R146" s="249">
        <f>Q146*H146</f>
        <v>0</v>
      </c>
      <c r="S146" s="249">
        <v>0</v>
      </c>
      <c r="T146" s="250">
        <f>S146*H146</f>
        <v>0</v>
      </c>
      <c r="AR146" s="25" t="s">
        <v>786</v>
      </c>
      <c r="AT146" s="25" t="s">
        <v>396</v>
      </c>
      <c r="AU146" s="25" t="s">
        <v>24</v>
      </c>
      <c r="AY146" s="25" t="s">
        <v>394</v>
      </c>
      <c r="BE146" s="251">
        <f>IF(N146="základní",J146,0)</f>
        <v>0</v>
      </c>
      <c r="BF146" s="251">
        <f>IF(N146="snížená",J146,0)</f>
        <v>0</v>
      </c>
      <c r="BG146" s="251">
        <f>IF(N146="zákl. přenesená",J146,0)</f>
        <v>0</v>
      </c>
      <c r="BH146" s="251">
        <f>IF(N146="sníž. přenesená",J146,0)</f>
        <v>0</v>
      </c>
      <c r="BI146" s="251">
        <f>IF(N146="nulová",J146,0)</f>
        <v>0</v>
      </c>
      <c r="BJ146" s="25" t="s">
        <v>24</v>
      </c>
      <c r="BK146" s="251">
        <f>ROUND(I146*H146,2)</f>
        <v>0</v>
      </c>
      <c r="BL146" s="25" t="s">
        <v>786</v>
      </c>
      <c r="BM146" s="25" t="s">
        <v>622</v>
      </c>
    </row>
    <row r="147" spans="2:47" s="1" customFormat="1" ht="13.5">
      <c r="B147" s="47"/>
      <c r="C147" s="75"/>
      <c r="D147" s="252" t="s">
        <v>403</v>
      </c>
      <c r="E147" s="75"/>
      <c r="F147" s="253" t="s">
        <v>3869</v>
      </c>
      <c r="G147" s="75"/>
      <c r="H147" s="75"/>
      <c r="I147" s="208"/>
      <c r="J147" s="75"/>
      <c r="K147" s="75"/>
      <c r="L147" s="73"/>
      <c r="M147" s="254"/>
      <c r="N147" s="48"/>
      <c r="O147" s="48"/>
      <c r="P147" s="48"/>
      <c r="Q147" s="48"/>
      <c r="R147" s="48"/>
      <c r="S147" s="48"/>
      <c r="T147" s="96"/>
      <c r="AT147" s="25" t="s">
        <v>403</v>
      </c>
      <c r="AU147" s="25" t="s">
        <v>24</v>
      </c>
    </row>
    <row r="148" spans="2:47" s="1" customFormat="1" ht="13.5">
      <c r="B148" s="47"/>
      <c r="C148" s="75"/>
      <c r="D148" s="252" t="s">
        <v>842</v>
      </c>
      <c r="E148" s="75"/>
      <c r="F148" s="308" t="s">
        <v>3834</v>
      </c>
      <c r="G148" s="75"/>
      <c r="H148" s="75"/>
      <c r="I148" s="208"/>
      <c r="J148" s="75"/>
      <c r="K148" s="75"/>
      <c r="L148" s="73"/>
      <c r="M148" s="254"/>
      <c r="N148" s="48"/>
      <c r="O148" s="48"/>
      <c r="P148" s="48"/>
      <c r="Q148" s="48"/>
      <c r="R148" s="48"/>
      <c r="S148" s="48"/>
      <c r="T148" s="96"/>
      <c r="AT148" s="25" t="s">
        <v>842</v>
      </c>
      <c r="AU148" s="25" t="s">
        <v>24</v>
      </c>
    </row>
    <row r="149" spans="2:65" s="1" customFormat="1" ht="16.5" customHeight="1">
      <c r="B149" s="47"/>
      <c r="C149" s="240" t="s">
        <v>518</v>
      </c>
      <c r="D149" s="240" t="s">
        <v>396</v>
      </c>
      <c r="E149" s="241" t="s">
        <v>3870</v>
      </c>
      <c r="F149" s="242" t="s">
        <v>3864</v>
      </c>
      <c r="G149" s="243" t="s">
        <v>2831</v>
      </c>
      <c r="H149" s="244">
        <v>2</v>
      </c>
      <c r="I149" s="245"/>
      <c r="J149" s="246">
        <f>ROUND(I149*H149,2)</f>
        <v>0</v>
      </c>
      <c r="K149" s="242" t="s">
        <v>22</v>
      </c>
      <c r="L149" s="73"/>
      <c r="M149" s="247" t="s">
        <v>22</v>
      </c>
      <c r="N149" s="248" t="s">
        <v>44</v>
      </c>
      <c r="O149" s="48"/>
      <c r="P149" s="249">
        <f>O149*H149</f>
        <v>0</v>
      </c>
      <c r="Q149" s="249">
        <v>0</v>
      </c>
      <c r="R149" s="249">
        <f>Q149*H149</f>
        <v>0</v>
      </c>
      <c r="S149" s="249">
        <v>0</v>
      </c>
      <c r="T149" s="250">
        <f>S149*H149</f>
        <v>0</v>
      </c>
      <c r="AR149" s="25" t="s">
        <v>786</v>
      </c>
      <c r="AT149" s="25" t="s">
        <v>396</v>
      </c>
      <c r="AU149" s="25" t="s">
        <v>24</v>
      </c>
      <c r="AY149" s="25" t="s">
        <v>394</v>
      </c>
      <c r="BE149" s="251">
        <f>IF(N149="základní",J149,0)</f>
        <v>0</v>
      </c>
      <c r="BF149" s="251">
        <f>IF(N149="snížená",J149,0)</f>
        <v>0</v>
      </c>
      <c r="BG149" s="251">
        <f>IF(N149="zákl. přenesená",J149,0)</f>
        <v>0</v>
      </c>
      <c r="BH149" s="251">
        <f>IF(N149="sníž. přenesená",J149,0)</f>
        <v>0</v>
      </c>
      <c r="BI149" s="251">
        <f>IF(N149="nulová",J149,0)</f>
        <v>0</v>
      </c>
      <c r="BJ149" s="25" t="s">
        <v>24</v>
      </c>
      <c r="BK149" s="251">
        <f>ROUND(I149*H149,2)</f>
        <v>0</v>
      </c>
      <c r="BL149" s="25" t="s">
        <v>786</v>
      </c>
      <c r="BM149" s="25" t="s">
        <v>636</v>
      </c>
    </row>
    <row r="150" spans="2:47" s="1" customFormat="1" ht="13.5">
      <c r="B150" s="47"/>
      <c r="C150" s="75"/>
      <c r="D150" s="252" t="s">
        <v>403</v>
      </c>
      <c r="E150" s="75"/>
      <c r="F150" s="253" t="s">
        <v>3864</v>
      </c>
      <c r="G150" s="75"/>
      <c r="H150" s="75"/>
      <c r="I150" s="208"/>
      <c r="J150" s="75"/>
      <c r="K150" s="75"/>
      <c r="L150" s="73"/>
      <c r="M150" s="254"/>
      <c r="N150" s="48"/>
      <c r="O150" s="48"/>
      <c r="P150" s="48"/>
      <c r="Q150" s="48"/>
      <c r="R150" s="48"/>
      <c r="S150" s="48"/>
      <c r="T150" s="96"/>
      <c r="AT150" s="25" t="s">
        <v>403</v>
      </c>
      <c r="AU150" s="25" t="s">
        <v>24</v>
      </c>
    </row>
    <row r="151" spans="2:47" s="1" customFormat="1" ht="13.5">
      <c r="B151" s="47"/>
      <c r="C151" s="75"/>
      <c r="D151" s="252" t="s">
        <v>842</v>
      </c>
      <c r="E151" s="75"/>
      <c r="F151" s="308" t="s">
        <v>3834</v>
      </c>
      <c r="G151" s="75"/>
      <c r="H151" s="75"/>
      <c r="I151" s="208"/>
      <c r="J151" s="75"/>
      <c r="K151" s="75"/>
      <c r="L151" s="73"/>
      <c r="M151" s="254"/>
      <c r="N151" s="48"/>
      <c r="O151" s="48"/>
      <c r="P151" s="48"/>
      <c r="Q151" s="48"/>
      <c r="R151" s="48"/>
      <c r="S151" s="48"/>
      <c r="T151" s="96"/>
      <c r="AT151" s="25" t="s">
        <v>842</v>
      </c>
      <c r="AU151" s="25" t="s">
        <v>24</v>
      </c>
    </row>
    <row r="152" spans="2:65" s="1" customFormat="1" ht="16.5" customHeight="1">
      <c r="B152" s="47"/>
      <c r="C152" s="240" t="s">
        <v>9</v>
      </c>
      <c r="D152" s="240" t="s">
        <v>396</v>
      </c>
      <c r="E152" s="241" t="s">
        <v>3871</v>
      </c>
      <c r="F152" s="242" t="s">
        <v>3872</v>
      </c>
      <c r="G152" s="243" t="s">
        <v>2831</v>
      </c>
      <c r="H152" s="244">
        <v>6</v>
      </c>
      <c r="I152" s="245"/>
      <c r="J152" s="246">
        <f>ROUND(I152*H152,2)</f>
        <v>0</v>
      </c>
      <c r="K152" s="242" t="s">
        <v>22</v>
      </c>
      <c r="L152" s="73"/>
      <c r="M152" s="247" t="s">
        <v>22</v>
      </c>
      <c r="N152" s="248" t="s">
        <v>44</v>
      </c>
      <c r="O152" s="48"/>
      <c r="P152" s="249">
        <f>O152*H152</f>
        <v>0</v>
      </c>
      <c r="Q152" s="249">
        <v>0</v>
      </c>
      <c r="R152" s="249">
        <f>Q152*H152</f>
        <v>0</v>
      </c>
      <c r="S152" s="249">
        <v>0</v>
      </c>
      <c r="T152" s="250">
        <f>S152*H152</f>
        <v>0</v>
      </c>
      <c r="AR152" s="25" t="s">
        <v>786</v>
      </c>
      <c r="AT152" s="25" t="s">
        <v>396</v>
      </c>
      <c r="AU152" s="25" t="s">
        <v>24</v>
      </c>
      <c r="AY152" s="25" t="s">
        <v>394</v>
      </c>
      <c r="BE152" s="251">
        <f>IF(N152="základní",J152,0)</f>
        <v>0</v>
      </c>
      <c r="BF152" s="251">
        <f>IF(N152="snížená",J152,0)</f>
        <v>0</v>
      </c>
      <c r="BG152" s="251">
        <f>IF(N152="zákl. přenesená",J152,0)</f>
        <v>0</v>
      </c>
      <c r="BH152" s="251">
        <f>IF(N152="sníž. přenesená",J152,0)</f>
        <v>0</v>
      </c>
      <c r="BI152" s="251">
        <f>IF(N152="nulová",J152,0)</f>
        <v>0</v>
      </c>
      <c r="BJ152" s="25" t="s">
        <v>24</v>
      </c>
      <c r="BK152" s="251">
        <f>ROUND(I152*H152,2)</f>
        <v>0</v>
      </c>
      <c r="BL152" s="25" t="s">
        <v>786</v>
      </c>
      <c r="BM152" s="25" t="s">
        <v>649</v>
      </c>
    </row>
    <row r="153" spans="2:47" s="1" customFormat="1" ht="13.5">
      <c r="B153" s="47"/>
      <c r="C153" s="75"/>
      <c r="D153" s="252" t="s">
        <v>403</v>
      </c>
      <c r="E153" s="75"/>
      <c r="F153" s="253" t="s">
        <v>3872</v>
      </c>
      <c r="G153" s="75"/>
      <c r="H153" s="75"/>
      <c r="I153" s="208"/>
      <c r="J153" s="75"/>
      <c r="K153" s="75"/>
      <c r="L153" s="73"/>
      <c r="M153" s="254"/>
      <c r="N153" s="48"/>
      <c r="O153" s="48"/>
      <c r="P153" s="48"/>
      <c r="Q153" s="48"/>
      <c r="R153" s="48"/>
      <c r="S153" s="48"/>
      <c r="T153" s="96"/>
      <c r="AT153" s="25" t="s">
        <v>403</v>
      </c>
      <c r="AU153" s="25" t="s">
        <v>24</v>
      </c>
    </row>
    <row r="154" spans="2:47" s="1" customFormat="1" ht="13.5">
      <c r="B154" s="47"/>
      <c r="C154" s="75"/>
      <c r="D154" s="252" t="s">
        <v>842</v>
      </c>
      <c r="E154" s="75"/>
      <c r="F154" s="308" t="s">
        <v>3834</v>
      </c>
      <c r="G154" s="75"/>
      <c r="H154" s="75"/>
      <c r="I154" s="208"/>
      <c r="J154" s="75"/>
      <c r="K154" s="75"/>
      <c r="L154" s="73"/>
      <c r="M154" s="254"/>
      <c r="N154" s="48"/>
      <c r="O154" s="48"/>
      <c r="P154" s="48"/>
      <c r="Q154" s="48"/>
      <c r="R154" s="48"/>
      <c r="S154" s="48"/>
      <c r="T154" s="96"/>
      <c r="AT154" s="25" t="s">
        <v>842</v>
      </c>
      <c r="AU154" s="25" t="s">
        <v>24</v>
      </c>
    </row>
    <row r="155" spans="2:65" s="1" customFormat="1" ht="16.5" customHeight="1">
      <c r="B155" s="47"/>
      <c r="C155" s="240" t="s">
        <v>528</v>
      </c>
      <c r="D155" s="240" t="s">
        <v>396</v>
      </c>
      <c r="E155" s="241" t="s">
        <v>3873</v>
      </c>
      <c r="F155" s="242" t="s">
        <v>3874</v>
      </c>
      <c r="G155" s="243" t="s">
        <v>2831</v>
      </c>
      <c r="H155" s="244">
        <v>2</v>
      </c>
      <c r="I155" s="245"/>
      <c r="J155" s="246">
        <f>ROUND(I155*H155,2)</f>
        <v>0</v>
      </c>
      <c r="K155" s="242" t="s">
        <v>22</v>
      </c>
      <c r="L155" s="73"/>
      <c r="M155" s="247" t="s">
        <v>22</v>
      </c>
      <c r="N155" s="248" t="s">
        <v>44</v>
      </c>
      <c r="O155" s="48"/>
      <c r="P155" s="249">
        <f>O155*H155</f>
        <v>0</v>
      </c>
      <c r="Q155" s="249">
        <v>0</v>
      </c>
      <c r="R155" s="249">
        <f>Q155*H155</f>
        <v>0</v>
      </c>
      <c r="S155" s="249">
        <v>0</v>
      </c>
      <c r="T155" s="250">
        <f>S155*H155</f>
        <v>0</v>
      </c>
      <c r="AR155" s="25" t="s">
        <v>786</v>
      </c>
      <c r="AT155" s="25" t="s">
        <v>396</v>
      </c>
      <c r="AU155" s="25" t="s">
        <v>24</v>
      </c>
      <c r="AY155" s="25" t="s">
        <v>394</v>
      </c>
      <c r="BE155" s="251">
        <f>IF(N155="základní",J155,0)</f>
        <v>0</v>
      </c>
      <c r="BF155" s="251">
        <f>IF(N155="snížená",J155,0)</f>
        <v>0</v>
      </c>
      <c r="BG155" s="251">
        <f>IF(N155="zákl. přenesená",J155,0)</f>
        <v>0</v>
      </c>
      <c r="BH155" s="251">
        <f>IF(N155="sníž. přenesená",J155,0)</f>
        <v>0</v>
      </c>
      <c r="BI155" s="251">
        <f>IF(N155="nulová",J155,0)</f>
        <v>0</v>
      </c>
      <c r="BJ155" s="25" t="s">
        <v>24</v>
      </c>
      <c r="BK155" s="251">
        <f>ROUND(I155*H155,2)</f>
        <v>0</v>
      </c>
      <c r="BL155" s="25" t="s">
        <v>786</v>
      </c>
      <c r="BM155" s="25" t="s">
        <v>660</v>
      </c>
    </row>
    <row r="156" spans="2:47" s="1" customFormat="1" ht="13.5">
      <c r="B156" s="47"/>
      <c r="C156" s="75"/>
      <c r="D156" s="252" t="s">
        <v>403</v>
      </c>
      <c r="E156" s="75"/>
      <c r="F156" s="253" t="s">
        <v>3874</v>
      </c>
      <c r="G156" s="75"/>
      <c r="H156" s="75"/>
      <c r="I156" s="208"/>
      <c r="J156" s="75"/>
      <c r="K156" s="75"/>
      <c r="L156" s="73"/>
      <c r="M156" s="254"/>
      <c r="N156" s="48"/>
      <c r="O156" s="48"/>
      <c r="P156" s="48"/>
      <c r="Q156" s="48"/>
      <c r="R156" s="48"/>
      <c r="S156" s="48"/>
      <c r="T156" s="96"/>
      <c r="AT156" s="25" t="s">
        <v>403</v>
      </c>
      <c r="AU156" s="25" t="s">
        <v>24</v>
      </c>
    </row>
    <row r="157" spans="2:47" s="1" customFormat="1" ht="13.5">
      <c r="B157" s="47"/>
      <c r="C157" s="75"/>
      <c r="D157" s="252" t="s">
        <v>842</v>
      </c>
      <c r="E157" s="75"/>
      <c r="F157" s="308" t="s">
        <v>3834</v>
      </c>
      <c r="G157" s="75"/>
      <c r="H157" s="75"/>
      <c r="I157" s="208"/>
      <c r="J157" s="75"/>
      <c r="K157" s="75"/>
      <c r="L157" s="73"/>
      <c r="M157" s="254"/>
      <c r="N157" s="48"/>
      <c r="O157" s="48"/>
      <c r="P157" s="48"/>
      <c r="Q157" s="48"/>
      <c r="R157" s="48"/>
      <c r="S157" s="48"/>
      <c r="T157" s="96"/>
      <c r="AT157" s="25" t="s">
        <v>842</v>
      </c>
      <c r="AU157" s="25" t="s">
        <v>24</v>
      </c>
    </row>
    <row r="158" spans="2:65" s="1" customFormat="1" ht="16.5" customHeight="1">
      <c r="B158" s="47"/>
      <c r="C158" s="240" t="s">
        <v>533</v>
      </c>
      <c r="D158" s="240" t="s">
        <v>396</v>
      </c>
      <c r="E158" s="241" t="s">
        <v>3875</v>
      </c>
      <c r="F158" s="242" t="s">
        <v>3876</v>
      </c>
      <c r="G158" s="243" t="s">
        <v>2831</v>
      </c>
      <c r="H158" s="244">
        <v>2</v>
      </c>
      <c r="I158" s="245"/>
      <c r="J158" s="246">
        <f>ROUND(I158*H158,2)</f>
        <v>0</v>
      </c>
      <c r="K158" s="242" t="s">
        <v>22</v>
      </c>
      <c r="L158" s="73"/>
      <c r="M158" s="247" t="s">
        <v>22</v>
      </c>
      <c r="N158" s="248" t="s">
        <v>44</v>
      </c>
      <c r="O158" s="48"/>
      <c r="P158" s="249">
        <f>O158*H158</f>
        <v>0</v>
      </c>
      <c r="Q158" s="249">
        <v>0</v>
      </c>
      <c r="R158" s="249">
        <f>Q158*H158</f>
        <v>0</v>
      </c>
      <c r="S158" s="249">
        <v>0</v>
      </c>
      <c r="T158" s="250">
        <f>S158*H158</f>
        <v>0</v>
      </c>
      <c r="AR158" s="25" t="s">
        <v>786</v>
      </c>
      <c r="AT158" s="25" t="s">
        <v>396</v>
      </c>
      <c r="AU158" s="25" t="s">
        <v>24</v>
      </c>
      <c r="AY158" s="25" t="s">
        <v>394</v>
      </c>
      <c r="BE158" s="251">
        <f>IF(N158="základní",J158,0)</f>
        <v>0</v>
      </c>
      <c r="BF158" s="251">
        <f>IF(N158="snížená",J158,0)</f>
        <v>0</v>
      </c>
      <c r="BG158" s="251">
        <f>IF(N158="zákl. přenesená",J158,0)</f>
        <v>0</v>
      </c>
      <c r="BH158" s="251">
        <f>IF(N158="sníž. přenesená",J158,0)</f>
        <v>0</v>
      </c>
      <c r="BI158" s="251">
        <f>IF(N158="nulová",J158,0)</f>
        <v>0</v>
      </c>
      <c r="BJ158" s="25" t="s">
        <v>24</v>
      </c>
      <c r="BK158" s="251">
        <f>ROUND(I158*H158,2)</f>
        <v>0</v>
      </c>
      <c r="BL158" s="25" t="s">
        <v>786</v>
      </c>
      <c r="BM158" s="25" t="s">
        <v>672</v>
      </c>
    </row>
    <row r="159" spans="2:47" s="1" customFormat="1" ht="13.5">
      <c r="B159" s="47"/>
      <c r="C159" s="75"/>
      <c r="D159" s="252" t="s">
        <v>403</v>
      </c>
      <c r="E159" s="75"/>
      <c r="F159" s="253" t="s">
        <v>3876</v>
      </c>
      <c r="G159" s="75"/>
      <c r="H159" s="75"/>
      <c r="I159" s="208"/>
      <c r="J159" s="75"/>
      <c r="K159" s="75"/>
      <c r="L159" s="73"/>
      <c r="M159" s="254"/>
      <c r="N159" s="48"/>
      <c r="O159" s="48"/>
      <c r="P159" s="48"/>
      <c r="Q159" s="48"/>
      <c r="R159" s="48"/>
      <c r="S159" s="48"/>
      <c r="T159" s="96"/>
      <c r="AT159" s="25" t="s">
        <v>403</v>
      </c>
      <c r="AU159" s="25" t="s">
        <v>24</v>
      </c>
    </row>
    <row r="160" spans="2:47" s="1" customFormat="1" ht="13.5">
      <c r="B160" s="47"/>
      <c r="C160" s="75"/>
      <c r="D160" s="252" t="s">
        <v>842</v>
      </c>
      <c r="E160" s="75"/>
      <c r="F160" s="308" t="s">
        <v>3834</v>
      </c>
      <c r="G160" s="75"/>
      <c r="H160" s="75"/>
      <c r="I160" s="208"/>
      <c r="J160" s="75"/>
      <c r="K160" s="75"/>
      <c r="L160" s="73"/>
      <c r="M160" s="254"/>
      <c r="N160" s="48"/>
      <c r="O160" s="48"/>
      <c r="P160" s="48"/>
      <c r="Q160" s="48"/>
      <c r="R160" s="48"/>
      <c r="S160" s="48"/>
      <c r="T160" s="96"/>
      <c r="AT160" s="25" t="s">
        <v>842</v>
      </c>
      <c r="AU160" s="25" t="s">
        <v>24</v>
      </c>
    </row>
    <row r="161" spans="2:65" s="1" customFormat="1" ht="16.5" customHeight="1">
      <c r="B161" s="47"/>
      <c r="C161" s="240" t="s">
        <v>540</v>
      </c>
      <c r="D161" s="240" t="s">
        <v>396</v>
      </c>
      <c r="E161" s="241" t="s">
        <v>3877</v>
      </c>
      <c r="F161" s="242" t="s">
        <v>3878</v>
      </c>
      <c r="G161" s="243" t="s">
        <v>2831</v>
      </c>
      <c r="H161" s="244">
        <v>2</v>
      </c>
      <c r="I161" s="245"/>
      <c r="J161" s="246">
        <f>ROUND(I161*H161,2)</f>
        <v>0</v>
      </c>
      <c r="K161" s="242" t="s">
        <v>22</v>
      </c>
      <c r="L161" s="73"/>
      <c r="M161" s="247" t="s">
        <v>22</v>
      </c>
      <c r="N161" s="248" t="s">
        <v>44</v>
      </c>
      <c r="O161" s="48"/>
      <c r="P161" s="249">
        <f>O161*H161</f>
        <v>0</v>
      </c>
      <c r="Q161" s="249">
        <v>0</v>
      </c>
      <c r="R161" s="249">
        <f>Q161*H161</f>
        <v>0</v>
      </c>
      <c r="S161" s="249">
        <v>0</v>
      </c>
      <c r="T161" s="250">
        <f>S161*H161</f>
        <v>0</v>
      </c>
      <c r="AR161" s="25" t="s">
        <v>786</v>
      </c>
      <c r="AT161" s="25" t="s">
        <v>396</v>
      </c>
      <c r="AU161" s="25" t="s">
        <v>24</v>
      </c>
      <c r="AY161" s="25" t="s">
        <v>394</v>
      </c>
      <c r="BE161" s="251">
        <f>IF(N161="základní",J161,0)</f>
        <v>0</v>
      </c>
      <c r="BF161" s="251">
        <f>IF(N161="snížená",J161,0)</f>
        <v>0</v>
      </c>
      <c r="BG161" s="251">
        <f>IF(N161="zákl. přenesená",J161,0)</f>
        <v>0</v>
      </c>
      <c r="BH161" s="251">
        <f>IF(N161="sníž. přenesená",J161,0)</f>
        <v>0</v>
      </c>
      <c r="BI161" s="251">
        <f>IF(N161="nulová",J161,0)</f>
        <v>0</v>
      </c>
      <c r="BJ161" s="25" t="s">
        <v>24</v>
      </c>
      <c r="BK161" s="251">
        <f>ROUND(I161*H161,2)</f>
        <v>0</v>
      </c>
      <c r="BL161" s="25" t="s">
        <v>786</v>
      </c>
      <c r="BM161" s="25" t="s">
        <v>684</v>
      </c>
    </row>
    <row r="162" spans="2:47" s="1" customFormat="1" ht="13.5">
      <c r="B162" s="47"/>
      <c r="C162" s="75"/>
      <c r="D162" s="252" t="s">
        <v>403</v>
      </c>
      <c r="E162" s="75"/>
      <c r="F162" s="253" t="s">
        <v>3878</v>
      </c>
      <c r="G162" s="75"/>
      <c r="H162" s="75"/>
      <c r="I162" s="208"/>
      <c r="J162" s="75"/>
      <c r="K162" s="75"/>
      <c r="L162" s="73"/>
      <c r="M162" s="254"/>
      <c r="N162" s="48"/>
      <c r="O162" s="48"/>
      <c r="P162" s="48"/>
      <c r="Q162" s="48"/>
      <c r="R162" s="48"/>
      <c r="S162" s="48"/>
      <c r="T162" s="96"/>
      <c r="AT162" s="25" t="s">
        <v>403</v>
      </c>
      <c r="AU162" s="25" t="s">
        <v>24</v>
      </c>
    </row>
    <row r="163" spans="2:47" s="1" customFormat="1" ht="13.5">
      <c r="B163" s="47"/>
      <c r="C163" s="75"/>
      <c r="D163" s="252" t="s">
        <v>842</v>
      </c>
      <c r="E163" s="75"/>
      <c r="F163" s="308" t="s">
        <v>3834</v>
      </c>
      <c r="G163" s="75"/>
      <c r="H163" s="75"/>
      <c r="I163" s="208"/>
      <c r="J163" s="75"/>
      <c r="K163" s="75"/>
      <c r="L163" s="73"/>
      <c r="M163" s="254"/>
      <c r="N163" s="48"/>
      <c r="O163" s="48"/>
      <c r="P163" s="48"/>
      <c r="Q163" s="48"/>
      <c r="R163" s="48"/>
      <c r="S163" s="48"/>
      <c r="T163" s="96"/>
      <c r="AT163" s="25" t="s">
        <v>842</v>
      </c>
      <c r="AU163" s="25" t="s">
        <v>24</v>
      </c>
    </row>
    <row r="164" spans="2:65" s="1" customFormat="1" ht="16.5" customHeight="1">
      <c r="B164" s="47"/>
      <c r="C164" s="240" t="s">
        <v>545</v>
      </c>
      <c r="D164" s="240" t="s">
        <v>396</v>
      </c>
      <c r="E164" s="241" t="s">
        <v>3879</v>
      </c>
      <c r="F164" s="242" t="s">
        <v>3880</v>
      </c>
      <c r="G164" s="243" t="s">
        <v>2831</v>
      </c>
      <c r="H164" s="244">
        <v>2</v>
      </c>
      <c r="I164" s="245"/>
      <c r="J164" s="246">
        <f>ROUND(I164*H164,2)</f>
        <v>0</v>
      </c>
      <c r="K164" s="242" t="s">
        <v>22</v>
      </c>
      <c r="L164" s="73"/>
      <c r="M164" s="247" t="s">
        <v>22</v>
      </c>
      <c r="N164" s="248" t="s">
        <v>44</v>
      </c>
      <c r="O164" s="48"/>
      <c r="P164" s="249">
        <f>O164*H164</f>
        <v>0</v>
      </c>
      <c r="Q164" s="249">
        <v>0</v>
      </c>
      <c r="R164" s="249">
        <f>Q164*H164</f>
        <v>0</v>
      </c>
      <c r="S164" s="249">
        <v>0</v>
      </c>
      <c r="T164" s="250">
        <f>S164*H164</f>
        <v>0</v>
      </c>
      <c r="AR164" s="25" t="s">
        <v>786</v>
      </c>
      <c r="AT164" s="25" t="s">
        <v>396</v>
      </c>
      <c r="AU164" s="25" t="s">
        <v>24</v>
      </c>
      <c r="AY164" s="25" t="s">
        <v>394</v>
      </c>
      <c r="BE164" s="251">
        <f>IF(N164="základní",J164,0)</f>
        <v>0</v>
      </c>
      <c r="BF164" s="251">
        <f>IF(N164="snížená",J164,0)</f>
        <v>0</v>
      </c>
      <c r="BG164" s="251">
        <f>IF(N164="zákl. přenesená",J164,0)</f>
        <v>0</v>
      </c>
      <c r="BH164" s="251">
        <f>IF(N164="sníž. přenesená",J164,0)</f>
        <v>0</v>
      </c>
      <c r="BI164" s="251">
        <f>IF(N164="nulová",J164,0)</f>
        <v>0</v>
      </c>
      <c r="BJ164" s="25" t="s">
        <v>24</v>
      </c>
      <c r="BK164" s="251">
        <f>ROUND(I164*H164,2)</f>
        <v>0</v>
      </c>
      <c r="BL164" s="25" t="s">
        <v>786</v>
      </c>
      <c r="BM164" s="25" t="s">
        <v>694</v>
      </c>
    </row>
    <row r="165" spans="2:47" s="1" customFormat="1" ht="13.5">
      <c r="B165" s="47"/>
      <c r="C165" s="75"/>
      <c r="D165" s="252" t="s">
        <v>403</v>
      </c>
      <c r="E165" s="75"/>
      <c r="F165" s="253" t="s">
        <v>3880</v>
      </c>
      <c r="G165" s="75"/>
      <c r="H165" s="75"/>
      <c r="I165" s="208"/>
      <c r="J165" s="75"/>
      <c r="K165" s="75"/>
      <c r="L165" s="73"/>
      <c r="M165" s="254"/>
      <c r="N165" s="48"/>
      <c r="O165" s="48"/>
      <c r="P165" s="48"/>
      <c r="Q165" s="48"/>
      <c r="R165" s="48"/>
      <c r="S165" s="48"/>
      <c r="T165" s="96"/>
      <c r="AT165" s="25" t="s">
        <v>403</v>
      </c>
      <c r="AU165" s="25" t="s">
        <v>24</v>
      </c>
    </row>
    <row r="166" spans="2:47" s="1" customFormat="1" ht="13.5">
      <c r="B166" s="47"/>
      <c r="C166" s="75"/>
      <c r="D166" s="252" t="s">
        <v>842</v>
      </c>
      <c r="E166" s="75"/>
      <c r="F166" s="308" t="s">
        <v>3834</v>
      </c>
      <c r="G166" s="75"/>
      <c r="H166" s="75"/>
      <c r="I166" s="208"/>
      <c r="J166" s="75"/>
      <c r="K166" s="75"/>
      <c r="L166" s="73"/>
      <c r="M166" s="254"/>
      <c r="N166" s="48"/>
      <c r="O166" s="48"/>
      <c r="P166" s="48"/>
      <c r="Q166" s="48"/>
      <c r="R166" s="48"/>
      <c r="S166" s="48"/>
      <c r="T166" s="96"/>
      <c r="AT166" s="25" t="s">
        <v>842</v>
      </c>
      <c r="AU166" s="25" t="s">
        <v>24</v>
      </c>
    </row>
    <row r="167" spans="2:65" s="1" customFormat="1" ht="16.5" customHeight="1">
      <c r="B167" s="47"/>
      <c r="C167" s="240" t="s">
        <v>549</v>
      </c>
      <c r="D167" s="240" t="s">
        <v>396</v>
      </c>
      <c r="E167" s="241" t="s">
        <v>3881</v>
      </c>
      <c r="F167" s="242" t="s">
        <v>3882</v>
      </c>
      <c r="G167" s="243" t="s">
        <v>2831</v>
      </c>
      <c r="H167" s="244">
        <v>2</v>
      </c>
      <c r="I167" s="245"/>
      <c r="J167" s="246">
        <f>ROUND(I167*H167,2)</f>
        <v>0</v>
      </c>
      <c r="K167" s="242" t="s">
        <v>22</v>
      </c>
      <c r="L167" s="73"/>
      <c r="M167" s="247" t="s">
        <v>22</v>
      </c>
      <c r="N167" s="248" t="s">
        <v>44</v>
      </c>
      <c r="O167" s="48"/>
      <c r="P167" s="249">
        <f>O167*H167</f>
        <v>0</v>
      </c>
      <c r="Q167" s="249">
        <v>0</v>
      </c>
      <c r="R167" s="249">
        <f>Q167*H167</f>
        <v>0</v>
      </c>
      <c r="S167" s="249">
        <v>0</v>
      </c>
      <c r="T167" s="250">
        <f>S167*H167</f>
        <v>0</v>
      </c>
      <c r="AR167" s="25" t="s">
        <v>786</v>
      </c>
      <c r="AT167" s="25" t="s">
        <v>396</v>
      </c>
      <c r="AU167" s="25" t="s">
        <v>24</v>
      </c>
      <c r="AY167" s="25" t="s">
        <v>394</v>
      </c>
      <c r="BE167" s="251">
        <f>IF(N167="základní",J167,0)</f>
        <v>0</v>
      </c>
      <c r="BF167" s="251">
        <f>IF(N167="snížená",J167,0)</f>
        <v>0</v>
      </c>
      <c r="BG167" s="251">
        <f>IF(N167="zákl. přenesená",J167,0)</f>
        <v>0</v>
      </c>
      <c r="BH167" s="251">
        <f>IF(N167="sníž. přenesená",J167,0)</f>
        <v>0</v>
      </c>
      <c r="BI167" s="251">
        <f>IF(N167="nulová",J167,0)</f>
        <v>0</v>
      </c>
      <c r="BJ167" s="25" t="s">
        <v>24</v>
      </c>
      <c r="BK167" s="251">
        <f>ROUND(I167*H167,2)</f>
        <v>0</v>
      </c>
      <c r="BL167" s="25" t="s">
        <v>786</v>
      </c>
      <c r="BM167" s="25" t="s">
        <v>709</v>
      </c>
    </row>
    <row r="168" spans="2:47" s="1" customFormat="1" ht="13.5">
      <c r="B168" s="47"/>
      <c r="C168" s="75"/>
      <c r="D168" s="252" t="s">
        <v>403</v>
      </c>
      <c r="E168" s="75"/>
      <c r="F168" s="253" t="s">
        <v>3882</v>
      </c>
      <c r="G168" s="75"/>
      <c r="H168" s="75"/>
      <c r="I168" s="208"/>
      <c r="J168" s="75"/>
      <c r="K168" s="75"/>
      <c r="L168" s="73"/>
      <c r="M168" s="254"/>
      <c r="N168" s="48"/>
      <c r="O168" s="48"/>
      <c r="P168" s="48"/>
      <c r="Q168" s="48"/>
      <c r="R168" s="48"/>
      <c r="S168" s="48"/>
      <c r="T168" s="96"/>
      <c r="AT168" s="25" t="s">
        <v>403</v>
      </c>
      <c r="AU168" s="25" t="s">
        <v>24</v>
      </c>
    </row>
    <row r="169" spans="2:47" s="1" customFormat="1" ht="13.5">
      <c r="B169" s="47"/>
      <c r="C169" s="75"/>
      <c r="D169" s="252" t="s">
        <v>842</v>
      </c>
      <c r="E169" s="75"/>
      <c r="F169" s="308" t="s">
        <v>3834</v>
      </c>
      <c r="G169" s="75"/>
      <c r="H169" s="75"/>
      <c r="I169" s="208"/>
      <c r="J169" s="75"/>
      <c r="K169" s="75"/>
      <c r="L169" s="73"/>
      <c r="M169" s="254"/>
      <c r="N169" s="48"/>
      <c r="O169" s="48"/>
      <c r="P169" s="48"/>
      <c r="Q169" s="48"/>
      <c r="R169" s="48"/>
      <c r="S169" s="48"/>
      <c r="T169" s="96"/>
      <c r="AT169" s="25" t="s">
        <v>842</v>
      </c>
      <c r="AU169" s="25" t="s">
        <v>24</v>
      </c>
    </row>
    <row r="170" spans="2:65" s="1" customFormat="1" ht="16.5" customHeight="1">
      <c r="B170" s="47"/>
      <c r="C170" s="240" t="s">
        <v>556</v>
      </c>
      <c r="D170" s="240" t="s">
        <v>396</v>
      </c>
      <c r="E170" s="241" t="s">
        <v>3883</v>
      </c>
      <c r="F170" s="242" t="s">
        <v>3884</v>
      </c>
      <c r="G170" s="243" t="s">
        <v>2831</v>
      </c>
      <c r="H170" s="244">
        <v>1</v>
      </c>
      <c r="I170" s="245"/>
      <c r="J170" s="246">
        <f>ROUND(I170*H170,2)</f>
        <v>0</v>
      </c>
      <c r="K170" s="242" t="s">
        <v>22</v>
      </c>
      <c r="L170" s="73"/>
      <c r="M170" s="247" t="s">
        <v>22</v>
      </c>
      <c r="N170" s="248" t="s">
        <v>44</v>
      </c>
      <c r="O170" s="48"/>
      <c r="P170" s="249">
        <f>O170*H170</f>
        <v>0</v>
      </c>
      <c r="Q170" s="249">
        <v>0</v>
      </c>
      <c r="R170" s="249">
        <f>Q170*H170</f>
        <v>0</v>
      </c>
      <c r="S170" s="249">
        <v>0</v>
      </c>
      <c r="T170" s="250">
        <f>S170*H170</f>
        <v>0</v>
      </c>
      <c r="AR170" s="25" t="s">
        <v>786</v>
      </c>
      <c r="AT170" s="25" t="s">
        <v>396</v>
      </c>
      <c r="AU170" s="25" t="s">
        <v>24</v>
      </c>
      <c r="AY170" s="25" t="s">
        <v>394</v>
      </c>
      <c r="BE170" s="251">
        <f>IF(N170="základní",J170,0)</f>
        <v>0</v>
      </c>
      <c r="BF170" s="251">
        <f>IF(N170="snížená",J170,0)</f>
        <v>0</v>
      </c>
      <c r="BG170" s="251">
        <f>IF(N170="zákl. přenesená",J170,0)</f>
        <v>0</v>
      </c>
      <c r="BH170" s="251">
        <f>IF(N170="sníž. přenesená",J170,0)</f>
        <v>0</v>
      </c>
      <c r="BI170" s="251">
        <f>IF(N170="nulová",J170,0)</f>
        <v>0</v>
      </c>
      <c r="BJ170" s="25" t="s">
        <v>24</v>
      </c>
      <c r="BK170" s="251">
        <f>ROUND(I170*H170,2)</f>
        <v>0</v>
      </c>
      <c r="BL170" s="25" t="s">
        <v>786</v>
      </c>
      <c r="BM170" s="25" t="s">
        <v>723</v>
      </c>
    </row>
    <row r="171" spans="2:47" s="1" customFormat="1" ht="13.5">
      <c r="B171" s="47"/>
      <c r="C171" s="75"/>
      <c r="D171" s="252" t="s">
        <v>403</v>
      </c>
      <c r="E171" s="75"/>
      <c r="F171" s="253" t="s">
        <v>3884</v>
      </c>
      <c r="G171" s="75"/>
      <c r="H171" s="75"/>
      <c r="I171" s="208"/>
      <c r="J171" s="75"/>
      <c r="K171" s="75"/>
      <c r="L171" s="73"/>
      <c r="M171" s="254"/>
      <c r="N171" s="48"/>
      <c r="O171" s="48"/>
      <c r="P171" s="48"/>
      <c r="Q171" s="48"/>
      <c r="R171" s="48"/>
      <c r="S171" s="48"/>
      <c r="T171" s="96"/>
      <c r="AT171" s="25" t="s">
        <v>403</v>
      </c>
      <c r="AU171" s="25" t="s">
        <v>24</v>
      </c>
    </row>
    <row r="172" spans="2:47" s="1" customFormat="1" ht="13.5">
      <c r="B172" s="47"/>
      <c r="C172" s="75"/>
      <c r="D172" s="252" t="s">
        <v>842</v>
      </c>
      <c r="E172" s="75"/>
      <c r="F172" s="308" t="s">
        <v>3834</v>
      </c>
      <c r="G172" s="75"/>
      <c r="H172" s="75"/>
      <c r="I172" s="208"/>
      <c r="J172" s="75"/>
      <c r="K172" s="75"/>
      <c r="L172" s="73"/>
      <c r="M172" s="254"/>
      <c r="N172" s="48"/>
      <c r="O172" s="48"/>
      <c r="P172" s="48"/>
      <c r="Q172" s="48"/>
      <c r="R172" s="48"/>
      <c r="S172" s="48"/>
      <c r="T172" s="96"/>
      <c r="AT172" s="25" t="s">
        <v>842</v>
      </c>
      <c r="AU172" s="25" t="s">
        <v>24</v>
      </c>
    </row>
    <row r="173" spans="2:65" s="1" customFormat="1" ht="16.5" customHeight="1">
      <c r="B173" s="47"/>
      <c r="C173" s="240" t="s">
        <v>565</v>
      </c>
      <c r="D173" s="240" t="s">
        <v>396</v>
      </c>
      <c r="E173" s="241" t="s">
        <v>3885</v>
      </c>
      <c r="F173" s="242" t="s">
        <v>3886</v>
      </c>
      <c r="G173" s="243" t="s">
        <v>2831</v>
      </c>
      <c r="H173" s="244">
        <v>1</v>
      </c>
      <c r="I173" s="245"/>
      <c r="J173" s="246">
        <f>ROUND(I173*H173,2)</f>
        <v>0</v>
      </c>
      <c r="K173" s="242" t="s">
        <v>22</v>
      </c>
      <c r="L173" s="73"/>
      <c r="M173" s="247" t="s">
        <v>22</v>
      </c>
      <c r="N173" s="248" t="s">
        <v>44</v>
      </c>
      <c r="O173" s="48"/>
      <c r="P173" s="249">
        <f>O173*H173</f>
        <v>0</v>
      </c>
      <c r="Q173" s="249">
        <v>0</v>
      </c>
      <c r="R173" s="249">
        <f>Q173*H173</f>
        <v>0</v>
      </c>
      <c r="S173" s="249">
        <v>0</v>
      </c>
      <c r="T173" s="250">
        <f>S173*H173</f>
        <v>0</v>
      </c>
      <c r="AR173" s="25" t="s">
        <v>786</v>
      </c>
      <c r="AT173" s="25" t="s">
        <v>396</v>
      </c>
      <c r="AU173" s="25" t="s">
        <v>24</v>
      </c>
      <c r="AY173" s="25" t="s">
        <v>394</v>
      </c>
      <c r="BE173" s="251">
        <f>IF(N173="základní",J173,0)</f>
        <v>0</v>
      </c>
      <c r="BF173" s="251">
        <f>IF(N173="snížená",J173,0)</f>
        <v>0</v>
      </c>
      <c r="BG173" s="251">
        <f>IF(N173="zákl. přenesená",J173,0)</f>
        <v>0</v>
      </c>
      <c r="BH173" s="251">
        <f>IF(N173="sníž. přenesená",J173,0)</f>
        <v>0</v>
      </c>
      <c r="BI173" s="251">
        <f>IF(N173="nulová",J173,0)</f>
        <v>0</v>
      </c>
      <c r="BJ173" s="25" t="s">
        <v>24</v>
      </c>
      <c r="BK173" s="251">
        <f>ROUND(I173*H173,2)</f>
        <v>0</v>
      </c>
      <c r="BL173" s="25" t="s">
        <v>786</v>
      </c>
      <c r="BM173" s="25" t="s">
        <v>735</v>
      </c>
    </row>
    <row r="174" spans="2:47" s="1" customFormat="1" ht="13.5">
      <c r="B174" s="47"/>
      <c r="C174" s="75"/>
      <c r="D174" s="252" t="s">
        <v>403</v>
      </c>
      <c r="E174" s="75"/>
      <c r="F174" s="253" t="s">
        <v>3886</v>
      </c>
      <c r="G174" s="75"/>
      <c r="H174" s="75"/>
      <c r="I174" s="208"/>
      <c r="J174" s="75"/>
      <c r="K174" s="75"/>
      <c r="L174" s="73"/>
      <c r="M174" s="254"/>
      <c r="N174" s="48"/>
      <c r="O174" s="48"/>
      <c r="P174" s="48"/>
      <c r="Q174" s="48"/>
      <c r="R174" s="48"/>
      <c r="S174" s="48"/>
      <c r="T174" s="96"/>
      <c r="AT174" s="25" t="s">
        <v>403</v>
      </c>
      <c r="AU174" s="25" t="s">
        <v>24</v>
      </c>
    </row>
    <row r="175" spans="2:47" s="1" customFormat="1" ht="13.5">
      <c r="B175" s="47"/>
      <c r="C175" s="75"/>
      <c r="D175" s="252" t="s">
        <v>842</v>
      </c>
      <c r="E175" s="75"/>
      <c r="F175" s="308" t="s">
        <v>3834</v>
      </c>
      <c r="G175" s="75"/>
      <c r="H175" s="75"/>
      <c r="I175" s="208"/>
      <c r="J175" s="75"/>
      <c r="K175" s="75"/>
      <c r="L175" s="73"/>
      <c r="M175" s="254"/>
      <c r="N175" s="48"/>
      <c r="O175" s="48"/>
      <c r="P175" s="48"/>
      <c r="Q175" s="48"/>
      <c r="R175" s="48"/>
      <c r="S175" s="48"/>
      <c r="T175" s="96"/>
      <c r="AT175" s="25" t="s">
        <v>842</v>
      </c>
      <c r="AU175" s="25" t="s">
        <v>24</v>
      </c>
    </row>
    <row r="176" spans="2:65" s="1" customFormat="1" ht="16.5" customHeight="1">
      <c r="B176" s="47"/>
      <c r="C176" s="240" t="s">
        <v>571</v>
      </c>
      <c r="D176" s="240" t="s">
        <v>396</v>
      </c>
      <c r="E176" s="241" t="s">
        <v>3887</v>
      </c>
      <c r="F176" s="242" t="s">
        <v>3888</v>
      </c>
      <c r="G176" s="243" t="s">
        <v>2831</v>
      </c>
      <c r="H176" s="244">
        <v>2</v>
      </c>
      <c r="I176" s="245"/>
      <c r="J176" s="246">
        <f>ROUND(I176*H176,2)</f>
        <v>0</v>
      </c>
      <c r="K176" s="242" t="s">
        <v>22</v>
      </c>
      <c r="L176" s="73"/>
      <c r="M176" s="247" t="s">
        <v>22</v>
      </c>
      <c r="N176" s="248" t="s">
        <v>44</v>
      </c>
      <c r="O176" s="48"/>
      <c r="P176" s="249">
        <f>O176*H176</f>
        <v>0</v>
      </c>
      <c r="Q176" s="249">
        <v>0</v>
      </c>
      <c r="R176" s="249">
        <f>Q176*H176</f>
        <v>0</v>
      </c>
      <c r="S176" s="249">
        <v>0</v>
      </c>
      <c r="T176" s="250">
        <f>S176*H176</f>
        <v>0</v>
      </c>
      <c r="AR176" s="25" t="s">
        <v>786</v>
      </c>
      <c r="AT176" s="25" t="s">
        <v>396</v>
      </c>
      <c r="AU176" s="25" t="s">
        <v>24</v>
      </c>
      <c r="AY176" s="25" t="s">
        <v>394</v>
      </c>
      <c r="BE176" s="251">
        <f>IF(N176="základní",J176,0)</f>
        <v>0</v>
      </c>
      <c r="BF176" s="251">
        <f>IF(N176="snížená",J176,0)</f>
        <v>0</v>
      </c>
      <c r="BG176" s="251">
        <f>IF(N176="zákl. přenesená",J176,0)</f>
        <v>0</v>
      </c>
      <c r="BH176" s="251">
        <f>IF(N176="sníž. přenesená",J176,0)</f>
        <v>0</v>
      </c>
      <c r="BI176" s="251">
        <f>IF(N176="nulová",J176,0)</f>
        <v>0</v>
      </c>
      <c r="BJ176" s="25" t="s">
        <v>24</v>
      </c>
      <c r="BK176" s="251">
        <f>ROUND(I176*H176,2)</f>
        <v>0</v>
      </c>
      <c r="BL176" s="25" t="s">
        <v>786</v>
      </c>
      <c r="BM176" s="25" t="s">
        <v>751</v>
      </c>
    </row>
    <row r="177" spans="2:47" s="1" customFormat="1" ht="13.5">
      <c r="B177" s="47"/>
      <c r="C177" s="75"/>
      <c r="D177" s="252" t="s">
        <v>403</v>
      </c>
      <c r="E177" s="75"/>
      <c r="F177" s="253" t="s">
        <v>3888</v>
      </c>
      <c r="G177" s="75"/>
      <c r="H177" s="75"/>
      <c r="I177" s="208"/>
      <c r="J177" s="75"/>
      <c r="K177" s="75"/>
      <c r="L177" s="73"/>
      <c r="M177" s="254"/>
      <c r="N177" s="48"/>
      <c r="O177" s="48"/>
      <c r="P177" s="48"/>
      <c r="Q177" s="48"/>
      <c r="R177" s="48"/>
      <c r="S177" s="48"/>
      <c r="T177" s="96"/>
      <c r="AT177" s="25" t="s">
        <v>403</v>
      </c>
      <c r="AU177" s="25" t="s">
        <v>24</v>
      </c>
    </row>
    <row r="178" spans="2:47" s="1" customFormat="1" ht="13.5">
      <c r="B178" s="47"/>
      <c r="C178" s="75"/>
      <c r="D178" s="252" t="s">
        <v>842</v>
      </c>
      <c r="E178" s="75"/>
      <c r="F178" s="308" t="s">
        <v>3834</v>
      </c>
      <c r="G178" s="75"/>
      <c r="H178" s="75"/>
      <c r="I178" s="208"/>
      <c r="J178" s="75"/>
      <c r="K178" s="75"/>
      <c r="L178" s="73"/>
      <c r="M178" s="254"/>
      <c r="N178" s="48"/>
      <c r="O178" s="48"/>
      <c r="P178" s="48"/>
      <c r="Q178" s="48"/>
      <c r="R178" s="48"/>
      <c r="S178" s="48"/>
      <c r="T178" s="96"/>
      <c r="AT178" s="25" t="s">
        <v>842</v>
      </c>
      <c r="AU178" s="25" t="s">
        <v>24</v>
      </c>
    </row>
    <row r="179" spans="2:65" s="1" customFormat="1" ht="16.5" customHeight="1">
      <c r="B179" s="47"/>
      <c r="C179" s="240" t="s">
        <v>578</v>
      </c>
      <c r="D179" s="240" t="s">
        <v>396</v>
      </c>
      <c r="E179" s="241" t="s">
        <v>3889</v>
      </c>
      <c r="F179" s="242" t="s">
        <v>3882</v>
      </c>
      <c r="G179" s="243" t="s">
        <v>2831</v>
      </c>
      <c r="H179" s="244">
        <v>2</v>
      </c>
      <c r="I179" s="245"/>
      <c r="J179" s="246">
        <f>ROUND(I179*H179,2)</f>
        <v>0</v>
      </c>
      <c r="K179" s="242" t="s">
        <v>22</v>
      </c>
      <c r="L179" s="73"/>
      <c r="M179" s="247" t="s">
        <v>22</v>
      </c>
      <c r="N179" s="248" t="s">
        <v>44</v>
      </c>
      <c r="O179" s="48"/>
      <c r="P179" s="249">
        <f>O179*H179</f>
        <v>0</v>
      </c>
      <c r="Q179" s="249">
        <v>0</v>
      </c>
      <c r="R179" s="249">
        <f>Q179*H179</f>
        <v>0</v>
      </c>
      <c r="S179" s="249">
        <v>0</v>
      </c>
      <c r="T179" s="250">
        <f>S179*H179</f>
        <v>0</v>
      </c>
      <c r="AR179" s="25" t="s">
        <v>786</v>
      </c>
      <c r="AT179" s="25" t="s">
        <v>396</v>
      </c>
      <c r="AU179" s="25" t="s">
        <v>24</v>
      </c>
      <c r="AY179" s="25" t="s">
        <v>394</v>
      </c>
      <c r="BE179" s="251">
        <f>IF(N179="základní",J179,0)</f>
        <v>0</v>
      </c>
      <c r="BF179" s="251">
        <f>IF(N179="snížená",J179,0)</f>
        <v>0</v>
      </c>
      <c r="BG179" s="251">
        <f>IF(N179="zákl. přenesená",J179,0)</f>
        <v>0</v>
      </c>
      <c r="BH179" s="251">
        <f>IF(N179="sníž. přenesená",J179,0)</f>
        <v>0</v>
      </c>
      <c r="BI179" s="251">
        <f>IF(N179="nulová",J179,0)</f>
        <v>0</v>
      </c>
      <c r="BJ179" s="25" t="s">
        <v>24</v>
      </c>
      <c r="BK179" s="251">
        <f>ROUND(I179*H179,2)</f>
        <v>0</v>
      </c>
      <c r="BL179" s="25" t="s">
        <v>786</v>
      </c>
      <c r="BM179" s="25" t="s">
        <v>765</v>
      </c>
    </row>
    <row r="180" spans="2:47" s="1" customFormat="1" ht="13.5">
      <c r="B180" s="47"/>
      <c r="C180" s="75"/>
      <c r="D180" s="252" t="s">
        <v>403</v>
      </c>
      <c r="E180" s="75"/>
      <c r="F180" s="253" t="s">
        <v>3882</v>
      </c>
      <c r="G180" s="75"/>
      <c r="H180" s="75"/>
      <c r="I180" s="208"/>
      <c r="J180" s="75"/>
      <c r="K180" s="75"/>
      <c r="L180" s="73"/>
      <c r="M180" s="254"/>
      <c r="N180" s="48"/>
      <c r="O180" s="48"/>
      <c r="P180" s="48"/>
      <c r="Q180" s="48"/>
      <c r="R180" s="48"/>
      <c r="S180" s="48"/>
      <c r="T180" s="96"/>
      <c r="AT180" s="25" t="s">
        <v>403</v>
      </c>
      <c r="AU180" s="25" t="s">
        <v>24</v>
      </c>
    </row>
    <row r="181" spans="2:47" s="1" customFormat="1" ht="13.5">
      <c r="B181" s="47"/>
      <c r="C181" s="75"/>
      <c r="D181" s="252" t="s">
        <v>842</v>
      </c>
      <c r="E181" s="75"/>
      <c r="F181" s="308" t="s">
        <v>3834</v>
      </c>
      <c r="G181" s="75"/>
      <c r="H181" s="75"/>
      <c r="I181" s="208"/>
      <c r="J181" s="75"/>
      <c r="K181" s="75"/>
      <c r="L181" s="73"/>
      <c r="M181" s="254"/>
      <c r="N181" s="48"/>
      <c r="O181" s="48"/>
      <c r="P181" s="48"/>
      <c r="Q181" s="48"/>
      <c r="R181" s="48"/>
      <c r="S181" s="48"/>
      <c r="T181" s="96"/>
      <c r="AT181" s="25" t="s">
        <v>842</v>
      </c>
      <c r="AU181" s="25" t="s">
        <v>24</v>
      </c>
    </row>
    <row r="182" spans="2:65" s="1" customFormat="1" ht="16.5" customHeight="1">
      <c r="B182" s="47"/>
      <c r="C182" s="240" t="s">
        <v>584</v>
      </c>
      <c r="D182" s="240" t="s">
        <v>396</v>
      </c>
      <c r="E182" s="241" t="s">
        <v>3890</v>
      </c>
      <c r="F182" s="242" t="s">
        <v>3891</v>
      </c>
      <c r="G182" s="243" t="s">
        <v>2831</v>
      </c>
      <c r="H182" s="244">
        <v>1</v>
      </c>
      <c r="I182" s="245"/>
      <c r="J182" s="246">
        <f>ROUND(I182*H182,2)</f>
        <v>0</v>
      </c>
      <c r="K182" s="242" t="s">
        <v>22</v>
      </c>
      <c r="L182" s="73"/>
      <c r="M182" s="247" t="s">
        <v>22</v>
      </c>
      <c r="N182" s="248" t="s">
        <v>44</v>
      </c>
      <c r="O182" s="48"/>
      <c r="P182" s="249">
        <f>O182*H182</f>
        <v>0</v>
      </c>
      <c r="Q182" s="249">
        <v>0</v>
      </c>
      <c r="R182" s="249">
        <f>Q182*H182</f>
        <v>0</v>
      </c>
      <c r="S182" s="249">
        <v>0</v>
      </c>
      <c r="T182" s="250">
        <f>S182*H182</f>
        <v>0</v>
      </c>
      <c r="AR182" s="25" t="s">
        <v>786</v>
      </c>
      <c r="AT182" s="25" t="s">
        <v>396</v>
      </c>
      <c r="AU182" s="25" t="s">
        <v>24</v>
      </c>
      <c r="AY182" s="25" t="s">
        <v>394</v>
      </c>
      <c r="BE182" s="251">
        <f>IF(N182="základní",J182,0)</f>
        <v>0</v>
      </c>
      <c r="BF182" s="251">
        <f>IF(N182="snížená",J182,0)</f>
        <v>0</v>
      </c>
      <c r="BG182" s="251">
        <f>IF(N182="zákl. přenesená",J182,0)</f>
        <v>0</v>
      </c>
      <c r="BH182" s="251">
        <f>IF(N182="sníž. přenesená",J182,0)</f>
        <v>0</v>
      </c>
      <c r="BI182" s="251">
        <f>IF(N182="nulová",J182,0)</f>
        <v>0</v>
      </c>
      <c r="BJ182" s="25" t="s">
        <v>24</v>
      </c>
      <c r="BK182" s="251">
        <f>ROUND(I182*H182,2)</f>
        <v>0</v>
      </c>
      <c r="BL182" s="25" t="s">
        <v>786</v>
      </c>
      <c r="BM182" s="25" t="s">
        <v>776</v>
      </c>
    </row>
    <row r="183" spans="2:47" s="1" customFormat="1" ht="13.5">
      <c r="B183" s="47"/>
      <c r="C183" s="75"/>
      <c r="D183" s="252" t="s">
        <v>403</v>
      </c>
      <c r="E183" s="75"/>
      <c r="F183" s="253" t="s">
        <v>3891</v>
      </c>
      <c r="G183" s="75"/>
      <c r="H183" s="75"/>
      <c r="I183" s="208"/>
      <c r="J183" s="75"/>
      <c r="K183" s="75"/>
      <c r="L183" s="73"/>
      <c r="M183" s="254"/>
      <c r="N183" s="48"/>
      <c r="O183" s="48"/>
      <c r="P183" s="48"/>
      <c r="Q183" s="48"/>
      <c r="R183" s="48"/>
      <c r="S183" s="48"/>
      <c r="T183" s="96"/>
      <c r="AT183" s="25" t="s">
        <v>403</v>
      </c>
      <c r="AU183" s="25" t="s">
        <v>24</v>
      </c>
    </row>
    <row r="184" spans="2:47" s="1" customFormat="1" ht="13.5">
      <c r="B184" s="47"/>
      <c r="C184" s="75"/>
      <c r="D184" s="252" t="s">
        <v>842</v>
      </c>
      <c r="E184" s="75"/>
      <c r="F184" s="308" t="s">
        <v>3834</v>
      </c>
      <c r="G184" s="75"/>
      <c r="H184" s="75"/>
      <c r="I184" s="208"/>
      <c r="J184" s="75"/>
      <c r="K184" s="75"/>
      <c r="L184" s="73"/>
      <c r="M184" s="254"/>
      <c r="N184" s="48"/>
      <c r="O184" s="48"/>
      <c r="P184" s="48"/>
      <c r="Q184" s="48"/>
      <c r="R184" s="48"/>
      <c r="S184" s="48"/>
      <c r="T184" s="96"/>
      <c r="AT184" s="25" t="s">
        <v>842</v>
      </c>
      <c r="AU184" s="25" t="s">
        <v>24</v>
      </c>
    </row>
    <row r="185" spans="2:65" s="1" customFormat="1" ht="16.5" customHeight="1">
      <c r="B185" s="47"/>
      <c r="C185" s="240" t="s">
        <v>588</v>
      </c>
      <c r="D185" s="240" t="s">
        <v>396</v>
      </c>
      <c r="E185" s="241" t="s">
        <v>3892</v>
      </c>
      <c r="F185" s="242" t="s">
        <v>3886</v>
      </c>
      <c r="G185" s="243" t="s">
        <v>2831</v>
      </c>
      <c r="H185" s="244">
        <v>1</v>
      </c>
      <c r="I185" s="245"/>
      <c r="J185" s="246">
        <f>ROUND(I185*H185,2)</f>
        <v>0</v>
      </c>
      <c r="K185" s="242" t="s">
        <v>22</v>
      </c>
      <c r="L185" s="73"/>
      <c r="M185" s="247" t="s">
        <v>22</v>
      </c>
      <c r="N185" s="248" t="s">
        <v>44</v>
      </c>
      <c r="O185" s="48"/>
      <c r="P185" s="249">
        <f>O185*H185</f>
        <v>0</v>
      </c>
      <c r="Q185" s="249">
        <v>0</v>
      </c>
      <c r="R185" s="249">
        <f>Q185*H185</f>
        <v>0</v>
      </c>
      <c r="S185" s="249">
        <v>0</v>
      </c>
      <c r="T185" s="250">
        <f>S185*H185</f>
        <v>0</v>
      </c>
      <c r="AR185" s="25" t="s">
        <v>786</v>
      </c>
      <c r="AT185" s="25" t="s">
        <v>396</v>
      </c>
      <c r="AU185" s="25" t="s">
        <v>24</v>
      </c>
      <c r="AY185" s="25" t="s">
        <v>394</v>
      </c>
      <c r="BE185" s="251">
        <f>IF(N185="základní",J185,0)</f>
        <v>0</v>
      </c>
      <c r="BF185" s="251">
        <f>IF(N185="snížená",J185,0)</f>
        <v>0</v>
      </c>
      <c r="BG185" s="251">
        <f>IF(N185="zákl. přenesená",J185,0)</f>
        <v>0</v>
      </c>
      <c r="BH185" s="251">
        <f>IF(N185="sníž. přenesená",J185,0)</f>
        <v>0</v>
      </c>
      <c r="BI185" s="251">
        <f>IF(N185="nulová",J185,0)</f>
        <v>0</v>
      </c>
      <c r="BJ185" s="25" t="s">
        <v>24</v>
      </c>
      <c r="BK185" s="251">
        <f>ROUND(I185*H185,2)</f>
        <v>0</v>
      </c>
      <c r="BL185" s="25" t="s">
        <v>786</v>
      </c>
      <c r="BM185" s="25" t="s">
        <v>786</v>
      </c>
    </row>
    <row r="186" spans="2:47" s="1" customFormat="1" ht="13.5">
      <c r="B186" s="47"/>
      <c r="C186" s="75"/>
      <c r="D186" s="252" t="s">
        <v>403</v>
      </c>
      <c r="E186" s="75"/>
      <c r="F186" s="253" t="s">
        <v>3886</v>
      </c>
      <c r="G186" s="75"/>
      <c r="H186" s="75"/>
      <c r="I186" s="208"/>
      <c r="J186" s="75"/>
      <c r="K186" s="75"/>
      <c r="L186" s="73"/>
      <c r="M186" s="254"/>
      <c r="N186" s="48"/>
      <c r="O186" s="48"/>
      <c r="P186" s="48"/>
      <c r="Q186" s="48"/>
      <c r="R186" s="48"/>
      <c r="S186" s="48"/>
      <c r="T186" s="96"/>
      <c r="AT186" s="25" t="s">
        <v>403</v>
      </c>
      <c r="AU186" s="25" t="s">
        <v>24</v>
      </c>
    </row>
    <row r="187" spans="2:47" s="1" customFormat="1" ht="13.5">
      <c r="B187" s="47"/>
      <c r="C187" s="75"/>
      <c r="D187" s="252" t="s">
        <v>842</v>
      </c>
      <c r="E187" s="75"/>
      <c r="F187" s="308" t="s">
        <v>3834</v>
      </c>
      <c r="G187" s="75"/>
      <c r="H187" s="75"/>
      <c r="I187" s="208"/>
      <c r="J187" s="75"/>
      <c r="K187" s="75"/>
      <c r="L187" s="73"/>
      <c r="M187" s="254"/>
      <c r="N187" s="48"/>
      <c r="O187" s="48"/>
      <c r="P187" s="48"/>
      <c r="Q187" s="48"/>
      <c r="R187" s="48"/>
      <c r="S187" s="48"/>
      <c r="T187" s="96"/>
      <c r="AT187" s="25" t="s">
        <v>842</v>
      </c>
      <c r="AU187" s="25" t="s">
        <v>24</v>
      </c>
    </row>
    <row r="188" spans="2:65" s="1" customFormat="1" ht="16.5" customHeight="1">
      <c r="B188" s="47"/>
      <c r="C188" s="240" t="s">
        <v>593</v>
      </c>
      <c r="D188" s="240" t="s">
        <v>396</v>
      </c>
      <c r="E188" s="241" t="s">
        <v>3893</v>
      </c>
      <c r="F188" s="242" t="s">
        <v>3894</v>
      </c>
      <c r="G188" s="243" t="s">
        <v>2831</v>
      </c>
      <c r="H188" s="244">
        <v>1</v>
      </c>
      <c r="I188" s="245"/>
      <c r="J188" s="246">
        <f>ROUND(I188*H188,2)</f>
        <v>0</v>
      </c>
      <c r="K188" s="242" t="s">
        <v>22</v>
      </c>
      <c r="L188" s="73"/>
      <c r="M188" s="247" t="s">
        <v>22</v>
      </c>
      <c r="N188" s="248" t="s">
        <v>44</v>
      </c>
      <c r="O188" s="48"/>
      <c r="P188" s="249">
        <f>O188*H188</f>
        <v>0</v>
      </c>
      <c r="Q188" s="249">
        <v>0</v>
      </c>
      <c r="R188" s="249">
        <f>Q188*H188</f>
        <v>0</v>
      </c>
      <c r="S188" s="249">
        <v>0</v>
      </c>
      <c r="T188" s="250">
        <f>S188*H188</f>
        <v>0</v>
      </c>
      <c r="AR188" s="25" t="s">
        <v>786</v>
      </c>
      <c r="AT188" s="25" t="s">
        <v>396</v>
      </c>
      <c r="AU188" s="25" t="s">
        <v>24</v>
      </c>
      <c r="AY188" s="25" t="s">
        <v>394</v>
      </c>
      <c r="BE188" s="251">
        <f>IF(N188="základní",J188,0)</f>
        <v>0</v>
      </c>
      <c r="BF188" s="251">
        <f>IF(N188="snížená",J188,0)</f>
        <v>0</v>
      </c>
      <c r="BG188" s="251">
        <f>IF(N188="zákl. přenesená",J188,0)</f>
        <v>0</v>
      </c>
      <c r="BH188" s="251">
        <f>IF(N188="sníž. přenesená",J188,0)</f>
        <v>0</v>
      </c>
      <c r="BI188" s="251">
        <f>IF(N188="nulová",J188,0)</f>
        <v>0</v>
      </c>
      <c r="BJ188" s="25" t="s">
        <v>24</v>
      </c>
      <c r="BK188" s="251">
        <f>ROUND(I188*H188,2)</f>
        <v>0</v>
      </c>
      <c r="BL188" s="25" t="s">
        <v>786</v>
      </c>
      <c r="BM188" s="25" t="s">
        <v>797</v>
      </c>
    </row>
    <row r="189" spans="2:47" s="1" customFormat="1" ht="13.5">
      <c r="B189" s="47"/>
      <c r="C189" s="75"/>
      <c r="D189" s="252" t="s">
        <v>403</v>
      </c>
      <c r="E189" s="75"/>
      <c r="F189" s="253" t="s">
        <v>3894</v>
      </c>
      <c r="G189" s="75"/>
      <c r="H189" s="75"/>
      <c r="I189" s="208"/>
      <c r="J189" s="75"/>
      <c r="K189" s="75"/>
      <c r="L189" s="73"/>
      <c r="M189" s="254"/>
      <c r="N189" s="48"/>
      <c r="O189" s="48"/>
      <c r="P189" s="48"/>
      <c r="Q189" s="48"/>
      <c r="R189" s="48"/>
      <c r="S189" s="48"/>
      <c r="T189" s="96"/>
      <c r="AT189" s="25" t="s">
        <v>403</v>
      </c>
      <c r="AU189" s="25" t="s">
        <v>24</v>
      </c>
    </row>
    <row r="190" spans="2:47" s="1" customFormat="1" ht="13.5">
      <c r="B190" s="47"/>
      <c r="C190" s="75"/>
      <c r="D190" s="252" t="s">
        <v>842</v>
      </c>
      <c r="E190" s="75"/>
      <c r="F190" s="308" t="s">
        <v>3834</v>
      </c>
      <c r="G190" s="75"/>
      <c r="H190" s="75"/>
      <c r="I190" s="208"/>
      <c r="J190" s="75"/>
      <c r="K190" s="75"/>
      <c r="L190" s="73"/>
      <c r="M190" s="254"/>
      <c r="N190" s="48"/>
      <c r="O190" s="48"/>
      <c r="P190" s="48"/>
      <c r="Q190" s="48"/>
      <c r="R190" s="48"/>
      <c r="S190" s="48"/>
      <c r="T190" s="96"/>
      <c r="AT190" s="25" t="s">
        <v>842</v>
      </c>
      <c r="AU190" s="25" t="s">
        <v>24</v>
      </c>
    </row>
    <row r="191" spans="2:65" s="1" customFormat="1" ht="16.5" customHeight="1">
      <c r="B191" s="47"/>
      <c r="C191" s="240" t="s">
        <v>598</v>
      </c>
      <c r="D191" s="240" t="s">
        <v>396</v>
      </c>
      <c r="E191" s="241" t="s">
        <v>3895</v>
      </c>
      <c r="F191" s="242" t="s">
        <v>3864</v>
      </c>
      <c r="G191" s="243" t="s">
        <v>2831</v>
      </c>
      <c r="H191" s="244">
        <v>1</v>
      </c>
      <c r="I191" s="245"/>
      <c r="J191" s="246">
        <f>ROUND(I191*H191,2)</f>
        <v>0</v>
      </c>
      <c r="K191" s="242" t="s">
        <v>22</v>
      </c>
      <c r="L191" s="73"/>
      <c r="M191" s="247" t="s">
        <v>22</v>
      </c>
      <c r="N191" s="248" t="s">
        <v>44</v>
      </c>
      <c r="O191" s="48"/>
      <c r="P191" s="249">
        <f>O191*H191</f>
        <v>0</v>
      </c>
      <c r="Q191" s="249">
        <v>0</v>
      </c>
      <c r="R191" s="249">
        <f>Q191*H191</f>
        <v>0</v>
      </c>
      <c r="S191" s="249">
        <v>0</v>
      </c>
      <c r="T191" s="250">
        <f>S191*H191</f>
        <v>0</v>
      </c>
      <c r="AR191" s="25" t="s">
        <v>786</v>
      </c>
      <c r="AT191" s="25" t="s">
        <v>396</v>
      </c>
      <c r="AU191" s="25" t="s">
        <v>24</v>
      </c>
      <c r="AY191" s="25" t="s">
        <v>394</v>
      </c>
      <c r="BE191" s="251">
        <f>IF(N191="základní",J191,0)</f>
        <v>0</v>
      </c>
      <c r="BF191" s="251">
        <f>IF(N191="snížená",J191,0)</f>
        <v>0</v>
      </c>
      <c r="BG191" s="251">
        <f>IF(N191="zákl. přenesená",J191,0)</f>
        <v>0</v>
      </c>
      <c r="BH191" s="251">
        <f>IF(N191="sníž. přenesená",J191,0)</f>
        <v>0</v>
      </c>
      <c r="BI191" s="251">
        <f>IF(N191="nulová",J191,0)</f>
        <v>0</v>
      </c>
      <c r="BJ191" s="25" t="s">
        <v>24</v>
      </c>
      <c r="BK191" s="251">
        <f>ROUND(I191*H191,2)</f>
        <v>0</v>
      </c>
      <c r="BL191" s="25" t="s">
        <v>786</v>
      </c>
      <c r="BM191" s="25" t="s">
        <v>807</v>
      </c>
    </row>
    <row r="192" spans="2:47" s="1" customFormat="1" ht="13.5">
      <c r="B192" s="47"/>
      <c r="C192" s="75"/>
      <c r="D192" s="252" t="s">
        <v>403</v>
      </c>
      <c r="E192" s="75"/>
      <c r="F192" s="253" t="s">
        <v>3864</v>
      </c>
      <c r="G192" s="75"/>
      <c r="H192" s="75"/>
      <c r="I192" s="208"/>
      <c r="J192" s="75"/>
      <c r="K192" s="75"/>
      <c r="L192" s="73"/>
      <c r="M192" s="254"/>
      <c r="N192" s="48"/>
      <c r="O192" s="48"/>
      <c r="P192" s="48"/>
      <c r="Q192" s="48"/>
      <c r="R192" s="48"/>
      <c r="S192" s="48"/>
      <c r="T192" s="96"/>
      <c r="AT192" s="25" t="s">
        <v>403</v>
      </c>
      <c r="AU192" s="25" t="s">
        <v>24</v>
      </c>
    </row>
    <row r="193" spans="2:47" s="1" customFormat="1" ht="13.5">
      <c r="B193" s="47"/>
      <c r="C193" s="75"/>
      <c r="D193" s="252" t="s">
        <v>842</v>
      </c>
      <c r="E193" s="75"/>
      <c r="F193" s="308" t="s">
        <v>3834</v>
      </c>
      <c r="G193" s="75"/>
      <c r="H193" s="75"/>
      <c r="I193" s="208"/>
      <c r="J193" s="75"/>
      <c r="K193" s="75"/>
      <c r="L193" s="73"/>
      <c r="M193" s="254"/>
      <c r="N193" s="48"/>
      <c r="O193" s="48"/>
      <c r="P193" s="48"/>
      <c r="Q193" s="48"/>
      <c r="R193" s="48"/>
      <c r="S193" s="48"/>
      <c r="T193" s="96"/>
      <c r="AT193" s="25" t="s">
        <v>842</v>
      </c>
      <c r="AU193" s="25" t="s">
        <v>24</v>
      </c>
    </row>
    <row r="194" spans="2:65" s="1" customFormat="1" ht="16.5" customHeight="1">
      <c r="B194" s="47"/>
      <c r="C194" s="240" t="s">
        <v>604</v>
      </c>
      <c r="D194" s="240" t="s">
        <v>396</v>
      </c>
      <c r="E194" s="241" t="s">
        <v>3896</v>
      </c>
      <c r="F194" s="242" t="s">
        <v>3897</v>
      </c>
      <c r="G194" s="243" t="s">
        <v>2831</v>
      </c>
      <c r="H194" s="244">
        <v>1</v>
      </c>
      <c r="I194" s="245"/>
      <c r="J194" s="246">
        <f>ROUND(I194*H194,2)</f>
        <v>0</v>
      </c>
      <c r="K194" s="242" t="s">
        <v>22</v>
      </c>
      <c r="L194" s="73"/>
      <c r="M194" s="247" t="s">
        <v>22</v>
      </c>
      <c r="N194" s="248" t="s">
        <v>44</v>
      </c>
      <c r="O194" s="48"/>
      <c r="P194" s="249">
        <f>O194*H194</f>
        <v>0</v>
      </c>
      <c r="Q194" s="249">
        <v>0</v>
      </c>
      <c r="R194" s="249">
        <f>Q194*H194</f>
        <v>0</v>
      </c>
      <c r="S194" s="249">
        <v>0</v>
      </c>
      <c r="T194" s="250">
        <f>S194*H194</f>
        <v>0</v>
      </c>
      <c r="AR194" s="25" t="s">
        <v>786</v>
      </c>
      <c r="AT194" s="25" t="s">
        <v>396</v>
      </c>
      <c r="AU194" s="25" t="s">
        <v>24</v>
      </c>
      <c r="AY194" s="25" t="s">
        <v>394</v>
      </c>
      <c r="BE194" s="251">
        <f>IF(N194="základní",J194,0)</f>
        <v>0</v>
      </c>
      <c r="BF194" s="251">
        <f>IF(N194="snížená",J194,0)</f>
        <v>0</v>
      </c>
      <c r="BG194" s="251">
        <f>IF(N194="zákl. přenesená",J194,0)</f>
        <v>0</v>
      </c>
      <c r="BH194" s="251">
        <f>IF(N194="sníž. přenesená",J194,0)</f>
        <v>0</v>
      </c>
      <c r="BI194" s="251">
        <f>IF(N194="nulová",J194,0)</f>
        <v>0</v>
      </c>
      <c r="BJ194" s="25" t="s">
        <v>24</v>
      </c>
      <c r="BK194" s="251">
        <f>ROUND(I194*H194,2)</f>
        <v>0</v>
      </c>
      <c r="BL194" s="25" t="s">
        <v>786</v>
      </c>
      <c r="BM194" s="25" t="s">
        <v>817</v>
      </c>
    </row>
    <row r="195" spans="2:47" s="1" customFormat="1" ht="13.5">
      <c r="B195" s="47"/>
      <c r="C195" s="75"/>
      <c r="D195" s="252" t="s">
        <v>403</v>
      </c>
      <c r="E195" s="75"/>
      <c r="F195" s="253" t="s">
        <v>3897</v>
      </c>
      <c r="G195" s="75"/>
      <c r="H195" s="75"/>
      <c r="I195" s="208"/>
      <c r="J195" s="75"/>
      <c r="K195" s="75"/>
      <c r="L195" s="73"/>
      <c r="M195" s="254"/>
      <c r="N195" s="48"/>
      <c r="O195" s="48"/>
      <c r="P195" s="48"/>
      <c r="Q195" s="48"/>
      <c r="R195" s="48"/>
      <c r="S195" s="48"/>
      <c r="T195" s="96"/>
      <c r="AT195" s="25" t="s">
        <v>403</v>
      </c>
      <c r="AU195" s="25" t="s">
        <v>24</v>
      </c>
    </row>
    <row r="196" spans="2:47" s="1" customFormat="1" ht="13.5">
      <c r="B196" s="47"/>
      <c r="C196" s="75"/>
      <c r="D196" s="252" t="s">
        <v>842</v>
      </c>
      <c r="E196" s="75"/>
      <c r="F196" s="308" t="s">
        <v>3834</v>
      </c>
      <c r="G196" s="75"/>
      <c r="H196" s="75"/>
      <c r="I196" s="208"/>
      <c r="J196" s="75"/>
      <c r="K196" s="75"/>
      <c r="L196" s="73"/>
      <c r="M196" s="254"/>
      <c r="N196" s="48"/>
      <c r="O196" s="48"/>
      <c r="P196" s="48"/>
      <c r="Q196" s="48"/>
      <c r="R196" s="48"/>
      <c r="S196" s="48"/>
      <c r="T196" s="96"/>
      <c r="AT196" s="25" t="s">
        <v>842</v>
      </c>
      <c r="AU196" s="25" t="s">
        <v>24</v>
      </c>
    </row>
    <row r="197" spans="2:65" s="1" customFormat="1" ht="16.5" customHeight="1">
      <c r="B197" s="47"/>
      <c r="C197" s="240" t="s">
        <v>609</v>
      </c>
      <c r="D197" s="240" t="s">
        <v>396</v>
      </c>
      <c r="E197" s="241" t="s">
        <v>3898</v>
      </c>
      <c r="F197" s="242" t="s">
        <v>3899</v>
      </c>
      <c r="G197" s="243" t="s">
        <v>2831</v>
      </c>
      <c r="H197" s="244">
        <v>1</v>
      </c>
      <c r="I197" s="245"/>
      <c r="J197" s="246">
        <f>ROUND(I197*H197,2)</f>
        <v>0</v>
      </c>
      <c r="K197" s="242" t="s">
        <v>22</v>
      </c>
      <c r="L197" s="73"/>
      <c r="M197" s="247" t="s">
        <v>22</v>
      </c>
      <c r="N197" s="248" t="s">
        <v>44</v>
      </c>
      <c r="O197" s="48"/>
      <c r="P197" s="249">
        <f>O197*H197</f>
        <v>0</v>
      </c>
      <c r="Q197" s="249">
        <v>0</v>
      </c>
      <c r="R197" s="249">
        <f>Q197*H197</f>
        <v>0</v>
      </c>
      <c r="S197" s="249">
        <v>0</v>
      </c>
      <c r="T197" s="250">
        <f>S197*H197</f>
        <v>0</v>
      </c>
      <c r="AR197" s="25" t="s">
        <v>786</v>
      </c>
      <c r="AT197" s="25" t="s">
        <v>396</v>
      </c>
      <c r="AU197" s="25" t="s">
        <v>24</v>
      </c>
      <c r="AY197" s="25" t="s">
        <v>394</v>
      </c>
      <c r="BE197" s="251">
        <f>IF(N197="základní",J197,0)</f>
        <v>0</v>
      </c>
      <c r="BF197" s="251">
        <f>IF(N197="snížená",J197,0)</f>
        <v>0</v>
      </c>
      <c r="BG197" s="251">
        <f>IF(N197="zákl. přenesená",J197,0)</f>
        <v>0</v>
      </c>
      <c r="BH197" s="251">
        <f>IF(N197="sníž. přenesená",J197,0)</f>
        <v>0</v>
      </c>
      <c r="BI197" s="251">
        <f>IF(N197="nulová",J197,0)</f>
        <v>0</v>
      </c>
      <c r="BJ197" s="25" t="s">
        <v>24</v>
      </c>
      <c r="BK197" s="251">
        <f>ROUND(I197*H197,2)</f>
        <v>0</v>
      </c>
      <c r="BL197" s="25" t="s">
        <v>786</v>
      </c>
      <c r="BM197" s="25" t="s">
        <v>827</v>
      </c>
    </row>
    <row r="198" spans="2:47" s="1" customFormat="1" ht="13.5">
      <c r="B198" s="47"/>
      <c r="C198" s="75"/>
      <c r="D198" s="252" t="s">
        <v>403</v>
      </c>
      <c r="E198" s="75"/>
      <c r="F198" s="253" t="s">
        <v>3899</v>
      </c>
      <c r="G198" s="75"/>
      <c r="H198" s="75"/>
      <c r="I198" s="208"/>
      <c r="J198" s="75"/>
      <c r="K198" s="75"/>
      <c r="L198" s="73"/>
      <c r="M198" s="254"/>
      <c r="N198" s="48"/>
      <c r="O198" s="48"/>
      <c r="P198" s="48"/>
      <c r="Q198" s="48"/>
      <c r="R198" s="48"/>
      <c r="S198" s="48"/>
      <c r="T198" s="96"/>
      <c r="AT198" s="25" t="s">
        <v>403</v>
      </c>
      <c r="AU198" s="25" t="s">
        <v>24</v>
      </c>
    </row>
    <row r="199" spans="2:47" s="1" customFormat="1" ht="13.5">
      <c r="B199" s="47"/>
      <c r="C199" s="75"/>
      <c r="D199" s="252" t="s">
        <v>842</v>
      </c>
      <c r="E199" s="75"/>
      <c r="F199" s="308" t="s">
        <v>3834</v>
      </c>
      <c r="G199" s="75"/>
      <c r="H199" s="75"/>
      <c r="I199" s="208"/>
      <c r="J199" s="75"/>
      <c r="K199" s="75"/>
      <c r="L199" s="73"/>
      <c r="M199" s="254"/>
      <c r="N199" s="48"/>
      <c r="O199" s="48"/>
      <c r="P199" s="48"/>
      <c r="Q199" s="48"/>
      <c r="R199" s="48"/>
      <c r="S199" s="48"/>
      <c r="T199" s="96"/>
      <c r="AT199" s="25" t="s">
        <v>842</v>
      </c>
      <c r="AU199" s="25" t="s">
        <v>24</v>
      </c>
    </row>
    <row r="200" spans="2:65" s="1" customFormat="1" ht="16.5" customHeight="1">
      <c r="B200" s="47"/>
      <c r="C200" s="240" t="s">
        <v>616</v>
      </c>
      <c r="D200" s="240" t="s">
        <v>396</v>
      </c>
      <c r="E200" s="241" t="s">
        <v>3900</v>
      </c>
      <c r="F200" s="242" t="s">
        <v>3901</v>
      </c>
      <c r="G200" s="243" t="s">
        <v>2831</v>
      </c>
      <c r="H200" s="244">
        <v>1</v>
      </c>
      <c r="I200" s="245"/>
      <c r="J200" s="246">
        <f>ROUND(I200*H200,2)</f>
        <v>0</v>
      </c>
      <c r="K200" s="242" t="s">
        <v>22</v>
      </c>
      <c r="L200" s="73"/>
      <c r="M200" s="247" t="s">
        <v>22</v>
      </c>
      <c r="N200" s="248" t="s">
        <v>44</v>
      </c>
      <c r="O200" s="48"/>
      <c r="P200" s="249">
        <f>O200*H200</f>
        <v>0</v>
      </c>
      <c r="Q200" s="249">
        <v>0</v>
      </c>
      <c r="R200" s="249">
        <f>Q200*H200</f>
        <v>0</v>
      </c>
      <c r="S200" s="249">
        <v>0</v>
      </c>
      <c r="T200" s="250">
        <f>S200*H200</f>
        <v>0</v>
      </c>
      <c r="AR200" s="25" t="s">
        <v>786</v>
      </c>
      <c r="AT200" s="25" t="s">
        <v>396</v>
      </c>
      <c r="AU200" s="25" t="s">
        <v>24</v>
      </c>
      <c r="AY200" s="25" t="s">
        <v>394</v>
      </c>
      <c r="BE200" s="251">
        <f>IF(N200="základní",J200,0)</f>
        <v>0</v>
      </c>
      <c r="BF200" s="251">
        <f>IF(N200="snížená",J200,0)</f>
        <v>0</v>
      </c>
      <c r="BG200" s="251">
        <f>IF(N200="zákl. přenesená",J200,0)</f>
        <v>0</v>
      </c>
      <c r="BH200" s="251">
        <f>IF(N200="sníž. přenesená",J200,0)</f>
        <v>0</v>
      </c>
      <c r="BI200" s="251">
        <f>IF(N200="nulová",J200,0)</f>
        <v>0</v>
      </c>
      <c r="BJ200" s="25" t="s">
        <v>24</v>
      </c>
      <c r="BK200" s="251">
        <f>ROUND(I200*H200,2)</f>
        <v>0</v>
      </c>
      <c r="BL200" s="25" t="s">
        <v>786</v>
      </c>
      <c r="BM200" s="25" t="s">
        <v>838</v>
      </c>
    </row>
    <row r="201" spans="2:47" s="1" customFormat="1" ht="13.5">
      <c r="B201" s="47"/>
      <c r="C201" s="75"/>
      <c r="D201" s="252" t="s">
        <v>403</v>
      </c>
      <c r="E201" s="75"/>
      <c r="F201" s="253" t="s">
        <v>3901</v>
      </c>
      <c r="G201" s="75"/>
      <c r="H201" s="75"/>
      <c r="I201" s="208"/>
      <c r="J201" s="75"/>
      <c r="K201" s="75"/>
      <c r="L201" s="73"/>
      <c r="M201" s="254"/>
      <c r="N201" s="48"/>
      <c r="O201" s="48"/>
      <c r="P201" s="48"/>
      <c r="Q201" s="48"/>
      <c r="R201" s="48"/>
      <c r="S201" s="48"/>
      <c r="T201" s="96"/>
      <c r="AT201" s="25" t="s">
        <v>403</v>
      </c>
      <c r="AU201" s="25" t="s">
        <v>24</v>
      </c>
    </row>
    <row r="202" spans="2:47" s="1" customFormat="1" ht="13.5">
      <c r="B202" s="47"/>
      <c r="C202" s="75"/>
      <c r="D202" s="252" t="s">
        <v>842</v>
      </c>
      <c r="E202" s="75"/>
      <c r="F202" s="308" t="s">
        <v>3834</v>
      </c>
      <c r="G202" s="75"/>
      <c r="H202" s="75"/>
      <c r="I202" s="208"/>
      <c r="J202" s="75"/>
      <c r="K202" s="75"/>
      <c r="L202" s="73"/>
      <c r="M202" s="254"/>
      <c r="N202" s="48"/>
      <c r="O202" s="48"/>
      <c r="P202" s="48"/>
      <c r="Q202" s="48"/>
      <c r="R202" s="48"/>
      <c r="S202" s="48"/>
      <c r="T202" s="96"/>
      <c r="AT202" s="25" t="s">
        <v>842</v>
      </c>
      <c r="AU202" s="25" t="s">
        <v>24</v>
      </c>
    </row>
    <row r="203" spans="2:65" s="1" customFormat="1" ht="25.5" customHeight="1">
      <c r="B203" s="47"/>
      <c r="C203" s="240" t="s">
        <v>622</v>
      </c>
      <c r="D203" s="240" t="s">
        <v>396</v>
      </c>
      <c r="E203" s="241" t="s">
        <v>3902</v>
      </c>
      <c r="F203" s="242" t="s">
        <v>3903</v>
      </c>
      <c r="G203" s="243" t="s">
        <v>3857</v>
      </c>
      <c r="H203" s="244">
        <v>70</v>
      </c>
      <c r="I203" s="245"/>
      <c r="J203" s="246">
        <f>ROUND(I203*H203,2)</f>
        <v>0</v>
      </c>
      <c r="K203" s="242" t="s">
        <v>22</v>
      </c>
      <c r="L203" s="73"/>
      <c r="M203" s="247" t="s">
        <v>22</v>
      </c>
      <c r="N203" s="248" t="s">
        <v>44</v>
      </c>
      <c r="O203" s="48"/>
      <c r="P203" s="249">
        <f>O203*H203</f>
        <v>0</v>
      </c>
      <c r="Q203" s="249">
        <v>0</v>
      </c>
      <c r="R203" s="249">
        <f>Q203*H203</f>
        <v>0</v>
      </c>
      <c r="S203" s="249">
        <v>0</v>
      </c>
      <c r="T203" s="250">
        <f>S203*H203</f>
        <v>0</v>
      </c>
      <c r="AR203" s="25" t="s">
        <v>786</v>
      </c>
      <c r="AT203" s="25" t="s">
        <v>396</v>
      </c>
      <c r="AU203" s="25" t="s">
        <v>24</v>
      </c>
      <c r="AY203" s="25" t="s">
        <v>394</v>
      </c>
      <c r="BE203" s="251">
        <f>IF(N203="základní",J203,0)</f>
        <v>0</v>
      </c>
      <c r="BF203" s="251">
        <f>IF(N203="snížená",J203,0)</f>
        <v>0</v>
      </c>
      <c r="BG203" s="251">
        <f>IF(N203="zákl. přenesená",J203,0)</f>
        <v>0</v>
      </c>
      <c r="BH203" s="251">
        <f>IF(N203="sníž. přenesená",J203,0)</f>
        <v>0</v>
      </c>
      <c r="BI203" s="251">
        <f>IF(N203="nulová",J203,0)</f>
        <v>0</v>
      </c>
      <c r="BJ203" s="25" t="s">
        <v>24</v>
      </c>
      <c r="BK203" s="251">
        <f>ROUND(I203*H203,2)</f>
        <v>0</v>
      </c>
      <c r="BL203" s="25" t="s">
        <v>786</v>
      </c>
      <c r="BM203" s="25" t="s">
        <v>851</v>
      </c>
    </row>
    <row r="204" spans="2:47" s="1" customFormat="1" ht="13.5">
      <c r="B204" s="47"/>
      <c r="C204" s="75"/>
      <c r="D204" s="252" t="s">
        <v>403</v>
      </c>
      <c r="E204" s="75"/>
      <c r="F204" s="253" t="s">
        <v>3903</v>
      </c>
      <c r="G204" s="75"/>
      <c r="H204" s="75"/>
      <c r="I204" s="208"/>
      <c r="J204" s="75"/>
      <c r="K204" s="75"/>
      <c r="L204" s="73"/>
      <c r="M204" s="254"/>
      <c r="N204" s="48"/>
      <c r="O204" s="48"/>
      <c r="P204" s="48"/>
      <c r="Q204" s="48"/>
      <c r="R204" s="48"/>
      <c r="S204" s="48"/>
      <c r="T204" s="96"/>
      <c r="AT204" s="25" t="s">
        <v>403</v>
      </c>
      <c r="AU204" s="25" t="s">
        <v>24</v>
      </c>
    </row>
    <row r="205" spans="2:47" s="1" customFormat="1" ht="13.5">
      <c r="B205" s="47"/>
      <c r="C205" s="75"/>
      <c r="D205" s="252" t="s">
        <v>842</v>
      </c>
      <c r="E205" s="75"/>
      <c r="F205" s="308" t="s">
        <v>3834</v>
      </c>
      <c r="G205" s="75"/>
      <c r="H205" s="75"/>
      <c r="I205" s="208"/>
      <c r="J205" s="75"/>
      <c r="K205" s="75"/>
      <c r="L205" s="73"/>
      <c r="M205" s="254"/>
      <c r="N205" s="48"/>
      <c r="O205" s="48"/>
      <c r="P205" s="48"/>
      <c r="Q205" s="48"/>
      <c r="R205" s="48"/>
      <c r="S205" s="48"/>
      <c r="T205" s="96"/>
      <c r="AT205" s="25" t="s">
        <v>842</v>
      </c>
      <c r="AU205" s="25" t="s">
        <v>24</v>
      </c>
    </row>
    <row r="206" spans="2:65" s="1" customFormat="1" ht="16.5" customHeight="1">
      <c r="B206" s="47"/>
      <c r="C206" s="240" t="s">
        <v>628</v>
      </c>
      <c r="D206" s="240" t="s">
        <v>396</v>
      </c>
      <c r="E206" s="241" t="s">
        <v>3904</v>
      </c>
      <c r="F206" s="242" t="s">
        <v>3905</v>
      </c>
      <c r="G206" s="243" t="s">
        <v>399</v>
      </c>
      <c r="H206" s="244">
        <v>94</v>
      </c>
      <c r="I206" s="245"/>
      <c r="J206" s="246">
        <f>ROUND(I206*H206,2)</f>
        <v>0</v>
      </c>
      <c r="K206" s="242" t="s">
        <v>22</v>
      </c>
      <c r="L206" s="73"/>
      <c r="M206" s="247" t="s">
        <v>22</v>
      </c>
      <c r="N206" s="248" t="s">
        <v>44</v>
      </c>
      <c r="O206" s="48"/>
      <c r="P206" s="249">
        <f>O206*H206</f>
        <v>0</v>
      </c>
      <c r="Q206" s="249">
        <v>0</v>
      </c>
      <c r="R206" s="249">
        <f>Q206*H206</f>
        <v>0</v>
      </c>
      <c r="S206" s="249">
        <v>0</v>
      </c>
      <c r="T206" s="250">
        <f>S206*H206</f>
        <v>0</v>
      </c>
      <c r="AR206" s="25" t="s">
        <v>786</v>
      </c>
      <c r="AT206" s="25" t="s">
        <v>396</v>
      </c>
      <c r="AU206" s="25" t="s">
        <v>24</v>
      </c>
      <c r="AY206" s="25" t="s">
        <v>394</v>
      </c>
      <c r="BE206" s="251">
        <f>IF(N206="základní",J206,0)</f>
        <v>0</v>
      </c>
      <c r="BF206" s="251">
        <f>IF(N206="snížená",J206,0)</f>
        <v>0</v>
      </c>
      <c r="BG206" s="251">
        <f>IF(N206="zákl. přenesená",J206,0)</f>
        <v>0</v>
      </c>
      <c r="BH206" s="251">
        <f>IF(N206="sníž. přenesená",J206,0)</f>
        <v>0</v>
      </c>
      <c r="BI206" s="251">
        <f>IF(N206="nulová",J206,0)</f>
        <v>0</v>
      </c>
      <c r="BJ206" s="25" t="s">
        <v>24</v>
      </c>
      <c r="BK206" s="251">
        <f>ROUND(I206*H206,2)</f>
        <v>0</v>
      </c>
      <c r="BL206" s="25" t="s">
        <v>786</v>
      </c>
      <c r="BM206" s="25" t="s">
        <v>867</v>
      </c>
    </row>
    <row r="207" spans="2:47" s="1" customFormat="1" ht="13.5">
      <c r="B207" s="47"/>
      <c r="C207" s="75"/>
      <c r="D207" s="252" t="s">
        <v>403</v>
      </c>
      <c r="E207" s="75"/>
      <c r="F207" s="253" t="s">
        <v>3905</v>
      </c>
      <c r="G207" s="75"/>
      <c r="H207" s="75"/>
      <c r="I207" s="208"/>
      <c r="J207" s="75"/>
      <c r="K207" s="75"/>
      <c r="L207" s="73"/>
      <c r="M207" s="254"/>
      <c r="N207" s="48"/>
      <c r="O207" s="48"/>
      <c r="P207" s="48"/>
      <c r="Q207" s="48"/>
      <c r="R207" s="48"/>
      <c r="S207" s="48"/>
      <c r="T207" s="96"/>
      <c r="AT207" s="25" t="s">
        <v>403</v>
      </c>
      <c r="AU207" s="25" t="s">
        <v>24</v>
      </c>
    </row>
    <row r="208" spans="2:47" s="1" customFormat="1" ht="13.5">
      <c r="B208" s="47"/>
      <c r="C208" s="75"/>
      <c r="D208" s="252" t="s">
        <v>842</v>
      </c>
      <c r="E208" s="75"/>
      <c r="F208" s="308" t="s">
        <v>3906</v>
      </c>
      <c r="G208" s="75"/>
      <c r="H208" s="75"/>
      <c r="I208" s="208"/>
      <c r="J208" s="75"/>
      <c r="K208" s="75"/>
      <c r="L208" s="73"/>
      <c r="M208" s="254"/>
      <c r="N208" s="48"/>
      <c r="O208" s="48"/>
      <c r="P208" s="48"/>
      <c r="Q208" s="48"/>
      <c r="R208" s="48"/>
      <c r="S208" s="48"/>
      <c r="T208" s="96"/>
      <c r="AT208" s="25" t="s">
        <v>842</v>
      </c>
      <c r="AU208" s="25" t="s">
        <v>24</v>
      </c>
    </row>
    <row r="209" spans="2:65" s="1" customFormat="1" ht="16.5" customHeight="1">
      <c r="B209" s="47"/>
      <c r="C209" s="240" t="s">
        <v>636</v>
      </c>
      <c r="D209" s="240" t="s">
        <v>396</v>
      </c>
      <c r="E209" s="241" t="s">
        <v>3907</v>
      </c>
      <c r="F209" s="242" t="s">
        <v>3908</v>
      </c>
      <c r="G209" s="243" t="s">
        <v>399</v>
      </c>
      <c r="H209" s="244">
        <v>18</v>
      </c>
      <c r="I209" s="245"/>
      <c r="J209" s="246">
        <f>ROUND(I209*H209,2)</f>
        <v>0</v>
      </c>
      <c r="K209" s="242" t="s">
        <v>22</v>
      </c>
      <c r="L209" s="73"/>
      <c r="M209" s="247" t="s">
        <v>22</v>
      </c>
      <c r="N209" s="248" t="s">
        <v>44</v>
      </c>
      <c r="O209" s="48"/>
      <c r="P209" s="249">
        <f>O209*H209</f>
        <v>0</v>
      </c>
      <c r="Q209" s="249">
        <v>0</v>
      </c>
      <c r="R209" s="249">
        <f>Q209*H209</f>
        <v>0</v>
      </c>
      <c r="S209" s="249">
        <v>0</v>
      </c>
      <c r="T209" s="250">
        <f>S209*H209</f>
        <v>0</v>
      </c>
      <c r="AR209" s="25" t="s">
        <v>786</v>
      </c>
      <c r="AT209" s="25" t="s">
        <v>396</v>
      </c>
      <c r="AU209" s="25" t="s">
        <v>24</v>
      </c>
      <c r="AY209" s="25" t="s">
        <v>394</v>
      </c>
      <c r="BE209" s="251">
        <f>IF(N209="základní",J209,0)</f>
        <v>0</v>
      </c>
      <c r="BF209" s="251">
        <f>IF(N209="snížená",J209,0)</f>
        <v>0</v>
      </c>
      <c r="BG209" s="251">
        <f>IF(N209="zákl. přenesená",J209,0)</f>
        <v>0</v>
      </c>
      <c r="BH209" s="251">
        <f>IF(N209="sníž. přenesená",J209,0)</f>
        <v>0</v>
      </c>
      <c r="BI209" s="251">
        <f>IF(N209="nulová",J209,0)</f>
        <v>0</v>
      </c>
      <c r="BJ209" s="25" t="s">
        <v>24</v>
      </c>
      <c r="BK209" s="251">
        <f>ROUND(I209*H209,2)</f>
        <v>0</v>
      </c>
      <c r="BL209" s="25" t="s">
        <v>786</v>
      </c>
      <c r="BM209" s="25" t="s">
        <v>878</v>
      </c>
    </row>
    <row r="210" spans="2:47" s="1" customFormat="1" ht="13.5">
      <c r="B210" s="47"/>
      <c r="C210" s="75"/>
      <c r="D210" s="252" t="s">
        <v>403</v>
      </c>
      <c r="E210" s="75"/>
      <c r="F210" s="253" t="s">
        <v>3908</v>
      </c>
      <c r="G210" s="75"/>
      <c r="H210" s="75"/>
      <c r="I210" s="208"/>
      <c r="J210" s="75"/>
      <c r="K210" s="75"/>
      <c r="L210" s="73"/>
      <c r="M210" s="254"/>
      <c r="N210" s="48"/>
      <c r="O210" s="48"/>
      <c r="P210" s="48"/>
      <c r="Q210" s="48"/>
      <c r="R210" s="48"/>
      <c r="S210" s="48"/>
      <c r="T210" s="96"/>
      <c r="AT210" s="25" t="s">
        <v>403</v>
      </c>
      <c r="AU210" s="25" t="s">
        <v>24</v>
      </c>
    </row>
    <row r="211" spans="2:47" s="1" customFormat="1" ht="13.5">
      <c r="B211" s="47"/>
      <c r="C211" s="75"/>
      <c r="D211" s="252" t="s">
        <v>842</v>
      </c>
      <c r="E211" s="75"/>
      <c r="F211" s="308" t="s">
        <v>3909</v>
      </c>
      <c r="G211" s="75"/>
      <c r="H211" s="75"/>
      <c r="I211" s="208"/>
      <c r="J211" s="75"/>
      <c r="K211" s="75"/>
      <c r="L211" s="73"/>
      <c r="M211" s="254"/>
      <c r="N211" s="48"/>
      <c r="O211" s="48"/>
      <c r="P211" s="48"/>
      <c r="Q211" s="48"/>
      <c r="R211" s="48"/>
      <c r="S211" s="48"/>
      <c r="T211" s="96"/>
      <c r="AT211" s="25" t="s">
        <v>842</v>
      </c>
      <c r="AU211" s="25" t="s">
        <v>24</v>
      </c>
    </row>
    <row r="212" spans="2:65" s="1" customFormat="1" ht="16.5" customHeight="1">
      <c r="B212" s="47"/>
      <c r="C212" s="240" t="s">
        <v>643</v>
      </c>
      <c r="D212" s="240" t="s">
        <v>396</v>
      </c>
      <c r="E212" s="241" t="s">
        <v>3910</v>
      </c>
      <c r="F212" s="242" t="s">
        <v>3911</v>
      </c>
      <c r="G212" s="243" t="s">
        <v>399</v>
      </c>
      <c r="H212" s="244">
        <v>70</v>
      </c>
      <c r="I212" s="245"/>
      <c r="J212" s="246">
        <f>ROUND(I212*H212,2)</f>
        <v>0</v>
      </c>
      <c r="K212" s="242" t="s">
        <v>22</v>
      </c>
      <c r="L212" s="73"/>
      <c r="M212" s="247" t="s">
        <v>22</v>
      </c>
      <c r="N212" s="248" t="s">
        <v>44</v>
      </c>
      <c r="O212" s="48"/>
      <c r="P212" s="249">
        <f>O212*H212</f>
        <v>0</v>
      </c>
      <c r="Q212" s="249">
        <v>0</v>
      </c>
      <c r="R212" s="249">
        <f>Q212*H212</f>
        <v>0</v>
      </c>
      <c r="S212" s="249">
        <v>0</v>
      </c>
      <c r="T212" s="250">
        <f>S212*H212</f>
        <v>0</v>
      </c>
      <c r="AR212" s="25" t="s">
        <v>786</v>
      </c>
      <c r="AT212" s="25" t="s">
        <v>396</v>
      </c>
      <c r="AU212" s="25" t="s">
        <v>24</v>
      </c>
      <c r="AY212" s="25" t="s">
        <v>394</v>
      </c>
      <c r="BE212" s="251">
        <f>IF(N212="základní",J212,0)</f>
        <v>0</v>
      </c>
      <c r="BF212" s="251">
        <f>IF(N212="snížená",J212,0)</f>
        <v>0</v>
      </c>
      <c r="BG212" s="251">
        <f>IF(N212="zákl. přenesená",J212,0)</f>
        <v>0</v>
      </c>
      <c r="BH212" s="251">
        <f>IF(N212="sníž. přenesená",J212,0)</f>
        <v>0</v>
      </c>
      <c r="BI212" s="251">
        <f>IF(N212="nulová",J212,0)</f>
        <v>0</v>
      </c>
      <c r="BJ212" s="25" t="s">
        <v>24</v>
      </c>
      <c r="BK212" s="251">
        <f>ROUND(I212*H212,2)</f>
        <v>0</v>
      </c>
      <c r="BL212" s="25" t="s">
        <v>786</v>
      </c>
      <c r="BM212" s="25" t="s">
        <v>891</v>
      </c>
    </row>
    <row r="213" spans="2:47" s="1" customFormat="1" ht="13.5">
      <c r="B213" s="47"/>
      <c r="C213" s="75"/>
      <c r="D213" s="252" t="s">
        <v>403</v>
      </c>
      <c r="E213" s="75"/>
      <c r="F213" s="253" t="s">
        <v>3911</v>
      </c>
      <c r="G213" s="75"/>
      <c r="H213" s="75"/>
      <c r="I213" s="208"/>
      <c r="J213" s="75"/>
      <c r="K213" s="75"/>
      <c r="L213" s="73"/>
      <c r="M213" s="254"/>
      <c r="N213" s="48"/>
      <c r="O213" s="48"/>
      <c r="P213" s="48"/>
      <c r="Q213" s="48"/>
      <c r="R213" s="48"/>
      <c r="S213" s="48"/>
      <c r="T213" s="96"/>
      <c r="AT213" s="25" t="s">
        <v>403</v>
      </c>
      <c r="AU213" s="25" t="s">
        <v>24</v>
      </c>
    </row>
    <row r="214" spans="2:47" s="1" customFormat="1" ht="13.5">
      <c r="B214" s="47"/>
      <c r="C214" s="75"/>
      <c r="D214" s="252" t="s">
        <v>842</v>
      </c>
      <c r="E214" s="75"/>
      <c r="F214" s="308" t="s">
        <v>3912</v>
      </c>
      <c r="G214" s="75"/>
      <c r="H214" s="75"/>
      <c r="I214" s="208"/>
      <c r="J214" s="75"/>
      <c r="K214" s="75"/>
      <c r="L214" s="73"/>
      <c r="M214" s="254"/>
      <c r="N214" s="48"/>
      <c r="O214" s="48"/>
      <c r="P214" s="48"/>
      <c r="Q214" s="48"/>
      <c r="R214" s="48"/>
      <c r="S214" s="48"/>
      <c r="T214" s="96"/>
      <c r="AT214" s="25" t="s">
        <v>842</v>
      </c>
      <c r="AU214" s="25" t="s">
        <v>24</v>
      </c>
    </row>
    <row r="215" spans="2:65" s="1" customFormat="1" ht="16.5" customHeight="1">
      <c r="B215" s="47"/>
      <c r="C215" s="240" t="s">
        <v>649</v>
      </c>
      <c r="D215" s="240" t="s">
        <v>396</v>
      </c>
      <c r="E215" s="241" t="s">
        <v>3913</v>
      </c>
      <c r="F215" s="242" t="s">
        <v>3914</v>
      </c>
      <c r="G215" s="243" t="s">
        <v>399</v>
      </c>
      <c r="H215" s="244">
        <v>77</v>
      </c>
      <c r="I215" s="245"/>
      <c r="J215" s="246">
        <f>ROUND(I215*H215,2)</f>
        <v>0</v>
      </c>
      <c r="K215" s="242" t="s">
        <v>22</v>
      </c>
      <c r="L215" s="73"/>
      <c r="M215" s="247" t="s">
        <v>22</v>
      </c>
      <c r="N215" s="248" t="s">
        <v>44</v>
      </c>
      <c r="O215" s="48"/>
      <c r="P215" s="249">
        <f>O215*H215</f>
        <v>0</v>
      </c>
      <c r="Q215" s="249">
        <v>0</v>
      </c>
      <c r="R215" s="249">
        <f>Q215*H215</f>
        <v>0</v>
      </c>
      <c r="S215" s="249">
        <v>0</v>
      </c>
      <c r="T215" s="250">
        <f>S215*H215</f>
        <v>0</v>
      </c>
      <c r="AR215" s="25" t="s">
        <v>786</v>
      </c>
      <c r="AT215" s="25" t="s">
        <v>396</v>
      </c>
      <c r="AU215" s="25" t="s">
        <v>24</v>
      </c>
      <c r="AY215" s="25" t="s">
        <v>394</v>
      </c>
      <c r="BE215" s="251">
        <f>IF(N215="základní",J215,0)</f>
        <v>0</v>
      </c>
      <c r="BF215" s="251">
        <f>IF(N215="snížená",J215,0)</f>
        <v>0</v>
      </c>
      <c r="BG215" s="251">
        <f>IF(N215="zákl. přenesená",J215,0)</f>
        <v>0</v>
      </c>
      <c r="BH215" s="251">
        <f>IF(N215="sníž. přenesená",J215,0)</f>
        <v>0</v>
      </c>
      <c r="BI215" s="251">
        <f>IF(N215="nulová",J215,0)</f>
        <v>0</v>
      </c>
      <c r="BJ215" s="25" t="s">
        <v>24</v>
      </c>
      <c r="BK215" s="251">
        <f>ROUND(I215*H215,2)</f>
        <v>0</v>
      </c>
      <c r="BL215" s="25" t="s">
        <v>786</v>
      </c>
      <c r="BM215" s="25" t="s">
        <v>902</v>
      </c>
    </row>
    <row r="216" spans="2:47" s="1" customFormat="1" ht="13.5">
      <c r="B216" s="47"/>
      <c r="C216" s="75"/>
      <c r="D216" s="252" t="s">
        <v>403</v>
      </c>
      <c r="E216" s="75"/>
      <c r="F216" s="253" t="s">
        <v>3914</v>
      </c>
      <c r="G216" s="75"/>
      <c r="H216" s="75"/>
      <c r="I216" s="208"/>
      <c r="J216" s="75"/>
      <c r="K216" s="75"/>
      <c r="L216" s="73"/>
      <c r="M216" s="254"/>
      <c r="N216" s="48"/>
      <c r="O216" s="48"/>
      <c r="P216" s="48"/>
      <c r="Q216" s="48"/>
      <c r="R216" s="48"/>
      <c r="S216" s="48"/>
      <c r="T216" s="96"/>
      <c r="AT216" s="25" t="s">
        <v>403</v>
      </c>
      <c r="AU216" s="25" t="s">
        <v>24</v>
      </c>
    </row>
    <row r="217" spans="2:47" s="1" customFormat="1" ht="13.5">
      <c r="B217" s="47"/>
      <c r="C217" s="75"/>
      <c r="D217" s="252" t="s">
        <v>842</v>
      </c>
      <c r="E217" s="75"/>
      <c r="F217" s="308" t="s">
        <v>3834</v>
      </c>
      <c r="G217" s="75"/>
      <c r="H217" s="75"/>
      <c r="I217" s="208"/>
      <c r="J217" s="75"/>
      <c r="K217" s="75"/>
      <c r="L217" s="73"/>
      <c r="M217" s="254"/>
      <c r="N217" s="48"/>
      <c r="O217" s="48"/>
      <c r="P217" s="48"/>
      <c r="Q217" s="48"/>
      <c r="R217" s="48"/>
      <c r="S217" s="48"/>
      <c r="T217" s="96"/>
      <c r="AT217" s="25" t="s">
        <v>842</v>
      </c>
      <c r="AU217" s="25" t="s">
        <v>24</v>
      </c>
    </row>
    <row r="218" spans="2:65" s="1" customFormat="1" ht="16.5" customHeight="1">
      <c r="B218" s="47"/>
      <c r="C218" s="240" t="s">
        <v>654</v>
      </c>
      <c r="D218" s="240" t="s">
        <v>396</v>
      </c>
      <c r="E218" s="241" t="s">
        <v>3915</v>
      </c>
      <c r="F218" s="242" t="s">
        <v>3916</v>
      </c>
      <c r="G218" s="243" t="s">
        <v>399</v>
      </c>
      <c r="H218" s="244">
        <v>24</v>
      </c>
      <c r="I218" s="245"/>
      <c r="J218" s="246">
        <f>ROUND(I218*H218,2)</f>
        <v>0</v>
      </c>
      <c r="K218" s="242" t="s">
        <v>22</v>
      </c>
      <c r="L218" s="73"/>
      <c r="M218" s="247" t="s">
        <v>22</v>
      </c>
      <c r="N218" s="248" t="s">
        <v>44</v>
      </c>
      <c r="O218" s="48"/>
      <c r="P218" s="249">
        <f>O218*H218</f>
        <v>0</v>
      </c>
      <c r="Q218" s="249">
        <v>0</v>
      </c>
      <c r="R218" s="249">
        <f>Q218*H218</f>
        <v>0</v>
      </c>
      <c r="S218" s="249">
        <v>0</v>
      </c>
      <c r="T218" s="250">
        <f>S218*H218</f>
        <v>0</v>
      </c>
      <c r="AR218" s="25" t="s">
        <v>786</v>
      </c>
      <c r="AT218" s="25" t="s">
        <v>396</v>
      </c>
      <c r="AU218" s="25" t="s">
        <v>24</v>
      </c>
      <c r="AY218" s="25" t="s">
        <v>394</v>
      </c>
      <c r="BE218" s="251">
        <f>IF(N218="základní",J218,0)</f>
        <v>0</v>
      </c>
      <c r="BF218" s="251">
        <f>IF(N218="snížená",J218,0)</f>
        <v>0</v>
      </c>
      <c r="BG218" s="251">
        <f>IF(N218="zákl. přenesená",J218,0)</f>
        <v>0</v>
      </c>
      <c r="BH218" s="251">
        <f>IF(N218="sníž. přenesená",J218,0)</f>
        <v>0</v>
      </c>
      <c r="BI218" s="251">
        <f>IF(N218="nulová",J218,0)</f>
        <v>0</v>
      </c>
      <c r="BJ218" s="25" t="s">
        <v>24</v>
      </c>
      <c r="BK218" s="251">
        <f>ROUND(I218*H218,2)</f>
        <v>0</v>
      </c>
      <c r="BL218" s="25" t="s">
        <v>786</v>
      </c>
      <c r="BM218" s="25" t="s">
        <v>910</v>
      </c>
    </row>
    <row r="219" spans="2:47" s="1" customFormat="1" ht="13.5">
      <c r="B219" s="47"/>
      <c r="C219" s="75"/>
      <c r="D219" s="252" t="s">
        <v>403</v>
      </c>
      <c r="E219" s="75"/>
      <c r="F219" s="253" t="s">
        <v>3916</v>
      </c>
      <c r="G219" s="75"/>
      <c r="H219" s="75"/>
      <c r="I219" s="208"/>
      <c r="J219" s="75"/>
      <c r="K219" s="75"/>
      <c r="L219" s="73"/>
      <c r="M219" s="254"/>
      <c r="N219" s="48"/>
      <c r="O219" s="48"/>
      <c r="P219" s="48"/>
      <c r="Q219" s="48"/>
      <c r="R219" s="48"/>
      <c r="S219" s="48"/>
      <c r="T219" s="96"/>
      <c r="AT219" s="25" t="s">
        <v>403</v>
      </c>
      <c r="AU219" s="25" t="s">
        <v>24</v>
      </c>
    </row>
    <row r="220" spans="2:47" s="1" customFormat="1" ht="13.5">
      <c r="B220" s="47"/>
      <c r="C220" s="75"/>
      <c r="D220" s="252" t="s">
        <v>842</v>
      </c>
      <c r="E220" s="75"/>
      <c r="F220" s="308" t="s">
        <v>3834</v>
      </c>
      <c r="G220" s="75"/>
      <c r="H220" s="75"/>
      <c r="I220" s="208"/>
      <c r="J220" s="75"/>
      <c r="K220" s="75"/>
      <c r="L220" s="73"/>
      <c r="M220" s="254"/>
      <c r="N220" s="48"/>
      <c r="O220" s="48"/>
      <c r="P220" s="48"/>
      <c r="Q220" s="48"/>
      <c r="R220" s="48"/>
      <c r="S220" s="48"/>
      <c r="T220" s="96"/>
      <c r="AT220" s="25" t="s">
        <v>842</v>
      </c>
      <c r="AU220" s="25" t="s">
        <v>24</v>
      </c>
    </row>
    <row r="221" spans="2:65" s="1" customFormat="1" ht="16.5" customHeight="1">
      <c r="B221" s="47"/>
      <c r="C221" s="240" t="s">
        <v>660</v>
      </c>
      <c r="D221" s="240" t="s">
        <v>396</v>
      </c>
      <c r="E221" s="241" t="s">
        <v>3917</v>
      </c>
      <c r="F221" s="242" t="s">
        <v>3918</v>
      </c>
      <c r="G221" s="243" t="s">
        <v>399</v>
      </c>
      <c r="H221" s="244">
        <v>70</v>
      </c>
      <c r="I221" s="245"/>
      <c r="J221" s="246">
        <f>ROUND(I221*H221,2)</f>
        <v>0</v>
      </c>
      <c r="K221" s="242" t="s">
        <v>22</v>
      </c>
      <c r="L221" s="73"/>
      <c r="M221" s="247" t="s">
        <v>22</v>
      </c>
      <c r="N221" s="248" t="s">
        <v>44</v>
      </c>
      <c r="O221" s="48"/>
      <c r="P221" s="249">
        <f>O221*H221</f>
        <v>0</v>
      </c>
      <c r="Q221" s="249">
        <v>0</v>
      </c>
      <c r="R221" s="249">
        <f>Q221*H221</f>
        <v>0</v>
      </c>
      <c r="S221" s="249">
        <v>0</v>
      </c>
      <c r="T221" s="250">
        <f>S221*H221</f>
        <v>0</v>
      </c>
      <c r="AR221" s="25" t="s">
        <v>786</v>
      </c>
      <c r="AT221" s="25" t="s">
        <v>396</v>
      </c>
      <c r="AU221" s="25" t="s">
        <v>24</v>
      </c>
      <c r="AY221" s="25" t="s">
        <v>394</v>
      </c>
      <c r="BE221" s="251">
        <f>IF(N221="základní",J221,0)</f>
        <v>0</v>
      </c>
      <c r="BF221" s="251">
        <f>IF(N221="snížená",J221,0)</f>
        <v>0</v>
      </c>
      <c r="BG221" s="251">
        <f>IF(N221="zákl. přenesená",J221,0)</f>
        <v>0</v>
      </c>
      <c r="BH221" s="251">
        <f>IF(N221="sníž. přenesená",J221,0)</f>
        <v>0</v>
      </c>
      <c r="BI221" s="251">
        <f>IF(N221="nulová",J221,0)</f>
        <v>0</v>
      </c>
      <c r="BJ221" s="25" t="s">
        <v>24</v>
      </c>
      <c r="BK221" s="251">
        <f>ROUND(I221*H221,2)</f>
        <v>0</v>
      </c>
      <c r="BL221" s="25" t="s">
        <v>786</v>
      </c>
      <c r="BM221" s="25" t="s">
        <v>922</v>
      </c>
    </row>
    <row r="222" spans="2:47" s="1" customFormat="1" ht="13.5">
      <c r="B222" s="47"/>
      <c r="C222" s="75"/>
      <c r="D222" s="252" t="s">
        <v>403</v>
      </c>
      <c r="E222" s="75"/>
      <c r="F222" s="253" t="s">
        <v>3918</v>
      </c>
      <c r="G222" s="75"/>
      <c r="H222" s="75"/>
      <c r="I222" s="208"/>
      <c r="J222" s="75"/>
      <c r="K222" s="75"/>
      <c r="L222" s="73"/>
      <c r="M222" s="254"/>
      <c r="N222" s="48"/>
      <c r="O222" s="48"/>
      <c r="P222" s="48"/>
      <c r="Q222" s="48"/>
      <c r="R222" s="48"/>
      <c r="S222" s="48"/>
      <c r="T222" s="96"/>
      <c r="AT222" s="25" t="s">
        <v>403</v>
      </c>
      <c r="AU222" s="25" t="s">
        <v>24</v>
      </c>
    </row>
    <row r="223" spans="2:47" s="1" customFormat="1" ht="13.5">
      <c r="B223" s="47"/>
      <c r="C223" s="75"/>
      <c r="D223" s="252" t="s">
        <v>842</v>
      </c>
      <c r="E223" s="75"/>
      <c r="F223" s="308" t="s">
        <v>3834</v>
      </c>
      <c r="G223" s="75"/>
      <c r="H223" s="75"/>
      <c r="I223" s="208"/>
      <c r="J223" s="75"/>
      <c r="K223" s="75"/>
      <c r="L223" s="73"/>
      <c r="M223" s="254"/>
      <c r="N223" s="48"/>
      <c r="O223" s="48"/>
      <c r="P223" s="48"/>
      <c r="Q223" s="48"/>
      <c r="R223" s="48"/>
      <c r="S223" s="48"/>
      <c r="T223" s="96"/>
      <c r="AT223" s="25" t="s">
        <v>842</v>
      </c>
      <c r="AU223" s="25" t="s">
        <v>24</v>
      </c>
    </row>
    <row r="224" spans="2:63" s="11" customFormat="1" ht="37.4" customHeight="1">
      <c r="B224" s="224"/>
      <c r="C224" s="225"/>
      <c r="D224" s="226" t="s">
        <v>72</v>
      </c>
      <c r="E224" s="227" t="s">
        <v>81</v>
      </c>
      <c r="F224" s="227" t="s">
        <v>3919</v>
      </c>
      <c r="G224" s="225"/>
      <c r="H224" s="225"/>
      <c r="I224" s="228"/>
      <c r="J224" s="229">
        <f>BK224</f>
        <v>0</v>
      </c>
      <c r="K224" s="225"/>
      <c r="L224" s="230"/>
      <c r="M224" s="231"/>
      <c r="N224" s="232"/>
      <c r="O224" s="232"/>
      <c r="P224" s="233">
        <f>SUM(P225:P236)</f>
        <v>0</v>
      </c>
      <c r="Q224" s="232"/>
      <c r="R224" s="233">
        <f>SUM(R225:R236)</f>
        <v>0</v>
      </c>
      <c r="S224" s="232"/>
      <c r="T224" s="234">
        <f>SUM(T225:T236)</f>
        <v>0</v>
      </c>
      <c r="AR224" s="235" t="s">
        <v>24</v>
      </c>
      <c r="AT224" s="236" t="s">
        <v>72</v>
      </c>
      <c r="AU224" s="236" t="s">
        <v>73</v>
      </c>
      <c r="AY224" s="235" t="s">
        <v>394</v>
      </c>
      <c r="BK224" s="237">
        <f>SUM(BK225:BK236)</f>
        <v>0</v>
      </c>
    </row>
    <row r="225" spans="2:65" s="1" customFormat="1" ht="16.5" customHeight="1">
      <c r="B225" s="47"/>
      <c r="C225" s="240" t="s">
        <v>666</v>
      </c>
      <c r="D225" s="240" t="s">
        <v>396</v>
      </c>
      <c r="E225" s="241" t="s">
        <v>3920</v>
      </c>
      <c r="F225" s="242" t="s">
        <v>3921</v>
      </c>
      <c r="G225" s="243" t="s">
        <v>2831</v>
      </c>
      <c r="H225" s="244">
        <v>1</v>
      </c>
      <c r="I225" s="245"/>
      <c r="J225" s="246">
        <f>ROUND(I225*H225,2)</f>
        <v>0</v>
      </c>
      <c r="K225" s="242" t="s">
        <v>22</v>
      </c>
      <c r="L225" s="73"/>
      <c r="M225" s="247" t="s">
        <v>22</v>
      </c>
      <c r="N225" s="248" t="s">
        <v>44</v>
      </c>
      <c r="O225" s="48"/>
      <c r="P225" s="249">
        <f>O225*H225</f>
        <v>0</v>
      </c>
      <c r="Q225" s="249">
        <v>0</v>
      </c>
      <c r="R225" s="249">
        <f>Q225*H225</f>
        <v>0</v>
      </c>
      <c r="S225" s="249">
        <v>0</v>
      </c>
      <c r="T225" s="250">
        <f>S225*H225</f>
        <v>0</v>
      </c>
      <c r="AR225" s="25" t="s">
        <v>786</v>
      </c>
      <c r="AT225" s="25" t="s">
        <v>396</v>
      </c>
      <c r="AU225" s="25" t="s">
        <v>24</v>
      </c>
      <c r="AY225" s="25" t="s">
        <v>394</v>
      </c>
      <c r="BE225" s="251">
        <f>IF(N225="základní",J225,0)</f>
        <v>0</v>
      </c>
      <c r="BF225" s="251">
        <f>IF(N225="snížená",J225,0)</f>
        <v>0</v>
      </c>
      <c r="BG225" s="251">
        <f>IF(N225="zákl. přenesená",J225,0)</f>
        <v>0</v>
      </c>
      <c r="BH225" s="251">
        <f>IF(N225="sníž. přenesená",J225,0)</f>
        <v>0</v>
      </c>
      <c r="BI225" s="251">
        <f>IF(N225="nulová",J225,0)</f>
        <v>0</v>
      </c>
      <c r="BJ225" s="25" t="s">
        <v>24</v>
      </c>
      <c r="BK225" s="251">
        <f>ROUND(I225*H225,2)</f>
        <v>0</v>
      </c>
      <c r="BL225" s="25" t="s">
        <v>786</v>
      </c>
      <c r="BM225" s="25" t="s">
        <v>270</v>
      </c>
    </row>
    <row r="226" spans="2:47" s="1" customFormat="1" ht="13.5">
      <c r="B226" s="47"/>
      <c r="C226" s="75"/>
      <c r="D226" s="252" t="s">
        <v>403</v>
      </c>
      <c r="E226" s="75"/>
      <c r="F226" s="253" t="s">
        <v>3921</v>
      </c>
      <c r="G226" s="75"/>
      <c r="H226" s="75"/>
      <c r="I226" s="208"/>
      <c r="J226" s="75"/>
      <c r="K226" s="75"/>
      <c r="L226" s="73"/>
      <c r="M226" s="254"/>
      <c r="N226" s="48"/>
      <c r="O226" s="48"/>
      <c r="P226" s="48"/>
      <c r="Q226" s="48"/>
      <c r="R226" s="48"/>
      <c r="S226" s="48"/>
      <c r="T226" s="96"/>
      <c r="AT226" s="25" t="s">
        <v>403</v>
      </c>
      <c r="AU226" s="25" t="s">
        <v>24</v>
      </c>
    </row>
    <row r="227" spans="2:47" s="1" customFormat="1" ht="13.5">
      <c r="B227" s="47"/>
      <c r="C227" s="75"/>
      <c r="D227" s="252" t="s">
        <v>842</v>
      </c>
      <c r="E227" s="75"/>
      <c r="F227" s="308" t="s">
        <v>3831</v>
      </c>
      <c r="G227" s="75"/>
      <c r="H227" s="75"/>
      <c r="I227" s="208"/>
      <c r="J227" s="75"/>
      <c r="K227" s="75"/>
      <c r="L227" s="73"/>
      <c r="M227" s="254"/>
      <c r="N227" s="48"/>
      <c r="O227" s="48"/>
      <c r="P227" s="48"/>
      <c r="Q227" s="48"/>
      <c r="R227" s="48"/>
      <c r="S227" s="48"/>
      <c r="T227" s="96"/>
      <c r="AT227" s="25" t="s">
        <v>842</v>
      </c>
      <c r="AU227" s="25" t="s">
        <v>24</v>
      </c>
    </row>
    <row r="228" spans="2:65" s="1" customFormat="1" ht="16.5" customHeight="1">
      <c r="B228" s="47"/>
      <c r="C228" s="240" t="s">
        <v>672</v>
      </c>
      <c r="D228" s="240" t="s">
        <v>396</v>
      </c>
      <c r="E228" s="241" t="s">
        <v>3922</v>
      </c>
      <c r="F228" s="242" t="s">
        <v>3923</v>
      </c>
      <c r="G228" s="243" t="s">
        <v>2831</v>
      </c>
      <c r="H228" s="244">
        <v>1</v>
      </c>
      <c r="I228" s="245"/>
      <c r="J228" s="246">
        <f>ROUND(I228*H228,2)</f>
        <v>0</v>
      </c>
      <c r="K228" s="242" t="s">
        <v>22</v>
      </c>
      <c r="L228" s="73"/>
      <c r="M228" s="247" t="s">
        <v>22</v>
      </c>
      <c r="N228" s="248" t="s">
        <v>44</v>
      </c>
      <c r="O228" s="48"/>
      <c r="P228" s="249">
        <f>O228*H228</f>
        <v>0</v>
      </c>
      <c r="Q228" s="249">
        <v>0</v>
      </c>
      <c r="R228" s="249">
        <f>Q228*H228</f>
        <v>0</v>
      </c>
      <c r="S228" s="249">
        <v>0</v>
      </c>
      <c r="T228" s="250">
        <f>S228*H228</f>
        <v>0</v>
      </c>
      <c r="AR228" s="25" t="s">
        <v>786</v>
      </c>
      <c r="AT228" s="25" t="s">
        <v>396</v>
      </c>
      <c r="AU228" s="25" t="s">
        <v>24</v>
      </c>
      <c r="AY228" s="25" t="s">
        <v>394</v>
      </c>
      <c r="BE228" s="251">
        <f>IF(N228="základní",J228,0)</f>
        <v>0</v>
      </c>
      <c r="BF228" s="251">
        <f>IF(N228="snížená",J228,0)</f>
        <v>0</v>
      </c>
      <c r="BG228" s="251">
        <f>IF(N228="zákl. přenesená",J228,0)</f>
        <v>0</v>
      </c>
      <c r="BH228" s="251">
        <f>IF(N228="sníž. přenesená",J228,0)</f>
        <v>0</v>
      </c>
      <c r="BI228" s="251">
        <f>IF(N228="nulová",J228,0)</f>
        <v>0</v>
      </c>
      <c r="BJ228" s="25" t="s">
        <v>24</v>
      </c>
      <c r="BK228" s="251">
        <f>ROUND(I228*H228,2)</f>
        <v>0</v>
      </c>
      <c r="BL228" s="25" t="s">
        <v>786</v>
      </c>
      <c r="BM228" s="25" t="s">
        <v>947</v>
      </c>
    </row>
    <row r="229" spans="2:47" s="1" customFormat="1" ht="13.5">
      <c r="B229" s="47"/>
      <c r="C229" s="75"/>
      <c r="D229" s="252" t="s">
        <v>403</v>
      </c>
      <c r="E229" s="75"/>
      <c r="F229" s="253" t="s">
        <v>3923</v>
      </c>
      <c r="G229" s="75"/>
      <c r="H229" s="75"/>
      <c r="I229" s="208"/>
      <c r="J229" s="75"/>
      <c r="K229" s="75"/>
      <c r="L229" s="73"/>
      <c r="M229" s="254"/>
      <c r="N229" s="48"/>
      <c r="O229" s="48"/>
      <c r="P229" s="48"/>
      <c r="Q229" s="48"/>
      <c r="R229" s="48"/>
      <c r="S229" s="48"/>
      <c r="T229" s="96"/>
      <c r="AT229" s="25" t="s">
        <v>403</v>
      </c>
      <c r="AU229" s="25" t="s">
        <v>24</v>
      </c>
    </row>
    <row r="230" spans="2:47" s="1" customFormat="1" ht="13.5">
      <c r="B230" s="47"/>
      <c r="C230" s="75"/>
      <c r="D230" s="252" t="s">
        <v>842</v>
      </c>
      <c r="E230" s="75"/>
      <c r="F230" s="308" t="s">
        <v>3834</v>
      </c>
      <c r="G230" s="75"/>
      <c r="H230" s="75"/>
      <c r="I230" s="208"/>
      <c r="J230" s="75"/>
      <c r="K230" s="75"/>
      <c r="L230" s="73"/>
      <c r="M230" s="254"/>
      <c r="N230" s="48"/>
      <c r="O230" s="48"/>
      <c r="P230" s="48"/>
      <c r="Q230" s="48"/>
      <c r="R230" s="48"/>
      <c r="S230" s="48"/>
      <c r="T230" s="96"/>
      <c r="AT230" s="25" t="s">
        <v>842</v>
      </c>
      <c r="AU230" s="25" t="s">
        <v>24</v>
      </c>
    </row>
    <row r="231" spans="2:65" s="1" customFormat="1" ht="16.5" customHeight="1">
      <c r="B231" s="47"/>
      <c r="C231" s="240" t="s">
        <v>678</v>
      </c>
      <c r="D231" s="240" t="s">
        <v>396</v>
      </c>
      <c r="E231" s="241" t="s">
        <v>3924</v>
      </c>
      <c r="F231" s="242" t="s">
        <v>3925</v>
      </c>
      <c r="G231" s="243" t="s">
        <v>2831</v>
      </c>
      <c r="H231" s="244">
        <v>1</v>
      </c>
      <c r="I231" s="245"/>
      <c r="J231" s="246">
        <f>ROUND(I231*H231,2)</f>
        <v>0</v>
      </c>
      <c r="K231" s="242" t="s">
        <v>22</v>
      </c>
      <c r="L231" s="73"/>
      <c r="M231" s="247" t="s">
        <v>22</v>
      </c>
      <c r="N231" s="248" t="s">
        <v>44</v>
      </c>
      <c r="O231" s="48"/>
      <c r="P231" s="249">
        <f>O231*H231</f>
        <v>0</v>
      </c>
      <c r="Q231" s="249">
        <v>0</v>
      </c>
      <c r="R231" s="249">
        <f>Q231*H231</f>
        <v>0</v>
      </c>
      <c r="S231" s="249">
        <v>0</v>
      </c>
      <c r="T231" s="250">
        <f>S231*H231</f>
        <v>0</v>
      </c>
      <c r="AR231" s="25" t="s">
        <v>786</v>
      </c>
      <c r="AT231" s="25" t="s">
        <v>396</v>
      </c>
      <c r="AU231" s="25" t="s">
        <v>24</v>
      </c>
      <c r="AY231" s="25" t="s">
        <v>394</v>
      </c>
      <c r="BE231" s="251">
        <f>IF(N231="základní",J231,0)</f>
        <v>0</v>
      </c>
      <c r="BF231" s="251">
        <f>IF(N231="snížená",J231,0)</f>
        <v>0</v>
      </c>
      <c r="BG231" s="251">
        <f>IF(N231="zákl. přenesená",J231,0)</f>
        <v>0</v>
      </c>
      <c r="BH231" s="251">
        <f>IF(N231="sníž. přenesená",J231,0)</f>
        <v>0</v>
      </c>
      <c r="BI231" s="251">
        <f>IF(N231="nulová",J231,0)</f>
        <v>0</v>
      </c>
      <c r="BJ231" s="25" t="s">
        <v>24</v>
      </c>
      <c r="BK231" s="251">
        <f>ROUND(I231*H231,2)</f>
        <v>0</v>
      </c>
      <c r="BL231" s="25" t="s">
        <v>786</v>
      </c>
      <c r="BM231" s="25" t="s">
        <v>960</v>
      </c>
    </row>
    <row r="232" spans="2:47" s="1" customFormat="1" ht="13.5">
      <c r="B232" s="47"/>
      <c r="C232" s="75"/>
      <c r="D232" s="252" t="s">
        <v>403</v>
      </c>
      <c r="E232" s="75"/>
      <c r="F232" s="253" t="s">
        <v>3925</v>
      </c>
      <c r="G232" s="75"/>
      <c r="H232" s="75"/>
      <c r="I232" s="208"/>
      <c r="J232" s="75"/>
      <c r="K232" s="75"/>
      <c r="L232" s="73"/>
      <c r="M232" s="254"/>
      <c r="N232" s="48"/>
      <c r="O232" s="48"/>
      <c r="P232" s="48"/>
      <c r="Q232" s="48"/>
      <c r="R232" s="48"/>
      <c r="S232" s="48"/>
      <c r="T232" s="96"/>
      <c r="AT232" s="25" t="s">
        <v>403</v>
      </c>
      <c r="AU232" s="25" t="s">
        <v>24</v>
      </c>
    </row>
    <row r="233" spans="2:47" s="1" customFormat="1" ht="13.5">
      <c r="B233" s="47"/>
      <c r="C233" s="75"/>
      <c r="D233" s="252" t="s">
        <v>842</v>
      </c>
      <c r="E233" s="75"/>
      <c r="F233" s="308" t="s">
        <v>3834</v>
      </c>
      <c r="G233" s="75"/>
      <c r="H233" s="75"/>
      <c r="I233" s="208"/>
      <c r="J233" s="75"/>
      <c r="K233" s="75"/>
      <c r="L233" s="73"/>
      <c r="M233" s="254"/>
      <c r="N233" s="48"/>
      <c r="O233" s="48"/>
      <c r="P233" s="48"/>
      <c r="Q233" s="48"/>
      <c r="R233" s="48"/>
      <c r="S233" s="48"/>
      <c r="T233" s="96"/>
      <c r="AT233" s="25" t="s">
        <v>842</v>
      </c>
      <c r="AU233" s="25" t="s">
        <v>24</v>
      </c>
    </row>
    <row r="234" spans="2:65" s="1" customFormat="1" ht="16.5" customHeight="1">
      <c r="B234" s="47"/>
      <c r="C234" s="240" t="s">
        <v>684</v>
      </c>
      <c r="D234" s="240" t="s">
        <v>396</v>
      </c>
      <c r="E234" s="241" t="s">
        <v>3926</v>
      </c>
      <c r="F234" s="242" t="s">
        <v>3856</v>
      </c>
      <c r="G234" s="243" t="s">
        <v>3857</v>
      </c>
      <c r="H234" s="244">
        <v>90</v>
      </c>
      <c r="I234" s="245"/>
      <c r="J234" s="246">
        <f>ROUND(I234*H234,2)</f>
        <v>0</v>
      </c>
      <c r="K234" s="242" t="s">
        <v>22</v>
      </c>
      <c r="L234" s="73"/>
      <c r="M234" s="247" t="s">
        <v>22</v>
      </c>
      <c r="N234" s="248" t="s">
        <v>44</v>
      </c>
      <c r="O234" s="48"/>
      <c r="P234" s="249">
        <f>O234*H234</f>
        <v>0</v>
      </c>
      <c r="Q234" s="249">
        <v>0</v>
      </c>
      <c r="R234" s="249">
        <f>Q234*H234</f>
        <v>0</v>
      </c>
      <c r="S234" s="249">
        <v>0</v>
      </c>
      <c r="T234" s="250">
        <f>S234*H234</f>
        <v>0</v>
      </c>
      <c r="AR234" s="25" t="s">
        <v>786</v>
      </c>
      <c r="AT234" s="25" t="s">
        <v>396</v>
      </c>
      <c r="AU234" s="25" t="s">
        <v>24</v>
      </c>
      <c r="AY234" s="25" t="s">
        <v>394</v>
      </c>
      <c r="BE234" s="251">
        <f>IF(N234="základní",J234,0)</f>
        <v>0</v>
      </c>
      <c r="BF234" s="251">
        <f>IF(N234="snížená",J234,0)</f>
        <v>0</v>
      </c>
      <c r="BG234" s="251">
        <f>IF(N234="zákl. přenesená",J234,0)</f>
        <v>0</v>
      </c>
      <c r="BH234" s="251">
        <f>IF(N234="sníž. přenesená",J234,0)</f>
        <v>0</v>
      </c>
      <c r="BI234" s="251">
        <f>IF(N234="nulová",J234,0)</f>
        <v>0</v>
      </c>
      <c r="BJ234" s="25" t="s">
        <v>24</v>
      </c>
      <c r="BK234" s="251">
        <f>ROUND(I234*H234,2)</f>
        <v>0</v>
      </c>
      <c r="BL234" s="25" t="s">
        <v>786</v>
      </c>
      <c r="BM234" s="25" t="s">
        <v>972</v>
      </c>
    </row>
    <row r="235" spans="2:47" s="1" customFormat="1" ht="13.5">
      <c r="B235" s="47"/>
      <c r="C235" s="75"/>
      <c r="D235" s="252" t="s">
        <v>403</v>
      </c>
      <c r="E235" s="75"/>
      <c r="F235" s="253" t="s">
        <v>3856</v>
      </c>
      <c r="G235" s="75"/>
      <c r="H235" s="75"/>
      <c r="I235" s="208"/>
      <c r="J235" s="75"/>
      <c r="K235" s="75"/>
      <c r="L235" s="73"/>
      <c r="M235" s="254"/>
      <c r="N235" s="48"/>
      <c r="O235" s="48"/>
      <c r="P235" s="48"/>
      <c r="Q235" s="48"/>
      <c r="R235" s="48"/>
      <c r="S235" s="48"/>
      <c r="T235" s="96"/>
      <c r="AT235" s="25" t="s">
        <v>403</v>
      </c>
      <c r="AU235" s="25" t="s">
        <v>24</v>
      </c>
    </row>
    <row r="236" spans="2:47" s="1" customFormat="1" ht="13.5">
      <c r="B236" s="47"/>
      <c r="C236" s="75"/>
      <c r="D236" s="252" t="s">
        <v>842</v>
      </c>
      <c r="E236" s="75"/>
      <c r="F236" s="308" t="s">
        <v>3858</v>
      </c>
      <c r="G236" s="75"/>
      <c r="H236" s="75"/>
      <c r="I236" s="208"/>
      <c r="J236" s="75"/>
      <c r="K236" s="75"/>
      <c r="L236" s="73"/>
      <c r="M236" s="254"/>
      <c r="N236" s="48"/>
      <c r="O236" s="48"/>
      <c r="P236" s="48"/>
      <c r="Q236" s="48"/>
      <c r="R236" s="48"/>
      <c r="S236" s="48"/>
      <c r="T236" s="96"/>
      <c r="AT236" s="25" t="s">
        <v>842</v>
      </c>
      <c r="AU236" s="25" t="s">
        <v>24</v>
      </c>
    </row>
    <row r="237" spans="2:63" s="11" customFormat="1" ht="37.4" customHeight="1">
      <c r="B237" s="224"/>
      <c r="C237" s="225"/>
      <c r="D237" s="226" t="s">
        <v>72</v>
      </c>
      <c r="E237" s="227" t="s">
        <v>413</v>
      </c>
      <c r="F237" s="227" t="s">
        <v>3927</v>
      </c>
      <c r="G237" s="225"/>
      <c r="H237" s="225"/>
      <c r="I237" s="228"/>
      <c r="J237" s="229">
        <f>BK237</f>
        <v>0</v>
      </c>
      <c r="K237" s="225"/>
      <c r="L237" s="230"/>
      <c r="M237" s="231"/>
      <c r="N237" s="232"/>
      <c r="O237" s="232"/>
      <c r="P237" s="233">
        <f>SUM(P238:P285)</f>
        <v>0</v>
      </c>
      <c r="Q237" s="232"/>
      <c r="R237" s="233">
        <f>SUM(R238:R285)</f>
        <v>0</v>
      </c>
      <c r="S237" s="232"/>
      <c r="T237" s="234">
        <f>SUM(T238:T285)</f>
        <v>0</v>
      </c>
      <c r="AR237" s="235" t="s">
        <v>24</v>
      </c>
      <c r="AT237" s="236" t="s">
        <v>72</v>
      </c>
      <c r="AU237" s="236" t="s">
        <v>73</v>
      </c>
      <c r="AY237" s="235" t="s">
        <v>394</v>
      </c>
      <c r="BK237" s="237">
        <f>SUM(BK238:BK285)</f>
        <v>0</v>
      </c>
    </row>
    <row r="238" spans="2:65" s="1" customFormat="1" ht="16.5" customHeight="1">
      <c r="B238" s="47"/>
      <c r="C238" s="240" t="s">
        <v>689</v>
      </c>
      <c r="D238" s="240" t="s">
        <v>396</v>
      </c>
      <c r="E238" s="241" t="s">
        <v>3928</v>
      </c>
      <c r="F238" s="242" t="s">
        <v>3929</v>
      </c>
      <c r="G238" s="243" t="s">
        <v>2831</v>
      </c>
      <c r="H238" s="244">
        <v>1</v>
      </c>
      <c r="I238" s="245"/>
      <c r="J238" s="246">
        <f>ROUND(I238*H238,2)</f>
        <v>0</v>
      </c>
      <c r="K238" s="242" t="s">
        <v>22</v>
      </c>
      <c r="L238" s="73"/>
      <c r="M238" s="247" t="s">
        <v>22</v>
      </c>
      <c r="N238" s="248" t="s">
        <v>44</v>
      </c>
      <c r="O238" s="48"/>
      <c r="P238" s="249">
        <f>O238*H238</f>
        <v>0</v>
      </c>
      <c r="Q238" s="249">
        <v>0</v>
      </c>
      <c r="R238" s="249">
        <f>Q238*H238</f>
        <v>0</v>
      </c>
      <c r="S238" s="249">
        <v>0</v>
      </c>
      <c r="T238" s="250">
        <f>S238*H238</f>
        <v>0</v>
      </c>
      <c r="AR238" s="25" t="s">
        <v>786</v>
      </c>
      <c r="AT238" s="25" t="s">
        <v>396</v>
      </c>
      <c r="AU238" s="25" t="s">
        <v>24</v>
      </c>
      <c r="AY238" s="25" t="s">
        <v>394</v>
      </c>
      <c r="BE238" s="251">
        <f>IF(N238="základní",J238,0)</f>
        <v>0</v>
      </c>
      <c r="BF238" s="251">
        <f>IF(N238="snížená",J238,0)</f>
        <v>0</v>
      </c>
      <c r="BG238" s="251">
        <f>IF(N238="zákl. přenesená",J238,0)</f>
        <v>0</v>
      </c>
      <c r="BH238" s="251">
        <f>IF(N238="sníž. přenesená",J238,0)</f>
        <v>0</v>
      </c>
      <c r="BI238" s="251">
        <f>IF(N238="nulová",J238,0)</f>
        <v>0</v>
      </c>
      <c r="BJ238" s="25" t="s">
        <v>24</v>
      </c>
      <c r="BK238" s="251">
        <f>ROUND(I238*H238,2)</f>
        <v>0</v>
      </c>
      <c r="BL238" s="25" t="s">
        <v>786</v>
      </c>
      <c r="BM238" s="25" t="s">
        <v>983</v>
      </c>
    </row>
    <row r="239" spans="2:47" s="1" customFormat="1" ht="13.5">
      <c r="B239" s="47"/>
      <c r="C239" s="75"/>
      <c r="D239" s="252" t="s">
        <v>403</v>
      </c>
      <c r="E239" s="75"/>
      <c r="F239" s="253" t="s">
        <v>3929</v>
      </c>
      <c r="G239" s="75"/>
      <c r="H239" s="75"/>
      <c r="I239" s="208"/>
      <c r="J239" s="75"/>
      <c r="K239" s="75"/>
      <c r="L239" s="73"/>
      <c r="M239" s="254"/>
      <c r="N239" s="48"/>
      <c r="O239" s="48"/>
      <c r="P239" s="48"/>
      <c r="Q239" s="48"/>
      <c r="R239" s="48"/>
      <c r="S239" s="48"/>
      <c r="T239" s="96"/>
      <c r="AT239" s="25" t="s">
        <v>403</v>
      </c>
      <c r="AU239" s="25" t="s">
        <v>24</v>
      </c>
    </row>
    <row r="240" spans="2:47" s="1" customFormat="1" ht="13.5">
      <c r="B240" s="47"/>
      <c r="C240" s="75"/>
      <c r="D240" s="252" t="s">
        <v>842</v>
      </c>
      <c r="E240" s="75"/>
      <c r="F240" s="308" t="s">
        <v>3831</v>
      </c>
      <c r="G240" s="75"/>
      <c r="H240" s="75"/>
      <c r="I240" s="208"/>
      <c r="J240" s="75"/>
      <c r="K240" s="75"/>
      <c r="L240" s="73"/>
      <c r="M240" s="254"/>
      <c r="N240" s="48"/>
      <c r="O240" s="48"/>
      <c r="P240" s="48"/>
      <c r="Q240" s="48"/>
      <c r="R240" s="48"/>
      <c r="S240" s="48"/>
      <c r="T240" s="96"/>
      <c r="AT240" s="25" t="s">
        <v>842</v>
      </c>
      <c r="AU240" s="25" t="s">
        <v>24</v>
      </c>
    </row>
    <row r="241" spans="2:65" s="1" customFormat="1" ht="16.5" customHeight="1">
      <c r="B241" s="47"/>
      <c r="C241" s="240" t="s">
        <v>694</v>
      </c>
      <c r="D241" s="240" t="s">
        <v>396</v>
      </c>
      <c r="E241" s="241" t="s">
        <v>3930</v>
      </c>
      <c r="F241" s="242" t="s">
        <v>3931</v>
      </c>
      <c r="G241" s="243" t="s">
        <v>2831</v>
      </c>
      <c r="H241" s="244">
        <v>2</v>
      </c>
      <c r="I241" s="245"/>
      <c r="J241" s="246">
        <f>ROUND(I241*H241,2)</f>
        <v>0</v>
      </c>
      <c r="K241" s="242" t="s">
        <v>22</v>
      </c>
      <c r="L241" s="73"/>
      <c r="M241" s="247" t="s">
        <v>22</v>
      </c>
      <c r="N241" s="248" t="s">
        <v>44</v>
      </c>
      <c r="O241" s="48"/>
      <c r="P241" s="249">
        <f>O241*H241</f>
        <v>0</v>
      </c>
      <c r="Q241" s="249">
        <v>0</v>
      </c>
      <c r="R241" s="249">
        <f>Q241*H241</f>
        <v>0</v>
      </c>
      <c r="S241" s="249">
        <v>0</v>
      </c>
      <c r="T241" s="250">
        <f>S241*H241</f>
        <v>0</v>
      </c>
      <c r="AR241" s="25" t="s">
        <v>786</v>
      </c>
      <c r="AT241" s="25" t="s">
        <v>396</v>
      </c>
      <c r="AU241" s="25" t="s">
        <v>24</v>
      </c>
      <c r="AY241" s="25" t="s">
        <v>394</v>
      </c>
      <c r="BE241" s="251">
        <f>IF(N241="základní",J241,0)</f>
        <v>0</v>
      </c>
      <c r="BF241" s="251">
        <f>IF(N241="snížená",J241,0)</f>
        <v>0</v>
      </c>
      <c r="BG241" s="251">
        <f>IF(N241="zákl. přenesená",J241,0)</f>
        <v>0</v>
      </c>
      <c r="BH241" s="251">
        <f>IF(N241="sníž. přenesená",J241,0)</f>
        <v>0</v>
      </c>
      <c r="BI241" s="251">
        <f>IF(N241="nulová",J241,0)</f>
        <v>0</v>
      </c>
      <c r="BJ241" s="25" t="s">
        <v>24</v>
      </c>
      <c r="BK241" s="251">
        <f>ROUND(I241*H241,2)</f>
        <v>0</v>
      </c>
      <c r="BL241" s="25" t="s">
        <v>786</v>
      </c>
      <c r="BM241" s="25" t="s">
        <v>996</v>
      </c>
    </row>
    <row r="242" spans="2:47" s="1" customFormat="1" ht="13.5">
      <c r="B242" s="47"/>
      <c r="C242" s="75"/>
      <c r="D242" s="252" t="s">
        <v>403</v>
      </c>
      <c r="E242" s="75"/>
      <c r="F242" s="253" t="s">
        <v>3931</v>
      </c>
      <c r="G242" s="75"/>
      <c r="H242" s="75"/>
      <c r="I242" s="208"/>
      <c r="J242" s="75"/>
      <c r="K242" s="75"/>
      <c r="L242" s="73"/>
      <c r="M242" s="254"/>
      <c r="N242" s="48"/>
      <c r="O242" s="48"/>
      <c r="P242" s="48"/>
      <c r="Q242" s="48"/>
      <c r="R242" s="48"/>
      <c r="S242" s="48"/>
      <c r="T242" s="96"/>
      <c r="AT242" s="25" t="s">
        <v>403</v>
      </c>
      <c r="AU242" s="25" t="s">
        <v>24</v>
      </c>
    </row>
    <row r="243" spans="2:47" s="1" customFormat="1" ht="13.5">
      <c r="B243" s="47"/>
      <c r="C243" s="75"/>
      <c r="D243" s="252" t="s">
        <v>842</v>
      </c>
      <c r="E243" s="75"/>
      <c r="F243" s="308" t="s">
        <v>3834</v>
      </c>
      <c r="G243" s="75"/>
      <c r="H243" s="75"/>
      <c r="I243" s="208"/>
      <c r="J243" s="75"/>
      <c r="K243" s="75"/>
      <c r="L243" s="73"/>
      <c r="M243" s="254"/>
      <c r="N243" s="48"/>
      <c r="O243" s="48"/>
      <c r="P243" s="48"/>
      <c r="Q243" s="48"/>
      <c r="R243" s="48"/>
      <c r="S243" s="48"/>
      <c r="T243" s="96"/>
      <c r="AT243" s="25" t="s">
        <v>842</v>
      </c>
      <c r="AU243" s="25" t="s">
        <v>24</v>
      </c>
    </row>
    <row r="244" spans="2:65" s="1" customFormat="1" ht="16.5" customHeight="1">
      <c r="B244" s="47"/>
      <c r="C244" s="240" t="s">
        <v>700</v>
      </c>
      <c r="D244" s="240" t="s">
        <v>396</v>
      </c>
      <c r="E244" s="241" t="s">
        <v>3932</v>
      </c>
      <c r="F244" s="242" t="s">
        <v>3933</v>
      </c>
      <c r="G244" s="243" t="s">
        <v>2831</v>
      </c>
      <c r="H244" s="244">
        <v>1</v>
      </c>
      <c r="I244" s="245"/>
      <c r="J244" s="246">
        <f>ROUND(I244*H244,2)</f>
        <v>0</v>
      </c>
      <c r="K244" s="242" t="s">
        <v>22</v>
      </c>
      <c r="L244" s="73"/>
      <c r="M244" s="247" t="s">
        <v>22</v>
      </c>
      <c r="N244" s="248" t="s">
        <v>44</v>
      </c>
      <c r="O244" s="48"/>
      <c r="P244" s="249">
        <f>O244*H244</f>
        <v>0</v>
      </c>
      <c r="Q244" s="249">
        <v>0</v>
      </c>
      <c r="R244" s="249">
        <f>Q244*H244</f>
        <v>0</v>
      </c>
      <c r="S244" s="249">
        <v>0</v>
      </c>
      <c r="T244" s="250">
        <f>S244*H244</f>
        <v>0</v>
      </c>
      <c r="AR244" s="25" t="s">
        <v>786</v>
      </c>
      <c r="AT244" s="25" t="s">
        <v>396</v>
      </c>
      <c r="AU244" s="25" t="s">
        <v>24</v>
      </c>
      <c r="AY244" s="25" t="s">
        <v>394</v>
      </c>
      <c r="BE244" s="251">
        <f>IF(N244="základní",J244,0)</f>
        <v>0</v>
      </c>
      <c r="BF244" s="251">
        <f>IF(N244="snížená",J244,0)</f>
        <v>0</v>
      </c>
      <c r="BG244" s="251">
        <f>IF(N244="zákl. přenesená",J244,0)</f>
        <v>0</v>
      </c>
      <c r="BH244" s="251">
        <f>IF(N244="sníž. přenesená",J244,0)</f>
        <v>0</v>
      </c>
      <c r="BI244" s="251">
        <f>IF(N244="nulová",J244,0)</f>
        <v>0</v>
      </c>
      <c r="BJ244" s="25" t="s">
        <v>24</v>
      </c>
      <c r="BK244" s="251">
        <f>ROUND(I244*H244,2)</f>
        <v>0</v>
      </c>
      <c r="BL244" s="25" t="s">
        <v>786</v>
      </c>
      <c r="BM244" s="25" t="s">
        <v>1008</v>
      </c>
    </row>
    <row r="245" spans="2:47" s="1" customFormat="1" ht="13.5">
      <c r="B245" s="47"/>
      <c r="C245" s="75"/>
      <c r="D245" s="252" t="s">
        <v>403</v>
      </c>
      <c r="E245" s="75"/>
      <c r="F245" s="253" t="s">
        <v>3933</v>
      </c>
      <c r="G245" s="75"/>
      <c r="H245" s="75"/>
      <c r="I245" s="208"/>
      <c r="J245" s="75"/>
      <c r="K245" s="75"/>
      <c r="L245" s="73"/>
      <c r="M245" s="254"/>
      <c r="N245" s="48"/>
      <c r="O245" s="48"/>
      <c r="P245" s="48"/>
      <c r="Q245" s="48"/>
      <c r="R245" s="48"/>
      <c r="S245" s="48"/>
      <c r="T245" s="96"/>
      <c r="AT245" s="25" t="s">
        <v>403</v>
      </c>
      <c r="AU245" s="25" t="s">
        <v>24</v>
      </c>
    </row>
    <row r="246" spans="2:47" s="1" customFormat="1" ht="13.5">
      <c r="B246" s="47"/>
      <c r="C246" s="75"/>
      <c r="D246" s="252" t="s">
        <v>842</v>
      </c>
      <c r="E246" s="75"/>
      <c r="F246" s="308" t="s">
        <v>3834</v>
      </c>
      <c r="G246" s="75"/>
      <c r="H246" s="75"/>
      <c r="I246" s="208"/>
      <c r="J246" s="75"/>
      <c r="K246" s="75"/>
      <c r="L246" s="73"/>
      <c r="M246" s="254"/>
      <c r="N246" s="48"/>
      <c r="O246" s="48"/>
      <c r="P246" s="48"/>
      <c r="Q246" s="48"/>
      <c r="R246" s="48"/>
      <c r="S246" s="48"/>
      <c r="T246" s="96"/>
      <c r="AT246" s="25" t="s">
        <v>842</v>
      </c>
      <c r="AU246" s="25" t="s">
        <v>24</v>
      </c>
    </row>
    <row r="247" spans="2:65" s="1" customFormat="1" ht="16.5" customHeight="1">
      <c r="B247" s="47"/>
      <c r="C247" s="240" t="s">
        <v>709</v>
      </c>
      <c r="D247" s="240" t="s">
        <v>396</v>
      </c>
      <c r="E247" s="241" t="s">
        <v>3934</v>
      </c>
      <c r="F247" s="242" t="s">
        <v>3935</v>
      </c>
      <c r="G247" s="243" t="s">
        <v>2831</v>
      </c>
      <c r="H247" s="244">
        <v>1</v>
      </c>
      <c r="I247" s="245"/>
      <c r="J247" s="246">
        <f>ROUND(I247*H247,2)</f>
        <v>0</v>
      </c>
      <c r="K247" s="242" t="s">
        <v>22</v>
      </c>
      <c r="L247" s="73"/>
      <c r="M247" s="247" t="s">
        <v>22</v>
      </c>
      <c r="N247" s="248" t="s">
        <v>44</v>
      </c>
      <c r="O247" s="48"/>
      <c r="P247" s="249">
        <f>O247*H247</f>
        <v>0</v>
      </c>
      <c r="Q247" s="249">
        <v>0</v>
      </c>
      <c r="R247" s="249">
        <f>Q247*H247</f>
        <v>0</v>
      </c>
      <c r="S247" s="249">
        <v>0</v>
      </c>
      <c r="T247" s="250">
        <f>S247*H247</f>
        <v>0</v>
      </c>
      <c r="AR247" s="25" t="s">
        <v>786</v>
      </c>
      <c r="AT247" s="25" t="s">
        <v>396</v>
      </c>
      <c r="AU247" s="25" t="s">
        <v>24</v>
      </c>
      <c r="AY247" s="25" t="s">
        <v>394</v>
      </c>
      <c r="BE247" s="251">
        <f>IF(N247="základní",J247,0)</f>
        <v>0</v>
      </c>
      <c r="BF247" s="251">
        <f>IF(N247="snížená",J247,0)</f>
        <v>0</v>
      </c>
      <c r="BG247" s="251">
        <f>IF(N247="zákl. přenesená",J247,0)</f>
        <v>0</v>
      </c>
      <c r="BH247" s="251">
        <f>IF(N247="sníž. přenesená",J247,0)</f>
        <v>0</v>
      </c>
      <c r="BI247" s="251">
        <f>IF(N247="nulová",J247,0)</f>
        <v>0</v>
      </c>
      <c r="BJ247" s="25" t="s">
        <v>24</v>
      </c>
      <c r="BK247" s="251">
        <f>ROUND(I247*H247,2)</f>
        <v>0</v>
      </c>
      <c r="BL247" s="25" t="s">
        <v>786</v>
      </c>
      <c r="BM247" s="25" t="s">
        <v>1020</v>
      </c>
    </row>
    <row r="248" spans="2:47" s="1" customFormat="1" ht="13.5">
      <c r="B248" s="47"/>
      <c r="C248" s="75"/>
      <c r="D248" s="252" t="s">
        <v>403</v>
      </c>
      <c r="E248" s="75"/>
      <c r="F248" s="253" t="s">
        <v>3935</v>
      </c>
      <c r="G248" s="75"/>
      <c r="H248" s="75"/>
      <c r="I248" s="208"/>
      <c r="J248" s="75"/>
      <c r="K248" s="75"/>
      <c r="L248" s="73"/>
      <c r="M248" s="254"/>
      <c r="N248" s="48"/>
      <c r="O248" s="48"/>
      <c r="P248" s="48"/>
      <c r="Q248" s="48"/>
      <c r="R248" s="48"/>
      <c r="S248" s="48"/>
      <c r="T248" s="96"/>
      <c r="AT248" s="25" t="s">
        <v>403</v>
      </c>
      <c r="AU248" s="25" t="s">
        <v>24</v>
      </c>
    </row>
    <row r="249" spans="2:47" s="1" customFormat="1" ht="13.5">
      <c r="B249" s="47"/>
      <c r="C249" s="75"/>
      <c r="D249" s="252" t="s">
        <v>842</v>
      </c>
      <c r="E249" s="75"/>
      <c r="F249" s="308" t="s">
        <v>3834</v>
      </c>
      <c r="G249" s="75"/>
      <c r="H249" s="75"/>
      <c r="I249" s="208"/>
      <c r="J249" s="75"/>
      <c r="K249" s="75"/>
      <c r="L249" s="73"/>
      <c r="M249" s="254"/>
      <c r="N249" s="48"/>
      <c r="O249" s="48"/>
      <c r="P249" s="48"/>
      <c r="Q249" s="48"/>
      <c r="R249" s="48"/>
      <c r="S249" s="48"/>
      <c r="T249" s="96"/>
      <c r="AT249" s="25" t="s">
        <v>842</v>
      </c>
      <c r="AU249" s="25" t="s">
        <v>24</v>
      </c>
    </row>
    <row r="250" spans="2:65" s="1" customFormat="1" ht="16.5" customHeight="1">
      <c r="B250" s="47"/>
      <c r="C250" s="240" t="s">
        <v>718</v>
      </c>
      <c r="D250" s="240" t="s">
        <v>396</v>
      </c>
      <c r="E250" s="241" t="s">
        <v>3936</v>
      </c>
      <c r="F250" s="242" t="s">
        <v>3937</v>
      </c>
      <c r="G250" s="243" t="s">
        <v>2831</v>
      </c>
      <c r="H250" s="244">
        <v>3</v>
      </c>
      <c r="I250" s="245"/>
      <c r="J250" s="246">
        <f>ROUND(I250*H250,2)</f>
        <v>0</v>
      </c>
      <c r="K250" s="242" t="s">
        <v>22</v>
      </c>
      <c r="L250" s="73"/>
      <c r="M250" s="247" t="s">
        <v>22</v>
      </c>
      <c r="N250" s="248" t="s">
        <v>44</v>
      </c>
      <c r="O250" s="48"/>
      <c r="P250" s="249">
        <f>O250*H250</f>
        <v>0</v>
      </c>
      <c r="Q250" s="249">
        <v>0</v>
      </c>
      <c r="R250" s="249">
        <f>Q250*H250</f>
        <v>0</v>
      </c>
      <c r="S250" s="249">
        <v>0</v>
      </c>
      <c r="T250" s="250">
        <f>S250*H250</f>
        <v>0</v>
      </c>
      <c r="AR250" s="25" t="s">
        <v>786</v>
      </c>
      <c r="AT250" s="25" t="s">
        <v>396</v>
      </c>
      <c r="AU250" s="25" t="s">
        <v>24</v>
      </c>
      <c r="AY250" s="25" t="s">
        <v>394</v>
      </c>
      <c r="BE250" s="251">
        <f>IF(N250="základní",J250,0)</f>
        <v>0</v>
      </c>
      <c r="BF250" s="251">
        <f>IF(N250="snížená",J250,0)</f>
        <v>0</v>
      </c>
      <c r="BG250" s="251">
        <f>IF(N250="zákl. přenesená",J250,0)</f>
        <v>0</v>
      </c>
      <c r="BH250" s="251">
        <f>IF(N250="sníž. přenesená",J250,0)</f>
        <v>0</v>
      </c>
      <c r="BI250" s="251">
        <f>IF(N250="nulová",J250,0)</f>
        <v>0</v>
      </c>
      <c r="BJ250" s="25" t="s">
        <v>24</v>
      </c>
      <c r="BK250" s="251">
        <f>ROUND(I250*H250,2)</f>
        <v>0</v>
      </c>
      <c r="BL250" s="25" t="s">
        <v>786</v>
      </c>
      <c r="BM250" s="25" t="s">
        <v>1028</v>
      </c>
    </row>
    <row r="251" spans="2:47" s="1" customFormat="1" ht="13.5">
      <c r="B251" s="47"/>
      <c r="C251" s="75"/>
      <c r="D251" s="252" t="s">
        <v>403</v>
      </c>
      <c r="E251" s="75"/>
      <c r="F251" s="253" t="s">
        <v>3937</v>
      </c>
      <c r="G251" s="75"/>
      <c r="H251" s="75"/>
      <c r="I251" s="208"/>
      <c r="J251" s="75"/>
      <c r="K251" s="75"/>
      <c r="L251" s="73"/>
      <c r="M251" s="254"/>
      <c r="N251" s="48"/>
      <c r="O251" s="48"/>
      <c r="P251" s="48"/>
      <c r="Q251" s="48"/>
      <c r="R251" s="48"/>
      <c r="S251" s="48"/>
      <c r="T251" s="96"/>
      <c r="AT251" s="25" t="s">
        <v>403</v>
      </c>
      <c r="AU251" s="25" t="s">
        <v>24</v>
      </c>
    </row>
    <row r="252" spans="2:47" s="1" customFormat="1" ht="13.5">
      <c r="B252" s="47"/>
      <c r="C252" s="75"/>
      <c r="D252" s="252" t="s">
        <v>842</v>
      </c>
      <c r="E252" s="75"/>
      <c r="F252" s="308" t="s">
        <v>3834</v>
      </c>
      <c r="G252" s="75"/>
      <c r="H252" s="75"/>
      <c r="I252" s="208"/>
      <c r="J252" s="75"/>
      <c r="K252" s="75"/>
      <c r="L252" s="73"/>
      <c r="M252" s="254"/>
      <c r="N252" s="48"/>
      <c r="O252" s="48"/>
      <c r="P252" s="48"/>
      <c r="Q252" s="48"/>
      <c r="R252" s="48"/>
      <c r="S252" s="48"/>
      <c r="T252" s="96"/>
      <c r="AT252" s="25" t="s">
        <v>842</v>
      </c>
      <c r="AU252" s="25" t="s">
        <v>24</v>
      </c>
    </row>
    <row r="253" spans="2:65" s="1" customFormat="1" ht="16.5" customHeight="1">
      <c r="B253" s="47"/>
      <c r="C253" s="240" t="s">
        <v>723</v>
      </c>
      <c r="D253" s="240" t="s">
        <v>396</v>
      </c>
      <c r="E253" s="241" t="s">
        <v>3938</v>
      </c>
      <c r="F253" s="242" t="s">
        <v>3939</v>
      </c>
      <c r="G253" s="243" t="s">
        <v>2831</v>
      </c>
      <c r="H253" s="244">
        <v>3</v>
      </c>
      <c r="I253" s="245"/>
      <c r="J253" s="246">
        <f>ROUND(I253*H253,2)</f>
        <v>0</v>
      </c>
      <c r="K253" s="242" t="s">
        <v>22</v>
      </c>
      <c r="L253" s="73"/>
      <c r="M253" s="247" t="s">
        <v>22</v>
      </c>
      <c r="N253" s="248" t="s">
        <v>44</v>
      </c>
      <c r="O253" s="48"/>
      <c r="P253" s="249">
        <f>O253*H253</f>
        <v>0</v>
      </c>
      <c r="Q253" s="249">
        <v>0</v>
      </c>
      <c r="R253" s="249">
        <f>Q253*H253</f>
        <v>0</v>
      </c>
      <c r="S253" s="249">
        <v>0</v>
      </c>
      <c r="T253" s="250">
        <f>S253*H253</f>
        <v>0</v>
      </c>
      <c r="AR253" s="25" t="s">
        <v>786</v>
      </c>
      <c r="AT253" s="25" t="s">
        <v>396</v>
      </c>
      <c r="AU253" s="25" t="s">
        <v>24</v>
      </c>
      <c r="AY253" s="25" t="s">
        <v>394</v>
      </c>
      <c r="BE253" s="251">
        <f>IF(N253="základní",J253,0)</f>
        <v>0</v>
      </c>
      <c r="BF253" s="251">
        <f>IF(N253="snížená",J253,0)</f>
        <v>0</v>
      </c>
      <c r="BG253" s="251">
        <f>IF(N253="zákl. přenesená",J253,0)</f>
        <v>0</v>
      </c>
      <c r="BH253" s="251">
        <f>IF(N253="sníž. přenesená",J253,0)</f>
        <v>0</v>
      </c>
      <c r="BI253" s="251">
        <f>IF(N253="nulová",J253,0)</f>
        <v>0</v>
      </c>
      <c r="BJ253" s="25" t="s">
        <v>24</v>
      </c>
      <c r="BK253" s="251">
        <f>ROUND(I253*H253,2)</f>
        <v>0</v>
      </c>
      <c r="BL253" s="25" t="s">
        <v>786</v>
      </c>
      <c r="BM253" s="25" t="s">
        <v>1036</v>
      </c>
    </row>
    <row r="254" spans="2:47" s="1" customFormat="1" ht="13.5">
      <c r="B254" s="47"/>
      <c r="C254" s="75"/>
      <c r="D254" s="252" t="s">
        <v>403</v>
      </c>
      <c r="E254" s="75"/>
      <c r="F254" s="253" t="s">
        <v>3939</v>
      </c>
      <c r="G254" s="75"/>
      <c r="H254" s="75"/>
      <c r="I254" s="208"/>
      <c r="J254" s="75"/>
      <c r="K254" s="75"/>
      <c r="L254" s="73"/>
      <c r="M254" s="254"/>
      <c r="N254" s="48"/>
      <c r="O254" s="48"/>
      <c r="P254" s="48"/>
      <c r="Q254" s="48"/>
      <c r="R254" s="48"/>
      <c r="S254" s="48"/>
      <c r="T254" s="96"/>
      <c r="AT254" s="25" t="s">
        <v>403</v>
      </c>
      <c r="AU254" s="25" t="s">
        <v>24</v>
      </c>
    </row>
    <row r="255" spans="2:47" s="1" customFormat="1" ht="13.5">
      <c r="B255" s="47"/>
      <c r="C255" s="75"/>
      <c r="D255" s="252" t="s">
        <v>842</v>
      </c>
      <c r="E255" s="75"/>
      <c r="F255" s="308" t="s">
        <v>3834</v>
      </c>
      <c r="G255" s="75"/>
      <c r="H255" s="75"/>
      <c r="I255" s="208"/>
      <c r="J255" s="75"/>
      <c r="K255" s="75"/>
      <c r="L255" s="73"/>
      <c r="M255" s="254"/>
      <c r="N255" s="48"/>
      <c r="O255" s="48"/>
      <c r="P255" s="48"/>
      <c r="Q255" s="48"/>
      <c r="R255" s="48"/>
      <c r="S255" s="48"/>
      <c r="T255" s="96"/>
      <c r="AT255" s="25" t="s">
        <v>842</v>
      </c>
      <c r="AU255" s="25" t="s">
        <v>24</v>
      </c>
    </row>
    <row r="256" spans="2:65" s="1" customFormat="1" ht="16.5" customHeight="1">
      <c r="B256" s="47"/>
      <c r="C256" s="240" t="s">
        <v>728</v>
      </c>
      <c r="D256" s="240" t="s">
        <v>396</v>
      </c>
      <c r="E256" s="241" t="s">
        <v>3940</v>
      </c>
      <c r="F256" s="242" t="s">
        <v>3941</v>
      </c>
      <c r="G256" s="243" t="s">
        <v>2831</v>
      </c>
      <c r="H256" s="244">
        <v>2</v>
      </c>
      <c r="I256" s="245"/>
      <c r="J256" s="246">
        <f>ROUND(I256*H256,2)</f>
        <v>0</v>
      </c>
      <c r="K256" s="242" t="s">
        <v>22</v>
      </c>
      <c r="L256" s="73"/>
      <c r="M256" s="247" t="s">
        <v>22</v>
      </c>
      <c r="N256" s="248" t="s">
        <v>44</v>
      </c>
      <c r="O256" s="48"/>
      <c r="P256" s="249">
        <f>O256*H256</f>
        <v>0</v>
      </c>
      <c r="Q256" s="249">
        <v>0</v>
      </c>
      <c r="R256" s="249">
        <f>Q256*H256</f>
        <v>0</v>
      </c>
      <c r="S256" s="249">
        <v>0</v>
      </c>
      <c r="T256" s="250">
        <f>S256*H256</f>
        <v>0</v>
      </c>
      <c r="AR256" s="25" t="s">
        <v>786</v>
      </c>
      <c r="AT256" s="25" t="s">
        <v>396</v>
      </c>
      <c r="AU256" s="25" t="s">
        <v>24</v>
      </c>
      <c r="AY256" s="25" t="s">
        <v>394</v>
      </c>
      <c r="BE256" s="251">
        <f>IF(N256="základní",J256,0)</f>
        <v>0</v>
      </c>
      <c r="BF256" s="251">
        <f>IF(N256="snížená",J256,0)</f>
        <v>0</v>
      </c>
      <c r="BG256" s="251">
        <f>IF(N256="zákl. přenesená",J256,0)</f>
        <v>0</v>
      </c>
      <c r="BH256" s="251">
        <f>IF(N256="sníž. přenesená",J256,0)</f>
        <v>0</v>
      </c>
      <c r="BI256" s="251">
        <f>IF(N256="nulová",J256,0)</f>
        <v>0</v>
      </c>
      <c r="BJ256" s="25" t="s">
        <v>24</v>
      </c>
      <c r="BK256" s="251">
        <f>ROUND(I256*H256,2)</f>
        <v>0</v>
      </c>
      <c r="BL256" s="25" t="s">
        <v>786</v>
      </c>
      <c r="BM256" s="25" t="s">
        <v>1050</v>
      </c>
    </row>
    <row r="257" spans="2:47" s="1" customFormat="1" ht="13.5">
      <c r="B257" s="47"/>
      <c r="C257" s="75"/>
      <c r="D257" s="252" t="s">
        <v>403</v>
      </c>
      <c r="E257" s="75"/>
      <c r="F257" s="253" t="s">
        <v>3941</v>
      </c>
      <c r="G257" s="75"/>
      <c r="H257" s="75"/>
      <c r="I257" s="208"/>
      <c r="J257" s="75"/>
      <c r="K257" s="75"/>
      <c r="L257" s="73"/>
      <c r="M257" s="254"/>
      <c r="N257" s="48"/>
      <c r="O257" s="48"/>
      <c r="P257" s="48"/>
      <c r="Q257" s="48"/>
      <c r="R257" s="48"/>
      <c r="S257" s="48"/>
      <c r="T257" s="96"/>
      <c r="AT257" s="25" t="s">
        <v>403</v>
      </c>
      <c r="AU257" s="25" t="s">
        <v>24</v>
      </c>
    </row>
    <row r="258" spans="2:47" s="1" customFormat="1" ht="13.5">
      <c r="B258" s="47"/>
      <c r="C258" s="75"/>
      <c r="D258" s="252" t="s">
        <v>842</v>
      </c>
      <c r="E258" s="75"/>
      <c r="F258" s="308" t="s">
        <v>3834</v>
      </c>
      <c r="G258" s="75"/>
      <c r="H258" s="75"/>
      <c r="I258" s="208"/>
      <c r="J258" s="75"/>
      <c r="K258" s="75"/>
      <c r="L258" s="73"/>
      <c r="M258" s="254"/>
      <c r="N258" s="48"/>
      <c r="O258" s="48"/>
      <c r="P258" s="48"/>
      <c r="Q258" s="48"/>
      <c r="R258" s="48"/>
      <c r="S258" s="48"/>
      <c r="T258" s="96"/>
      <c r="AT258" s="25" t="s">
        <v>842</v>
      </c>
      <c r="AU258" s="25" t="s">
        <v>24</v>
      </c>
    </row>
    <row r="259" spans="2:65" s="1" customFormat="1" ht="16.5" customHeight="1">
      <c r="B259" s="47"/>
      <c r="C259" s="240" t="s">
        <v>735</v>
      </c>
      <c r="D259" s="240" t="s">
        <v>396</v>
      </c>
      <c r="E259" s="241" t="s">
        <v>3942</v>
      </c>
      <c r="F259" s="242" t="s">
        <v>3943</v>
      </c>
      <c r="G259" s="243" t="s">
        <v>2831</v>
      </c>
      <c r="H259" s="244">
        <v>2</v>
      </c>
      <c r="I259" s="245"/>
      <c r="J259" s="246">
        <f>ROUND(I259*H259,2)</f>
        <v>0</v>
      </c>
      <c r="K259" s="242" t="s">
        <v>22</v>
      </c>
      <c r="L259" s="73"/>
      <c r="M259" s="247" t="s">
        <v>22</v>
      </c>
      <c r="N259" s="248" t="s">
        <v>44</v>
      </c>
      <c r="O259" s="48"/>
      <c r="P259" s="249">
        <f>O259*H259</f>
        <v>0</v>
      </c>
      <c r="Q259" s="249">
        <v>0</v>
      </c>
      <c r="R259" s="249">
        <f>Q259*H259</f>
        <v>0</v>
      </c>
      <c r="S259" s="249">
        <v>0</v>
      </c>
      <c r="T259" s="250">
        <f>S259*H259</f>
        <v>0</v>
      </c>
      <c r="AR259" s="25" t="s">
        <v>786</v>
      </c>
      <c r="AT259" s="25" t="s">
        <v>396</v>
      </c>
      <c r="AU259" s="25" t="s">
        <v>24</v>
      </c>
      <c r="AY259" s="25" t="s">
        <v>394</v>
      </c>
      <c r="BE259" s="251">
        <f>IF(N259="základní",J259,0)</f>
        <v>0</v>
      </c>
      <c r="BF259" s="251">
        <f>IF(N259="snížená",J259,0)</f>
        <v>0</v>
      </c>
      <c r="BG259" s="251">
        <f>IF(N259="zákl. přenesená",J259,0)</f>
        <v>0</v>
      </c>
      <c r="BH259" s="251">
        <f>IF(N259="sníž. přenesená",J259,0)</f>
        <v>0</v>
      </c>
      <c r="BI259" s="251">
        <f>IF(N259="nulová",J259,0)</f>
        <v>0</v>
      </c>
      <c r="BJ259" s="25" t="s">
        <v>24</v>
      </c>
      <c r="BK259" s="251">
        <f>ROUND(I259*H259,2)</f>
        <v>0</v>
      </c>
      <c r="BL259" s="25" t="s">
        <v>786</v>
      </c>
      <c r="BM259" s="25" t="s">
        <v>1069</v>
      </c>
    </row>
    <row r="260" spans="2:47" s="1" customFormat="1" ht="13.5">
      <c r="B260" s="47"/>
      <c r="C260" s="75"/>
      <c r="D260" s="252" t="s">
        <v>403</v>
      </c>
      <c r="E260" s="75"/>
      <c r="F260" s="253" t="s">
        <v>3943</v>
      </c>
      <c r="G260" s="75"/>
      <c r="H260" s="75"/>
      <c r="I260" s="208"/>
      <c r="J260" s="75"/>
      <c r="K260" s="75"/>
      <c r="L260" s="73"/>
      <c r="M260" s="254"/>
      <c r="N260" s="48"/>
      <c r="O260" s="48"/>
      <c r="P260" s="48"/>
      <c r="Q260" s="48"/>
      <c r="R260" s="48"/>
      <c r="S260" s="48"/>
      <c r="T260" s="96"/>
      <c r="AT260" s="25" t="s">
        <v>403</v>
      </c>
      <c r="AU260" s="25" t="s">
        <v>24</v>
      </c>
    </row>
    <row r="261" spans="2:47" s="1" customFormat="1" ht="13.5">
      <c r="B261" s="47"/>
      <c r="C261" s="75"/>
      <c r="D261" s="252" t="s">
        <v>842</v>
      </c>
      <c r="E261" s="75"/>
      <c r="F261" s="308" t="s">
        <v>3834</v>
      </c>
      <c r="G261" s="75"/>
      <c r="H261" s="75"/>
      <c r="I261" s="208"/>
      <c r="J261" s="75"/>
      <c r="K261" s="75"/>
      <c r="L261" s="73"/>
      <c r="M261" s="254"/>
      <c r="N261" s="48"/>
      <c r="O261" s="48"/>
      <c r="P261" s="48"/>
      <c r="Q261" s="48"/>
      <c r="R261" s="48"/>
      <c r="S261" s="48"/>
      <c r="T261" s="96"/>
      <c r="AT261" s="25" t="s">
        <v>842</v>
      </c>
      <c r="AU261" s="25" t="s">
        <v>24</v>
      </c>
    </row>
    <row r="262" spans="2:65" s="1" customFormat="1" ht="16.5" customHeight="1">
      <c r="B262" s="47"/>
      <c r="C262" s="240" t="s">
        <v>741</v>
      </c>
      <c r="D262" s="240" t="s">
        <v>396</v>
      </c>
      <c r="E262" s="241" t="s">
        <v>3944</v>
      </c>
      <c r="F262" s="242" t="s">
        <v>3945</v>
      </c>
      <c r="G262" s="243" t="s">
        <v>2831</v>
      </c>
      <c r="H262" s="244">
        <v>1</v>
      </c>
      <c r="I262" s="245"/>
      <c r="J262" s="246">
        <f>ROUND(I262*H262,2)</f>
        <v>0</v>
      </c>
      <c r="K262" s="242" t="s">
        <v>22</v>
      </c>
      <c r="L262" s="73"/>
      <c r="M262" s="247" t="s">
        <v>22</v>
      </c>
      <c r="N262" s="248" t="s">
        <v>44</v>
      </c>
      <c r="O262" s="48"/>
      <c r="P262" s="249">
        <f>O262*H262</f>
        <v>0</v>
      </c>
      <c r="Q262" s="249">
        <v>0</v>
      </c>
      <c r="R262" s="249">
        <f>Q262*H262</f>
        <v>0</v>
      </c>
      <c r="S262" s="249">
        <v>0</v>
      </c>
      <c r="T262" s="250">
        <f>S262*H262</f>
        <v>0</v>
      </c>
      <c r="AR262" s="25" t="s">
        <v>786</v>
      </c>
      <c r="AT262" s="25" t="s">
        <v>396</v>
      </c>
      <c r="AU262" s="25" t="s">
        <v>24</v>
      </c>
      <c r="AY262" s="25" t="s">
        <v>394</v>
      </c>
      <c r="BE262" s="251">
        <f>IF(N262="základní",J262,0)</f>
        <v>0</v>
      </c>
      <c r="BF262" s="251">
        <f>IF(N262="snížená",J262,0)</f>
        <v>0</v>
      </c>
      <c r="BG262" s="251">
        <f>IF(N262="zákl. přenesená",J262,0)</f>
        <v>0</v>
      </c>
      <c r="BH262" s="251">
        <f>IF(N262="sníž. přenesená",J262,0)</f>
        <v>0</v>
      </c>
      <c r="BI262" s="251">
        <f>IF(N262="nulová",J262,0)</f>
        <v>0</v>
      </c>
      <c r="BJ262" s="25" t="s">
        <v>24</v>
      </c>
      <c r="BK262" s="251">
        <f>ROUND(I262*H262,2)</f>
        <v>0</v>
      </c>
      <c r="BL262" s="25" t="s">
        <v>786</v>
      </c>
      <c r="BM262" s="25" t="s">
        <v>1079</v>
      </c>
    </row>
    <row r="263" spans="2:47" s="1" customFormat="1" ht="13.5">
      <c r="B263" s="47"/>
      <c r="C263" s="75"/>
      <c r="D263" s="252" t="s">
        <v>403</v>
      </c>
      <c r="E263" s="75"/>
      <c r="F263" s="253" t="s">
        <v>3945</v>
      </c>
      <c r="G263" s="75"/>
      <c r="H263" s="75"/>
      <c r="I263" s="208"/>
      <c r="J263" s="75"/>
      <c r="K263" s="75"/>
      <c r="L263" s="73"/>
      <c r="M263" s="254"/>
      <c r="N263" s="48"/>
      <c r="O263" s="48"/>
      <c r="P263" s="48"/>
      <c r="Q263" s="48"/>
      <c r="R263" s="48"/>
      <c r="S263" s="48"/>
      <c r="T263" s="96"/>
      <c r="AT263" s="25" t="s">
        <v>403</v>
      </c>
      <c r="AU263" s="25" t="s">
        <v>24</v>
      </c>
    </row>
    <row r="264" spans="2:47" s="1" customFormat="1" ht="13.5">
      <c r="B264" s="47"/>
      <c r="C264" s="75"/>
      <c r="D264" s="252" t="s">
        <v>842</v>
      </c>
      <c r="E264" s="75"/>
      <c r="F264" s="308" t="s">
        <v>3834</v>
      </c>
      <c r="G264" s="75"/>
      <c r="H264" s="75"/>
      <c r="I264" s="208"/>
      <c r="J264" s="75"/>
      <c r="K264" s="75"/>
      <c r="L264" s="73"/>
      <c r="M264" s="254"/>
      <c r="N264" s="48"/>
      <c r="O264" s="48"/>
      <c r="P264" s="48"/>
      <c r="Q264" s="48"/>
      <c r="R264" s="48"/>
      <c r="S264" s="48"/>
      <c r="T264" s="96"/>
      <c r="AT264" s="25" t="s">
        <v>842</v>
      </c>
      <c r="AU264" s="25" t="s">
        <v>24</v>
      </c>
    </row>
    <row r="265" spans="2:65" s="1" customFormat="1" ht="16.5" customHeight="1">
      <c r="B265" s="47"/>
      <c r="C265" s="240" t="s">
        <v>751</v>
      </c>
      <c r="D265" s="240" t="s">
        <v>396</v>
      </c>
      <c r="E265" s="241" t="s">
        <v>3946</v>
      </c>
      <c r="F265" s="242" t="s">
        <v>3947</v>
      </c>
      <c r="G265" s="243" t="s">
        <v>2831</v>
      </c>
      <c r="H265" s="244">
        <v>1</v>
      </c>
      <c r="I265" s="245"/>
      <c r="J265" s="246">
        <f>ROUND(I265*H265,2)</f>
        <v>0</v>
      </c>
      <c r="K265" s="242" t="s">
        <v>22</v>
      </c>
      <c r="L265" s="73"/>
      <c r="M265" s="247" t="s">
        <v>22</v>
      </c>
      <c r="N265" s="248" t="s">
        <v>44</v>
      </c>
      <c r="O265" s="48"/>
      <c r="P265" s="249">
        <f>O265*H265</f>
        <v>0</v>
      </c>
      <c r="Q265" s="249">
        <v>0</v>
      </c>
      <c r="R265" s="249">
        <f>Q265*H265</f>
        <v>0</v>
      </c>
      <c r="S265" s="249">
        <v>0</v>
      </c>
      <c r="T265" s="250">
        <f>S265*H265</f>
        <v>0</v>
      </c>
      <c r="AR265" s="25" t="s">
        <v>786</v>
      </c>
      <c r="AT265" s="25" t="s">
        <v>396</v>
      </c>
      <c r="AU265" s="25" t="s">
        <v>24</v>
      </c>
      <c r="AY265" s="25" t="s">
        <v>394</v>
      </c>
      <c r="BE265" s="251">
        <f>IF(N265="základní",J265,0)</f>
        <v>0</v>
      </c>
      <c r="BF265" s="251">
        <f>IF(N265="snížená",J265,0)</f>
        <v>0</v>
      </c>
      <c r="BG265" s="251">
        <f>IF(N265="zákl. přenesená",J265,0)</f>
        <v>0</v>
      </c>
      <c r="BH265" s="251">
        <f>IF(N265="sníž. přenesená",J265,0)</f>
        <v>0</v>
      </c>
      <c r="BI265" s="251">
        <f>IF(N265="nulová",J265,0)</f>
        <v>0</v>
      </c>
      <c r="BJ265" s="25" t="s">
        <v>24</v>
      </c>
      <c r="BK265" s="251">
        <f>ROUND(I265*H265,2)</f>
        <v>0</v>
      </c>
      <c r="BL265" s="25" t="s">
        <v>786</v>
      </c>
      <c r="BM265" s="25" t="s">
        <v>1090</v>
      </c>
    </row>
    <row r="266" spans="2:47" s="1" customFormat="1" ht="13.5">
      <c r="B266" s="47"/>
      <c r="C266" s="75"/>
      <c r="D266" s="252" t="s">
        <v>403</v>
      </c>
      <c r="E266" s="75"/>
      <c r="F266" s="253" t="s">
        <v>3947</v>
      </c>
      <c r="G266" s="75"/>
      <c r="H266" s="75"/>
      <c r="I266" s="208"/>
      <c r="J266" s="75"/>
      <c r="K266" s="75"/>
      <c r="L266" s="73"/>
      <c r="M266" s="254"/>
      <c r="N266" s="48"/>
      <c r="O266" s="48"/>
      <c r="P266" s="48"/>
      <c r="Q266" s="48"/>
      <c r="R266" s="48"/>
      <c r="S266" s="48"/>
      <c r="T266" s="96"/>
      <c r="AT266" s="25" t="s">
        <v>403</v>
      </c>
      <c r="AU266" s="25" t="s">
        <v>24</v>
      </c>
    </row>
    <row r="267" spans="2:47" s="1" customFormat="1" ht="13.5">
      <c r="B267" s="47"/>
      <c r="C267" s="75"/>
      <c r="D267" s="252" t="s">
        <v>842</v>
      </c>
      <c r="E267" s="75"/>
      <c r="F267" s="308" t="s">
        <v>3834</v>
      </c>
      <c r="G267" s="75"/>
      <c r="H267" s="75"/>
      <c r="I267" s="208"/>
      <c r="J267" s="75"/>
      <c r="K267" s="75"/>
      <c r="L267" s="73"/>
      <c r="M267" s="254"/>
      <c r="N267" s="48"/>
      <c r="O267" s="48"/>
      <c r="P267" s="48"/>
      <c r="Q267" s="48"/>
      <c r="R267" s="48"/>
      <c r="S267" s="48"/>
      <c r="T267" s="96"/>
      <c r="AT267" s="25" t="s">
        <v>842</v>
      </c>
      <c r="AU267" s="25" t="s">
        <v>24</v>
      </c>
    </row>
    <row r="268" spans="2:65" s="1" customFormat="1" ht="16.5" customHeight="1">
      <c r="B268" s="47"/>
      <c r="C268" s="240" t="s">
        <v>758</v>
      </c>
      <c r="D268" s="240" t="s">
        <v>396</v>
      </c>
      <c r="E268" s="241" t="s">
        <v>3948</v>
      </c>
      <c r="F268" s="242" t="s">
        <v>3949</v>
      </c>
      <c r="G268" s="243" t="s">
        <v>2831</v>
      </c>
      <c r="H268" s="244">
        <v>6</v>
      </c>
      <c r="I268" s="245"/>
      <c r="J268" s="246">
        <f>ROUND(I268*H268,2)</f>
        <v>0</v>
      </c>
      <c r="K268" s="242" t="s">
        <v>22</v>
      </c>
      <c r="L268" s="73"/>
      <c r="M268" s="247" t="s">
        <v>22</v>
      </c>
      <c r="N268" s="248" t="s">
        <v>44</v>
      </c>
      <c r="O268" s="48"/>
      <c r="P268" s="249">
        <f>O268*H268</f>
        <v>0</v>
      </c>
      <c r="Q268" s="249">
        <v>0</v>
      </c>
      <c r="R268" s="249">
        <f>Q268*H268</f>
        <v>0</v>
      </c>
      <c r="S268" s="249">
        <v>0</v>
      </c>
      <c r="T268" s="250">
        <f>S268*H268</f>
        <v>0</v>
      </c>
      <c r="AR268" s="25" t="s">
        <v>786</v>
      </c>
      <c r="AT268" s="25" t="s">
        <v>396</v>
      </c>
      <c r="AU268" s="25" t="s">
        <v>24</v>
      </c>
      <c r="AY268" s="25" t="s">
        <v>394</v>
      </c>
      <c r="BE268" s="251">
        <f>IF(N268="základní",J268,0)</f>
        <v>0</v>
      </c>
      <c r="BF268" s="251">
        <f>IF(N268="snížená",J268,0)</f>
        <v>0</v>
      </c>
      <c r="BG268" s="251">
        <f>IF(N268="zákl. přenesená",J268,0)</f>
        <v>0</v>
      </c>
      <c r="BH268" s="251">
        <f>IF(N268="sníž. přenesená",J268,0)</f>
        <v>0</v>
      </c>
      <c r="BI268" s="251">
        <f>IF(N268="nulová",J268,0)</f>
        <v>0</v>
      </c>
      <c r="BJ268" s="25" t="s">
        <v>24</v>
      </c>
      <c r="BK268" s="251">
        <f>ROUND(I268*H268,2)</f>
        <v>0</v>
      </c>
      <c r="BL268" s="25" t="s">
        <v>786</v>
      </c>
      <c r="BM268" s="25" t="s">
        <v>1102</v>
      </c>
    </row>
    <row r="269" spans="2:47" s="1" customFormat="1" ht="13.5">
      <c r="B269" s="47"/>
      <c r="C269" s="75"/>
      <c r="D269" s="252" t="s">
        <v>403</v>
      </c>
      <c r="E269" s="75"/>
      <c r="F269" s="253" t="s">
        <v>3949</v>
      </c>
      <c r="G269" s="75"/>
      <c r="H269" s="75"/>
      <c r="I269" s="208"/>
      <c r="J269" s="75"/>
      <c r="K269" s="75"/>
      <c r="L269" s="73"/>
      <c r="M269" s="254"/>
      <c r="N269" s="48"/>
      <c r="O269" s="48"/>
      <c r="P269" s="48"/>
      <c r="Q269" s="48"/>
      <c r="R269" s="48"/>
      <c r="S269" s="48"/>
      <c r="T269" s="96"/>
      <c r="AT269" s="25" t="s">
        <v>403</v>
      </c>
      <c r="AU269" s="25" t="s">
        <v>24</v>
      </c>
    </row>
    <row r="270" spans="2:47" s="1" customFormat="1" ht="13.5">
      <c r="B270" s="47"/>
      <c r="C270" s="75"/>
      <c r="D270" s="252" t="s">
        <v>842</v>
      </c>
      <c r="E270" s="75"/>
      <c r="F270" s="308" t="s">
        <v>3834</v>
      </c>
      <c r="G270" s="75"/>
      <c r="H270" s="75"/>
      <c r="I270" s="208"/>
      <c r="J270" s="75"/>
      <c r="K270" s="75"/>
      <c r="L270" s="73"/>
      <c r="M270" s="254"/>
      <c r="N270" s="48"/>
      <c r="O270" s="48"/>
      <c r="P270" s="48"/>
      <c r="Q270" s="48"/>
      <c r="R270" s="48"/>
      <c r="S270" s="48"/>
      <c r="T270" s="96"/>
      <c r="AT270" s="25" t="s">
        <v>842</v>
      </c>
      <c r="AU270" s="25" t="s">
        <v>24</v>
      </c>
    </row>
    <row r="271" spans="2:65" s="1" customFormat="1" ht="16.5" customHeight="1">
      <c r="B271" s="47"/>
      <c r="C271" s="240" t="s">
        <v>765</v>
      </c>
      <c r="D271" s="240" t="s">
        <v>396</v>
      </c>
      <c r="E271" s="241" t="s">
        <v>3950</v>
      </c>
      <c r="F271" s="242" t="s">
        <v>3951</v>
      </c>
      <c r="G271" s="243" t="s">
        <v>2831</v>
      </c>
      <c r="H271" s="244">
        <v>2</v>
      </c>
      <c r="I271" s="245"/>
      <c r="J271" s="246">
        <f>ROUND(I271*H271,2)</f>
        <v>0</v>
      </c>
      <c r="K271" s="242" t="s">
        <v>22</v>
      </c>
      <c r="L271" s="73"/>
      <c r="M271" s="247" t="s">
        <v>22</v>
      </c>
      <c r="N271" s="248" t="s">
        <v>44</v>
      </c>
      <c r="O271" s="48"/>
      <c r="P271" s="249">
        <f>O271*H271</f>
        <v>0</v>
      </c>
      <c r="Q271" s="249">
        <v>0</v>
      </c>
      <c r="R271" s="249">
        <f>Q271*H271</f>
        <v>0</v>
      </c>
      <c r="S271" s="249">
        <v>0</v>
      </c>
      <c r="T271" s="250">
        <f>S271*H271</f>
        <v>0</v>
      </c>
      <c r="AR271" s="25" t="s">
        <v>786</v>
      </c>
      <c r="AT271" s="25" t="s">
        <v>396</v>
      </c>
      <c r="AU271" s="25" t="s">
        <v>24</v>
      </c>
      <c r="AY271" s="25" t="s">
        <v>394</v>
      </c>
      <c r="BE271" s="251">
        <f>IF(N271="základní",J271,0)</f>
        <v>0</v>
      </c>
      <c r="BF271" s="251">
        <f>IF(N271="snížená",J271,0)</f>
        <v>0</v>
      </c>
      <c r="BG271" s="251">
        <f>IF(N271="zákl. přenesená",J271,0)</f>
        <v>0</v>
      </c>
      <c r="BH271" s="251">
        <f>IF(N271="sníž. přenesená",J271,0)</f>
        <v>0</v>
      </c>
      <c r="BI271" s="251">
        <f>IF(N271="nulová",J271,0)</f>
        <v>0</v>
      </c>
      <c r="BJ271" s="25" t="s">
        <v>24</v>
      </c>
      <c r="BK271" s="251">
        <f>ROUND(I271*H271,2)</f>
        <v>0</v>
      </c>
      <c r="BL271" s="25" t="s">
        <v>786</v>
      </c>
      <c r="BM271" s="25" t="s">
        <v>1112</v>
      </c>
    </row>
    <row r="272" spans="2:47" s="1" customFormat="1" ht="13.5">
      <c r="B272" s="47"/>
      <c r="C272" s="75"/>
      <c r="D272" s="252" t="s">
        <v>403</v>
      </c>
      <c r="E272" s="75"/>
      <c r="F272" s="253" t="s">
        <v>3951</v>
      </c>
      <c r="G272" s="75"/>
      <c r="H272" s="75"/>
      <c r="I272" s="208"/>
      <c r="J272" s="75"/>
      <c r="K272" s="75"/>
      <c r="L272" s="73"/>
      <c r="M272" s="254"/>
      <c r="N272" s="48"/>
      <c r="O272" s="48"/>
      <c r="P272" s="48"/>
      <c r="Q272" s="48"/>
      <c r="R272" s="48"/>
      <c r="S272" s="48"/>
      <c r="T272" s="96"/>
      <c r="AT272" s="25" t="s">
        <v>403</v>
      </c>
      <c r="AU272" s="25" t="s">
        <v>24</v>
      </c>
    </row>
    <row r="273" spans="2:47" s="1" customFormat="1" ht="13.5">
      <c r="B273" s="47"/>
      <c r="C273" s="75"/>
      <c r="D273" s="252" t="s">
        <v>842</v>
      </c>
      <c r="E273" s="75"/>
      <c r="F273" s="308" t="s">
        <v>3834</v>
      </c>
      <c r="G273" s="75"/>
      <c r="H273" s="75"/>
      <c r="I273" s="208"/>
      <c r="J273" s="75"/>
      <c r="K273" s="75"/>
      <c r="L273" s="73"/>
      <c r="M273" s="254"/>
      <c r="N273" s="48"/>
      <c r="O273" s="48"/>
      <c r="P273" s="48"/>
      <c r="Q273" s="48"/>
      <c r="R273" s="48"/>
      <c r="S273" s="48"/>
      <c r="T273" s="96"/>
      <c r="AT273" s="25" t="s">
        <v>842</v>
      </c>
      <c r="AU273" s="25" t="s">
        <v>24</v>
      </c>
    </row>
    <row r="274" spans="2:65" s="1" customFormat="1" ht="16.5" customHeight="1">
      <c r="B274" s="47"/>
      <c r="C274" s="240" t="s">
        <v>770</v>
      </c>
      <c r="D274" s="240" t="s">
        <v>396</v>
      </c>
      <c r="E274" s="241" t="s">
        <v>3952</v>
      </c>
      <c r="F274" s="242" t="s">
        <v>3897</v>
      </c>
      <c r="G274" s="243" t="s">
        <v>2831</v>
      </c>
      <c r="H274" s="244">
        <v>1</v>
      </c>
      <c r="I274" s="245"/>
      <c r="J274" s="246">
        <f>ROUND(I274*H274,2)</f>
        <v>0</v>
      </c>
      <c r="K274" s="242" t="s">
        <v>22</v>
      </c>
      <c r="L274" s="73"/>
      <c r="M274" s="247" t="s">
        <v>22</v>
      </c>
      <c r="N274" s="248" t="s">
        <v>44</v>
      </c>
      <c r="O274" s="48"/>
      <c r="P274" s="249">
        <f>O274*H274</f>
        <v>0</v>
      </c>
      <c r="Q274" s="249">
        <v>0</v>
      </c>
      <c r="R274" s="249">
        <f>Q274*H274</f>
        <v>0</v>
      </c>
      <c r="S274" s="249">
        <v>0</v>
      </c>
      <c r="T274" s="250">
        <f>S274*H274</f>
        <v>0</v>
      </c>
      <c r="AR274" s="25" t="s">
        <v>786</v>
      </c>
      <c r="AT274" s="25" t="s">
        <v>396</v>
      </c>
      <c r="AU274" s="25" t="s">
        <v>24</v>
      </c>
      <c r="AY274" s="25" t="s">
        <v>394</v>
      </c>
      <c r="BE274" s="251">
        <f>IF(N274="základní",J274,0)</f>
        <v>0</v>
      </c>
      <c r="BF274" s="251">
        <f>IF(N274="snížená",J274,0)</f>
        <v>0</v>
      </c>
      <c r="BG274" s="251">
        <f>IF(N274="zákl. přenesená",J274,0)</f>
        <v>0</v>
      </c>
      <c r="BH274" s="251">
        <f>IF(N274="sníž. přenesená",J274,0)</f>
        <v>0</v>
      </c>
      <c r="BI274" s="251">
        <f>IF(N274="nulová",J274,0)</f>
        <v>0</v>
      </c>
      <c r="BJ274" s="25" t="s">
        <v>24</v>
      </c>
      <c r="BK274" s="251">
        <f>ROUND(I274*H274,2)</f>
        <v>0</v>
      </c>
      <c r="BL274" s="25" t="s">
        <v>786</v>
      </c>
      <c r="BM274" s="25" t="s">
        <v>1122</v>
      </c>
    </row>
    <row r="275" spans="2:47" s="1" customFormat="1" ht="13.5">
      <c r="B275" s="47"/>
      <c r="C275" s="75"/>
      <c r="D275" s="252" t="s">
        <v>403</v>
      </c>
      <c r="E275" s="75"/>
      <c r="F275" s="253" t="s">
        <v>3897</v>
      </c>
      <c r="G275" s="75"/>
      <c r="H275" s="75"/>
      <c r="I275" s="208"/>
      <c r="J275" s="75"/>
      <c r="K275" s="75"/>
      <c r="L275" s="73"/>
      <c r="M275" s="254"/>
      <c r="N275" s="48"/>
      <c r="O275" s="48"/>
      <c r="P275" s="48"/>
      <c r="Q275" s="48"/>
      <c r="R275" s="48"/>
      <c r="S275" s="48"/>
      <c r="T275" s="96"/>
      <c r="AT275" s="25" t="s">
        <v>403</v>
      </c>
      <c r="AU275" s="25" t="s">
        <v>24</v>
      </c>
    </row>
    <row r="276" spans="2:47" s="1" customFormat="1" ht="13.5">
      <c r="B276" s="47"/>
      <c r="C276" s="75"/>
      <c r="D276" s="252" t="s">
        <v>842</v>
      </c>
      <c r="E276" s="75"/>
      <c r="F276" s="308" t="s">
        <v>3834</v>
      </c>
      <c r="G276" s="75"/>
      <c r="H276" s="75"/>
      <c r="I276" s="208"/>
      <c r="J276" s="75"/>
      <c r="K276" s="75"/>
      <c r="L276" s="73"/>
      <c r="M276" s="254"/>
      <c r="N276" s="48"/>
      <c r="O276" s="48"/>
      <c r="P276" s="48"/>
      <c r="Q276" s="48"/>
      <c r="R276" s="48"/>
      <c r="S276" s="48"/>
      <c r="T276" s="96"/>
      <c r="AT276" s="25" t="s">
        <v>842</v>
      </c>
      <c r="AU276" s="25" t="s">
        <v>24</v>
      </c>
    </row>
    <row r="277" spans="2:65" s="1" customFormat="1" ht="16.5" customHeight="1">
      <c r="B277" s="47"/>
      <c r="C277" s="240" t="s">
        <v>776</v>
      </c>
      <c r="D277" s="240" t="s">
        <v>396</v>
      </c>
      <c r="E277" s="241" t="s">
        <v>3953</v>
      </c>
      <c r="F277" s="242" t="s">
        <v>3954</v>
      </c>
      <c r="G277" s="243" t="s">
        <v>3857</v>
      </c>
      <c r="H277" s="244">
        <v>12</v>
      </c>
      <c r="I277" s="245"/>
      <c r="J277" s="246">
        <f>ROUND(I277*H277,2)</f>
        <v>0</v>
      </c>
      <c r="K277" s="242" t="s">
        <v>22</v>
      </c>
      <c r="L277" s="73"/>
      <c r="M277" s="247" t="s">
        <v>22</v>
      </c>
      <c r="N277" s="248" t="s">
        <v>44</v>
      </c>
      <c r="O277" s="48"/>
      <c r="P277" s="249">
        <f>O277*H277</f>
        <v>0</v>
      </c>
      <c r="Q277" s="249">
        <v>0</v>
      </c>
      <c r="R277" s="249">
        <f>Q277*H277</f>
        <v>0</v>
      </c>
      <c r="S277" s="249">
        <v>0</v>
      </c>
      <c r="T277" s="250">
        <f>S277*H277</f>
        <v>0</v>
      </c>
      <c r="AR277" s="25" t="s">
        <v>786</v>
      </c>
      <c r="AT277" s="25" t="s">
        <v>396</v>
      </c>
      <c r="AU277" s="25" t="s">
        <v>24</v>
      </c>
      <c r="AY277" s="25" t="s">
        <v>394</v>
      </c>
      <c r="BE277" s="251">
        <f>IF(N277="základní",J277,0)</f>
        <v>0</v>
      </c>
      <c r="BF277" s="251">
        <f>IF(N277="snížená",J277,0)</f>
        <v>0</v>
      </c>
      <c r="BG277" s="251">
        <f>IF(N277="zákl. přenesená",J277,0)</f>
        <v>0</v>
      </c>
      <c r="BH277" s="251">
        <f>IF(N277="sníž. přenesená",J277,0)</f>
        <v>0</v>
      </c>
      <c r="BI277" s="251">
        <f>IF(N277="nulová",J277,0)</f>
        <v>0</v>
      </c>
      <c r="BJ277" s="25" t="s">
        <v>24</v>
      </c>
      <c r="BK277" s="251">
        <f>ROUND(I277*H277,2)</f>
        <v>0</v>
      </c>
      <c r="BL277" s="25" t="s">
        <v>786</v>
      </c>
      <c r="BM277" s="25" t="s">
        <v>1139</v>
      </c>
    </row>
    <row r="278" spans="2:47" s="1" customFormat="1" ht="13.5">
      <c r="B278" s="47"/>
      <c r="C278" s="75"/>
      <c r="D278" s="252" t="s">
        <v>403</v>
      </c>
      <c r="E278" s="75"/>
      <c r="F278" s="253" t="s">
        <v>3954</v>
      </c>
      <c r="G278" s="75"/>
      <c r="H278" s="75"/>
      <c r="I278" s="208"/>
      <c r="J278" s="75"/>
      <c r="K278" s="75"/>
      <c r="L278" s="73"/>
      <c r="M278" s="254"/>
      <c r="N278" s="48"/>
      <c r="O278" s="48"/>
      <c r="P278" s="48"/>
      <c r="Q278" s="48"/>
      <c r="R278" s="48"/>
      <c r="S278" s="48"/>
      <c r="T278" s="96"/>
      <c r="AT278" s="25" t="s">
        <v>403</v>
      </c>
      <c r="AU278" s="25" t="s">
        <v>24</v>
      </c>
    </row>
    <row r="279" spans="2:47" s="1" customFormat="1" ht="13.5">
      <c r="B279" s="47"/>
      <c r="C279" s="75"/>
      <c r="D279" s="252" t="s">
        <v>842</v>
      </c>
      <c r="E279" s="75"/>
      <c r="F279" s="308" t="s">
        <v>3834</v>
      </c>
      <c r="G279" s="75"/>
      <c r="H279" s="75"/>
      <c r="I279" s="208"/>
      <c r="J279" s="75"/>
      <c r="K279" s="75"/>
      <c r="L279" s="73"/>
      <c r="M279" s="254"/>
      <c r="N279" s="48"/>
      <c r="O279" s="48"/>
      <c r="P279" s="48"/>
      <c r="Q279" s="48"/>
      <c r="R279" s="48"/>
      <c r="S279" s="48"/>
      <c r="T279" s="96"/>
      <c r="AT279" s="25" t="s">
        <v>842</v>
      </c>
      <c r="AU279" s="25" t="s">
        <v>24</v>
      </c>
    </row>
    <row r="280" spans="2:65" s="1" customFormat="1" ht="25.5" customHeight="1">
      <c r="B280" s="47"/>
      <c r="C280" s="240" t="s">
        <v>781</v>
      </c>
      <c r="D280" s="240" t="s">
        <v>396</v>
      </c>
      <c r="E280" s="241" t="s">
        <v>3955</v>
      </c>
      <c r="F280" s="242" t="s">
        <v>3956</v>
      </c>
      <c r="G280" s="243" t="s">
        <v>3857</v>
      </c>
      <c r="H280" s="244">
        <v>17</v>
      </c>
      <c r="I280" s="245"/>
      <c r="J280" s="246">
        <f>ROUND(I280*H280,2)</f>
        <v>0</v>
      </c>
      <c r="K280" s="242" t="s">
        <v>22</v>
      </c>
      <c r="L280" s="73"/>
      <c r="M280" s="247" t="s">
        <v>22</v>
      </c>
      <c r="N280" s="248" t="s">
        <v>44</v>
      </c>
      <c r="O280" s="48"/>
      <c r="P280" s="249">
        <f>O280*H280</f>
        <v>0</v>
      </c>
      <c r="Q280" s="249">
        <v>0</v>
      </c>
      <c r="R280" s="249">
        <f>Q280*H280</f>
        <v>0</v>
      </c>
      <c r="S280" s="249">
        <v>0</v>
      </c>
      <c r="T280" s="250">
        <f>S280*H280</f>
        <v>0</v>
      </c>
      <c r="AR280" s="25" t="s">
        <v>786</v>
      </c>
      <c r="AT280" s="25" t="s">
        <v>396</v>
      </c>
      <c r="AU280" s="25" t="s">
        <v>24</v>
      </c>
      <c r="AY280" s="25" t="s">
        <v>394</v>
      </c>
      <c r="BE280" s="251">
        <f>IF(N280="základní",J280,0)</f>
        <v>0</v>
      </c>
      <c r="BF280" s="251">
        <f>IF(N280="snížená",J280,0)</f>
        <v>0</v>
      </c>
      <c r="BG280" s="251">
        <f>IF(N280="zákl. přenesená",J280,0)</f>
        <v>0</v>
      </c>
      <c r="BH280" s="251">
        <f>IF(N280="sníž. přenesená",J280,0)</f>
        <v>0</v>
      </c>
      <c r="BI280" s="251">
        <f>IF(N280="nulová",J280,0)</f>
        <v>0</v>
      </c>
      <c r="BJ280" s="25" t="s">
        <v>24</v>
      </c>
      <c r="BK280" s="251">
        <f>ROUND(I280*H280,2)</f>
        <v>0</v>
      </c>
      <c r="BL280" s="25" t="s">
        <v>786</v>
      </c>
      <c r="BM280" s="25" t="s">
        <v>1149</v>
      </c>
    </row>
    <row r="281" spans="2:47" s="1" customFormat="1" ht="13.5">
      <c r="B281" s="47"/>
      <c r="C281" s="75"/>
      <c r="D281" s="252" t="s">
        <v>403</v>
      </c>
      <c r="E281" s="75"/>
      <c r="F281" s="253" t="s">
        <v>3956</v>
      </c>
      <c r="G281" s="75"/>
      <c r="H281" s="75"/>
      <c r="I281" s="208"/>
      <c r="J281" s="75"/>
      <c r="K281" s="75"/>
      <c r="L281" s="73"/>
      <c r="M281" s="254"/>
      <c r="N281" s="48"/>
      <c r="O281" s="48"/>
      <c r="P281" s="48"/>
      <c r="Q281" s="48"/>
      <c r="R281" s="48"/>
      <c r="S281" s="48"/>
      <c r="T281" s="96"/>
      <c r="AT281" s="25" t="s">
        <v>403</v>
      </c>
      <c r="AU281" s="25" t="s">
        <v>24</v>
      </c>
    </row>
    <row r="282" spans="2:47" s="1" customFormat="1" ht="13.5">
      <c r="B282" s="47"/>
      <c r="C282" s="75"/>
      <c r="D282" s="252" t="s">
        <v>842</v>
      </c>
      <c r="E282" s="75"/>
      <c r="F282" s="308" t="s">
        <v>3834</v>
      </c>
      <c r="G282" s="75"/>
      <c r="H282" s="75"/>
      <c r="I282" s="208"/>
      <c r="J282" s="75"/>
      <c r="K282" s="75"/>
      <c r="L282" s="73"/>
      <c r="M282" s="254"/>
      <c r="N282" s="48"/>
      <c r="O282" s="48"/>
      <c r="P282" s="48"/>
      <c r="Q282" s="48"/>
      <c r="R282" s="48"/>
      <c r="S282" s="48"/>
      <c r="T282" s="96"/>
      <c r="AT282" s="25" t="s">
        <v>842</v>
      </c>
      <c r="AU282" s="25" t="s">
        <v>24</v>
      </c>
    </row>
    <row r="283" spans="2:65" s="1" customFormat="1" ht="16.5" customHeight="1">
      <c r="B283" s="47"/>
      <c r="C283" s="240" t="s">
        <v>786</v>
      </c>
      <c r="D283" s="240" t="s">
        <v>396</v>
      </c>
      <c r="E283" s="241" t="s">
        <v>3957</v>
      </c>
      <c r="F283" s="242" t="s">
        <v>3908</v>
      </c>
      <c r="G283" s="243" t="s">
        <v>399</v>
      </c>
      <c r="H283" s="244">
        <v>11</v>
      </c>
      <c r="I283" s="245"/>
      <c r="J283" s="246">
        <f>ROUND(I283*H283,2)</f>
        <v>0</v>
      </c>
      <c r="K283" s="242" t="s">
        <v>22</v>
      </c>
      <c r="L283" s="73"/>
      <c r="M283" s="247" t="s">
        <v>22</v>
      </c>
      <c r="N283" s="248" t="s">
        <v>44</v>
      </c>
      <c r="O283" s="48"/>
      <c r="P283" s="249">
        <f>O283*H283</f>
        <v>0</v>
      </c>
      <c r="Q283" s="249">
        <v>0</v>
      </c>
      <c r="R283" s="249">
        <f>Q283*H283</f>
        <v>0</v>
      </c>
      <c r="S283" s="249">
        <v>0</v>
      </c>
      <c r="T283" s="250">
        <f>S283*H283</f>
        <v>0</v>
      </c>
      <c r="AR283" s="25" t="s">
        <v>786</v>
      </c>
      <c r="AT283" s="25" t="s">
        <v>396</v>
      </c>
      <c r="AU283" s="25" t="s">
        <v>24</v>
      </c>
      <c r="AY283" s="25" t="s">
        <v>394</v>
      </c>
      <c r="BE283" s="251">
        <f>IF(N283="základní",J283,0)</f>
        <v>0</v>
      </c>
      <c r="BF283" s="251">
        <f>IF(N283="snížená",J283,0)</f>
        <v>0</v>
      </c>
      <c r="BG283" s="251">
        <f>IF(N283="zákl. přenesená",J283,0)</f>
        <v>0</v>
      </c>
      <c r="BH283" s="251">
        <f>IF(N283="sníž. přenesená",J283,0)</f>
        <v>0</v>
      </c>
      <c r="BI283" s="251">
        <f>IF(N283="nulová",J283,0)</f>
        <v>0</v>
      </c>
      <c r="BJ283" s="25" t="s">
        <v>24</v>
      </c>
      <c r="BK283" s="251">
        <f>ROUND(I283*H283,2)</f>
        <v>0</v>
      </c>
      <c r="BL283" s="25" t="s">
        <v>786</v>
      </c>
      <c r="BM283" s="25" t="s">
        <v>1160</v>
      </c>
    </row>
    <row r="284" spans="2:47" s="1" customFormat="1" ht="13.5">
      <c r="B284" s="47"/>
      <c r="C284" s="75"/>
      <c r="D284" s="252" t="s">
        <v>403</v>
      </c>
      <c r="E284" s="75"/>
      <c r="F284" s="253" t="s">
        <v>3908</v>
      </c>
      <c r="G284" s="75"/>
      <c r="H284" s="75"/>
      <c r="I284" s="208"/>
      <c r="J284" s="75"/>
      <c r="K284" s="75"/>
      <c r="L284" s="73"/>
      <c r="M284" s="254"/>
      <c r="N284" s="48"/>
      <c r="O284" s="48"/>
      <c r="P284" s="48"/>
      <c r="Q284" s="48"/>
      <c r="R284" s="48"/>
      <c r="S284" s="48"/>
      <c r="T284" s="96"/>
      <c r="AT284" s="25" t="s">
        <v>403</v>
      </c>
      <c r="AU284" s="25" t="s">
        <v>24</v>
      </c>
    </row>
    <row r="285" spans="2:47" s="1" customFormat="1" ht="13.5">
      <c r="B285" s="47"/>
      <c r="C285" s="75"/>
      <c r="D285" s="252" t="s">
        <v>842</v>
      </c>
      <c r="E285" s="75"/>
      <c r="F285" s="308" t="s">
        <v>3909</v>
      </c>
      <c r="G285" s="75"/>
      <c r="H285" s="75"/>
      <c r="I285" s="208"/>
      <c r="J285" s="75"/>
      <c r="K285" s="75"/>
      <c r="L285" s="73"/>
      <c r="M285" s="254"/>
      <c r="N285" s="48"/>
      <c r="O285" s="48"/>
      <c r="P285" s="48"/>
      <c r="Q285" s="48"/>
      <c r="R285" s="48"/>
      <c r="S285" s="48"/>
      <c r="T285" s="96"/>
      <c r="AT285" s="25" t="s">
        <v>842</v>
      </c>
      <c r="AU285" s="25" t="s">
        <v>24</v>
      </c>
    </row>
    <row r="286" spans="2:63" s="11" customFormat="1" ht="37.4" customHeight="1">
      <c r="B286" s="224"/>
      <c r="C286" s="225"/>
      <c r="D286" s="226" t="s">
        <v>72</v>
      </c>
      <c r="E286" s="227" t="s">
        <v>401</v>
      </c>
      <c r="F286" s="227" t="s">
        <v>3958</v>
      </c>
      <c r="G286" s="225"/>
      <c r="H286" s="225"/>
      <c r="I286" s="228"/>
      <c r="J286" s="229">
        <f>BK286</f>
        <v>0</v>
      </c>
      <c r="K286" s="225"/>
      <c r="L286" s="230"/>
      <c r="M286" s="231"/>
      <c r="N286" s="232"/>
      <c r="O286" s="232"/>
      <c r="P286" s="233">
        <f>SUM(P287:P322)</f>
        <v>0</v>
      </c>
      <c r="Q286" s="232"/>
      <c r="R286" s="233">
        <f>SUM(R287:R322)</f>
        <v>0</v>
      </c>
      <c r="S286" s="232"/>
      <c r="T286" s="234">
        <f>SUM(T287:T322)</f>
        <v>0</v>
      </c>
      <c r="AR286" s="235" t="s">
        <v>24</v>
      </c>
      <c r="AT286" s="236" t="s">
        <v>72</v>
      </c>
      <c r="AU286" s="236" t="s">
        <v>73</v>
      </c>
      <c r="AY286" s="235" t="s">
        <v>394</v>
      </c>
      <c r="BK286" s="237">
        <f>SUM(BK287:BK322)</f>
        <v>0</v>
      </c>
    </row>
    <row r="287" spans="2:65" s="1" customFormat="1" ht="16.5" customHeight="1">
      <c r="B287" s="47"/>
      <c r="C287" s="240" t="s">
        <v>791</v>
      </c>
      <c r="D287" s="240" t="s">
        <v>396</v>
      </c>
      <c r="E287" s="241" t="s">
        <v>3959</v>
      </c>
      <c r="F287" s="242" t="s">
        <v>3960</v>
      </c>
      <c r="G287" s="243" t="s">
        <v>2831</v>
      </c>
      <c r="H287" s="244">
        <v>1</v>
      </c>
      <c r="I287" s="245"/>
      <c r="J287" s="246">
        <f>ROUND(I287*H287,2)</f>
        <v>0</v>
      </c>
      <c r="K287" s="242" t="s">
        <v>22</v>
      </c>
      <c r="L287" s="73"/>
      <c r="M287" s="247" t="s">
        <v>22</v>
      </c>
      <c r="N287" s="248" t="s">
        <v>44</v>
      </c>
      <c r="O287" s="48"/>
      <c r="P287" s="249">
        <f>O287*H287</f>
        <v>0</v>
      </c>
      <c r="Q287" s="249">
        <v>0</v>
      </c>
      <c r="R287" s="249">
        <f>Q287*H287</f>
        <v>0</v>
      </c>
      <c r="S287" s="249">
        <v>0</v>
      </c>
      <c r="T287" s="250">
        <f>S287*H287</f>
        <v>0</v>
      </c>
      <c r="AR287" s="25" t="s">
        <v>786</v>
      </c>
      <c r="AT287" s="25" t="s">
        <v>396</v>
      </c>
      <c r="AU287" s="25" t="s">
        <v>24</v>
      </c>
      <c r="AY287" s="25" t="s">
        <v>394</v>
      </c>
      <c r="BE287" s="251">
        <f>IF(N287="základní",J287,0)</f>
        <v>0</v>
      </c>
      <c r="BF287" s="251">
        <f>IF(N287="snížená",J287,0)</f>
        <v>0</v>
      </c>
      <c r="BG287" s="251">
        <f>IF(N287="zákl. přenesená",J287,0)</f>
        <v>0</v>
      </c>
      <c r="BH287" s="251">
        <f>IF(N287="sníž. přenesená",J287,0)</f>
        <v>0</v>
      </c>
      <c r="BI287" s="251">
        <f>IF(N287="nulová",J287,0)</f>
        <v>0</v>
      </c>
      <c r="BJ287" s="25" t="s">
        <v>24</v>
      </c>
      <c r="BK287" s="251">
        <f>ROUND(I287*H287,2)</f>
        <v>0</v>
      </c>
      <c r="BL287" s="25" t="s">
        <v>786</v>
      </c>
      <c r="BM287" s="25" t="s">
        <v>1172</v>
      </c>
    </row>
    <row r="288" spans="2:47" s="1" customFormat="1" ht="13.5">
      <c r="B288" s="47"/>
      <c r="C288" s="75"/>
      <c r="D288" s="252" t="s">
        <v>403</v>
      </c>
      <c r="E288" s="75"/>
      <c r="F288" s="253" t="s">
        <v>3960</v>
      </c>
      <c r="G288" s="75"/>
      <c r="H288" s="75"/>
      <c r="I288" s="208"/>
      <c r="J288" s="75"/>
      <c r="K288" s="75"/>
      <c r="L288" s="73"/>
      <c r="M288" s="254"/>
      <c r="N288" s="48"/>
      <c r="O288" s="48"/>
      <c r="P288" s="48"/>
      <c r="Q288" s="48"/>
      <c r="R288" s="48"/>
      <c r="S288" s="48"/>
      <c r="T288" s="96"/>
      <c r="AT288" s="25" t="s">
        <v>403</v>
      </c>
      <c r="AU288" s="25" t="s">
        <v>24</v>
      </c>
    </row>
    <row r="289" spans="2:47" s="1" customFormat="1" ht="13.5">
      <c r="B289" s="47"/>
      <c r="C289" s="75"/>
      <c r="D289" s="252" t="s">
        <v>842</v>
      </c>
      <c r="E289" s="75"/>
      <c r="F289" s="308" t="s">
        <v>3831</v>
      </c>
      <c r="G289" s="75"/>
      <c r="H289" s="75"/>
      <c r="I289" s="208"/>
      <c r="J289" s="75"/>
      <c r="K289" s="75"/>
      <c r="L289" s="73"/>
      <c r="M289" s="254"/>
      <c r="N289" s="48"/>
      <c r="O289" s="48"/>
      <c r="P289" s="48"/>
      <c r="Q289" s="48"/>
      <c r="R289" s="48"/>
      <c r="S289" s="48"/>
      <c r="T289" s="96"/>
      <c r="AT289" s="25" t="s">
        <v>842</v>
      </c>
      <c r="AU289" s="25" t="s">
        <v>24</v>
      </c>
    </row>
    <row r="290" spans="2:65" s="1" customFormat="1" ht="16.5" customHeight="1">
      <c r="B290" s="47"/>
      <c r="C290" s="240" t="s">
        <v>797</v>
      </c>
      <c r="D290" s="240" t="s">
        <v>396</v>
      </c>
      <c r="E290" s="241" t="s">
        <v>3961</v>
      </c>
      <c r="F290" s="242" t="s">
        <v>3962</v>
      </c>
      <c r="G290" s="243" t="s">
        <v>2831</v>
      </c>
      <c r="H290" s="244">
        <v>2</v>
      </c>
      <c r="I290" s="245"/>
      <c r="J290" s="246">
        <f>ROUND(I290*H290,2)</f>
        <v>0</v>
      </c>
      <c r="K290" s="242" t="s">
        <v>22</v>
      </c>
      <c r="L290" s="73"/>
      <c r="M290" s="247" t="s">
        <v>22</v>
      </c>
      <c r="N290" s="248" t="s">
        <v>44</v>
      </c>
      <c r="O290" s="48"/>
      <c r="P290" s="249">
        <f>O290*H290</f>
        <v>0</v>
      </c>
      <c r="Q290" s="249">
        <v>0</v>
      </c>
      <c r="R290" s="249">
        <f>Q290*H290</f>
        <v>0</v>
      </c>
      <c r="S290" s="249">
        <v>0</v>
      </c>
      <c r="T290" s="250">
        <f>S290*H290</f>
        <v>0</v>
      </c>
      <c r="AR290" s="25" t="s">
        <v>786</v>
      </c>
      <c r="AT290" s="25" t="s">
        <v>396</v>
      </c>
      <c r="AU290" s="25" t="s">
        <v>24</v>
      </c>
      <c r="AY290" s="25" t="s">
        <v>394</v>
      </c>
      <c r="BE290" s="251">
        <f>IF(N290="základní",J290,0)</f>
        <v>0</v>
      </c>
      <c r="BF290" s="251">
        <f>IF(N290="snížená",J290,0)</f>
        <v>0</v>
      </c>
      <c r="BG290" s="251">
        <f>IF(N290="zákl. přenesená",J290,0)</f>
        <v>0</v>
      </c>
      <c r="BH290" s="251">
        <f>IF(N290="sníž. přenesená",J290,0)</f>
        <v>0</v>
      </c>
      <c r="BI290" s="251">
        <f>IF(N290="nulová",J290,0)</f>
        <v>0</v>
      </c>
      <c r="BJ290" s="25" t="s">
        <v>24</v>
      </c>
      <c r="BK290" s="251">
        <f>ROUND(I290*H290,2)</f>
        <v>0</v>
      </c>
      <c r="BL290" s="25" t="s">
        <v>786</v>
      </c>
      <c r="BM290" s="25" t="s">
        <v>1183</v>
      </c>
    </row>
    <row r="291" spans="2:47" s="1" customFormat="1" ht="13.5">
      <c r="B291" s="47"/>
      <c r="C291" s="75"/>
      <c r="D291" s="252" t="s">
        <v>403</v>
      </c>
      <c r="E291" s="75"/>
      <c r="F291" s="253" t="s">
        <v>3962</v>
      </c>
      <c r="G291" s="75"/>
      <c r="H291" s="75"/>
      <c r="I291" s="208"/>
      <c r="J291" s="75"/>
      <c r="K291" s="75"/>
      <c r="L291" s="73"/>
      <c r="M291" s="254"/>
      <c r="N291" s="48"/>
      <c r="O291" s="48"/>
      <c r="P291" s="48"/>
      <c r="Q291" s="48"/>
      <c r="R291" s="48"/>
      <c r="S291" s="48"/>
      <c r="T291" s="96"/>
      <c r="AT291" s="25" t="s">
        <v>403</v>
      </c>
      <c r="AU291" s="25" t="s">
        <v>24</v>
      </c>
    </row>
    <row r="292" spans="2:47" s="1" customFormat="1" ht="13.5">
      <c r="B292" s="47"/>
      <c r="C292" s="75"/>
      <c r="D292" s="252" t="s">
        <v>842</v>
      </c>
      <c r="E292" s="75"/>
      <c r="F292" s="308" t="s">
        <v>3834</v>
      </c>
      <c r="G292" s="75"/>
      <c r="H292" s="75"/>
      <c r="I292" s="208"/>
      <c r="J292" s="75"/>
      <c r="K292" s="75"/>
      <c r="L292" s="73"/>
      <c r="M292" s="254"/>
      <c r="N292" s="48"/>
      <c r="O292" s="48"/>
      <c r="P292" s="48"/>
      <c r="Q292" s="48"/>
      <c r="R292" s="48"/>
      <c r="S292" s="48"/>
      <c r="T292" s="96"/>
      <c r="AT292" s="25" t="s">
        <v>842</v>
      </c>
      <c r="AU292" s="25" t="s">
        <v>24</v>
      </c>
    </row>
    <row r="293" spans="2:65" s="1" customFormat="1" ht="16.5" customHeight="1">
      <c r="B293" s="47"/>
      <c r="C293" s="240" t="s">
        <v>802</v>
      </c>
      <c r="D293" s="240" t="s">
        <v>396</v>
      </c>
      <c r="E293" s="241" t="s">
        <v>3963</v>
      </c>
      <c r="F293" s="242" t="s">
        <v>3964</v>
      </c>
      <c r="G293" s="243" t="s">
        <v>2831</v>
      </c>
      <c r="H293" s="244">
        <v>1</v>
      </c>
      <c r="I293" s="245"/>
      <c r="J293" s="246">
        <f>ROUND(I293*H293,2)</f>
        <v>0</v>
      </c>
      <c r="K293" s="242" t="s">
        <v>22</v>
      </c>
      <c r="L293" s="73"/>
      <c r="M293" s="247" t="s">
        <v>22</v>
      </c>
      <c r="N293" s="248" t="s">
        <v>44</v>
      </c>
      <c r="O293" s="48"/>
      <c r="P293" s="249">
        <f>O293*H293</f>
        <v>0</v>
      </c>
      <c r="Q293" s="249">
        <v>0</v>
      </c>
      <c r="R293" s="249">
        <f>Q293*H293</f>
        <v>0</v>
      </c>
      <c r="S293" s="249">
        <v>0</v>
      </c>
      <c r="T293" s="250">
        <f>S293*H293</f>
        <v>0</v>
      </c>
      <c r="AR293" s="25" t="s">
        <v>786</v>
      </c>
      <c r="AT293" s="25" t="s">
        <v>396</v>
      </c>
      <c r="AU293" s="25" t="s">
        <v>24</v>
      </c>
      <c r="AY293" s="25" t="s">
        <v>394</v>
      </c>
      <c r="BE293" s="251">
        <f>IF(N293="základní",J293,0)</f>
        <v>0</v>
      </c>
      <c r="BF293" s="251">
        <f>IF(N293="snížená",J293,0)</f>
        <v>0</v>
      </c>
      <c r="BG293" s="251">
        <f>IF(N293="zákl. přenesená",J293,0)</f>
        <v>0</v>
      </c>
      <c r="BH293" s="251">
        <f>IF(N293="sníž. přenesená",J293,0)</f>
        <v>0</v>
      </c>
      <c r="BI293" s="251">
        <f>IF(N293="nulová",J293,0)</f>
        <v>0</v>
      </c>
      <c r="BJ293" s="25" t="s">
        <v>24</v>
      </c>
      <c r="BK293" s="251">
        <f>ROUND(I293*H293,2)</f>
        <v>0</v>
      </c>
      <c r="BL293" s="25" t="s">
        <v>786</v>
      </c>
      <c r="BM293" s="25" t="s">
        <v>1195</v>
      </c>
    </row>
    <row r="294" spans="2:47" s="1" customFormat="1" ht="13.5">
      <c r="B294" s="47"/>
      <c r="C294" s="75"/>
      <c r="D294" s="252" t="s">
        <v>403</v>
      </c>
      <c r="E294" s="75"/>
      <c r="F294" s="253" t="s">
        <v>3964</v>
      </c>
      <c r="G294" s="75"/>
      <c r="H294" s="75"/>
      <c r="I294" s="208"/>
      <c r="J294" s="75"/>
      <c r="K294" s="75"/>
      <c r="L294" s="73"/>
      <c r="M294" s="254"/>
      <c r="N294" s="48"/>
      <c r="O294" s="48"/>
      <c r="P294" s="48"/>
      <c r="Q294" s="48"/>
      <c r="R294" s="48"/>
      <c r="S294" s="48"/>
      <c r="T294" s="96"/>
      <c r="AT294" s="25" t="s">
        <v>403</v>
      </c>
      <c r="AU294" s="25" t="s">
        <v>24</v>
      </c>
    </row>
    <row r="295" spans="2:47" s="1" customFormat="1" ht="13.5">
      <c r="B295" s="47"/>
      <c r="C295" s="75"/>
      <c r="D295" s="252" t="s">
        <v>842</v>
      </c>
      <c r="E295" s="75"/>
      <c r="F295" s="308" t="s">
        <v>3834</v>
      </c>
      <c r="G295" s="75"/>
      <c r="H295" s="75"/>
      <c r="I295" s="208"/>
      <c r="J295" s="75"/>
      <c r="K295" s="75"/>
      <c r="L295" s="73"/>
      <c r="M295" s="254"/>
      <c r="N295" s="48"/>
      <c r="O295" s="48"/>
      <c r="P295" s="48"/>
      <c r="Q295" s="48"/>
      <c r="R295" s="48"/>
      <c r="S295" s="48"/>
      <c r="T295" s="96"/>
      <c r="AT295" s="25" t="s">
        <v>842</v>
      </c>
      <c r="AU295" s="25" t="s">
        <v>24</v>
      </c>
    </row>
    <row r="296" spans="2:65" s="1" customFormat="1" ht="16.5" customHeight="1">
      <c r="B296" s="47"/>
      <c r="C296" s="240" t="s">
        <v>807</v>
      </c>
      <c r="D296" s="240" t="s">
        <v>396</v>
      </c>
      <c r="E296" s="241" t="s">
        <v>3965</v>
      </c>
      <c r="F296" s="242" t="s">
        <v>3966</v>
      </c>
      <c r="G296" s="243" t="s">
        <v>2831</v>
      </c>
      <c r="H296" s="244">
        <v>1</v>
      </c>
      <c r="I296" s="245"/>
      <c r="J296" s="246">
        <f>ROUND(I296*H296,2)</f>
        <v>0</v>
      </c>
      <c r="K296" s="242" t="s">
        <v>22</v>
      </c>
      <c r="L296" s="73"/>
      <c r="M296" s="247" t="s">
        <v>22</v>
      </c>
      <c r="N296" s="248" t="s">
        <v>44</v>
      </c>
      <c r="O296" s="48"/>
      <c r="P296" s="249">
        <f>O296*H296</f>
        <v>0</v>
      </c>
      <c r="Q296" s="249">
        <v>0</v>
      </c>
      <c r="R296" s="249">
        <f>Q296*H296</f>
        <v>0</v>
      </c>
      <c r="S296" s="249">
        <v>0</v>
      </c>
      <c r="T296" s="250">
        <f>S296*H296</f>
        <v>0</v>
      </c>
      <c r="AR296" s="25" t="s">
        <v>786</v>
      </c>
      <c r="AT296" s="25" t="s">
        <v>396</v>
      </c>
      <c r="AU296" s="25" t="s">
        <v>24</v>
      </c>
      <c r="AY296" s="25" t="s">
        <v>394</v>
      </c>
      <c r="BE296" s="251">
        <f>IF(N296="základní",J296,0)</f>
        <v>0</v>
      </c>
      <c r="BF296" s="251">
        <f>IF(N296="snížená",J296,0)</f>
        <v>0</v>
      </c>
      <c r="BG296" s="251">
        <f>IF(N296="zákl. přenesená",J296,0)</f>
        <v>0</v>
      </c>
      <c r="BH296" s="251">
        <f>IF(N296="sníž. přenesená",J296,0)</f>
        <v>0</v>
      </c>
      <c r="BI296" s="251">
        <f>IF(N296="nulová",J296,0)</f>
        <v>0</v>
      </c>
      <c r="BJ296" s="25" t="s">
        <v>24</v>
      </c>
      <c r="BK296" s="251">
        <f>ROUND(I296*H296,2)</f>
        <v>0</v>
      </c>
      <c r="BL296" s="25" t="s">
        <v>786</v>
      </c>
      <c r="BM296" s="25" t="s">
        <v>1207</v>
      </c>
    </row>
    <row r="297" spans="2:47" s="1" customFormat="1" ht="13.5">
      <c r="B297" s="47"/>
      <c r="C297" s="75"/>
      <c r="D297" s="252" t="s">
        <v>403</v>
      </c>
      <c r="E297" s="75"/>
      <c r="F297" s="253" t="s">
        <v>3966</v>
      </c>
      <c r="G297" s="75"/>
      <c r="H297" s="75"/>
      <c r="I297" s="208"/>
      <c r="J297" s="75"/>
      <c r="K297" s="75"/>
      <c r="L297" s="73"/>
      <c r="M297" s="254"/>
      <c r="N297" s="48"/>
      <c r="O297" s="48"/>
      <c r="P297" s="48"/>
      <c r="Q297" s="48"/>
      <c r="R297" s="48"/>
      <c r="S297" s="48"/>
      <c r="T297" s="96"/>
      <c r="AT297" s="25" t="s">
        <v>403</v>
      </c>
      <c r="AU297" s="25" t="s">
        <v>24</v>
      </c>
    </row>
    <row r="298" spans="2:47" s="1" customFormat="1" ht="13.5">
      <c r="B298" s="47"/>
      <c r="C298" s="75"/>
      <c r="D298" s="252" t="s">
        <v>842</v>
      </c>
      <c r="E298" s="75"/>
      <c r="F298" s="308" t="s">
        <v>3834</v>
      </c>
      <c r="G298" s="75"/>
      <c r="H298" s="75"/>
      <c r="I298" s="208"/>
      <c r="J298" s="75"/>
      <c r="K298" s="75"/>
      <c r="L298" s="73"/>
      <c r="M298" s="254"/>
      <c r="N298" s="48"/>
      <c r="O298" s="48"/>
      <c r="P298" s="48"/>
      <c r="Q298" s="48"/>
      <c r="R298" s="48"/>
      <c r="S298" s="48"/>
      <c r="T298" s="96"/>
      <c r="AT298" s="25" t="s">
        <v>842</v>
      </c>
      <c r="AU298" s="25" t="s">
        <v>24</v>
      </c>
    </row>
    <row r="299" spans="2:65" s="1" customFormat="1" ht="16.5" customHeight="1">
      <c r="B299" s="47"/>
      <c r="C299" s="240" t="s">
        <v>812</v>
      </c>
      <c r="D299" s="240" t="s">
        <v>396</v>
      </c>
      <c r="E299" s="241" t="s">
        <v>3967</v>
      </c>
      <c r="F299" s="242" t="s">
        <v>3937</v>
      </c>
      <c r="G299" s="243" t="s">
        <v>2831</v>
      </c>
      <c r="H299" s="244">
        <v>1</v>
      </c>
      <c r="I299" s="245"/>
      <c r="J299" s="246">
        <f>ROUND(I299*H299,2)</f>
        <v>0</v>
      </c>
      <c r="K299" s="242" t="s">
        <v>22</v>
      </c>
      <c r="L299" s="73"/>
      <c r="M299" s="247" t="s">
        <v>22</v>
      </c>
      <c r="N299" s="248" t="s">
        <v>44</v>
      </c>
      <c r="O299" s="48"/>
      <c r="P299" s="249">
        <f>O299*H299</f>
        <v>0</v>
      </c>
      <c r="Q299" s="249">
        <v>0</v>
      </c>
      <c r="R299" s="249">
        <f>Q299*H299</f>
        <v>0</v>
      </c>
      <c r="S299" s="249">
        <v>0</v>
      </c>
      <c r="T299" s="250">
        <f>S299*H299</f>
        <v>0</v>
      </c>
      <c r="AR299" s="25" t="s">
        <v>786</v>
      </c>
      <c r="AT299" s="25" t="s">
        <v>396</v>
      </c>
      <c r="AU299" s="25" t="s">
        <v>24</v>
      </c>
      <c r="AY299" s="25" t="s">
        <v>394</v>
      </c>
      <c r="BE299" s="251">
        <f>IF(N299="základní",J299,0)</f>
        <v>0</v>
      </c>
      <c r="BF299" s="251">
        <f>IF(N299="snížená",J299,0)</f>
        <v>0</v>
      </c>
      <c r="BG299" s="251">
        <f>IF(N299="zákl. přenesená",J299,0)</f>
        <v>0</v>
      </c>
      <c r="BH299" s="251">
        <f>IF(N299="sníž. přenesená",J299,0)</f>
        <v>0</v>
      </c>
      <c r="BI299" s="251">
        <f>IF(N299="nulová",J299,0)</f>
        <v>0</v>
      </c>
      <c r="BJ299" s="25" t="s">
        <v>24</v>
      </c>
      <c r="BK299" s="251">
        <f>ROUND(I299*H299,2)</f>
        <v>0</v>
      </c>
      <c r="BL299" s="25" t="s">
        <v>786</v>
      </c>
      <c r="BM299" s="25" t="s">
        <v>1218</v>
      </c>
    </row>
    <row r="300" spans="2:47" s="1" customFormat="1" ht="13.5">
      <c r="B300" s="47"/>
      <c r="C300" s="75"/>
      <c r="D300" s="252" t="s">
        <v>403</v>
      </c>
      <c r="E300" s="75"/>
      <c r="F300" s="253" t="s">
        <v>3937</v>
      </c>
      <c r="G300" s="75"/>
      <c r="H300" s="75"/>
      <c r="I300" s="208"/>
      <c r="J300" s="75"/>
      <c r="K300" s="75"/>
      <c r="L300" s="73"/>
      <c r="M300" s="254"/>
      <c r="N300" s="48"/>
      <c r="O300" s="48"/>
      <c r="P300" s="48"/>
      <c r="Q300" s="48"/>
      <c r="R300" s="48"/>
      <c r="S300" s="48"/>
      <c r="T300" s="96"/>
      <c r="AT300" s="25" t="s">
        <v>403</v>
      </c>
      <c r="AU300" s="25" t="s">
        <v>24</v>
      </c>
    </row>
    <row r="301" spans="2:47" s="1" customFormat="1" ht="13.5">
      <c r="B301" s="47"/>
      <c r="C301" s="75"/>
      <c r="D301" s="252" t="s">
        <v>842</v>
      </c>
      <c r="E301" s="75"/>
      <c r="F301" s="308" t="s">
        <v>3834</v>
      </c>
      <c r="G301" s="75"/>
      <c r="H301" s="75"/>
      <c r="I301" s="208"/>
      <c r="J301" s="75"/>
      <c r="K301" s="75"/>
      <c r="L301" s="73"/>
      <c r="M301" s="254"/>
      <c r="N301" s="48"/>
      <c r="O301" s="48"/>
      <c r="P301" s="48"/>
      <c r="Q301" s="48"/>
      <c r="R301" s="48"/>
      <c r="S301" s="48"/>
      <c r="T301" s="96"/>
      <c r="AT301" s="25" t="s">
        <v>842</v>
      </c>
      <c r="AU301" s="25" t="s">
        <v>24</v>
      </c>
    </row>
    <row r="302" spans="2:65" s="1" customFormat="1" ht="16.5" customHeight="1">
      <c r="B302" s="47"/>
      <c r="C302" s="240" t="s">
        <v>817</v>
      </c>
      <c r="D302" s="240" t="s">
        <v>396</v>
      </c>
      <c r="E302" s="241" t="s">
        <v>3968</v>
      </c>
      <c r="F302" s="242" t="s">
        <v>3939</v>
      </c>
      <c r="G302" s="243" t="s">
        <v>2831</v>
      </c>
      <c r="H302" s="244">
        <v>1</v>
      </c>
      <c r="I302" s="245"/>
      <c r="J302" s="246">
        <f>ROUND(I302*H302,2)</f>
        <v>0</v>
      </c>
      <c r="K302" s="242" t="s">
        <v>22</v>
      </c>
      <c r="L302" s="73"/>
      <c r="M302" s="247" t="s">
        <v>22</v>
      </c>
      <c r="N302" s="248" t="s">
        <v>44</v>
      </c>
      <c r="O302" s="48"/>
      <c r="P302" s="249">
        <f>O302*H302</f>
        <v>0</v>
      </c>
      <c r="Q302" s="249">
        <v>0</v>
      </c>
      <c r="R302" s="249">
        <f>Q302*H302</f>
        <v>0</v>
      </c>
      <c r="S302" s="249">
        <v>0</v>
      </c>
      <c r="T302" s="250">
        <f>S302*H302</f>
        <v>0</v>
      </c>
      <c r="AR302" s="25" t="s">
        <v>786</v>
      </c>
      <c r="AT302" s="25" t="s">
        <v>396</v>
      </c>
      <c r="AU302" s="25" t="s">
        <v>24</v>
      </c>
      <c r="AY302" s="25" t="s">
        <v>394</v>
      </c>
      <c r="BE302" s="251">
        <f>IF(N302="základní",J302,0)</f>
        <v>0</v>
      </c>
      <c r="BF302" s="251">
        <f>IF(N302="snížená",J302,0)</f>
        <v>0</v>
      </c>
      <c r="BG302" s="251">
        <f>IF(N302="zákl. přenesená",J302,0)</f>
        <v>0</v>
      </c>
      <c r="BH302" s="251">
        <f>IF(N302="sníž. přenesená",J302,0)</f>
        <v>0</v>
      </c>
      <c r="BI302" s="251">
        <f>IF(N302="nulová",J302,0)</f>
        <v>0</v>
      </c>
      <c r="BJ302" s="25" t="s">
        <v>24</v>
      </c>
      <c r="BK302" s="251">
        <f>ROUND(I302*H302,2)</f>
        <v>0</v>
      </c>
      <c r="BL302" s="25" t="s">
        <v>786</v>
      </c>
      <c r="BM302" s="25" t="s">
        <v>1234</v>
      </c>
    </row>
    <row r="303" spans="2:47" s="1" customFormat="1" ht="13.5">
      <c r="B303" s="47"/>
      <c r="C303" s="75"/>
      <c r="D303" s="252" t="s">
        <v>403</v>
      </c>
      <c r="E303" s="75"/>
      <c r="F303" s="253" t="s">
        <v>3939</v>
      </c>
      <c r="G303" s="75"/>
      <c r="H303" s="75"/>
      <c r="I303" s="208"/>
      <c r="J303" s="75"/>
      <c r="K303" s="75"/>
      <c r="L303" s="73"/>
      <c r="M303" s="254"/>
      <c r="N303" s="48"/>
      <c r="O303" s="48"/>
      <c r="P303" s="48"/>
      <c r="Q303" s="48"/>
      <c r="R303" s="48"/>
      <c r="S303" s="48"/>
      <c r="T303" s="96"/>
      <c r="AT303" s="25" t="s">
        <v>403</v>
      </c>
      <c r="AU303" s="25" t="s">
        <v>24</v>
      </c>
    </row>
    <row r="304" spans="2:47" s="1" customFormat="1" ht="13.5">
      <c r="B304" s="47"/>
      <c r="C304" s="75"/>
      <c r="D304" s="252" t="s">
        <v>842</v>
      </c>
      <c r="E304" s="75"/>
      <c r="F304" s="308" t="s">
        <v>3834</v>
      </c>
      <c r="G304" s="75"/>
      <c r="H304" s="75"/>
      <c r="I304" s="208"/>
      <c r="J304" s="75"/>
      <c r="K304" s="75"/>
      <c r="L304" s="73"/>
      <c r="M304" s="254"/>
      <c r="N304" s="48"/>
      <c r="O304" s="48"/>
      <c r="P304" s="48"/>
      <c r="Q304" s="48"/>
      <c r="R304" s="48"/>
      <c r="S304" s="48"/>
      <c r="T304" s="96"/>
      <c r="AT304" s="25" t="s">
        <v>842</v>
      </c>
      <c r="AU304" s="25" t="s">
        <v>24</v>
      </c>
    </row>
    <row r="305" spans="2:65" s="1" customFormat="1" ht="16.5" customHeight="1">
      <c r="B305" s="47"/>
      <c r="C305" s="240" t="s">
        <v>822</v>
      </c>
      <c r="D305" s="240" t="s">
        <v>396</v>
      </c>
      <c r="E305" s="241" t="s">
        <v>3969</v>
      </c>
      <c r="F305" s="242" t="s">
        <v>3941</v>
      </c>
      <c r="G305" s="243" t="s">
        <v>2831</v>
      </c>
      <c r="H305" s="244">
        <v>2</v>
      </c>
      <c r="I305" s="245"/>
      <c r="J305" s="246">
        <f>ROUND(I305*H305,2)</f>
        <v>0</v>
      </c>
      <c r="K305" s="242" t="s">
        <v>22</v>
      </c>
      <c r="L305" s="73"/>
      <c r="M305" s="247" t="s">
        <v>22</v>
      </c>
      <c r="N305" s="248" t="s">
        <v>44</v>
      </c>
      <c r="O305" s="48"/>
      <c r="P305" s="249">
        <f>O305*H305</f>
        <v>0</v>
      </c>
      <c r="Q305" s="249">
        <v>0</v>
      </c>
      <c r="R305" s="249">
        <f>Q305*H305</f>
        <v>0</v>
      </c>
      <c r="S305" s="249">
        <v>0</v>
      </c>
      <c r="T305" s="250">
        <f>S305*H305</f>
        <v>0</v>
      </c>
      <c r="AR305" s="25" t="s">
        <v>786</v>
      </c>
      <c r="AT305" s="25" t="s">
        <v>396</v>
      </c>
      <c r="AU305" s="25" t="s">
        <v>24</v>
      </c>
      <c r="AY305" s="25" t="s">
        <v>394</v>
      </c>
      <c r="BE305" s="251">
        <f>IF(N305="základní",J305,0)</f>
        <v>0</v>
      </c>
      <c r="BF305" s="251">
        <f>IF(N305="snížená",J305,0)</f>
        <v>0</v>
      </c>
      <c r="BG305" s="251">
        <f>IF(N305="zákl. přenesená",J305,0)</f>
        <v>0</v>
      </c>
      <c r="BH305" s="251">
        <f>IF(N305="sníž. přenesená",J305,0)</f>
        <v>0</v>
      </c>
      <c r="BI305" s="251">
        <f>IF(N305="nulová",J305,0)</f>
        <v>0</v>
      </c>
      <c r="BJ305" s="25" t="s">
        <v>24</v>
      </c>
      <c r="BK305" s="251">
        <f>ROUND(I305*H305,2)</f>
        <v>0</v>
      </c>
      <c r="BL305" s="25" t="s">
        <v>786</v>
      </c>
      <c r="BM305" s="25" t="s">
        <v>1245</v>
      </c>
    </row>
    <row r="306" spans="2:47" s="1" customFormat="1" ht="13.5">
      <c r="B306" s="47"/>
      <c r="C306" s="75"/>
      <c r="D306" s="252" t="s">
        <v>403</v>
      </c>
      <c r="E306" s="75"/>
      <c r="F306" s="253" t="s">
        <v>3941</v>
      </c>
      <c r="G306" s="75"/>
      <c r="H306" s="75"/>
      <c r="I306" s="208"/>
      <c r="J306" s="75"/>
      <c r="K306" s="75"/>
      <c r="L306" s="73"/>
      <c r="M306" s="254"/>
      <c r="N306" s="48"/>
      <c r="O306" s="48"/>
      <c r="P306" s="48"/>
      <c r="Q306" s="48"/>
      <c r="R306" s="48"/>
      <c r="S306" s="48"/>
      <c r="T306" s="96"/>
      <c r="AT306" s="25" t="s">
        <v>403</v>
      </c>
      <c r="AU306" s="25" t="s">
        <v>24</v>
      </c>
    </row>
    <row r="307" spans="2:47" s="1" customFormat="1" ht="13.5">
      <c r="B307" s="47"/>
      <c r="C307" s="75"/>
      <c r="D307" s="252" t="s">
        <v>842</v>
      </c>
      <c r="E307" s="75"/>
      <c r="F307" s="308" t="s">
        <v>3834</v>
      </c>
      <c r="G307" s="75"/>
      <c r="H307" s="75"/>
      <c r="I307" s="208"/>
      <c r="J307" s="75"/>
      <c r="K307" s="75"/>
      <c r="L307" s="73"/>
      <c r="M307" s="254"/>
      <c r="N307" s="48"/>
      <c r="O307" s="48"/>
      <c r="P307" s="48"/>
      <c r="Q307" s="48"/>
      <c r="R307" s="48"/>
      <c r="S307" s="48"/>
      <c r="T307" s="96"/>
      <c r="AT307" s="25" t="s">
        <v>842</v>
      </c>
      <c r="AU307" s="25" t="s">
        <v>24</v>
      </c>
    </row>
    <row r="308" spans="2:65" s="1" customFormat="1" ht="16.5" customHeight="1">
      <c r="B308" s="47"/>
      <c r="C308" s="240" t="s">
        <v>827</v>
      </c>
      <c r="D308" s="240" t="s">
        <v>396</v>
      </c>
      <c r="E308" s="241" t="s">
        <v>3970</v>
      </c>
      <c r="F308" s="242" t="s">
        <v>3943</v>
      </c>
      <c r="G308" s="243" t="s">
        <v>2831</v>
      </c>
      <c r="H308" s="244">
        <v>2</v>
      </c>
      <c r="I308" s="245"/>
      <c r="J308" s="246">
        <f>ROUND(I308*H308,2)</f>
        <v>0</v>
      </c>
      <c r="K308" s="242" t="s">
        <v>22</v>
      </c>
      <c r="L308" s="73"/>
      <c r="M308" s="247" t="s">
        <v>22</v>
      </c>
      <c r="N308" s="248" t="s">
        <v>44</v>
      </c>
      <c r="O308" s="48"/>
      <c r="P308" s="249">
        <f>O308*H308</f>
        <v>0</v>
      </c>
      <c r="Q308" s="249">
        <v>0</v>
      </c>
      <c r="R308" s="249">
        <f>Q308*H308</f>
        <v>0</v>
      </c>
      <c r="S308" s="249">
        <v>0</v>
      </c>
      <c r="T308" s="250">
        <f>S308*H308</f>
        <v>0</v>
      </c>
      <c r="AR308" s="25" t="s">
        <v>786</v>
      </c>
      <c r="AT308" s="25" t="s">
        <v>396</v>
      </c>
      <c r="AU308" s="25" t="s">
        <v>24</v>
      </c>
      <c r="AY308" s="25" t="s">
        <v>394</v>
      </c>
      <c r="BE308" s="251">
        <f>IF(N308="základní",J308,0)</f>
        <v>0</v>
      </c>
      <c r="BF308" s="251">
        <f>IF(N308="snížená",J308,0)</f>
        <v>0</v>
      </c>
      <c r="BG308" s="251">
        <f>IF(N308="zákl. přenesená",J308,0)</f>
        <v>0</v>
      </c>
      <c r="BH308" s="251">
        <f>IF(N308="sníž. přenesená",J308,0)</f>
        <v>0</v>
      </c>
      <c r="BI308" s="251">
        <f>IF(N308="nulová",J308,0)</f>
        <v>0</v>
      </c>
      <c r="BJ308" s="25" t="s">
        <v>24</v>
      </c>
      <c r="BK308" s="251">
        <f>ROUND(I308*H308,2)</f>
        <v>0</v>
      </c>
      <c r="BL308" s="25" t="s">
        <v>786</v>
      </c>
      <c r="BM308" s="25" t="s">
        <v>1256</v>
      </c>
    </row>
    <row r="309" spans="2:47" s="1" customFormat="1" ht="13.5">
      <c r="B309" s="47"/>
      <c r="C309" s="75"/>
      <c r="D309" s="252" t="s">
        <v>403</v>
      </c>
      <c r="E309" s="75"/>
      <c r="F309" s="253" t="s">
        <v>3943</v>
      </c>
      <c r="G309" s="75"/>
      <c r="H309" s="75"/>
      <c r="I309" s="208"/>
      <c r="J309" s="75"/>
      <c r="K309" s="75"/>
      <c r="L309" s="73"/>
      <c r="M309" s="254"/>
      <c r="N309" s="48"/>
      <c r="O309" s="48"/>
      <c r="P309" s="48"/>
      <c r="Q309" s="48"/>
      <c r="R309" s="48"/>
      <c r="S309" s="48"/>
      <c r="T309" s="96"/>
      <c r="AT309" s="25" t="s">
        <v>403</v>
      </c>
      <c r="AU309" s="25" t="s">
        <v>24</v>
      </c>
    </row>
    <row r="310" spans="2:47" s="1" customFormat="1" ht="13.5">
      <c r="B310" s="47"/>
      <c r="C310" s="75"/>
      <c r="D310" s="252" t="s">
        <v>842</v>
      </c>
      <c r="E310" s="75"/>
      <c r="F310" s="308" t="s">
        <v>3834</v>
      </c>
      <c r="G310" s="75"/>
      <c r="H310" s="75"/>
      <c r="I310" s="208"/>
      <c r="J310" s="75"/>
      <c r="K310" s="75"/>
      <c r="L310" s="73"/>
      <c r="M310" s="254"/>
      <c r="N310" s="48"/>
      <c r="O310" s="48"/>
      <c r="P310" s="48"/>
      <c r="Q310" s="48"/>
      <c r="R310" s="48"/>
      <c r="S310" s="48"/>
      <c r="T310" s="96"/>
      <c r="AT310" s="25" t="s">
        <v>842</v>
      </c>
      <c r="AU310" s="25" t="s">
        <v>24</v>
      </c>
    </row>
    <row r="311" spans="2:65" s="1" customFormat="1" ht="16.5" customHeight="1">
      <c r="B311" s="47"/>
      <c r="C311" s="240" t="s">
        <v>832</v>
      </c>
      <c r="D311" s="240" t="s">
        <v>396</v>
      </c>
      <c r="E311" s="241" t="s">
        <v>3971</v>
      </c>
      <c r="F311" s="242" t="s">
        <v>3951</v>
      </c>
      <c r="G311" s="243" t="s">
        <v>2831</v>
      </c>
      <c r="H311" s="244">
        <v>2</v>
      </c>
      <c r="I311" s="245"/>
      <c r="J311" s="246">
        <f>ROUND(I311*H311,2)</f>
        <v>0</v>
      </c>
      <c r="K311" s="242" t="s">
        <v>22</v>
      </c>
      <c r="L311" s="73"/>
      <c r="M311" s="247" t="s">
        <v>22</v>
      </c>
      <c r="N311" s="248" t="s">
        <v>44</v>
      </c>
      <c r="O311" s="48"/>
      <c r="P311" s="249">
        <f>O311*H311</f>
        <v>0</v>
      </c>
      <c r="Q311" s="249">
        <v>0</v>
      </c>
      <c r="R311" s="249">
        <f>Q311*H311</f>
        <v>0</v>
      </c>
      <c r="S311" s="249">
        <v>0</v>
      </c>
      <c r="T311" s="250">
        <f>S311*H311</f>
        <v>0</v>
      </c>
      <c r="AR311" s="25" t="s">
        <v>786</v>
      </c>
      <c r="AT311" s="25" t="s">
        <v>396</v>
      </c>
      <c r="AU311" s="25" t="s">
        <v>24</v>
      </c>
      <c r="AY311" s="25" t="s">
        <v>394</v>
      </c>
      <c r="BE311" s="251">
        <f>IF(N311="základní",J311,0)</f>
        <v>0</v>
      </c>
      <c r="BF311" s="251">
        <f>IF(N311="snížená",J311,0)</f>
        <v>0</v>
      </c>
      <c r="BG311" s="251">
        <f>IF(N311="zákl. přenesená",J311,0)</f>
        <v>0</v>
      </c>
      <c r="BH311" s="251">
        <f>IF(N311="sníž. přenesená",J311,0)</f>
        <v>0</v>
      </c>
      <c r="BI311" s="251">
        <f>IF(N311="nulová",J311,0)</f>
        <v>0</v>
      </c>
      <c r="BJ311" s="25" t="s">
        <v>24</v>
      </c>
      <c r="BK311" s="251">
        <f>ROUND(I311*H311,2)</f>
        <v>0</v>
      </c>
      <c r="BL311" s="25" t="s">
        <v>786</v>
      </c>
      <c r="BM311" s="25" t="s">
        <v>1266</v>
      </c>
    </row>
    <row r="312" spans="2:47" s="1" customFormat="1" ht="13.5">
      <c r="B312" s="47"/>
      <c r="C312" s="75"/>
      <c r="D312" s="252" t="s">
        <v>403</v>
      </c>
      <c r="E312" s="75"/>
      <c r="F312" s="253" t="s">
        <v>3951</v>
      </c>
      <c r="G312" s="75"/>
      <c r="H312" s="75"/>
      <c r="I312" s="208"/>
      <c r="J312" s="75"/>
      <c r="K312" s="75"/>
      <c r="L312" s="73"/>
      <c r="M312" s="254"/>
      <c r="N312" s="48"/>
      <c r="O312" s="48"/>
      <c r="P312" s="48"/>
      <c r="Q312" s="48"/>
      <c r="R312" s="48"/>
      <c r="S312" s="48"/>
      <c r="T312" s="96"/>
      <c r="AT312" s="25" t="s">
        <v>403</v>
      </c>
      <c r="AU312" s="25" t="s">
        <v>24</v>
      </c>
    </row>
    <row r="313" spans="2:47" s="1" customFormat="1" ht="13.5">
      <c r="B313" s="47"/>
      <c r="C313" s="75"/>
      <c r="D313" s="252" t="s">
        <v>842</v>
      </c>
      <c r="E313" s="75"/>
      <c r="F313" s="308" t="s">
        <v>3834</v>
      </c>
      <c r="G313" s="75"/>
      <c r="H313" s="75"/>
      <c r="I313" s="208"/>
      <c r="J313" s="75"/>
      <c r="K313" s="75"/>
      <c r="L313" s="73"/>
      <c r="M313" s="254"/>
      <c r="N313" s="48"/>
      <c r="O313" s="48"/>
      <c r="P313" s="48"/>
      <c r="Q313" s="48"/>
      <c r="R313" s="48"/>
      <c r="S313" s="48"/>
      <c r="T313" s="96"/>
      <c r="AT313" s="25" t="s">
        <v>842</v>
      </c>
      <c r="AU313" s="25" t="s">
        <v>24</v>
      </c>
    </row>
    <row r="314" spans="2:65" s="1" customFormat="1" ht="16.5" customHeight="1">
      <c r="B314" s="47"/>
      <c r="C314" s="240" t="s">
        <v>838</v>
      </c>
      <c r="D314" s="240" t="s">
        <v>396</v>
      </c>
      <c r="E314" s="241" t="s">
        <v>3972</v>
      </c>
      <c r="F314" s="242" t="s">
        <v>3973</v>
      </c>
      <c r="G314" s="243" t="s">
        <v>3857</v>
      </c>
      <c r="H314" s="244">
        <v>6</v>
      </c>
      <c r="I314" s="245"/>
      <c r="J314" s="246">
        <f>ROUND(I314*H314,2)</f>
        <v>0</v>
      </c>
      <c r="K314" s="242" t="s">
        <v>22</v>
      </c>
      <c r="L314" s="73"/>
      <c r="M314" s="247" t="s">
        <v>22</v>
      </c>
      <c r="N314" s="248" t="s">
        <v>44</v>
      </c>
      <c r="O314" s="48"/>
      <c r="P314" s="249">
        <f>O314*H314</f>
        <v>0</v>
      </c>
      <c r="Q314" s="249">
        <v>0</v>
      </c>
      <c r="R314" s="249">
        <f>Q314*H314</f>
        <v>0</v>
      </c>
      <c r="S314" s="249">
        <v>0</v>
      </c>
      <c r="T314" s="250">
        <f>S314*H314</f>
        <v>0</v>
      </c>
      <c r="AR314" s="25" t="s">
        <v>786</v>
      </c>
      <c r="AT314" s="25" t="s">
        <v>396</v>
      </c>
      <c r="AU314" s="25" t="s">
        <v>24</v>
      </c>
      <c r="AY314" s="25" t="s">
        <v>394</v>
      </c>
      <c r="BE314" s="251">
        <f>IF(N314="základní",J314,0)</f>
        <v>0</v>
      </c>
      <c r="BF314" s="251">
        <f>IF(N314="snížená",J314,0)</f>
        <v>0</v>
      </c>
      <c r="BG314" s="251">
        <f>IF(N314="zákl. přenesená",J314,0)</f>
        <v>0</v>
      </c>
      <c r="BH314" s="251">
        <f>IF(N314="sníž. přenesená",J314,0)</f>
        <v>0</v>
      </c>
      <c r="BI314" s="251">
        <f>IF(N314="nulová",J314,0)</f>
        <v>0</v>
      </c>
      <c r="BJ314" s="25" t="s">
        <v>24</v>
      </c>
      <c r="BK314" s="251">
        <f>ROUND(I314*H314,2)</f>
        <v>0</v>
      </c>
      <c r="BL314" s="25" t="s">
        <v>786</v>
      </c>
      <c r="BM314" s="25" t="s">
        <v>1279</v>
      </c>
    </row>
    <row r="315" spans="2:47" s="1" customFormat="1" ht="13.5">
      <c r="B315" s="47"/>
      <c r="C315" s="75"/>
      <c r="D315" s="252" t="s">
        <v>403</v>
      </c>
      <c r="E315" s="75"/>
      <c r="F315" s="253" t="s">
        <v>3973</v>
      </c>
      <c r="G315" s="75"/>
      <c r="H315" s="75"/>
      <c r="I315" s="208"/>
      <c r="J315" s="75"/>
      <c r="K315" s="75"/>
      <c r="L315" s="73"/>
      <c r="M315" s="254"/>
      <c r="N315" s="48"/>
      <c r="O315" s="48"/>
      <c r="P315" s="48"/>
      <c r="Q315" s="48"/>
      <c r="R315" s="48"/>
      <c r="S315" s="48"/>
      <c r="T315" s="96"/>
      <c r="AT315" s="25" t="s">
        <v>403</v>
      </c>
      <c r="AU315" s="25" t="s">
        <v>24</v>
      </c>
    </row>
    <row r="316" spans="2:47" s="1" customFormat="1" ht="13.5">
      <c r="B316" s="47"/>
      <c r="C316" s="75"/>
      <c r="D316" s="252" t="s">
        <v>842</v>
      </c>
      <c r="E316" s="75"/>
      <c r="F316" s="308" t="s">
        <v>3974</v>
      </c>
      <c r="G316" s="75"/>
      <c r="H316" s="75"/>
      <c r="I316" s="208"/>
      <c r="J316" s="75"/>
      <c r="K316" s="75"/>
      <c r="L316" s="73"/>
      <c r="M316" s="254"/>
      <c r="N316" s="48"/>
      <c r="O316" s="48"/>
      <c r="P316" s="48"/>
      <c r="Q316" s="48"/>
      <c r="R316" s="48"/>
      <c r="S316" s="48"/>
      <c r="T316" s="96"/>
      <c r="AT316" s="25" t="s">
        <v>842</v>
      </c>
      <c r="AU316" s="25" t="s">
        <v>24</v>
      </c>
    </row>
    <row r="317" spans="2:65" s="1" customFormat="1" ht="25.5" customHeight="1">
      <c r="B317" s="47"/>
      <c r="C317" s="240" t="s">
        <v>845</v>
      </c>
      <c r="D317" s="240" t="s">
        <v>396</v>
      </c>
      <c r="E317" s="241" t="s">
        <v>3975</v>
      </c>
      <c r="F317" s="242" t="s">
        <v>3976</v>
      </c>
      <c r="G317" s="243" t="s">
        <v>3857</v>
      </c>
      <c r="H317" s="244">
        <v>16</v>
      </c>
      <c r="I317" s="245"/>
      <c r="J317" s="246">
        <f>ROUND(I317*H317,2)</f>
        <v>0</v>
      </c>
      <c r="K317" s="242" t="s">
        <v>22</v>
      </c>
      <c r="L317" s="73"/>
      <c r="M317" s="247" t="s">
        <v>22</v>
      </c>
      <c r="N317" s="248" t="s">
        <v>44</v>
      </c>
      <c r="O317" s="48"/>
      <c r="P317" s="249">
        <f>O317*H317</f>
        <v>0</v>
      </c>
      <c r="Q317" s="249">
        <v>0</v>
      </c>
      <c r="R317" s="249">
        <f>Q317*H317</f>
        <v>0</v>
      </c>
      <c r="S317" s="249">
        <v>0</v>
      </c>
      <c r="T317" s="250">
        <f>S317*H317</f>
        <v>0</v>
      </c>
      <c r="AR317" s="25" t="s">
        <v>786</v>
      </c>
      <c r="AT317" s="25" t="s">
        <v>396</v>
      </c>
      <c r="AU317" s="25" t="s">
        <v>24</v>
      </c>
      <c r="AY317" s="25" t="s">
        <v>394</v>
      </c>
      <c r="BE317" s="251">
        <f>IF(N317="základní",J317,0)</f>
        <v>0</v>
      </c>
      <c r="BF317" s="251">
        <f>IF(N317="snížená",J317,0)</f>
        <v>0</v>
      </c>
      <c r="BG317" s="251">
        <f>IF(N317="zákl. přenesená",J317,0)</f>
        <v>0</v>
      </c>
      <c r="BH317" s="251">
        <f>IF(N317="sníž. přenesená",J317,0)</f>
        <v>0</v>
      </c>
      <c r="BI317" s="251">
        <f>IF(N317="nulová",J317,0)</f>
        <v>0</v>
      </c>
      <c r="BJ317" s="25" t="s">
        <v>24</v>
      </c>
      <c r="BK317" s="251">
        <f>ROUND(I317*H317,2)</f>
        <v>0</v>
      </c>
      <c r="BL317" s="25" t="s">
        <v>786</v>
      </c>
      <c r="BM317" s="25" t="s">
        <v>1294</v>
      </c>
    </row>
    <row r="318" spans="2:47" s="1" customFormat="1" ht="13.5">
      <c r="B318" s="47"/>
      <c r="C318" s="75"/>
      <c r="D318" s="252" t="s">
        <v>403</v>
      </c>
      <c r="E318" s="75"/>
      <c r="F318" s="253" t="s">
        <v>3976</v>
      </c>
      <c r="G318" s="75"/>
      <c r="H318" s="75"/>
      <c r="I318" s="208"/>
      <c r="J318" s="75"/>
      <c r="K318" s="75"/>
      <c r="L318" s="73"/>
      <c r="M318" s="254"/>
      <c r="N318" s="48"/>
      <c r="O318" s="48"/>
      <c r="P318" s="48"/>
      <c r="Q318" s="48"/>
      <c r="R318" s="48"/>
      <c r="S318" s="48"/>
      <c r="T318" s="96"/>
      <c r="AT318" s="25" t="s">
        <v>403</v>
      </c>
      <c r="AU318" s="25" t="s">
        <v>24</v>
      </c>
    </row>
    <row r="319" spans="2:47" s="1" customFormat="1" ht="13.5">
      <c r="B319" s="47"/>
      <c r="C319" s="75"/>
      <c r="D319" s="252" t="s">
        <v>842</v>
      </c>
      <c r="E319" s="75"/>
      <c r="F319" s="308" t="s">
        <v>3834</v>
      </c>
      <c r="G319" s="75"/>
      <c r="H319" s="75"/>
      <c r="I319" s="208"/>
      <c r="J319" s="75"/>
      <c r="K319" s="75"/>
      <c r="L319" s="73"/>
      <c r="M319" s="254"/>
      <c r="N319" s="48"/>
      <c r="O319" s="48"/>
      <c r="P319" s="48"/>
      <c r="Q319" s="48"/>
      <c r="R319" s="48"/>
      <c r="S319" s="48"/>
      <c r="T319" s="96"/>
      <c r="AT319" s="25" t="s">
        <v>842</v>
      </c>
      <c r="AU319" s="25" t="s">
        <v>24</v>
      </c>
    </row>
    <row r="320" spans="2:65" s="1" customFormat="1" ht="16.5" customHeight="1">
      <c r="B320" s="47"/>
      <c r="C320" s="240" t="s">
        <v>851</v>
      </c>
      <c r="D320" s="240" t="s">
        <v>396</v>
      </c>
      <c r="E320" s="241" t="s">
        <v>3977</v>
      </c>
      <c r="F320" s="242" t="s">
        <v>3978</v>
      </c>
      <c r="G320" s="243" t="s">
        <v>399</v>
      </c>
      <c r="H320" s="244">
        <v>8</v>
      </c>
      <c r="I320" s="245"/>
      <c r="J320" s="246">
        <f>ROUND(I320*H320,2)</f>
        <v>0</v>
      </c>
      <c r="K320" s="242" t="s">
        <v>22</v>
      </c>
      <c r="L320" s="73"/>
      <c r="M320" s="247" t="s">
        <v>22</v>
      </c>
      <c r="N320" s="248" t="s">
        <v>44</v>
      </c>
      <c r="O320" s="48"/>
      <c r="P320" s="249">
        <f>O320*H320</f>
        <v>0</v>
      </c>
      <c r="Q320" s="249">
        <v>0</v>
      </c>
      <c r="R320" s="249">
        <f>Q320*H320</f>
        <v>0</v>
      </c>
      <c r="S320" s="249">
        <v>0</v>
      </c>
      <c r="T320" s="250">
        <f>S320*H320</f>
        <v>0</v>
      </c>
      <c r="AR320" s="25" t="s">
        <v>786</v>
      </c>
      <c r="AT320" s="25" t="s">
        <v>396</v>
      </c>
      <c r="AU320" s="25" t="s">
        <v>24</v>
      </c>
      <c r="AY320" s="25" t="s">
        <v>394</v>
      </c>
      <c r="BE320" s="251">
        <f>IF(N320="základní",J320,0)</f>
        <v>0</v>
      </c>
      <c r="BF320" s="251">
        <f>IF(N320="snížená",J320,0)</f>
        <v>0</v>
      </c>
      <c r="BG320" s="251">
        <f>IF(N320="zákl. přenesená",J320,0)</f>
        <v>0</v>
      </c>
      <c r="BH320" s="251">
        <f>IF(N320="sníž. přenesená",J320,0)</f>
        <v>0</v>
      </c>
      <c r="BI320" s="251">
        <f>IF(N320="nulová",J320,0)</f>
        <v>0</v>
      </c>
      <c r="BJ320" s="25" t="s">
        <v>24</v>
      </c>
      <c r="BK320" s="251">
        <f>ROUND(I320*H320,2)</f>
        <v>0</v>
      </c>
      <c r="BL320" s="25" t="s">
        <v>786</v>
      </c>
      <c r="BM320" s="25" t="s">
        <v>1309</v>
      </c>
    </row>
    <row r="321" spans="2:47" s="1" customFormat="1" ht="13.5">
      <c r="B321" s="47"/>
      <c r="C321" s="75"/>
      <c r="D321" s="252" t="s">
        <v>403</v>
      </c>
      <c r="E321" s="75"/>
      <c r="F321" s="253" t="s">
        <v>3978</v>
      </c>
      <c r="G321" s="75"/>
      <c r="H321" s="75"/>
      <c r="I321" s="208"/>
      <c r="J321" s="75"/>
      <c r="K321" s="75"/>
      <c r="L321" s="73"/>
      <c r="M321" s="254"/>
      <c r="N321" s="48"/>
      <c r="O321" s="48"/>
      <c r="P321" s="48"/>
      <c r="Q321" s="48"/>
      <c r="R321" s="48"/>
      <c r="S321" s="48"/>
      <c r="T321" s="96"/>
      <c r="AT321" s="25" t="s">
        <v>403</v>
      </c>
      <c r="AU321" s="25" t="s">
        <v>24</v>
      </c>
    </row>
    <row r="322" spans="2:47" s="1" customFormat="1" ht="13.5">
      <c r="B322" s="47"/>
      <c r="C322" s="75"/>
      <c r="D322" s="252" t="s">
        <v>842</v>
      </c>
      <c r="E322" s="75"/>
      <c r="F322" s="308" t="s">
        <v>3909</v>
      </c>
      <c r="G322" s="75"/>
      <c r="H322" s="75"/>
      <c r="I322" s="208"/>
      <c r="J322" s="75"/>
      <c r="K322" s="75"/>
      <c r="L322" s="73"/>
      <c r="M322" s="254"/>
      <c r="N322" s="48"/>
      <c r="O322" s="48"/>
      <c r="P322" s="48"/>
      <c r="Q322" s="48"/>
      <c r="R322" s="48"/>
      <c r="S322" s="48"/>
      <c r="T322" s="96"/>
      <c r="AT322" s="25" t="s">
        <v>842</v>
      </c>
      <c r="AU322" s="25" t="s">
        <v>24</v>
      </c>
    </row>
    <row r="323" spans="2:63" s="11" customFormat="1" ht="37.4" customHeight="1">
      <c r="B323" s="224"/>
      <c r="C323" s="225"/>
      <c r="D323" s="226" t="s">
        <v>72</v>
      </c>
      <c r="E323" s="227" t="s">
        <v>422</v>
      </c>
      <c r="F323" s="227" t="s">
        <v>3979</v>
      </c>
      <c r="G323" s="225"/>
      <c r="H323" s="225"/>
      <c r="I323" s="228"/>
      <c r="J323" s="229">
        <f>BK323</f>
        <v>0</v>
      </c>
      <c r="K323" s="225"/>
      <c r="L323" s="230"/>
      <c r="M323" s="231"/>
      <c r="N323" s="232"/>
      <c r="O323" s="232"/>
      <c r="P323" s="233">
        <f>SUM(P324:P326)</f>
        <v>0</v>
      </c>
      <c r="Q323" s="232"/>
      <c r="R323" s="233">
        <f>SUM(R324:R326)</f>
        <v>0</v>
      </c>
      <c r="S323" s="232"/>
      <c r="T323" s="234">
        <f>SUM(T324:T326)</f>
        <v>0</v>
      </c>
      <c r="AR323" s="235" t="s">
        <v>24</v>
      </c>
      <c r="AT323" s="236" t="s">
        <v>72</v>
      </c>
      <c r="AU323" s="236" t="s">
        <v>73</v>
      </c>
      <c r="AY323" s="235" t="s">
        <v>394</v>
      </c>
      <c r="BK323" s="237">
        <f>SUM(BK324:BK326)</f>
        <v>0</v>
      </c>
    </row>
    <row r="324" spans="2:65" s="1" customFormat="1" ht="16.5" customHeight="1">
      <c r="B324" s="47"/>
      <c r="C324" s="240" t="s">
        <v>860</v>
      </c>
      <c r="D324" s="240" t="s">
        <v>396</v>
      </c>
      <c r="E324" s="241" t="s">
        <v>3980</v>
      </c>
      <c r="F324" s="242" t="s">
        <v>3897</v>
      </c>
      <c r="G324" s="243" t="s">
        <v>2831</v>
      </c>
      <c r="H324" s="244">
        <v>1</v>
      </c>
      <c r="I324" s="245"/>
      <c r="J324" s="246">
        <f>ROUND(I324*H324,2)</f>
        <v>0</v>
      </c>
      <c r="K324" s="242" t="s">
        <v>22</v>
      </c>
      <c r="L324" s="73"/>
      <c r="M324" s="247" t="s">
        <v>22</v>
      </c>
      <c r="N324" s="248" t="s">
        <v>44</v>
      </c>
      <c r="O324" s="48"/>
      <c r="P324" s="249">
        <f>O324*H324</f>
        <v>0</v>
      </c>
      <c r="Q324" s="249">
        <v>0</v>
      </c>
      <c r="R324" s="249">
        <f>Q324*H324</f>
        <v>0</v>
      </c>
      <c r="S324" s="249">
        <v>0</v>
      </c>
      <c r="T324" s="250">
        <f>S324*H324</f>
        <v>0</v>
      </c>
      <c r="AR324" s="25" t="s">
        <v>786</v>
      </c>
      <c r="AT324" s="25" t="s">
        <v>396</v>
      </c>
      <c r="AU324" s="25" t="s">
        <v>24</v>
      </c>
      <c r="AY324" s="25" t="s">
        <v>394</v>
      </c>
      <c r="BE324" s="251">
        <f>IF(N324="základní",J324,0)</f>
        <v>0</v>
      </c>
      <c r="BF324" s="251">
        <f>IF(N324="snížená",J324,0)</f>
        <v>0</v>
      </c>
      <c r="BG324" s="251">
        <f>IF(N324="zákl. přenesená",J324,0)</f>
        <v>0</v>
      </c>
      <c r="BH324" s="251">
        <f>IF(N324="sníž. přenesená",J324,0)</f>
        <v>0</v>
      </c>
      <c r="BI324" s="251">
        <f>IF(N324="nulová",J324,0)</f>
        <v>0</v>
      </c>
      <c r="BJ324" s="25" t="s">
        <v>24</v>
      </c>
      <c r="BK324" s="251">
        <f>ROUND(I324*H324,2)</f>
        <v>0</v>
      </c>
      <c r="BL324" s="25" t="s">
        <v>786</v>
      </c>
      <c r="BM324" s="25" t="s">
        <v>1320</v>
      </c>
    </row>
    <row r="325" spans="2:47" s="1" customFormat="1" ht="13.5">
      <c r="B325" s="47"/>
      <c r="C325" s="75"/>
      <c r="D325" s="252" t="s">
        <v>403</v>
      </c>
      <c r="E325" s="75"/>
      <c r="F325" s="253" t="s">
        <v>3897</v>
      </c>
      <c r="G325" s="75"/>
      <c r="H325" s="75"/>
      <c r="I325" s="208"/>
      <c r="J325" s="75"/>
      <c r="K325" s="75"/>
      <c r="L325" s="73"/>
      <c r="M325" s="254"/>
      <c r="N325" s="48"/>
      <c r="O325" s="48"/>
      <c r="P325" s="48"/>
      <c r="Q325" s="48"/>
      <c r="R325" s="48"/>
      <c r="S325" s="48"/>
      <c r="T325" s="96"/>
      <c r="AT325" s="25" t="s">
        <v>403</v>
      </c>
      <c r="AU325" s="25" t="s">
        <v>24</v>
      </c>
    </row>
    <row r="326" spans="2:47" s="1" customFormat="1" ht="13.5">
      <c r="B326" s="47"/>
      <c r="C326" s="75"/>
      <c r="D326" s="252" t="s">
        <v>842</v>
      </c>
      <c r="E326" s="75"/>
      <c r="F326" s="308" t="s">
        <v>3831</v>
      </c>
      <c r="G326" s="75"/>
      <c r="H326" s="75"/>
      <c r="I326" s="208"/>
      <c r="J326" s="75"/>
      <c r="K326" s="75"/>
      <c r="L326" s="73"/>
      <c r="M326" s="254"/>
      <c r="N326" s="48"/>
      <c r="O326" s="48"/>
      <c r="P326" s="48"/>
      <c r="Q326" s="48"/>
      <c r="R326" s="48"/>
      <c r="S326" s="48"/>
      <c r="T326" s="96"/>
      <c r="AT326" s="25" t="s">
        <v>842</v>
      </c>
      <c r="AU326" s="25" t="s">
        <v>24</v>
      </c>
    </row>
    <row r="327" spans="2:63" s="11" customFormat="1" ht="37.4" customHeight="1">
      <c r="B327" s="224"/>
      <c r="C327" s="225"/>
      <c r="D327" s="226" t="s">
        <v>72</v>
      </c>
      <c r="E327" s="227" t="s">
        <v>432</v>
      </c>
      <c r="F327" s="227" t="s">
        <v>3981</v>
      </c>
      <c r="G327" s="225"/>
      <c r="H327" s="225"/>
      <c r="I327" s="228"/>
      <c r="J327" s="229">
        <f>BK327</f>
        <v>0</v>
      </c>
      <c r="K327" s="225"/>
      <c r="L327" s="230"/>
      <c r="M327" s="231"/>
      <c r="N327" s="232"/>
      <c r="O327" s="232"/>
      <c r="P327" s="233">
        <f>SUM(P328:P336)</f>
        <v>0</v>
      </c>
      <c r="Q327" s="232"/>
      <c r="R327" s="233">
        <f>SUM(R328:R336)</f>
        <v>0</v>
      </c>
      <c r="S327" s="232"/>
      <c r="T327" s="234">
        <f>SUM(T328:T336)</f>
        <v>0</v>
      </c>
      <c r="AR327" s="235" t="s">
        <v>24</v>
      </c>
      <c r="AT327" s="236" t="s">
        <v>72</v>
      </c>
      <c r="AU327" s="236" t="s">
        <v>73</v>
      </c>
      <c r="AY327" s="235" t="s">
        <v>394</v>
      </c>
      <c r="BK327" s="237">
        <f>SUM(BK328:BK336)</f>
        <v>0</v>
      </c>
    </row>
    <row r="328" spans="2:65" s="1" customFormat="1" ht="25.5" customHeight="1">
      <c r="B328" s="47"/>
      <c r="C328" s="240" t="s">
        <v>867</v>
      </c>
      <c r="D328" s="240" t="s">
        <v>396</v>
      </c>
      <c r="E328" s="241" t="s">
        <v>3982</v>
      </c>
      <c r="F328" s="242" t="s">
        <v>3983</v>
      </c>
      <c r="G328" s="243" t="s">
        <v>2831</v>
      </c>
      <c r="H328" s="244">
        <v>1</v>
      </c>
      <c r="I328" s="245"/>
      <c r="J328" s="246">
        <f>ROUND(I328*H328,2)</f>
        <v>0</v>
      </c>
      <c r="K328" s="242" t="s">
        <v>22</v>
      </c>
      <c r="L328" s="73"/>
      <c r="M328" s="247" t="s">
        <v>22</v>
      </c>
      <c r="N328" s="248" t="s">
        <v>44</v>
      </c>
      <c r="O328" s="48"/>
      <c r="P328" s="249">
        <f>O328*H328</f>
        <v>0</v>
      </c>
      <c r="Q328" s="249">
        <v>0</v>
      </c>
      <c r="R328" s="249">
        <f>Q328*H328</f>
        <v>0</v>
      </c>
      <c r="S328" s="249">
        <v>0</v>
      </c>
      <c r="T328" s="250">
        <f>S328*H328</f>
        <v>0</v>
      </c>
      <c r="AR328" s="25" t="s">
        <v>786</v>
      </c>
      <c r="AT328" s="25" t="s">
        <v>396</v>
      </c>
      <c r="AU328" s="25" t="s">
        <v>24</v>
      </c>
      <c r="AY328" s="25" t="s">
        <v>394</v>
      </c>
      <c r="BE328" s="251">
        <f>IF(N328="základní",J328,0)</f>
        <v>0</v>
      </c>
      <c r="BF328" s="251">
        <f>IF(N328="snížená",J328,0)</f>
        <v>0</v>
      </c>
      <c r="BG328" s="251">
        <f>IF(N328="zákl. přenesená",J328,0)</f>
        <v>0</v>
      </c>
      <c r="BH328" s="251">
        <f>IF(N328="sníž. přenesená",J328,0)</f>
        <v>0</v>
      </c>
      <c r="BI328" s="251">
        <f>IF(N328="nulová",J328,0)</f>
        <v>0</v>
      </c>
      <c r="BJ328" s="25" t="s">
        <v>24</v>
      </c>
      <c r="BK328" s="251">
        <f>ROUND(I328*H328,2)</f>
        <v>0</v>
      </c>
      <c r="BL328" s="25" t="s">
        <v>786</v>
      </c>
      <c r="BM328" s="25" t="s">
        <v>1331</v>
      </c>
    </row>
    <row r="329" spans="2:47" s="1" customFormat="1" ht="13.5">
      <c r="B329" s="47"/>
      <c r="C329" s="75"/>
      <c r="D329" s="252" t="s">
        <v>403</v>
      </c>
      <c r="E329" s="75"/>
      <c r="F329" s="253" t="s">
        <v>3983</v>
      </c>
      <c r="G329" s="75"/>
      <c r="H329" s="75"/>
      <c r="I329" s="208"/>
      <c r="J329" s="75"/>
      <c r="K329" s="75"/>
      <c r="L329" s="73"/>
      <c r="M329" s="254"/>
      <c r="N329" s="48"/>
      <c r="O329" s="48"/>
      <c r="P329" s="48"/>
      <c r="Q329" s="48"/>
      <c r="R329" s="48"/>
      <c r="S329" s="48"/>
      <c r="T329" s="96"/>
      <c r="AT329" s="25" t="s">
        <v>403</v>
      </c>
      <c r="AU329" s="25" t="s">
        <v>24</v>
      </c>
    </row>
    <row r="330" spans="2:47" s="1" customFormat="1" ht="13.5">
      <c r="B330" s="47"/>
      <c r="C330" s="75"/>
      <c r="D330" s="252" t="s">
        <v>842</v>
      </c>
      <c r="E330" s="75"/>
      <c r="F330" s="308" t="s">
        <v>3831</v>
      </c>
      <c r="G330" s="75"/>
      <c r="H330" s="75"/>
      <c r="I330" s="208"/>
      <c r="J330" s="75"/>
      <c r="K330" s="75"/>
      <c r="L330" s="73"/>
      <c r="M330" s="254"/>
      <c r="N330" s="48"/>
      <c r="O330" s="48"/>
      <c r="P330" s="48"/>
      <c r="Q330" s="48"/>
      <c r="R330" s="48"/>
      <c r="S330" s="48"/>
      <c r="T330" s="96"/>
      <c r="AT330" s="25" t="s">
        <v>842</v>
      </c>
      <c r="AU330" s="25" t="s">
        <v>24</v>
      </c>
    </row>
    <row r="331" spans="2:65" s="1" customFormat="1" ht="16.5" customHeight="1">
      <c r="B331" s="47"/>
      <c r="C331" s="240" t="s">
        <v>872</v>
      </c>
      <c r="D331" s="240" t="s">
        <v>396</v>
      </c>
      <c r="E331" s="241" t="s">
        <v>3984</v>
      </c>
      <c r="F331" s="242" t="s">
        <v>3856</v>
      </c>
      <c r="G331" s="243" t="s">
        <v>3857</v>
      </c>
      <c r="H331" s="244">
        <v>30</v>
      </c>
      <c r="I331" s="245"/>
      <c r="J331" s="246">
        <f>ROUND(I331*H331,2)</f>
        <v>0</v>
      </c>
      <c r="K331" s="242" t="s">
        <v>22</v>
      </c>
      <c r="L331" s="73"/>
      <c r="M331" s="247" t="s">
        <v>22</v>
      </c>
      <c r="N331" s="248" t="s">
        <v>44</v>
      </c>
      <c r="O331" s="48"/>
      <c r="P331" s="249">
        <f>O331*H331</f>
        <v>0</v>
      </c>
      <c r="Q331" s="249">
        <v>0</v>
      </c>
      <c r="R331" s="249">
        <f>Q331*H331</f>
        <v>0</v>
      </c>
      <c r="S331" s="249">
        <v>0</v>
      </c>
      <c r="T331" s="250">
        <f>S331*H331</f>
        <v>0</v>
      </c>
      <c r="AR331" s="25" t="s">
        <v>786</v>
      </c>
      <c r="AT331" s="25" t="s">
        <v>396</v>
      </c>
      <c r="AU331" s="25" t="s">
        <v>24</v>
      </c>
      <c r="AY331" s="25" t="s">
        <v>394</v>
      </c>
      <c r="BE331" s="251">
        <f>IF(N331="základní",J331,0)</f>
        <v>0</v>
      </c>
      <c r="BF331" s="251">
        <f>IF(N331="snížená",J331,0)</f>
        <v>0</v>
      </c>
      <c r="BG331" s="251">
        <f>IF(N331="zákl. přenesená",J331,0)</f>
        <v>0</v>
      </c>
      <c r="BH331" s="251">
        <f>IF(N331="sníž. přenesená",J331,0)</f>
        <v>0</v>
      </c>
      <c r="BI331" s="251">
        <f>IF(N331="nulová",J331,0)</f>
        <v>0</v>
      </c>
      <c r="BJ331" s="25" t="s">
        <v>24</v>
      </c>
      <c r="BK331" s="251">
        <f>ROUND(I331*H331,2)</f>
        <v>0</v>
      </c>
      <c r="BL331" s="25" t="s">
        <v>786</v>
      </c>
      <c r="BM331" s="25" t="s">
        <v>1340</v>
      </c>
    </row>
    <row r="332" spans="2:47" s="1" customFormat="1" ht="13.5">
      <c r="B332" s="47"/>
      <c r="C332" s="75"/>
      <c r="D332" s="252" t="s">
        <v>403</v>
      </c>
      <c r="E332" s="75"/>
      <c r="F332" s="253" t="s">
        <v>3856</v>
      </c>
      <c r="G332" s="75"/>
      <c r="H332" s="75"/>
      <c r="I332" s="208"/>
      <c r="J332" s="75"/>
      <c r="K332" s="75"/>
      <c r="L332" s="73"/>
      <c r="M332" s="254"/>
      <c r="N332" s="48"/>
      <c r="O332" s="48"/>
      <c r="P332" s="48"/>
      <c r="Q332" s="48"/>
      <c r="R332" s="48"/>
      <c r="S332" s="48"/>
      <c r="T332" s="96"/>
      <c r="AT332" s="25" t="s">
        <v>403</v>
      </c>
      <c r="AU332" s="25" t="s">
        <v>24</v>
      </c>
    </row>
    <row r="333" spans="2:47" s="1" customFormat="1" ht="13.5">
      <c r="B333" s="47"/>
      <c r="C333" s="75"/>
      <c r="D333" s="252" t="s">
        <v>842</v>
      </c>
      <c r="E333" s="75"/>
      <c r="F333" s="308" t="s">
        <v>3858</v>
      </c>
      <c r="G333" s="75"/>
      <c r="H333" s="75"/>
      <c r="I333" s="208"/>
      <c r="J333" s="75"/>
      <c r="K333" s="75"/>
      <c r="L333" s="73"/>
      <c r="M333" s="254"/>
      <c r="N333" s="48"/>
      <c r="O333" s="48"/>
      <c r="P333" s="48"/>
      <c r="Q333" s="48"/>
      <c r="R333" s="48"/>
      <c r="S333" s="48"/>
      <c r="T333" s="96"/>
      <c r="AT333" s="25" t="s">
        <v>842</v>
      </c>
      <c r="AU333" s="25" t="s">
        <v>24</v>
      </c>
    </row>
    <row r="334" spans="2:65" s="1" customFormat="1" ht="16.5" customHeight="1">
      <c r="B334" s="47"/>
      <c r="C334" s="240" t="s">
        <v>878</v>
      </c>
      <c r="D334" s="240" t="s">
        <v>396</v>
      </c>
      <c r="E334" s="241" t="s">
        <v>3985</v>
      </c>
      <c r="F334" s="242" t="s">
        <v>3986</v>
      </c>
      <c r="G334" s="243" t="s">
        <v>2831</v>
      </c>
      <c r="H334" s="244">
        <v>2</v>
      </c>
      <c r="I334" s="245"/>
      <c r="J334" s="246">
        <f>ROUND(I334*H334,2)</f>
        <v>0</v>
      </c>
      <c r="K334" s="242" t="s">
        <v>22</v>
      </c>
      <c r="L334" s="73"/>
      <c r="M334" s="247" t="s">
        <v>22</v>
      </c>
      <c r="N334" s="248" t="s">
        <v>44</v>
      </c>
      <c r="O334" s="48"/>
      <c r="P334" s="249">
        <f>O334*H334</f>
        <v>0</v>
      </c>
      <c r="Q334" s="249">
        <v>0</v>
      </c>
      <c r="R334" s="249">
        <f>Q334*H334</f>
        <v>0</v>
      </c>
      <c r="S334" s="249">
        <v>0</v>
      </c>
      <c r="T334" s="250">
        <f>S334*H334</f>
        <v>0</v>
      </c>
      <c r="AR334" s="25" t="s">
        <v>786</v>
      </c>
      <c r="AT334" s="25" t="s">
        <v>396</v>
      </c>
      <c r="AU334" s="25" t="s">
        <v>24</v>
      </c>
      <c r="AY334" s="25" t="s">
        <v>394</v>
      </c>
      <c r="BE334" s="251">
        <f>IF(N334="základní",J334,0)</f>
        <v>0</v>
      </c>
      <c r="BF334" s="251">
        <f>IF(N334="snížená",J334,0)</f>
        <v>0</v>
      </c>
      <c r="BG334" s="251">
        <f>IF(N334="zákl. přenesená",J334,0)</f>
        <v>0</v>
      </c>
      <c r="BH334" s="251">
        <f>IF(N334="sníž. přenesená",J334,0)</f>
        <v>0</v>
      </c>
      <c r="BI334" s="251">
        <f>IF(N334="nulová",J334,0)</f>
        <v>0</v>
      </c>
      <c r="BJ334" s="25" t="s">
        <v>24</v>
      </c>
      <c r="BK334" s="251">
        <f>ROUND(I334*H334,2)</f>
        <v>0</v>
      </c>
      <c r="BL334" s="25" t="s">
        <v>786</v>
      </c>
      <c r="BM334" s="25" t="s">
        <v>1353</v>
      </c>
    </row>
    <row r="335" spans="2:47" s="1" customFormat="1" ht="13.5">
      <c r="B335" s="47"/>
      <c r="C335" s="75"/>
      <c r="D335" s="252" t="s">
        <v>403</v>
      </c>
      <c r="E335" s="75"/>
      <c r="F335" s="253" t="s">
        <v>3986</v>
      </c>
      <c r="G335" s="75"/>
      <c r="H335" s="75"/>
      <c r="I335" s="208"/>
      <c r="J335" s="75"/>
      <c r="K335" s="75"/>
      <c r="L335" s="73"/>
      <c r="M335" s="254"/>
      <c r="N335" s="48"/>
      <c r="O335" s="48"/>
      <c r="P335" s="48"/>
      <c r="Q335" s="48"/>
      <c r="R335" s="48"/>
      <c r="S335" s="48"/>
      <c r="T335" s="96"/>
      <c r="AT335" s="25" t="s">
        <v>403</v>
      </c>
      <c r="AU335" s="25" t="s">
        <v>24</v>
      </c>
    </row>
    <row r="336" spans="2:47" s="1" customFormat="1" ht="13.5">
      <c r="B336" s="47"/>
      <c r="C336" s="75"/>
      <c r="D336" s="252" t="s">
        <v>842</v>
      </c>
      <c r="E336" s="75"/>
      <c r="F336" s="308" t="s">
        <v>3834</v>
      </c>
      <c r="G336" s="75"/>
      <c r="H336" s="75"/>
      <c r="I336" s="208"/>
      <c r="J336" s="75"/>
      <c r="K336" s="75"/>
      <c r="L336" s="73"/>
      <c r="M336" s="254"/>
      <c r="N336" s="48"/>
      <c r="O336" s="48"/>
      <c r="P336" s="48"/>
      <c r="Q336" s="48"/>
      <c r="R336" s="48"/>
      <c r="S336" s="48"/>
      <c r="T336" s="96"/>
      <c r="AT336" s="25" t="s">
        <v>842</v>
      </c>
      <c r="AU336" s="25" t="s">
        <v>24</v>
      </c>
    </row>
    <row r="337" spans="2:63" s="11" customFormat="1" ht="37.4" customHeight="1">
      <c r="B337" s="224"/>
      <c r="C337" s="225"/>
      <c r="D337" s="226" t="s">
        <v>72</v>
      </c>
      <c r="E337" s="227" t="s">
        <v>437</v>
      </c>
      <c r="F337" s="227" t="s">
        <v>3987</v>
      </c>
      <c r="G337" s="225"/>
      <c r="H337" s="225"/>
      <c r="I337" s="228"/>
      <c r="J337" s="229">
        <f>BK337</f>
        <v>0</v>
      </c>
      <c r="K337" s="225"/>
      <c r="L337" s="230"/>
      <c r="M337" s="231"/>
      <c r="N337" s="232"/>
      <c r="O337" s="232"/>
      <c r="P337" s="233">
        <f>SUM(P338:P340)</f>
        <v>0</v>
      </c>
      <c r="Q337" s="232"/>
      <c r="R337" s="233">
        <f>SUM(R338:R340)</f>
        <v>0</v>
      </c>
      <c r="S337" s="232"/>
      <c r="T337" s="234">
        <f>SUM(T338:T340)</f>
        <v>0</v>
      </c>
      <c r="AR337" s="235" t="s">
        <v>24</v>
      </c>
      <c r="AT337" s="236" t="s">
        <v>72</v>
      </c>
      <c r="AU337" s="236" t="s">
        <v>73</v>
      </c>
      <c r="AY337" s="235" t="s">
        <v>394</v>
      </c>
      <c r="BK337" s="237">
        <f>SUM(BK338:BK340)</f>
        <v>0</v>
      </c>
    </row>
    <row r="338" spans="2:65" s="1" customFormat="1" ht="25.5" customHeight="1">
      <c r="B338" s="47"/>
      <c r="C338" s="240" t="s">
        <v>884</v>
      </c>
      <c r="D338" s="240" t="s">
        <v>396</v>
      </c>
      <c r="E338" s="241" t="s">
        <v>3988</v>
      </c>
      <c r="F338" s="242" t="s">
        <v>3989</v>
      </c>
      <c r="G338" s="243" t="s">
        <v>3857</v>
      </c>
      <c r="H338" s="244">
        <v>70</v>
      </c>
      <c r="I338" s="245"/>
      <c r="J338" s="246">
        <f>ROUND(I338*H338,2)</f>
        <v>0</v>
      </c>
      <c r="K338" s="242" t="s">
        <v>22</v>
      </c>
      <c r="L338" s="73"/>
      <c r="M338" s="247" t="s">
        <v>22</v>
      </c>
      <c r="N338" s="248" t="s">
        <v>44</v>
      </c>
      <c r="O338" s="48"/>
      <c r="P338" s="249">
        <f>O338*H338</f>
        <v>0</v>
      </c>
      <c r="Q338" s="249">
        <v>0</v>
      </c>
      <c r="R338" s="249">
        <f>Q338*H338</f>
        <v>0</v>
      </c>
      <c r="S338" s="249">
        <v>0</v>
      </c>
      <c r="T338" s="250">
        <f>S338*H338</f>
        <v>0</v>
      </c>
      <c r="AR338" s="25" t="s">
        <v>786</v>
      </c>
      <c r="AT338" s="25" t="s">
        <v>396</v>
      </c>
      <c r="AU338" s="25" t="s">
        <v>24</v>
      </c>
      <c r="AY338" s="25" t="s">
        <v>394</v>
      </c>
      <c r="BE338" s="251">
        <f>IF(N338="základní",J338,0)</f>
        <v>0</v>
      </c>
      <c r="BF338" s="251">
        <f>IF(N338="snížená",J338,0)</f>
        <v>0</v>
      </c>
      <c r="BG338" s="251">
        <f>IF(N338="zákl. přenesená",J338,0)</f>
        <v>0</v>
      </c>
      <c r="BH338" s="251">
        <f>IF(N338="sníž. přenesená",J338,0)</f>
        <v>0</v>
      </c>
      <c r="BI338" s="251">
        <f>IF(N338="nulová",J338,0)</f>
        <v>0</v>
      </c>
      <c r="BJ338" s="25" t="s">
        <v>24</v>
      </c>
      <c r="BK338" s="251">
        <f>ROUND(I338*H338,2)</f>
        <v>0</v>
      </c>
      <c r="BL338" s="25" t="s">
        <v>786</v>
      </c>
      <c r="BM338" s="25" t="s">
        <v>1369</v>
      </c>
    </row>
    <row r="339" spans="2:47" s="1" customFormat="1" ht="13.5">
      <c r="B339" s="47"/>
      <c r="C339" s="75"/>
      <c r="D339" s="252" t="s">
        <v>403</v>
      </c>
      <c r="E339" s="75"/>
      <c r="F339" s="253" t="s">
        <v>3989</v>
      </c>
      <c r="G339" s="75"/>
      <c r="H339" s="75"/>
      <c r="I339" s="208"/>
      <c r="J339" s="75"/>
      <c r="K339" s="75"/>
      <c r="L339" s="73"/>
      <c r="M339" s="254"/>
      <c r="N339" s="48"/>
      <c r="O339" s="48"/>
      <c r="P339" s="48"/>
      <c r="Q339" s="48"/>
      <c r="R339" s="48"/>
      <c r="S339" s="48"/>
      <c r="T339" s="96"/>
      <c r="AT339" s="25" t="s">
        <v>403</v>
      </c>
      <c r="AU339" s="25" t="s">
        <v>24</v>
      </c>
    </row>
    <row r="340" spans="2:47" s="1" customFormat="1" ht="13.5">
      <c r="B340" s="47"/>
      <c r="C340" s="75"/>
      <c r="D340" s="252" t="s">
        <v>842</v>
      </c>
      <c r="E340" s="75"/>
      <c r="F340" s="308" t="s">
        <v>3831</v>
      </c>
      <c r="G340" s="75"/>
      <c r="H340" s="75"/>
      <c r="I340" s="208"/>
      <c r="J340" s="75"/>
      <c r="K340" s="75"/>
      <c r="L340" s="73"/>
      <c r="M340" s="254"/>
      <c r="N340" s="48"/>
      <c r="O340" s="48"/>
      <c r="P340" s="48"/>
      <c r="Q340" s="48"/>
      <c r="R340" s="48"/>
      <c r="S340" s="48"/>
      <c r="T340" s="96"/>
      <c r="AT340" s="25" t="s">
        <v>842</v>
      </c>
      <c r="AU340" s="25" t="s">
        <v>24</v>
      </c>
    </row>
    <row r="341" spans="2:63" s="11" customFormat="1" ht="37.4" customHeight="1">
      <c r="B341" s="224"/>
      <c r="C341" s="225"/>
      <c r="D341" s="226" t="s">
        <v>72</v>
      </c>
      <c r="E341" s="227" t="s">
        <v>443</v>
      </c>
      <c r="F341" s="227" t="s">
        <v>3990</v>
      </c>
      <c r="G341" s="225"/>
      <c r="H341" s="225"/>
      <c r="I341" s="228"/>
      <c r="J341" s="229">
        <f>BK341</f>
        <v>0</v>
      </c>
      <c r="K341" s="225"/>
      <c r="L341" s="230"/>
      <c r="M341" s="231"/>
      <c r="N341" s="232"/>
      <c r="O341" s="232"/>
      <c r="P341" s="233">
        <f>SUM(P342:P357)</f>
        <v>0</v>
      </c>
      <c r="Q341" s="232"/>
      <c r="R341" s="233">
        <f>SUM(R342:R357)</f>
        <v>0</v>
      </c>
      <c r="S341" s="232"/>
      <c r="T341" s="234">
        <f>SUM(T342:T357)</f>
        <v>0</v>
      </c>
      <c r="AR341" s="235" t="s">
        <v>413</v>
      </c>
      <c r="AT341" s="236" t="s">
        <v>72</v>
      </c>
      <c r="AU341" s="236" t="s">
        <v>73</v>
      </c>
      <c r="AY341" s="235" t="s">
        <v>394</v>
      </c>
      <c r="BK341" s="237">
        <f>SUM(BK342:BK357)</f>
        <v>0</v>
      </c>
    </row>
    <row r="342" spans="2:65" s="1" customFormat="1" ht="16.5" customHeight="1">
      <c r="B342" s="47"/>
      <c r="C342" s="240" t="s">
        <v>891</v>
      </c>
      <c r="D342" s="240" t="s">
        <v>396</v>
      </c>
      <c r="E342" s="241" t="s">
        <v>3991</v>
      </c>
      <c r="F342" s="242" t="s">
        <v>3992</v>
      </c>
      <c r="G342" s="243" t="s">
        <v>3993</v>
      </c>
      <c r="H342" s="244">
        <v>1</v>
      </c>
      <c r="I342" s="245"/>
      <c r="J342" s="246">
        <f>ROUND(I342*H342,2)</f>
        <v>0</v>
      </c>
      <c r="K342" s="242" t="s">
        <v>22</v>
      </c>
      <c r="L342" s="73"/>
      <c r="M342" s="247" t="s">
        <v>22</v>
      </c>
      <c r="N342" s="248" t="s">
        <v>44</v>
      </c>
      <c r="O342" s="48"/>
      <c r="P342" s="249">
        <f>O342*H342</f>
        <v>0</v>
      </c>
      <c r="Q342" s="249">
        <v>0</v>
      </c>
      <c r="R342" s="249">
        <f>Q342*H342</f>
        <v>0</v>
      </c>
      <c r="S342" s="249">
        <v>0</v>
      </c>
      <c r="T342" s="250">
        <f>S342*H342</f>
        <v>0</v>
      </c>
      <c r="AR342" s="25" t="s">
        <v>786</v>
      </c>
      <c r="AT342" s="25" t="s">
        <v>396</v>
      </c>
      <c r="AU342" s="25" t="s">
        <v>24</v>
      </c>
      <c r="AY342" s="25" t="s">
        <v>394</v>
      </c>
      <c r="BE342" s="251">
        <f>IF(N342="základní",J342,0)</f>
        <v>0</v>
      </c>
      <c r="BF342" s="251">
        <f>IF(N342="snížená",J342,0)</f>
        <v>0</v>
      </c>
      <c r="BG342" s="251">
        <f>IF(N342="zákl. přenesená",J342,0)</f>
        <v>0</v>
      </c>
      <c r="BH342" s="251">
        <f>IF(N342="sníž. přenesená",J342,0)</f>
        <v>0</v>
      </c>
      <c r="BI342" s="251">
        <f>IF(N342="nulová",J342,0)</f>
        <v>0</v>
      </c>
      <c r="BJ342" s="25" t="s">
        <v>24</v>
      </c>
      <c r="BK342" s="251">
        <f>ROUND(I342*H342,2)</f>
        <v>0</v>
      </c>
      <c r="BL342" s="25" t="s">
        <v>786</v>
      </c>
      <c r="BM342" s="25" t="s">
        <v>3994</v>
      </c>
    </row>
    <row r="343" spans="2:47" s="1" customFormat="1" ht="13.5">
      <c r="B343" s="47"/>
      <c r="C343" s="75"/>
      <c r="D343" s="252" t="s">
        <v>403</v>
      </c>
      <c r="E343" s="75"/>
      <c r="F343" s="253" t="s">
        <v>3992</v>
      </c>
      <c r="G343" s="75"/>
      <c r="H343" s="75"/>
      <c r="I343" s="208"/>
      <c r="J343" s="75"/>
      <c r="K343" s="75"/>
      <c r="L343" s="73"/>
      <c r="M343" s="254"/>
      <c r="N343" s="48"/>
      <c r="O343" s="48"/>
      <c r="P343" s="48"/>
      <c r="Q343" s="48"/>
      <c r="R343" s="48"/>
      <c r="S343" s="48"/>
      <c r="T343" s="96"/>
      <c r="AT343" s="25" t="s">
        <v>403</v>
      </c>
      <c r="AU343" s="25" t="s">
        <v>24</v>
      </c>
    </row>
    <row r="344" spans="2:65" s="1" customFormat="1" ht="16.5" customHeight="1">
      <c r="B344" s="47"/>
      <c r="C344" s="240" t="s">
        <v>895</v>
      </c>
      <c r="D344" s="240" t="s">
        <v>396</v>
      </c>
      <c r="E344" s="241" t="s">
        <v>3995</v>
      </c>
      <c r="F344" s="242" t="s">
        <v>3996</v>
      </c>
      <c r="G344" s="243" t="s">
        <v>3993</v>
      </c>
      <c r="H344" s="244">
        <v>1</v>
      </c>
      <c r="I344" s="245"/>
      <c r="J344" s="246">
        <f>ROUND(I344*H344,2)</f>
        <v>0</v>
      </c>
      <c r="K344" s="242" t="s">
        <v>22</v>
      </c>
      <c r="L344" s="73"/>
      <c r="M344" s="247" t="s">
        <v>22</v>
      </c>
      <c r="N344" s="248" t="s">
        <v>44</v>
      </c>
      <c r="O344" s="48"/>
      <c r="P344" s="249">
        <f>O344*H344</f>
        <v>0</v>
      </c>
      <c r="Q344" s="249">
        <v>0</v>
      </c>
      <c r="R344" s="249">
        <f>Q344*H344</f>
        <v>0</v>
      </c>
      <c r="S344" s="249">
        <v>0</v>
      </c>
      <c r="T344" s="250">
        <f>S344*H344</f>
        <v>0</v>
      </c>
      <c r="AR344" s="25" t="s">
        <v>786</v>
      </c>
      <c r="AT344" s="25" t="s">
        <v>396</v>
      </c>
      <c r="AU344" s="25" t="s">
        <v>24</v>
      </c>
      <c r="AY344" s="25" t="s">
        <v>394</v>
      </c>
      <c r="BE344" s="251">
        <f>IF(N344="základní",J344,0)</f>
        <v>0</v>
      </c>
      <c r="BF344" s="251">
        <f>IF(N344="snížená",J344,0)</f>
        <v>0</v>
      </c>
      <c r="BG344" s="251">
        <f>IF(N344="zákl. přenesená",J344,0)</f>
        <v>0</v>
      </c>
      <c r="BH344" s="251">
        <f>IF(N344="sníž. přenesená",J344,0)</f>
        <v>0</v>
      </c>
      <c r="BI344" s="251">
        <f>IF(N344="nulová",J344,0)</f>
        <v>0</v>
      </c>
      <c r="BJ344" s="25" t="s">
        <v>24</v>
      </c>
      <c r="BK344" s="251">
        <f>ROUND(I344*H344,2)</f>
        <v>0</v>
      </c>
      <c r="BL344" s="25" t="s">
        <v>786</v>
      </c>
      <c r="BM344" s="25" t="s">
        <v>3997</v>
      </c>
    </row>
    <row r="345" spans="2:47" s="1" customFormat="1" ht="13.5">
      <c r="B345" s="47"/>
      <c r="C345" s="75"/>
      <c r="D345" s="252" t="s">
        <v>403</v>
      </c>
      <c r="E345" s="75"/>
      <c r="F345" s="253" t="s">
        <v>3996</v>
      </c>
      <c r="G345" s="75"/>
      <c r="H345" s="75"/>
      <c r="I345" s="208"/>
      <c r="J345" s="75"/>
      <c r="K345" s="75"/>
      <c r="L345" s="73"/>
      <c r="M345" s="254"/>
      <c r="N345" s="48"/>
      <c r="O345" s="48"/>
      <c r="P345" s="48"/>
      <c r="Q345" s="48"/>
      <c r="R345" s="48"/>
      <c r="S345" s="48"/>
      <c r="T345" s="96"/>
      <c r="AT345" s="25" t="s">
        <v>403</v>
      </c>
      <c r="AU345" s="25" t="s">
        <v>24</v>
      </c>
    </row>
    <row r="346" spans="2:65" s="1" customFormat="1" ht="16.5" customHeight="1">
      <c r="B346" s="47"/>
      <c r="C346" s="240" t="s">
        <v>902</v>
      </c>
      <c r="D346" s="240" t="s">
        <v>396</v>
      </c>
      <c r="E346" s="241" t="s">
        <v>3998</v>
      </c>
      <c r="F346" s="242" t="s">
        <v>3999</v>
      </c>
      <c r="G346" s="243" t="s">
        <v>3993</v>
      </c>
      <c r="H346" s="244">
        <v>1</v>
      </c>
      <c r="I346" s="245"/>
      <c r="J346" s="246">
        <f>ROUND(I346*H346,2)</f>
        <v>0</v>
      </c>
      <c r="K346" s="242" t="s">
        <v>22</v>
      </c>
      <c r="L346" s="73"/>
      <c r="M346" s="247" t="s">
        <v>22</v>
      </c>
      <c r="N346" s="248" t="s">
        <v>44</v>
      </c>
      <c r="O346" s="48"/>
      <c r="P346" s="249">
        <f>O346*H346</f>
        <v>0</v>
      </c>
      <c r="Q346" s="249">
        <v>0</v>
      </c>
      <c r="R346" s="249">
        <f>Q346*H346</f>
        <v>0</v>
      </c>
      <c r="S346" s="249">
        <v>0</v>
      </c>
      <c r="T346" s="250">
        <f>S346*H346</f>
        <v>0</v>
      </c>
      <c r="AR346" s="25" t="s">
        <v>786</v>
      </c>
      <c r="AT346" s="25" t="s">
        <v>396</v>
      </c>
      <c r="AU346" s="25" t="s">
        <v>24</v>
      </c>
      <c r="AY346" s="25" t="s">
        <v>394</v>
      </c>
      <c r="BE346" s="251">
        <f>IF(N346="základní",J346,0)</f>
        <v>0</v>
      </c>
      <c r="BF346" s="251">
        <f>IF(N346="snížená",J346,0)</f>
        <v>0</v>
      </c>
      <c r="BG346" s="251">
        <f>IF(N346="zákl. přenesená",J346,0)</f>
        <v>0</v>
      </c>
      <c r="BH346" s="251">
        <f>IF(N346="sníž. přenesená",J346,0)</f>
        <v>0</v>
      </c>
      <c r="BI346" s="251">
        <f>IF(N346="nulová",J346,0)</f>
        <v>0</v>
      </c>
      <c r="BJ346" s="25" t="s">
        <v>24</v>
      </c>
      <c r="BK346" s="251">
        <f>ROUND(I346*H346,2)</f>
        <v>0</v>
      </c>
      <c r="BL346" s="25" t="s">
        <v>786</v>
      </c>
      <c r="BM346" s="25" t="s">
        <v>4000</v>
      </c>
    </row>
    <row r="347" spans="2:47" s="1" customFormat="1" ht="13.5">
      <c r="B347" s="47"/>
      <c r="C347" s="75"/>
      <c r="D347" s="252" t="s">
        <v>403</v>
      </c>
      <c r="E347" s="75"/>
      <c r="F347" s="253" t="s">
        <v>3999</v>
      </c>
      <c r="G347" s="75"/>
      <c r="H347" s="75"/>
      <c r="I347" s="208"/>
      <c r="J347" s="75"/>
      <c r="K347" s="75"/>
      <c r="L347" s="73"/>
      <c r="M347" s="254"/>
      <c r="N347" s="48"/>
      <c r="O347" s="48"/>
      <c r="P347" s="48"/>
      <c r="Q347" s="48"/>
      <c r="R347" s="48"/>
      <c r="S347" s="48"/>
      <c r="T347" s="96"/>
      <c r="AT347" s="25" t="s">
        <v>403</v>
      </c>
      <c r="AU347" s="25" t="s">
        <v>24</v>
      </c>
    </row>
    <row r="348" spans="2:65" s="1" customFormat="1" ht="16.5" customHeight="1">
      <c r="B348" s="47"/>
      <c r="C348" s="240" t="s">
        <v>906</v>
      </c>
      <c r="D348" s="240" t="s">
        <v>396</v>
      </c>
      <c r="E348" s="241" t="s">
        <v>4001</v>
      </c>
      <c r="F348" s="242" t="s">
        <v>4002</v>
      </c>
      <c r="G348" s="243" t="s">
        <v>3993</v>
      </c>
      <c r="H348" s="244">
        <v>1</v>
      </c>
      <c r="I348" s="245"/>
      <c r="J348" s="246">
        <f>ROUND(I348*H348,2)</f>
        <v>0</v>
      </c>
      <c r="K348" s="242" t="s">
        <v>22</v>
      </c>
      <c r="L348" s="73"/>
      <c r="M348" s="247" t="s">
        <v>22</v>
      </c>
      <c r="N348" s="248" t="s">
        <v>44</v>
      </c>
      <c r="O348" s="48"/>
      <c r="P348" s="249">
        <f>O348*H348</f>
        <v>0</v>
      </c>
      <c r="Q348" s="249">
        <v>0</v>
      </c>
      <c r="R348" s="249">
        <f>Q348*H348</f>
        <v>0</v>
      </c>
      <c r="S348" s="249">
        <v>0</v>
      </c>
      <c r="T348" s="250">
        <f>S348*H348</f>
        <v>0</v>
      </c>
      <c r="AR348" s="25" t="s">
        <v>786</v>
      </c>
      <c r="AT348" s="25" t="s">
        <v>396</v>
      </c>
      <c r="AU348" s="25" t="s">
        <v>24</v>
      </c>
      <c r="AY348" s="25" t="s">
        <v>394</v>
      </c>
      <c r="BE348" s="251">
        <f>IF(N348="základní",J348,0)</f>
        <v>0</v>
      </c>
      <c r="BF348" s="251">
        <f>IF(N348="snížená",J348,0)</f>
        <v>0</v>
      </c>
      <c r="BG348" s="251">
        <f>IF(N348="zákl. přenesená",J348,0)</f>
        <v>0</v>
      </c>
      <c r="BH348" s="251">
        <f>IF(N348="sníž. přenesená",J348,0)</f>
        <v>0</v>
      </c>
      <c r="BI348" s="251">
        <f>IF(N348="nulová",J348,0)</f>
        <v>0</v>
      </c>
      <c r="BJ348" s="25" t="s">
        <v>24</v>
      </c>
      <c r="BK348" s="251">
        <f>ROUND(I348*H348,2)</f>
        <v>0</v>
      </c>
      <c r="BL348" s="25" t="s">
        <v>786</v>
      </c>
      <c r="BM348" s="25" t="s">
        <v>4003</v>
      </c>
    </row>
    <row r="349" spans="2:47" s="1" customFormat="1" ht="13.5">
      <c r="B349" s="47"/>
      <c r="C349" s="75"/>
      <c r="D349" s="252" t="s">
        <v>403</v>
      </c>
      <c r="E349" s="75"/>
      <c r="F349" s="253" t="s">
        <v>4002</v>
      </c>
      <c r="G349" s="75"/>
      <c r="H349" s="75"/>
      <c r="I349" s="208"/>
      <c r="J349" s="75"/>
      <c r="K349" s="75"/>
      <c r="L349" s="73"/>
      <c r="M349" s="254"/>
      <c r="N349" s="48"/>
      <c r="O349" s="48"/>
      <c r="P349" s="48"/>
      <c r="Q349" s="48"/>
      <c r="R349" s="48"/>
      <c r="S349" s="48"/>
      <c r="T349" s="96"/>
      <c r="AT349" s="25" t="s">
        <v>403</v>
      </c>
      <c r="AU349" s="25" t="s">
        <v>24</v>
      </c>
    </row>
    <row r="350" spans="2:65" s="1" customFormat="1" ht="16.5" customHeight="1">
      <c r="B350" s="47"/>
      <c r="C350" s="240" t="s">
        <v>910</v>
      </c>
      <c r="D350" s="240" t="s">
        <v>396</v>
      </c>
      <c r="E350" s="241" t="s">
        <v>4004</v>
      </c>
      <c r="F350" s="242" t="s">
        <v>4005</v>
      </c>
      <c r="G350" s="243" t="s">
        <v>3993</v>
      </c>
      <c r="H350" s="244">
        <v>1</v>
      </c>
      <c r="I350" s="245"/>
      <c r="J350" s="246">
        <f>ROUND(I350*H350,2)</f>
        <v>0</v>
      </c>
      <c r="K350" s="242" t="s">
        <v>22</v>
      </c>
      <c r="L350" s="73"/>
      <c r="M350" s="247" t="s">
        <v>22</v>
      </c>
      <c r="N350" s="248" t="s">
        <v>44</v>
      </c>
      <c r="O350" s="48"/>
      <c r="P350" s="249">
        <f>O350*H350</f>
        <v>0</v>
      </c>
      <c r="Q350" s="249">
        <v>0</v>
      </c>
      <c r="R350" s="249">
        <f>Q350*H350</f>
        <v>0</v>
      </c>
      <c r="S350" s="249">
        <v>0</v>
      </c>
      <c r="T350" s="250">
        <f>S350*H350</f>
        <v>0</v>
      </c>
      <c r="AR350" s="25" t="s">
        <v>786</v>
      </c>
      <c r="AT350" s="25" t="s">
        <v>396</v>
      </c>
      <c r="AU350" s="25" t="s">
        <v>24</v>
      </c>
      <c r="AY350" s="25" t="s">
        <v>394</v>
      </c>
      <c r="BE350" s="251">
        <f>IF(N350="základní",J350,0)</f>
        <v>0</v>
      </c>
      <c r="BF350" s="251">
        <f>IF(N350="snížená",J350,0)</f>
        <v>0</v>
      </c>
      <c r="BG350" s="251">
        <f>IF(N350="zákl. přenesená",J350,0)</f>
        <v>0</v>
      </c>
      <c r="BH350" s="251">
        <f>IF(N350="sníž. přenesená",J350,0)</f>
        <v>0</v>
      </c>
      <c r="BI350" s="251">
        <f>IF(N350="nulová",J350,0)</f>
        <v>0</v>
      </c>
      <c r="BJ350" s="25" t="s">
        <v>24</v>
      </c>
      <c r="BK350" s="251">
        <f>ROUND(I350*H350,2)</f>
        <v>0</v>
      </c>
      <c r="BL350" s="25" t="s">
        <v>786</v>
      </c>
      <c r="BM350" s="25" t="s">
        <v>4006</v>
      </c>
    </row>
    <row r="351" spans="2:47" s="1" customFormat="1" ht="13.5">
      <c r="B351" s="47"/>
      <c r="C351" s="75"/>
      <c r="D351" s="252" t="s">
        <v>403</v>
      </c>
      <c r="E351" s="75"/>
      <c r="F351" s="253" t="s">
        <v>4005</v>
      </c>
      <c r="G351" s="75"/>
      <c r="H351" s="75"/>
      <c r="I351" s="208"/>
      <c r="J351" s="75"/>
      <c r="K351" s="75"/>
      <c r="L351" s="73"/>
      <c r="M351" s="254"/>
      <c r="N351" s="48"/>
      <c r="O351" s="48"/>
      <c r="P351" s="48"/>
      <c r="Q351" s="48"/>
      <c r="R351" s="48"/>
      <c r="S351" s="48"/>
      <c r="T351" s="96"/>
      <c r="AT351" s="25" t="s">
        <v>403</v>
      </c>
      <c r="AU351" s="25" t="s">
        <v>24</v>
      </c>
    </row>
    <row r="352" spans="2:65" s="1" customFormat="1" ht="16.5" customHeight="1">
      <c r="B352" s="47"/>
      <c r="C352" s="240" t="s">
        <v>916</v>
      </c>
      <c r="D352" s="240" t="s">
        <v>396</v>
      </c>
      <c r="E352" s="241" t="s">
        <v>4007</v>
      </c>
      <c r="F352" s="242" t="s">
        <v>4008</v>
      </c>
      <c r="G352" s="243" t="s">
        <v>3993</v>
      </c>
      <c r="H352" s="244">
        <v>1</v>
      </c>
      <c r="I352" s="245"/>
      <c r="J352" s="246">
        <f>ROUND(I352*H352,2)</f>
        <v>0</v>
      </c>
      <c r="K352" s="242" t="s">
        <v>22</v>
      </c>
      <c r="L352" s="73"/>
      <c r="M352" s="247" t="s">
        <v>22</v>
      </c>
      <c r="N352" s="248" t="s">
        <v>44</v>
      </c>
      <c r="O352" s="48"/>
      <c r="P352" s="249">
        <f>O352*H352</f>
        <v>0</v>
      </c>
      <c r="Q352" s="249">
        <v>0</v>
      </c>
      <c r="R352" s="249">
        <f>Q352*H352</f>
        <v>0</v>
      </c>
      <c r="S352" s="249">
        <v>0</v>
      </c>
      <c r="T352" s="250">
        <f>S352*H352</f>
        <v>0</v>
      </c>
      <c r="AR352" s="25" t="s">
        <v>786</v>
      </c>
      <c r="AT352" s="25" t="s">
        <v>396</v>
      </c>
      <c r="AU352" s="25" t="s">
        <v>24</v>
      </c>
      <c r="AY352" s="25" t="s">
        <v>394</v>
      </c>
      <c r="BE352" s="251">
        <f>IF(N352="základní",J352,0)</f>
        <v>0</v>
      </c>
      <c r="BF352" s="251">
        <f>IF(N352="snížená",J352,0)</f>
        <v>0</v>
      </c>
      <c r="BG352" s="251">
        <f>IF(N352="zákl. přenesená",J352,0)</f>
        <v>0</v>
      </c>
      <c r="BH352" s="251">
        <f>IF(N352="sníž. přenesená",J352,0)</f>
        <v>0</v>
      </c>
      <c r="BI352" s="251">
        <f>IF(N352="nulová",J352,0)</f>
        <v>0</v>
      </c>
      <c r="BJ352" s="25" t="s">
        <v>24</v>
      </c>
      <c r="BK352" s="251">
        <f>ROUND(I352*H352,2)</f>
        <v>0</v>
      </c>
      <c r="BL352" s="25" t="s">
        <v>786</v>
      </c>
      <c r="BM352" s="25" t="s">
        <v>4009</v>
      </c>
    </row>
    <row r="353" spans="2:47" s="1" customFormat="1" ht="13.5">
      <c r="B353" s="47"/>
      <c r="C353" s="75"/>
      <c r="D353" s="252" t="s">
        <v>403</v>
      </c>
      <c r="E353" s="75"/>
      <c r="F353" s="253" t="s">
        <v>4008</v>
      </c>
      <c r="G353" s="75"/>
      <c r="H353" s="75"/>
      <c r="I353" s="208"/>
      <c r="J353" s="75"/>
      <c r="K353" s="75"/>
      <c r="L353" s="73"/>
      <c r="M353" s="254"/>
      <c r="N353" s="48"/>
      <c r="O353" s="48"/>
      <c r="P353" s="48"/>
      <c r="Q353" s="48"/>
      <c r="R353" s="48"/>
      <c r="S353" s="48"/>
      <c r="T353" s="96"/>
      <c r="AT353" s="25" t="s">
        <v>403</v>
      </c>
      <c r="AU353" s="25" t="s">
        <v>24</v>
      </c>
    </row>
    <row r="354" spans="2:65" s="1" customFormat="1" ht="16.5" customHeight="1">
      <c r="B354" s="47"/>
      <c r="C354" s="240" t="s">
        <v>922</v>
      </c>
      <c r="D354" s="240" t="s">
        <v>396</v>
      </c>
      <c r="E354" s="241" t="s">
        <v>4010</v>
      </c>
      <c r="F354" s="242" t="s">
        <v>4011</v>
      </c>
      <c r="G354" s="243" t="s">
        <v>3993</v>
      </c>
      <c r="H354" s="244">
        <v>1</v>
      </c>
      <c r="I354" s="245"/>
      <c r="J354" s="246">
        <f>ROUND(I354*H354,2)</f>
        <v>0</v>
      </c>
      <c r="K354" s="242" t="s">
        <v>22</v>
      </c>
      <c r="L354" s="73"/>
      <c r="M354" s="247" t="s">
        <v>22</v>
      </c>
      <c r="N354" s="248" t="s">
        <v>44</v>
      </c>
      <c r="O354" s="48"/>
      <c r="P354" s="249">
        <f>O354*H354</f>
        <v>0</v>
      </c>
      <c r="Q354" s="249">
        <v>0</v>
      </c>
      <c r="R354" s="249">
        <f>Q354*H354</f>
        <v>0</v>
      </c>
      <c r="S354" s="249">
        <v>0</v>
      </c>
      <c r="T354" s="250">
        <f>S354*H354</f>
        <v>0</v>
      </c>
      <c r="AR354" s="25" t="s">
        <v>786</v>
      </c>
      <c r="AT354" s="25" t="s">
        <v>396</v>
      </c>
      <c r="AU354" s="25" t="s">
        <v>24</v>
      </c>
      <c r="AY354" s="25" t="s">
        <v>394</v>
      </c>
      <c r="BE354" s="251">
        <f>IF(N354="základní",J354,0)</f>
        <v>0</v>
      </c>
      <c r="BF354" s="251">
        <f>IF(N354="snížená",J354,0)</f>
        <v>0</v>
      </c>
      <c r="BG354" s="251">
        <f>IF(N354="zákl. přenesená",J354,0)</f>
        <v>0</v>
      </c>
      <c r="BH354" s="251">
        <f>IF(N354="sníž. přenesená",J354,0)</f>
        <v>0</v>
      </c>
      <c r="BI354" s="251">
        <f>IF(N354="nulová",J354,0)</f>
        <v>0</v>
      </c>
      <c r="BJ354" s="25" t="s">
        <v>24</v>
      </c>
      <c r="BK354" s="251">
        <f>ROUND(I354*H354,2)</f>
        <v>0</v>
      </c>
      <c r="BL354" s="25" t="s">
        <v>786</v>
      </c>
      <c r="BM354" s="25" t="s">
        <v>4012</v>
      </c>
    </row>
    <row r="355" spans="2:47" s="1" customFormat="1" ht="13.5">
      <c r="B355" s="47"/>
      <c r="C355" s="75"/>
      <c r="D355" s="252" t="s">
        <v>403</v>
      </c>
      <c r="E355" s="75"/>
      <c r="F355" s="253" t="s">
        <v>4011</v>
      </c>
      <c r="G355" s="75"/>
      <c r="H355" s="75"/>
      <c r="I355" s="208"/>
      <c r="J355" s="75"/>
      <c r="K355" s="75"/>
      <c r="L355" s="73"/>
      <c r="M355" s="254"/>
      <c r="N355" s="48"/>
      <c r="O355" s="48"/>
      <c r="P355" s="48"/>
      <c r="Q355" s="48"/>
      <c r="R355" s="48"/>
      <c r="S355" s="48"/>
      <c r="T355" s="96"/>
      <c r="AT355" s="25" t="s">
        <v>403</v>
      </c>
      <c r="AU355" s="25" t="s">
        <v>24</v>
      </c>
    </row>
    <row r="356" spans="2:65" s="1" customFormat="1" ht="16.5" customHeight="1">
      <c r="B356" s="47"/>
      <c r="C356" s="240" t="s">
        <v>927</v>
      </c>
      <c r="D356" s="240" t="s">
        <v>396</v>
      </c>
      <c r="E356" s="241" t="s">
        <v>4013</v>
      </c>
      <c r="F356" s="242" t="s">
        <v>4014</v>
      </c>
      <c r="G356" s="243" t="s">
        <v>3993</v>
      </c>
      <c r="H356" s="244">
        <v>1</v>
      </c>
      <c r="I356" s="245"/>
      <c r="J356" s="246">
        <f>ROUND(I356*H356,2)</f>
        <v>0</v>
      </c>
      <c r="K356" s="242" t="s">
        <v>22</v>
      </c>
      <c r="L356" s="73"/>
      <c r="M356" s="247" t="s">
        <v>22</v>
      </c>
      <c r="N356" s="248" t="s">
        <v>44</v>
      </c>
      <c r="O356" s="48"/>
      <c r="P356" s="249">
        <f>O356*H356</f>
        <v>0</v>
      </c>
      <c r="Q356" s="249">
        <v>0</v>
      </c>
      <c r="R356" s="249">
        <f>Q356*H356</f>
        <v>0</v>
      </c>
      <c r="S356" s="249">
        <v>0</v>
      </c>
      <c r="T356" s="250">
        <f>S356*H356</f>
        <v>0</v>
      </c>
      <c r="AR356" s="25" t="s">
        <v>786</v>
      </c>
      <c r="AT356" s="25" t="s">
        <v>396</v>
      </c>
      <c r="AU356" s="25" t="s">
        <v>24</v>
      </c>
      <c r="AY356" s="25" t="s">
        <v>394</v>
      </c>
      <c r="BE356" s="251">
        <f>IF(N356="základní",J356,0)</f>
        <v>0</v>
      </c>
      <c r="BF356" s="251">
        <f>IF(N356="snížená",J356,0)</f>
        <v>0</v>
      </c>
      <c r="BG356" s="251">
        <f>IF(N356="zákl. přenesená",J356,0)</f>
        <v>0</v>
      </c>
      <c r="BH356" s="251">
        <f>IF(N356="sníž. přenesená",J356,0)</f>
        <v>0</v>
      </c>
      <c r="BI356" s="251">
        <f>IF(N356="nulová",J356,0)</f>
        <v>0</v>
      </c>
      <c r="BJ356" s="25" t="s">
        <v>24</v>
      </c>
      <c r="BK356" s="251">
        <f>ROUND(I356*H356,2)</f>
        <v>0</v>
      </c>
      <c r="BL356" s="25" t="s">
        <v>786</v>
      </c>
      <c r="BM356" s="25" t="s">
        <v>4015</v>
      </c>
    </row>
    <row r="357" spans="2:47" s="1" customFormat="1" ht="13.5">
      <c r="B357" s="47"/>
      <c r="C357" s="75"/>
      <c r="D357" s="252" t="s">
        <v>403</v>
      </c>
      <c r="E357" s="75"/>
      <c r="F357" s="253" t="s">
        <v>4014</v>
      </c>
      <c r="G357" s="75"/>
      <c r="H357" s="75"/>
      <c r="I357" s="208"/>
      <c r="J357" s="75"/>
      <c r="K357" s="75"/>
      <c r="L357" s="73"/>
      <c r="M357" s="309"/>
      <c r="N357" s="310"/>
      <c r="O357" s="310"/>
      <c r="P357" s="310"/>
      <c r="Q357" s="310"/>
      <c r="R357" s="310"/>
      <c r="S357" s="310"/>
      <c r="T357" s="311"/>
      <c r="AT357" s="25" t="s">
        <v>403</v>
      </c>
      <c r="AU357" s="25" t="s">
        <v>24</v>
      </c>
    </row>
    <row r="358" spans="2:12" s="1" customFormat="1" ht="6.95" customHeight="1">
      <c r="B358" s="68"/>
      <c r="C358" s="69"/>
      <c r="D358" s="69"/>
      <c r="E358" s="69"/>
      <c r="F358" s="69"/>
      <c r="G358" s="69"/>
      <c r="H358" s="69"/>
      <c r="I358" s="181"/>
      <c r="J358" s="69"/>
      <c r="K358" s="69"/>
      <c r="L358" s="73"/>
    </row>
  </sheetData>
  <sheetProtection password="CC35" sheet="1" objects="1" scenarios="1" formatColumns="0" formatRows="0" autoFilter="0"/>
  <autoFilter ref="C89:K357"/>
  <mergeCells count="13">
    <mergeCell ref="E7:H7"/>
    <mergeCell ref="E9:H9"/>
    <mergeCell ref="E11:H11"/>
    <mergeCell ref="E26:H26"/>
    <mergeCell ref="E47:H47"/>
    <mergeCell ref="E49:H49"/>
    <mergeCell ref="E51:H51"/>
    <mergeCell ref="J55:J56"/>
    <mergeCell ref="E78:H78"/>
    <mergeCell ref="E80:H80"/>
    <mergeCell ref="E82:H82"/>
    <mergeCell ref="G1:H1"/>
    <mergeCell ref="L2:V2"/>
  </mergeCells>
  <hyperlinks>
    <hyperlink ref="F1:G1" location="C2" display="1) Krycí list soupisu"/>
    <hyperlink ref="G1:H1" location="C58"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BR776"/>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0"/>
      <c r="C1" s="150"/>
      <c r="D1" s="151" t="s">
        <v>1</v>
      </c>
      <c r="E1" s="150"/>
      <c r="F1" s="152" t="s">
        <v>158</v>
      </c>
      <c r="G1" s="152" t="s">
        <v>159</v>
      </c>
      <c r="H1" s="152"/>
      <c r="I1" s="153"/>
      <c r="J1" s="152" t="s">
        <v>160</v>
      </c>
      <c r="K1" s="151" t="s">
        <v>161</v>
      </c>
      <c r="L1" s="152" t="s">
        <v>162</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AT2" s="25" t="s">
        <v>104</v>
      </c>
    </row>
    <row r="3" spans="2:46" ht="6.95" customHeight="1">
      <c r="B3" s="26"/>
      <c r="C3" s="27"/>
      <c r="D3" s="27"/>
      <c r="E3" s="27"/>
      <c r="F3" s="27"/>
      <c r="G3" s="27"/>
      <c r="H3" s="27"/>
      <c r="I3" s="155"/>
      <c r="J3" s="27"/>
      <c r="K3" s="28"/>
      <c r="AT3" s="25" t="s">
        <v>81</v>
      </c>
    </row>
    <row r="4" spans="2:46" ht="36.95" customHeight="1">
      <c r="B4" s="29"/>
      <c r="C4" s="30"/>
      <c r="D4" s="31" t="s">
        <v>167</v>
      </c>
      <c r="E4" s="30"/>
      <c r="F4" s="30"/>
      <c r="G4" s="30"/>
      <c r="H4" s="30"/>
      <c r="I4" s="156"/>
      <c r="J4" s="30"/>
      <c r="K4" s="32"/>
      <c r="M4" s="33" t="s">
        <v>12</v>
      </c>
      <c r="AT4" s="25" t="s">
        <v>6</v>
      </c>
    </row>
    <row r="5" spans="2:11" ht="6.95" customHeight="1">
      <c r="B5" s="29"/>
      <c r="C5" s="30"/>
      <c r="D5" s="30"/>
      <c r="E5" s="30"/>
      <c r="F5" s="30"/>
      <c r="G5" s="30"/>
      <c r="H5" s="30"/>
      <c r="I5" s="156"/>
      <c r="J5" s="30"/>
      <c r="K5" s="32"/>
    </row>
    <row r="6" spans="2:11" ht="13.5">
      <c r="B6" s="29"/>
      <c r="C6" s="30"/>
      <c r="D6" s="41" t="s">
        <v>18</v>
      </c>
      <c r="E6" s="30"/>
      <c r="F6" s="30"/>
      <c r="G6" s="30"/>
      <c r="H6" s="30"/>
      <c r="I6" s="156"/>
      <c r="J6" s="30"/>
      <c r="K6" s="32"/>
    </row>
    <row r="7" spans="2:11" ht="16.5" customHeight="1">
      <c r="B7" s="29"/>
      <c r="C7" s="30"/>
      <c r="D7" s="30"/>
      <c r="E7" s="157" t="str">
        <f>'Rekapitulace stavby'!K6</f>
        <v>Revitalizace a zatraktivnění pevnosti - Stavební úpravy a přístavba návštěvnického centra</v>
      </c>
      <c r="F7" s="41"/>
      <c r="G7" s="41"/>
      <c r="H7" s="41"/>
      <c r="I7" s="156"/>
      <c r="J7" s="30"/>
      <c r="K7" s="32"/>
    </row>
    <row r="8" spans="2:11" ht="13.5">
      <c r="B8" s="29"/>
      <c r="C8" s="30"/>
      <c r="D8" s="41" t="s">
        <v>176</v>
      </c>
      <c r="E8" s="30"/>
      <c r="F8" s="30"/>
      <c r="G8" s="30"/>
      <c r="H8" s="30"/>
      <c r="I8" s="156"/>
      <c r="J8" s="30"/>
      <c r="K8" s="32"/>
    </row>
    <row r="9" spans="2:11" s="1" customFormat="1" ht="16.5" customHeight="1">
      <c r="B9" s="47"/>
      <c r="C9" s="48"/>
      <c r="D9" s="48"/>
      <c r="E9" s="157" t="s">
        <v>179</v>
      </c>
      <c r="F9" s="48"/>
      <c r="G9" s="48"/>
      <c r="H9" s="48"/>
      <c r="I9" s="158"/>
      <c r="J9" s="48"/>
      <c r="K9" s="52"/>
    </row>
    <row r="10" spans="2:11" s="1" customFormat="1" ht="13.5">
      <c r="B10" s="47"/>
      <c r="C10" s="48"/>
      <c r="D10" s="41" t="s">
        <v>182</v>
      </c>
      <c r="E10" s="48"/>
      <c r="F10" s="48"/>
      <c r="G10" s="48"/>
      <c r="H10" s="48"/>
      <c r="I10" s="158"/>
      <c r="J10" s="48"/>
      <c r="K10" s="52"/>
    </row>
    <row r="11" spans="2:11" s="1" customFormat="1" ht="36.95" customHeight="1">
      <c r="B11" s="47"/>
      <c r="C11" s="48"/>
      <c r="D11" s="48"/>
      <c r="E11" s="159" t="s">
        <v>4016</v>
      </c>
      <c r="F11" s="48"/>
      <c r="G11" s="48"/>
      <c r="H11" s="48"/>
      <c r="I11" s="158"/>
      <c r="J11" s="48"/>
      <c r="K11" s="52"/>
    </row>
    <row r="12" spans="2:11" s="1" customFormat="1" ht="13.5">
      <c r="B12" s="47"/>
      <c r="C12" s="48"/>
      <c r="D12" s="48"/>
      <c r="E12" s="48"/>
      <c r="F12" s="48"/>
      <c r="G12" s="48"/>
      <c r="H12" s="48"/>
      <c r="I12" s="158"/>
      <c r="J12" s="48"/>
      <c r="K12" s="52"/>
    </row>
    <row r="13" spans="2:11" s="1" customFormat="1" ht="14.4" customHeight="1">
      <c r="B13" s="47"/>
      <c r="C13" s="48"/>
      <c r="D13" s="41" t="s">
        <v>21</v>
      </c>
      <c r="E13" s="48"/>
      <c r="F13" s="36" t="s">
        <v>22</v>
      </c>
      <c r="G13" s="48"/>
      <c r="H13" s="48"/>
      <c r="I13" s="160" t="s">
        <v>23</v>
      </c>
      <c r="J13" s="36" t="s">
        <v>22</v>
      </c>
      <c r="K13" s="52"/>
    </row>
    <row r="14" spans="2:11" s="1" customFormat="1" ht="14.4" customHeight="1">
      <c r="B14" s="47"/>
      <c r="C14" s="48"/>
      <c r="D14" s="41" t="s">
        <v>25</v>
      </c>
      <c r="E14" s="48"/>
      <c r="F14" s="36" t="s">
        <v>26</v>
      </c>
      <c r="G14" s="48"/>
      <c r="H14" s="48"/>
      <c r="I14" s="160" t="s">
        <v>27</v>
      </c>
      <c r="J14" s="161" t="str">
        <f>'Rekapitulace stavby'!AN8</f>
        <v>3. 5. 2017</v>
      </c>
      <c r="K14" s="52"/>
    </row>
    <row r="15" spans="2:11" s="1" customFormat="1" ht="10.8" customHeight="1">
      <c r="B15" s="47"/>
      <c r="C15" s="48"/>
      <c r="D15" s="48"/>
      <c r="E15" s="48"/>
      <c r="F15" s="48"/>
      <c r="G15" s="48"/>
      <c r="H15" s="48"/>
      <c r="I15" s="158"/>
      <c r="J15" s="48"/>
      <c r="K15" s="52"/>
    </row>
    <row r="16" spans="2:11" s="1" customFormat="1" ht="14.4" customHeight="1">
      <c r="B16" s="47"/>
      <c r="C16" s="48"/>
      <c r="D16" s="41" t="s">
        <v>29</v>
      </c>
      <c r="E16" s="48"/>
      <c r="F16" s="48"/>
      <c r="G16" s="48"/>
      <c r="H16" s="48"/>
      <c r="I16" s="160" t="s">
        <v>30</v>
      </c>
      <c r="J16" s="36" t="str">
        <f>IF('Rekapitulace stavby'!AN10="","",'Rekapitulace stavby'!AN10)</f>
        <v/>
      </c>
      <c r="K16" s="52"/>
    </row>
    <row r="17" spans="2:11" s="1" customFormat="1" ht="18" customHeight="1">
      <c r="B17" s="47"/>
      <c r="C17" s="48"/>
      <c r="D17" s="48"/>
      <c r="E17" s="36" t="str">
        <f>IF('Rekapitulace stavby'!E11="","",'Rekapitulace stavby'!E11)</f>
        <v xml:space="preserve"> </v>
      </c>
      <c r="F17" s="48"/>
      <c r="G17" s="48"/>
      <c r="H17" s="48"/>
      <c r="I17" s="160" t="s">
        <v>32</v>
      </c>
      <c r="J17" s="36" t="str">
        <f>IF('Rekapitulace stavby'!AN11="","",'Rekapitulace stavby'!AN11)</f>
        <v/>
      </c>
      <c r="K17" s="52"/>
    </row>
    <row r="18" spans="2:11" s="1" customFormat="1" ht="6.95" customHeight="1">
      <c r="B18" s="47"/>
      <c r="C18" s="48"/>
      <c r="D18" s="48"/>
      <c r="E18" s="48"/>
      <c r="F18" s="48"/>
      <c r="G18" s="48"/>
      <c r="H18" s="48"/>
      <c r="I18" s="158"/>
      <c r="J18" s="48"/>
      <c r="K18" s="52"/>
    </row>
    <row r="19" spans="2:11" s="1" customFormat="1" ht="14.4" customHeight="1">
      <c r="B19" s="47"/>
      <c r="C19" s="48"/>
      <c r="D19" s="41" t="s">
        <v>33</v>
      </c>
      <c r="E19" s="48"/>
      <c r="F19" s="48"/>
      <c r="G19" s="48"/>
      <c r="H19" s="48"/>
      <c r="I19" s="160" t="s">
        <v>30</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60" t="s">
        <v>32</v>
      </c>
      <c r="J20" s="36" t="str">
        <f>IF('Rekapitulace stavby'!AN14="Vyplň údaj","",IF('Rekapitulace stavby'!AN14="","",'Rekapitulace stavby'!AN14))</f>
        <v/>
      </c>
      <c r="K20" s="52"/>
    </row>
    <row r="21" spans="2:11" s="1" customFormat="1" ht="6.95" customHeight="1">
      <c r="B21" s="47"/>
      <c r="C21" s="48"/>
      <c r="D21" s="48"/>
      <c r="E21" s="48"/>
      <c r="F21" s="48"/>
      <c r="G21" s="48"/>
      <c r="H21" s="48"/>
      <c r="I21" s="158"/>
      <c r="J21" s="48"/>
      <c r="K21" s="52"/>
    </row>
    <row r="22" spans="2:11" s="1" customFormat="1" ht="14.4" customHeight="1">
      <c r="B22" s="47"/>
      <c r="C22" s="48"/>
      <c r="D22" s="41" t="s">
        <v>35</v>
      </c>
      <c r="E22" s="48"/>
      <c r="F22" s="48"/>
      <c r="G22" s="48"/>
      <c r="H22" s="48"/>
      <c r="I22" s="160" t="s">
        <v>30</v>
      </c>
      <c r="J22" s="36" t="str">
        <f>IF('Rekapitulace stavby'!AN16="","",'Rekapitulace stavby'!AN16)</f>
        <v/>
      </c>
      <c r="K22" s="52"/>
    </row>
    <row r="23" spans="2:11" s="1" customFormat="1" ht="18" customHeight="1">
      <c r="B23" s="47"/>
      <c r="C23" s="48"/>
      <c r="D23" s="48"/>
      <c r="E23" s="36" t="str">
        <f>IF('Rekapitulace stavby'!E17="","",'Rekapitulace stavby'!E17)</f>
        <v xml:space="preserve"> </v>
      </c>
      <c r="F23" s="48"/>
      <c r="G23" s="48"/>
      <c r="H23" s="48"/>
      <c r="I23" s="160" t="s">
        <v>32</v>
      </c>
      <c r="J23" s="36" t="str">
        <f>IF('Rekapitulace stavby'!AN17="","",'Rekapitulace stavby'!AN17)</f>
        <v/>
      </c>
      <c r="K23" s="52"/>
    </row>
    <row r="24" spans="2:11" s="1" customFormat="1" ht="6.95" customHeight="1">
      <c r="B24" s="47"/>
      <c r="C24" s="48"/>
      <c r="D24" s="48"/>
      <c r="E24" s="48"/>
      <c r="F24" s="48"/>
      <c r="G24" s="48"/>
      <c r="H24" s="48"/>
      <c r="I24" s="158"/>
      <c r="J24" s="48"/>
      <c r="K24" s="52"/>
    </row>
    <row r="25" spans="2:11" s="1" customFormat="1" ht="14.4" customHeight="1">
      <c r="B25" s="47"/>
      <c r="C25" s="48"/>
      <c r="D25" s="41" t="s">
        <v>37</v>
      </c>
      <c r="E25" s="48"/>
      <c r="F25" s="48"/>
      <c r="G25" s="48"/>
      <c r="H25" s="48"/>
      <c r="I25" s="158"/>
      <c r="J25" s="48"/>
      <c r="K25" s="52"/>
    </row>
    <row r="26" spans="2:11" s="7" customFormat="1" ht="16.5" customHeight="1">
      <c r="B26" s="162"/>
      <c r="C26" s="163"/>
      <c r="D26" s="163"/>
      <c r="E26" s="45" t="s">
        <v>22</v>
      </c>
      <c r="F26" s="45"/>
      <c r="G26" s="45"/>
      <c r="H26" s="45"/>
      <c r="I26" s="164"/>
      <c r="J26" s="163"/>
      <c r="K26" s="165"/>
    </row>
    <row r="27" spans="2:11" s="1" customFormat="1" ht="6.95" customHeight="1">
      <c r="B27" s="47"/>
      <c r="C27" s="48"/>
      <c r="D27" s="48"/>
      <c r="E27" s="48"/>
      <c r="F27" s="48"/>
      <c r="G27" s="48"/>
      <c r="H27" s="48"/>
      <c r="I27" s="158"/>
      <c r="J27" s="48"/>
      <c r="K27" s="52"/>
    </row>
    <row r="28" spans="2:11" s="1" customFormat="1" ht="6.95" customHeight="1">
      <c r="B28" s="47"/>
      <c r="C28" s="48"/>
      <c r="D28" s="107"/>
      <c r="E28" s="107"/>
      <c r="F28" s="107"/>
      <c r="G28" s="107"/>
      <c r="H28" s="107"/>
      <c r="I28" s="167"/>
      <c r="J28" s="107"/>
      <c r="K28" s="168"/>
    </row>
    <row r="29" spans="2:11" s="1" customFormat="1" ht="25.4" customHeight="1">
      <c r="B29" s="47"/>
      <c r="C29" s="48"/>
      <c r="D29" s="169" t="s">
        <v>39</v>
      </c>
      <c r="E29" s="48"/>
      <c r="F29" s="48"/>
      <c r="G29" s="48"/>
      <c r="H29" s="48"/>
      <c r="I29" s="158"/>
      <c r="J29" s="170">
        <f>ROUND(J193,2)</f>
        <v>0</v>
      </c>
      <c r="K29" s="52"/>
    </row>
    <row r="30" spans="2:11" s="1" customFormat="1" ht="6.95" customHeight="1">
      <c r="B30" s="47"/>
      <c r="C30" s="48"/>
      <c r="D30" s="107"/>
      <c r="E30" s="107"/>
      <c r="F30" s="107"/>
      <c r="G30" s="107"/>
      <c r="H30" s="107"/>
      <c r="I30" s="167"/>
      <c r="J30" s="107"/>
      <c r="K30" s="168"/>
    </row>
    <row r="31" spans="2:11" s="1" customFormat="1" ht="14.4" customHeight="1">
      <c r="B31" s="47"/>
      <c r="C31" s="48"/>
      <c r="D31" s="48"/>
      <c r="E31" s="48"/>
      <c r="F31" s="53" t="s">
        <v>41</v>
      </c>
      <c r="G31" s="48"/>
      <c r="H31" s="48"/>
      <c r="I31" s="171" t="s">
        <v>40</v>
      </c>
      <c r="J31" s="53" t="s">
        <v>42</v>
      </c>
      <c r="K31" s="52"/>
    </row>
    <row r="32" spans="2:11" s="1" customFormat="1" ht="14.4" customHeight="1">
      <c r="B32" s="47"/>
      <c r="C32" s="48"/>
      <c r="D32" s="56" t="s">
        <v>43</v>
      </c>
      <c r="E32" s="56" t="s">
        <v>44</v>
      </c>
      <c r="F32" s="172">
        <f>ROUND(SUM(BE193:BE775),2)</f>
        <v>0</v>
      </c>
      <c r="G32" s="48"/>
      <c r="H32" s="48"/>
      <c r="I32" s="173">
        <v>0.21</v>
      </c>
      <c r="J32" s="172">
        <f>ROUND(ROUND((SUM(BE193:BE775)),2)*I32,2)</f>
        <v>0</v>
      </c>
      <c r="K32" s="52"/>
    </row>
    <row r="33" spans="2:11" s="1" customFormat="1" ht="14.4" customHeight="1">
      <c r="B33" s="47"/>
      <c r="C33" s="48"/>
      <c r="D33" s="48"/>
      <c r="E33" s="56" t="s">
        <v>45</v>
      </c>
      <c r="F33" s="172">
        <f>ROUND(SUM(BF193:BF775),2)</f>
        <v>0</v>
      </c>
      <c r="G33" s="48"/>
      <c r="H33" s="48"/>
      <c r="I33" s="173">
        <v>0.15</v>
      </c>
      <c r="J33" s="172">
        <f>ROUND(ROUND((SUM(BF193:BF775)),2)*I33,2)</f>
        <v>0</v>
      </c>
      <c r="K33" s="52"/>
    </row>
    <row r="34" spans="2:11" s="1" customFormat="1" ht="14.4" customHeight="1" hidden="1">
      <c r="B34" s="47"/>
      <c r="C34" s="48"/>
      <c r="D34" s="48"/>
      <c r="E34" s="56" t="s">
        <v>46</v>
      </c>
      <c r="F34" s="172">
        <f>ROUND(SUM(BG193:BG775),2)</f>
        <v>0</v>
      </c>
      <c r="G34" s="48"/>
      <c r="H34" s="48"/>
      <c r="I34" s="173">
        <v>0.21</v>
      </c>
      <c r="J34" s="172">
        <v>0</v>
      </c>
      <c r="K34" s="52"/>
    </row>
    <row r="35" spans="2:11" s="1" customFormat="1" ht="14.4" customHeight="1" hidden="1">
      <c r="B35" s="47"/>
      <c r="C35" s="48"/>
      <c r="D35" s="48"/>
      <c r="E35" s="56" t="s">
        <v>47</v>
      </c>
      <c r="F35" s="172">
        <f>ROUND(SUM(BH193:BH775),2)</f>
        <v>0</v>
      </c>
      <c r="G35" s="48"/>
      <c r="H35" s="48"/>
      <c r="I35" s="173">
        <v>0.15</v>
      </c>
      <c r="J35" s="172">
        <v>0</v>
      </c>
      <c r="K35" s="52"/>
    </row>
    <row r="36" spans="2:11" s="1" customFormat="1" ht="14.4" customHeight="1" hidden="1">
      <c r="B36" s="47"/>
      <c r="C36" s="48"/>
      <c r="D36" s="48"/>
      <c r="E36" s="56" t="s">
        <v>48</v>
      </c>
      <c r="F36" s="172">
        <f>ROUND(SUM(BI193:BI775),2)</f>
        <v>0</v>
      </c>
      <c r="G36" s="48"/>
      <c r="H36" s="48"/>
      <c r="I36" s="173">
        <v>0</v>
      </c>
      <c r="J36" s="172">
        <v>0</v>
      </c>
      <c r="K36" s="52"/>
    </row>
    <row r="37" spans="2:11" s="1" customFormat="1" ht="6.95" customHeight="1">
      <c r="B37" s="47"/>
      <c r="C37" s="48"/>
      <c r="D37" s="48"/>
      <c r="E37" s="48"/>
      <c r="F37" s="48"/>
      <c r="G37" s="48"/>
      <c r="H37" s="48"/>
      <c r="I37" s="158"/>
      <c r="J37" s="48"/>
      <c r="K37" s="52"/>
    </row>
    <row r="38" spans="2:11" s="1" customFormat="1" ht="25.4" customHeight="1">
      <c r="B38" s="47"/>
      <c r="C38" s="174"/>
      <c r="D38" s="175" t="s">
        <v>49</v>
      </c>
      <c r="E38" s="99"/>
      <c r="F38" s="99"/>
      <c r="G38" s="176" t="s">
        <v>50</v>
      </c>
      <c r="H38" s="177" t="s">
        <v>51</v>
      </c>
      <c r="I38" s="178"/>
      <c r="J38" s="179">
        <f>SUM(J29:J36)</f>
        <v>0</v>
      </c>
      <c r="K38" s="180"/>
    </row>
    <row r="39" spans="2:11" s="1" customFormat="1" ht="14.4" customHeight="1">
      <c r="B39" s="68"/>
      <c r="C39" s="69"/>
      <c r="D39" s="69"/>
      <c r="E39" s="69"/>
      <c r="F39" s="69"/>
      <c r="G39" s="69"/>
      <c r="H39" s="69"/>
      <c r="I39" s="181"/>
      <c r="J39" s="69"/>
      <c r="K39" s="70"/>
    </row>
    <row r="43" spans="2:11" s="1" customFormat="1" ht="6.95" customHeight="1">
      <c r="B43" s="182"/>
      <c r="C43" s="183"/>
      <c r="D43" s="183"/>
      <c r="E43" s="183"/>
      <c r="F43" s="183"/>
      <c r="G43" s="183"/>
      <c r="H43" s="183"/>
      <c r="I43" s="184"/>
      <c r="J43" s="183"/>
      <c r="K43" s="185"/>
    </row>
    <row r="44" spans="2:11" s="1" customFormat="1" ht="36.95" customHeight="1">
      <c r="B44" s="47"/>
      <c r="C44" s="31" t="s">
        <v>252</v>
      </c>
      <c r="D44" s="48"/>
      <c r="E44" s="48"/>
      <c r="F44" s="48"/>
      <c r="G44" s="48"/>
      <c r="H44" s="48"/>
      <c r="I44" s="158"/>
      <c r="J44" s="48"/>
      <c r="K44" s="52"/>
    </row>
    <row r="45" spans="2:11" s="1" customFormat="1" ht="6.95" customHeight="1">
      <c r="B45" s="47"/>
      <c r="C45" s="48"/>
      <c r="D45" s="48"/>
      <c r="E45" s="48"/>
      <c r="F45" s="48"/>
      <c r="G45" s="48"/>
      <c r="H45" s="48"/>
      <c r="I45" s="158"/>
      <c r="J45" s="48"/>
      <c r="K45" s="52"/>
    </row>
    <row r="46" spans="2:11" s="1" customFormat="1" ht="14.4" customHeight="1">
      <c r="B46" s="47"/>
      <c r="C46" s="41" t="s">
        <v>18</v>
      </c>
      <c r="D46" s="48"/>
      <c r="E46" s="48"/>
      <c r="F46" s="48"/>
      <c r="G46" s="48"/>
      <c r="H46" s="48"/>
      <c r="I46" s="158"/>
      <c r="J46" s="48"/>
      <c r="K46" s="52"/>
    </row>
    <row r="47" spans="2:11" s="1" customFormat="1" ht="16.5" customHeight="1">
      <c r="B47" s="47"/>
      <c r="C47" s="48"/>
      <c r="D47" s="48"/>
      <c r="E47" s="157" t="str">
        <f>E7</f>
        <v>Revitalizace a zatraktivnění pevnosti - Stavební úpravy a přístavba návštěvnického centra</v>
      </c>
      <c r="F47" s="41"/>
      <c r="G47" s="41"/>
      <c r="H47" s="41"/>
      <c r="I47" s="158"/>
      <c r="J47" s="48"/>
      <c r="K47" s="52"/>
    </row>
    <row r="48" spans="2:11" ht="13.5">
      <c r="B48" s="29"/>
      <c r="C48" s="41" t="s">
        <v>176</v>
      </c>
      <c r="D48" s="30"/>
      <c r="E48" s="30"/>
      <c r="F48" s="30"/>
      <c r="G48" s="30"/>
      <c r="H48" s="30"/>
      <c r="I48" s="156"/>
      <c r="J48" s="30"/>
      <c r="K48" s="32"/>
    </row>
    <row r="49" spans="2:11" s="1" customFormat="1" ht="16.5" customHeight="1">
      <c r="B49" s="47"/>
      <c r="C49" s="48"/>
      <c r="D49" s="48"/>
      <c r="E49" s="157" t="s">
        <v>179</v>
      </c>
      <c r="F49" s="48"/>
      <c r="G49" s="48"/>
      <c r="H49" s="48"/>
      <c r="I49" s="158"/>
      <c r="J49" s="48"/>
      <c r="K49" s="52"/>
    </row>
    <row r="50" spans="2:11" s="1" customFormat="1" ht="14.4" customHeight="1">
      <c r="B50" s="47"/>
      <c r="C50" s="41" t="s">
        <v>182</v>
      </c>
      <c r="D50" s="48"/>
      <c r="E50" s="48"/>
      <c r="F50" s="48"/>
      <c r="G50" s="48"/>
      <c r="H50" s="48"/>
      <c r="I50" s="158"/>
      <c r="J50" s="48"/>
      <c r="K50" s="52"/>
    </row>
    <row r="51" spans="2:11" s="1" customFormat="1" ht="17.25" customHeight="1">
      <c r="B51" s="47"/>
      <c r="C51" s="48"/>
      <c r="D51" s="48"/>
      <c r="E51" s="159" t="str">
        <f>E11</f>
        <v>el - Elektroinstalace</v>
      </c>
      <c r="F51" s="48"/>
      <c r="G51" s="48"/>
      <c r="H51" s="48"/>
      <c r="I51" s="158"/>
      <c r="J51" s="48"/>
      <c r="K51" s="52"/>
    </row>
    <row r="52" spans="2:11" s="1" customFormat="1" ht="6.95" customHeight="1">
      <c r="B52" s="47"/>
      <c r="C52" s="48"/>
      <c r="D52" s="48"/>
      <c r="E52" s="48"/>
      <c r="F52" s="48"/>
      <c r="G52" s="48"/>
      <c r="H52" s="48"/>
      <c r="I52" s="158"/>
      <c r="J52" s="48"/>
      <c r="K52" s="52"/>
    </row>
    <row r="53" spans="2:11" s="1" customFormat="1" ht="18" customHeight="1">
      <c r="B53" s="47"/>
      <c r="C53" s="41" t="s">
        <v>25</v>
      </c>
      <c r="D53" s="48"/>
      <c r="E53" s="48"/>
      <c r="F53" s="36" t="str">
        <f>F14</f>
        <v>Dobrošov</v>
      </c>
      <c r="G53" s="48"/>
      <c r="H53" s="48"/>
      <c r="I53" s="160" t="s">
        <v>27</v>
      </c>
      <c r="J53" s="161" t="str">
        <f>IF(J14="","",J14)</f>
        <v>3. 5. 2017</v>
      </c>
      <c r="K53" s="52"/>
    </row>
    <row r="54" spans="2:11" s="1" customFormat="1" ht="6.95" customHeight="1">
      <c r="B54" s="47"/>
      <c r="C54" s="48"/>
      <c r="D54" s="48"/>
      <c r="E54" s="48"/>
      <c r="F54" s="48"/>
      <c r="G54" s="48"/>
      <c r="H54" s="48"/>
      <c r="I54" s="158"/>
      <c r="J54" s="48"/>
      <c r="K54" s="52"/>
    </row>
    <row r="55" spans="2:11" s="1" customFormat="1" ht="13.5">
      <c r="B55" s="47"/>
      <c r="C55" s="41" t="s">
        <v>29</v>
      </c>
      <c r="D55" s="48"/>
      <c r="E55" s="48"/>
      <c r="F55" s="36" t="str">
        <f>E17</f>
        <v xml:space="preserve"> </v>
      </c>
      <c r="G55" s="48"/>
      <c r="H55" s="48"/>
      <c r="I55" s="160" t="s">
        <v>35</v>
      </c>
      <c r="J55" s="45" t="str">
        <f>E23</f>
        <v xml:space="preserve"> </v>
      </c>
      <c r="K55" s="52"/>
    </row>
    <row r="56" spans="2:11" s="1" customFormat="1" ht="14.4" customHeight="1">
      <c r="B56" s="47"/>
      <c r="C56" s="41" t="s">
        <v>33</v>
      </c>
      <c r="D56" s="48"/>
      <c r="E56" s="48"/>
      <c r="F56" s="36" t="str">
        <f>IF(E20="","",E20)</f>
        <v/>
      </c>
      <c r="G56" s="48"/>
      <c r="H56" s="48"/>
      <c r="I56" s="158"/>
      <c r="J56" s="186"/>
      <c r="K56" s="52"/>
    </row>
    <row r="57" spans="2:11" s="1" customFormat="1" ht="10.3" customHeight="1">
      <c r="B57" s="47"/>
      <c r="C57" s="48"/>
      <c r="D57" s="48"/>
      <c r="E57" s="48"/>
      <c r="F57" s="48"/>
      <c r="G57" s="48"/>
      <c r="H57" s="48"/>
      <c r="I57" s="158"/>
      <c r="J57" s="48"/>
      <c r="K57" s="52"/>
    </row>
    <row r="58" spans="2:11" s="1" customFormat="1" ht="29.25" customHeight="1">
      <c r="B58" s="47"/>
      <c r="C58" s="187" t="s">
        <v>281</v>
      </c>
      <c r="D58" s="174"/>
      <c r="E58" s="174"/>
      <c r="F58" s="174"/>
      <c r="G58" s="174"/>
      <c r="H58" s="174"/>
      <c r="I58" s="188"/>
      <c r="J58" s="189" t="s">
        <v>282</v>
      </c>
      <c r="K58" s="190"/>
    </row>
    <row r="59" spans="2:11" s="1" customFormat="1" ht="10.3" customHeight="1">
      <c r="B59" s="47"/>
      <c r="C59" s="48"/>
      <c r="D59" s="48"/>
      <c r="E59" s="48"/>
      <c r="F59" s="48"/>
      <c r="G59" s="48"/>
      <c r="H59" s="48"/>
      <c r="I59" s="158"/>
      <c r="J59" s="48"/>
      <c r="K59" s="52"/>
    </row>
    <row r="60" spans="2:47" s="1" customFormat="1" ht="29.25" customHeight="1">
      <c r="B60" s="47"/>
      <c r="C60" s="191" t="s">
        <v>287</v>
      </c>
      <c r="D60" s="48"/>
      <c r="E60" s="48"/>
      <c r="F60" s="48"/>
      <c r="G60" s="48"/>
      <c r="H60" s="48"/>
      <c r="I60" s="158"/>
      <c r="J60" s="170">
        <f>J193</f>
        <v>0</v>
      </c>
      <c r="K60" s="52"/>
      <c r="AU60" s="25" t="s">
        <v>288</v>
      </c>
    </row>
    <row r="61" spans="2:11" s="8" customFormat="1" ht="24.95" customHeight="1">
      <c r="B61" s="192"/>
      <c r="C61" s="193"/>
      <c r="D61" s="194" t="s">
        <v>4017</v>
      </c>
      <c r="E61" s="195"/>
      <c r="F61" s="195"/>
      <c r="G61" s="195"/>
      <c r="H61" s="195"/>
      <c r="I61" s="196"/>
      <c r="J61" s="197">
        <f>J194</f>
        <v>0</v>
      </c>
      <c r="K61" s="198"/>
    </row>
    <row r="62" spans="2:11" s="9" customFormat="1" ht="19.9" customHeight="1">
      <c r="B62" s="200"/>
      <c r="C62" s="201"/>
      <c r="D62" s="202" t="s">
        <v>4018</v>
      </c>
      <c r="E62" s="203"/>
      <c r="F62" s="203"/>
      <c r="G62" s="203"/>
      <c r="H62" s="203"/>
      <c r="I62" s="204"/>
      <c r="J62" s="205">
        <f>J195</f>
        <v>0</v>
      </c>
      <c r="K62" s="206"/>
    </row>
    <row r="63" spans="2:11" s="9" customFormat="1" ht="19.9" customHeight="1">
      <c r="B63" s="200"/>
      <c r="C63" s="201"/>
      <c r="D63" s="202" t="s">
        <v>4019</v>
      </c>
      <c r="E63" s="203"/>
      <c r="F63" s="203"/>
      <c r="G63" s="203"/>
      <c r="H63" s="203"/>
      <c r="I63" s="204"/>
      <c r="J63" s="205">
        <f>J198</f>
        <v>0</v>
      </c>
      <c r="K63" s="206"/>
    </row>
    <row r="64" spans="2:11" s="9" customFormat="1" ht="19.9" customHeight="1">
      <c r="B64" s="200"/>
      <c r="C64" s="201"/>
      <c r="D64" s="202" t="s">
        <v>4020</v>
      </c>
      <c r="E64" s="203"/>
      <c r="F64" s="203"/>
      <c r="G64" s="203"/>
      <c r="H64" s="203"/>
      <c r="I64" s="204"/>
      <c r="J64" s="205">
        <f>J205</f>
        <v>0</v>
      </c>
      <c r="K64" s="206"/>
    </row>
    <row r="65" spans="2:11" s="9" customFormat="1" ht="19.9" customHeight="1">
      <c r="B65" s="200"/>
      <c r="C65" s="201"/>
      <c r="D65" s="202" t="s">
        <v>4020</v>
      </c>
      <c r="E65" s="203"/>
      <c r="F65" s="203"/>
      <c r="G65" s="203"/>
      <c r="H65" s="203"/>
      <c r="I65" s="204"/>
      <c r="J65" s="205">
        <f>J208</f>
        <v>0</v>
      </c>
      <c r="K65" s="206"/>
    </row>
    <row r="66" spans="2:11" s="9" customFormat="1" ht="19.9" customHeight="1">
      <c r="B66" s="200"/>
      <c r="C66" s="201"/>
      <c r="D66" s="202" t="s">
        <v>4021</v>
      </c>
      <c r="E66" s="203"/>
      <c r="F66" s="203"/>
      <c r="G66" s="203"/>
      <c r="H66" s="203"/>
      <c r="I66" s="204"/>
      <c r="J66" s="205">
        <f>J215</f>
        <v>0</v>
      </c>
      <c r="K66" s="206"/>
    </row>
    <row r="67" spans="2:11" s="9" customFormat="1" ht="19.9" customHeight="1">
      <c r="B67" s="200"/>
      <c r="C67" s="201"/>
      <c r="D67" s="202" t="s">
        <v>4022</v>
      </c>
      <c r="E67" s="203"/>
      <c r="F67" s="203"/>
      <c r="G67" s="203"/>
      <c r="H67" s="203"/>
      <c r="I67" s="204"/>
      <c r="J67" s="205">
        <f>J220</f>
        <v>0</v>
      </c>
      <c r="K67" s="206"/>
    </row>
    <row r="68" spans="2:11" s="9" customFormat="1" ht="19.9" customHeight="1">
      <c r="B68" s="200"/>
      <c r="C68" s="201"/>
      <c r="D68" s="202" t="s">
        <v>4023</v>
      </c>
      <c r="E68" s="203"/>
      <c r="F68" s="203"/>
      <c r="G68" s="203"/>
      <c r="H68" s="203"/>
      <c r="I68" s="204"/>
      <c r="J68" s="205">
        <f>J227</f>
        <v>0</v>
      </c>
      <c r="K68" s="206"/>
    </row>
    <row r="69" spans="2:11" s="9" customFormat="1" ht="19.9" customHeight="1">
      <c r="B69" s="200"/>
      <c r="C69" s="201"/>
      <c r="D69" s="202" t="s">
        <v>4024</v>
      </c>
      <c r="E69" s="203"/>
      <c r="F69" s="203"/>
      <c r="G69" s="203"/>
      <c r="H69" s="203"/>
      <c r="I69" s="204"/>
      <c r="J69" s="205">
        <f>J230</f>
        <v>0</v>
      </c>
      <c r="K69" s="206"/>
    </row>
    <row r="70" spans="2:11" s="9" customFormat="1" ht="19.9" customHeight="1">
      <c r="B70" s="200"/>
      <c r="C70" s="201"/>
      <c r="D70" s="202" t="s">
        <v>4025</v>
      </c>
      <c r="E70" s="203"/>
      <c r="F70" s="203"/>
      <c r="G70" s="203"/>
      <c r="H70" s="203"/>
      <c r="I70" s="204"/>
      <c r="J70" s="205">
        <f>J233</f>
        <v>0</v>
      </c>
      <c r="K70" s="206"/>
    </row>
    <row r="71" spans="2:11" s="9" customFormat="1" ht="19.9" customHeight="1">
      <c r="B71" s="200"/>
      <c r="C71" s="201"/>
      <c r="D71" s="202" t="s">
        <v>4026</v>
      </c>
      <c r="E71" s="203"/>
      <c r="F71" s="203"/>
      <c r="G71" s="203"/>
      <c r="H71" s="203"/>
      <c r="I71" s="204"/>
      <c r="J71" s="205">
        <f>J236</f>
        <v>0</v>
      </c>
      <c r="K71" s="206"/>
    </row>
    <row r="72" spans="2:11" s="9" customFormat="1" ht="19.9" customHeight="1">
      <c r="B72" s="200"/>
      <c r="C72" s="201"/>
      <c r="D72" s="202" t="s">
        <v>4027</v>
      </c>
      <c r="E72" s="203"/>
      <c r="F72" s="203"/>
      <c r="G72" s="203"/>
      <c r="H72" s="203"/>
      <c r="I72" s="204"/>
      <c r="J72" s="205">
        <f>J239</f>
        <v>0</v>
      </c>
      <c r="K72" s="206"/>
    </row>
    <row r="73" spans="2:11" s="9" customFormat="1" ht="19.9" customHeight="1">
      <c r="B73" s="200"/>
      <c r="C73" s="201"/>
      <c r="D73" s="202" t="s">
        <v>4028</v>
      </c>
      <c r="E73" s="203"/>
      <c r="F73" s="203"/>
      <c r="G73" s="203"/>
      <c r="H73" s="203"/>
      <c r="I73" s="204"/>
      <c r="J73" s="205">
        <f>J242</f>
        <v>0</v>
      </c>
      <c r="K73" s="206"/>
    </row>
    <row r="74" spans="2:11" s="9" customFormat="1" ht="19.9" customHeight="1">
      <c r="B74" s="200"/>
      <c r="C74" s="201"/>
      <c r="D74" s="202" t="s">
        <v>4029</v>
      </c>
      <c r="E74" s="203"/>
      <c r="F74" s="203"/>
      <c r="G74" s="203"/>
      <c r="H74" s="203"/>
      <c r="I74" s="204"/>
      <c r="J74" s="205">
        <f>J247</f>
        <v>0</v>
      </c>
      <c r="K74" s="206"/>
    </row>
    <row r="75" spans="2:11" s="9" customFormat="1" ht="19.9" customHeight="1">
      <c r="B75" s="200"/>
      <c r="C75" s="201"/>
      <c r="D75" s="202" t="s">
        <v>4030</v>
      </c>
      <c r="E75" s="203"/>
      <c r="F75" s="203"/>
      <c r="G75" s="203"/>
      <c r="H75" s="203"/>
      <c r="I75" s="204"/>
      <c r="J75" s="205">
        <f>J250</f>
        <v>0</v>
      </c>
      <c r="K75" s="206"/>
    </row>
    <row r="76" spans="2:11" s="9" customFormat="1" ht="19.9" customHeight="1">
      <c r="B76" s="200"/>
      <c r="C76" s="201"/>
      <c r="D76" s="202" t="s">
        <v>4031</v>
      </c>
      <c r="E76" s="203"/>
      <c r="F76" s="203"/>
      <c r="G76" s="203"/>
      <c r="H76" s="203"/>
      <c r="I76" s="204"/>
      <c r="J76" s="205">
        <f>J253</f>
        <v>0</v>
      </c>
      <c r="K76" s="206"/>
    </row>
    <row r="77" spans="2:11" s="9" customFormat="1" ht="19.9" customHeight="1">
      <c r="B77" s="200"/>
      <c r="C77" s="201"/>
      <c r="D77" s="202" t="s">
        <v>4032</v>
      </c>
      <c r="E77" s="203"/>
      <c r="F77" s="203"/>
      <c r="G77" s="203"/>
      <c r="H77" s="203"/>
      <c r="I77" s="204"/>
      <c r="J77" s="205">
        <f>J256</f>
        <v>0</v>
      </c>
      <c r="K77" s="206"/>
    </row>
    <row r="78" spans="2:11" s="9" customFormat="1" ht="19.9" customHeight="1">
      <c r="B78" s="200"/>
      <c r="C78" s="201"/>
      <c r="D78" s="202" t="s">
        <v>4033</v>
      </c>
      <c r="E78" s="203"/>
      <c r="F78" s="203"/>
      <c r="G78" s="203"/>
      <c r="H78" s="203"/>
      <c r="I78" s="204"/>
      <c r="J78" s="205">
        <f>J259</f>
        <v>0</v>
      </c>
      <c r="K78" s="206"/>
    </row>
    <row r="79" spans="2:11" s="8" customFormat="1" ht="24.95" customHeight="1">
      <c r="B79" s="192"/>
      <c r="C79" s="193"/>
      <c r="D79" s="194" t="s">
        <v>4034</v>
      </c>
      <c r="E79" s="195"/>
      <c r="F79" s="195"/>
      <c r="G79" s="195"/>
      <c r="H79" s="195"/>
      <c r="I79" s="196"/>
      <c r="J79" s="197">
        <f>J262</f>
        <v>0</v>
      </c>
      <c r="K79" s="198"/>
    </row>
    <row r="80" spans="2:11" s="9" customFormat="1" ht="19.9" customHeight="1">
      <c r="B80" s="200"/>
      <c r="C80" s="201"/>
      <c r="D80" s="202" t="s">
        <v>4018</v>
      </c>
      <c r="E80" s="203"/>
      <c r="F80" s="203"/>
      <c r="G80" s="203"/>
      <c r="H80" s="203"/>
      <c r="I80" s="204"/>
      <c r="J80" s="205">
        <f>J263</f>
        <v>0</v>
      </c>
      <c r="K80" s="206"/>
    </row>
    <row r="81" spans="2:11" s="9" customFormat="1" ht="19.9" customHeight="1">
      <c r="B81" s="200"/>
      <c r="C81" s="201"/>
      <c r="D81" s="202" t="s">
        <v>4019</v>
      </c>
      <c r="E81" s="203"/>
      <c r="F81" s="203"/>
      <c r="G81" s="203"/>
      <c r="H81" s="203"/>
      <c r="I81" s="204"/>
      <c r="J81" s="205">
        <f>J266</f>
        <v>0</v>
      </c>
      <c r="K81" s="206"/>
    </row>
    <row r="82" spans="2:11" s="9" customFormat="1" ht="19.9" customHeight="1">
      <c r="B82" s="200"/>
      <c r="C82" s="201"/>
      <c r="D82" s="202" t="s">
        <v>4020</v>
      </c>
      <c r="E82" s="203"/>
      <c r="F82" s="203"/>
      <c r="G82" s="203"/>
      <c r="H82" s="203"/>
      <c r="I82" s="204"/>
      <c r="J82" s="205">
        <f>J271</f>
        <v>0</v>
      </c>
      <c r="K82" s="206"/>
    </row>
    <row r="83" spans="2:11" s="9" customFormat="1" ht="19.9" customHeight="1">
      <c r="B83" s="200"/>
      <c r="C83" s="201"/>
      <c r="D83" s="202" t="s">
        <v>4035</v>
      </c>
      <c r="E83" s="203"/>
      <c r="F83" s="203"/>
      <c r="G83" s="203"/>
      <c r="H83" s="203"/>
      <c r="I83" s="204"/>
      <c r="J83" s="205">
        <f>J278</f>
        <v>0</v>
      </c>
      <c r="K83" s="206"/>
    </row>
    <row r="84" spans="2:11" s="9" customFormat="1" ht="19.9" customHeight="1">
      <c r="B84" s="200"/>
      <c r="C84" s="201"/>
      <c r="D84" s="202" t="s">
        <v>4036</v>
      </c>
      <c r="E84" s="203"/>
      <c r="F84" s="203"/>
      <c r="G84" s="203"/>
      <c r="H84" s="203"/>
      <c r="I84" s="204"/>
      <c r="J84" s="205">
        <f>J281</f>
        <v>0</v>
      </c>
      <c r="K84" s="206"/>
    </row>
    <row r="85" spans="2:11" s="9" customFormat="1" ht="19.9" customHeight="1">
      <c r="B85" s="200"/>
      <c r="C85" s="201"/>
      <c r="D85" s="202" t="s">
        <v>4037</v>
      </c>
      <c r="E85" s="203"/>
      <c r="F85" s="203"/>
      <c r="G85" s="203"/>
      <c r="H85" s="203"/>
      <c r="I85" s="204"/>
      <c r="J85" s="205">
        <f>J284</f>
        <v>0</v>
      </c>
      <c r="K85" s="206"/>
    </row>
    <row r="86" spans="2:11" s="9" customFormat="1" ht="19.9" customHeight="1">
      <c r="B86" s="200"/>
      <c r="C86" s="201"/>
      <c r="D86" s="202" t="s">
        <v>4021</v>
      </c>
      <c r="E86" s="203"/>
      <c r="F86" s="203"/>
      <c r="G86" s="203"/>
      <c r="H86" s="203"/>
      <c r="I86" s="204"/>
      <c r="J86" s="205">
        <f>J287</f>
        <v>0</v>
      </c>
      <c r="K86" s="206"/>
    </row>
    <row r="87" spans="2:11" s="9" customFormat="1" ht="19.9" customHeight="1">
      <c r="B87" s="200"/>
      <c r="C87" s="201"/>
      <c r="D87" s="202" t="s">
        <v>4022</v>
      </c>
      <c r="E87" s="203"/>
      <c r="F87" s="203"/>
      <c r="G87" s="203"/>
      <c r="H87" s="203"/>
      <c r="I87" s="204"/>
      <c r="J87" s="205">
        <f>J294</f>
        <v>0</v>
      </c>
      <c r="K87" s="206"/>
    </row>
    <row r="88" spans="2:11" s="9" customFormat="1" ht="19.9" customHeight="1">
      <c r="B88" s="200"/>
      <c r="C88" s="201"/>
      <c r="D88" s="202" t="s">
        <v>4038</v>
      </c>
      <c r="E88" s="203"/>
      <c r="F88" s="203"/>
      <c r="G88" s="203"/>
      <c r="H88" s="203"/>
      <c r="I88" s="204"/>
      <c r="J88" s="205">
        <f>J299</f>
        <v>0</v>
      </c>
      <c r="K88" s="206"/>
    </row>
    <row r="89" spans="2:11" s="9" customFormat="1" ht="19.9" customHeight="1">
      <c r="B89" s="200"/>
      <c r="C89" s="201"/>
      <c r="D89" s="202" t="s">
        <v>4039</v>
      </c>
      <c r="E89" s="203"/>
      <c r="F89" s="203"/>
      <c r="G89" s="203"/>
      <c r="H89" s="203"/>
      <c r="I89" s="204"/>
      <c r="J89" s="205">
        <f>J304</f>
        <v>0</v>
      </c>
      <c r="K89" s="206"/>
    </row>
    <row r="90" spans="2:11" s="9" customFormat="1" ht="19.9" customHeight="1">
      <c r="B90" s="200"/>
      <c r="C90" s="201"/>
      <c r="D90" s="202" t="s">
        <v>4026</v>
      </c>
      <c r="E90" s="203"/>
      <c r="F90" s="203"/>
      <c r="G90" s="203"/>
      <c r="H90" s="203"/>
      <c r="I90" s="204"/>
      <c r="J90" s="205">
        <f>J307</f>
        <v>0</v>
      </c>
      <c r="K90" s="206"/>
    </row>
    <row r="91" spans="2:11" s="9" customFormat="1" ht="19.9" customHeight="1">
      <c r="B91" s="200"/>
      <c r="C91" s="201"/>
      <c r="D91" s="202" t="s">
        <v>4040</v>
      </c>
      <c r="E91" s="203"/>
      <c r="F91" s="203"/>
      <c r="G91" s="203"/>
      <c r="H91" s="203"/>
      <c r="I91" s="204"/>
      <c r="J91" s="205">
        <f>J310</f>
        <v>0</v>
      </c>
      <c r="K91" s="206"/>
    </row>
    <row r="92" spans="2:11" s="9" customFormat="1" ht="19.9" customHeight="1">
      <c r="B92" s="200"/>
      <c r="C92" s="201"/>
      <c r="D92" s="202" t="s">
        <v>4041</v>
      </c>
      <c r="E92" s="203"/>
      <c r="F92" s="203"/>
      <c r="G92" s="203"/>
      <c r="H92" s="203"/>
      <c r="I92" s="204"/>
      <c r="J92" s="205">
        <f>J315</f>
        <v>0</v>
      </c>
      <c r="K92" s="206"/>
    </row>
    <row r="93" spans="2:11" s="9" customFormat="1" ht="19.9" customHeight="1">
      <c r="B93" s="200"/>
      <c r="C93" s="201"/>
      <c r="D93" s="202" t="s">
        <v>4042</v>
      </c>
      <c r="E93" s="203"/>
      <c r="F93" s="203"/>
      <c r="G93" s="203"/>
      <c r="H93" s="203"/>
      <c r="I93" s="204"/>
      <c r="J93" s="205">
        <f>J318</f>
        <v>0</v>
      </c>
      <c r="K93" s="206"/>
    </row>
    <row r="94" spans="2:11" s="9" customFormat="1" ht="19.9" customHeight="1">
      <c r="B94" s="200"/>
      <c r="C94" s="201"/>
      <c r="D94" s="202" t="s">
        <v>4043</v>
      </c>
      <c r="E94" s="203"/>
      <c r="F94" s="203"/>
      <c r="G94" s="203"/>
      <c r="H94" s="203"/>
      <c r="I94" s="204"/>
      <c r="J94" s="205">
        <f>J325</f>
        <v>0</v>
      </c>
      <c r="K94" s="206"/>
    </row>
    <row r="95" spans="2:11" s="9" customFormat="1" ht="19.9" customHeight="1">
      <c r="B95" s="200"/>
      <c r="C95" s="201"/>
      <c r="D95" s="202" t="s">
        <v>4032</v>
      </c>
      <c r="E95" s="203"/>
      <c r="F95" s="203"/>
      <c r="G95" s="203"/>
      <c r="H95" s="203"/>
      <c r="I95" s="204"/>
      <c r="J95" s="205">
        <f>J332</f>
        <v>0</v>
      </c>
      <c r="K95" s="206"/>
    </row>
    <row r="96" spans="2:11" s="9" customFormat="1" ht="19.9" customHeight="1">
      <c r="B96" s="200"/>
      <c r="C96" s="201"/>
      <c r="D96" s="202" t="s">
        <v>4033</v>
      </c>
      <c r="E96" s="203"/>
      <c r="F96" s="203"/>
      <c r="G96" s="203"/>
      <c r="H96" s="203"/>
      <c r="I96" s="204"/>
      <c r="J96" s="205">
        <f>J335</f>
        <v>0</v>
      </c>
      <c r="K96" s="206"/>
    </row>
    <row r="97" spans="2:11" s="8" customFormat="1" ht="24.95" customHeight="1">
      <c r="B97" s="192"/>
      <c r="C97" s="193"/>
      <c r="D97" s="194" t="s">
        <v>4044</v>
      </c>
      <c r="E97" s="195"/>
      <c r="F97" s="195"/>
      <c r="G97" s="195"/>
      <c r="H97" s="195"/>
      <c r="I97" s="196"/>
      <c r="J97" s="197">
        <f>J338</f>
        <v>0</v>
      </c>
      <c r="K97" s="198"/>
    </row>
    <row r="98" spans="2:11" s="9" customFormat="1" ht="19.9" customHeight="1">
      <c r="B98" s="200"/>
      <c r="C98" s="201"/>
      <c r="D98" s="202" t="s">
        <v>4045</v>
      </c>
      <c r="E98" s="203"/>
      <c r="F98" s="203"/>
      <c r="G98" s="203"/>
      <c r="H98" s="203"/>
      <c r="I98" s="204"/>
      <c r="J98" s="205">
        <f>J339</f>
        <v>0</v>
      </c>
      <c r="K98" s="206"/>
    </row>
    <row r="99" spans="2:11" s="9" customFormat="1" ht="19.9" customHeight="1">
      <c r="B99" s="200"/>
      <c r="C99" s="201"/>
      <c r="D99" s="202" t="s">
        <v>4046</v>
      </c>
      <c r="E99" s="203"/>
      <c r="F99" s="203"/>
      <c r="G99" s="203"/>
      <c r="H99" s="203"/>
      <c r="I99" s="204"/>
      <c r="J99" s="205">
        <f>J342</f>
        <v>0</v>
      </c>
      <c r="K99" s="206"/>
    </row>
    <row r="100" spans="2:11" s="9" customFormat="1" ht="19.9" customHeight="1">
      <c r="B100" s="200"/>
      <c r="C100" s="201"/>
      <c r="D100" s="202" t="s">
        <v>4047</v>
      </c>
      <c r="E100" s="203"/>
      <c r="F100" s="203"/>
      <c r="G100" s="203"/>
      <c r="H100" s="203"/>
      <c r="I100" s="204"/>
      <c r="J100" s="205">
        <f>J345</f>
        <v>0</v>
      </c>
      <c r="K100" s="206"/>
    </row>
    <row r="101" spans="2:11" s="9" customFormat="1" ht="19.9" customHeight="1">
      <c r="B101" s="200"/>
      <c r="C101" s="201"/>
      <c r="D101" s="202" t="s">
        <v>4048</v>
      </c>
      <c r="E101" s="203"/>
      <c r="F101" s="203"/>
      <c r="G101" s="203"/>
      <c r="H101" s="203"/>
      <c r="I101" s="204"/>
      <c r="J101" s="205">
        <f>J348</f>
        <v>0</v>
      </c>
      <c r="K101" s="206"/>
    </row>
    <row r="102" spans="2:11" s="9" customFormat="1" ht="19.9" customHeight="1">
      <c r="B102" s="200"/>
      <c r="C102" s="201"/>
      <c r="D102" s="202" t="s">
        <v>4049</v>
      </c>
      <c r="E102" s="203"/>
      <c r="F102" s="203"/>
      <c r="G102" s="203"/>
      <c r="H102" s="203"/>
      <c r="I102" s="204"/>
      <c r="J102" s="205">
        <f>J359</f>
        <v>0</v>
      </c>
      <c r="K102" s="206"/>
    </row>
    <row r="103" spans="2:11" s="9" customFormat="1" ht="19.9" customHeight="1">
      <c r="B103" s="200"/>
      <c r="C103" s="201"/>
      <c r="D103" s="202" t="s">
        <v>4050</v>
      </c>
      <c r="E103" s="203"/>
      <c r="F103" s="203"/>
      <c r="G103" s="203"/>
      <c r="H103" s="203"/>
      <c r="I103" s="204"/>
      <c r="J103" s="205">
        <f>J366</f>
        <v>0</v>
      </c>
      <c r="K103" s="206"/>
    </row>
    <row r="104" spans="2:11" s="9" customFormat="1" ht="19.9" customHeight="1">
      <c r="B104" s="200"/>
      <c r="C104" s="201"/>
      <c r="D104" s="202" t="s">
        <v>4051</v>
      </c>
      <c r="E104" s="203"/>
      <c r="F104" s="203"/>
      <c r="G104" s="203"/>
      <c r="H104" s="203"/>
      <c r="I104" s="204"/>
      <c r="J104" s="205">
        <f>J375</f>
        <v>0</v>
      </c>
      <c r="K104" s="206"/>
    </row>
    <row r="105" spans="2:11" s="9" customFormat="1" ht="19.9" customHeight="1">
      <c r="B105" s="200"/>
      <c r="C105" s="201"/>
      <c r="D105" s="202" t="s">
        <v>4052</v>
      </c>
      <c r="E105" s="203"/>
      <c r="F105" s="203"/>
      <c r="G105" s="203"/>
      <c r="H105" s="203"/>
      <c r="I105" s="204"/>
      <c r="J105" s="205">
        <f>J378</f>
        <v>0</v>
      </c>
      <c r="K105" s="206"/>
    </row>
    <row r="106" spans="2:11" s="8" customFormat="1" ht="24.95" customHeight="1">
      <c r="B106" s="192"/>
      <c r="C106" s="193"/>
      <c r="D106" s="194" t="s">
        <v>4053</v>
      </c>
      <c r="E106" s="195"/>
      <c r="F106" s="195"/>
      <c r="G106" s="195"/>
      <c r="H106" s="195"/>
      <c r="I106" s="196"/>
      <c r="J106" s="197">
        <f>J381</f>
        <v>0</v>
      </c>
      <c r="K106" s="198"/>
    </row>
    <row r="107" spans="2:11" s="9" customFormat="1" ht="19.9" customHeight="1">
      <c r="B107" s="200"/>
      <c r="C107" s="201"/>
      <c r="D107" s="202" t="s">
        <v>4054</v>
      </c>
      <c r="E107" s="203"/>
      <c r="F107" s="203"/>
      <c r="G107" s="203"/>
      <c r="H107" s="203"/>
      <c r="I107" s="204"/>
      <c r="J107" s="205">
        <f>J382</f>
        <v>0</v>
      </c>
      <c r="K107" s="206"/>
    </row>
    <row r="108" spans="2:11" s="9" customFormat="1" ht="19.9" customHeight="1">
      <c r="B108" s="200"/>
      <c r="C108" s="201"/>
      <c r="D108" s="202" t="s">
        <v>4055</v>
      </c>
      <c r="E108" s="203"/>
      <c r="F108" s="203"/>
      <c r="G108" s="203"/>
      <c r="H108" s="203"/>
      <c r="I108" s="204"/>
      <c r="J108" s="205">
        <f>J389</f>
        <v>0</v>
      </c>
      <c r="K108" s="206"/>
    </row>
    <row r="109" spans="2:11" s="9" customFormat="1" ht="19.9" customHeight="1">
      <c r="B109" s="200"/>
      <c r="C109" s="201"/>
      <c r="D109" s="202" t="s">
        <v>4056</v>
      </c>
      <c r="E109" s="203"/>
      <c r="F109" s="203"/>
      <c r="G109" s="203"/>
      <c r="H109" s="203"/>
      <c r="I109" s="204"/>
      <c r="J109" s="205">
        <f>J392</f>
        <v>0</v>
      </c>
      <c r="K109" s="206"/>
    </row>
    <row r="110" spans="2:11" s="9" customFormat="1" ht="19.9" customHeight="1">
      <c r="B110" s="200"/>
      <c r="C110" s="201"/>
      <c r="D110" s="202" t="s">
        <v>4057</v>
      </c>
      <c r="E110" s="203"/>
      <c r="F110" s="203"/>
      <c r="G110" s="203"/>
      <c r="H110" s="203"/>
      <c r="I110" s="204"/>
      <c r="J110" s="205">
        <f>J395</f>
        <v>0</v>
      </c>
      <c r="K110" s="206"/>
    </row>
    <row r="111" spans="2:11" s="9" customFormat="1" ht="19.9" customHeight="1">
      <c r="B111" s="200"/>
      <c r="C111" s="201"/>
      <c r="D111" s="202" t="s">
        <v>4058</v>
      </c>
      <c r="E111" s="203"/>
      <c r="F111" s="203"/>
      <c r="G111" s="203"/>
      <c r="H111" s="203"/>
      <c r="I111" s="204"/>
      <c r="J111" s="205">
        <f>J400</f>
        <v>0</v>
      </c>
      <c r="K111" s="206"/>
    </row>
    <row r="112" spans="2:11" s="9" customFormat="1" ht="19.9" customHeight="1">
      <c r="B112" s="200"/>
      <c r="C112" s="201"/>
      <c r="D112" s="202" t="s">
        <v>4059</v>
      </c>
      <c r="E112" s="203"/>
      <c r="F112" s="203"/>
      <c r="G112" s="203"/>
      <c r="H112" s="203"/>
      <c r="I112" s="204"/>
      <c r="J112" s="205">
        <f>J405</f>
        <v>0</v>
      </c>
      <c r="K112" s="206"/>
    </row>
    <row r="113" spans="2:11" s="9" customFormat="1" ht="19.9" customHeight="1">
      <c r="B113" s="200"/>
      <c r="C113" s="201"/>
      <c r="D113" s="202" t="s">
        <v>4060</v>
      </c>
      <c r="E113" s="203"/>
      <c r="F113" s="203"/>
      <c r="G113" s="203"/>
      <c r="H113" s="203"/>
      <c r="I113" s="204"/>
      <c r="J113" s="205">
        <f>J408</f>
        <v>0</v>
      </c>
      <c r="K113" s="206"/>
    </row>
    <row r="114" spans="2:11" s="9" customFormat="1" ht="19.9" customHeight="1">
      <c r="B114" s="200"/>
      <c r="C114" s="201"/>
      <c r="D114" s="202" t="s">
        <v>4048</v>
      </c>
      <c r="E114" s="203"/>
      <c r="F114" s="203"/>
      <c r="G114" s="203"/>
      <c r="H114" s="203"/>
      <c r="I114" s="204"/>
      <c r="J114" s="205">
        <f>J411</f>
        <v>0</v>
      </c>
      <c r="K114" s="206"/>
    </row>
    <row r="115" spans="2:11" s="9" customFormat="1" ht="19.9" customHeight="1">
      <c r="B115" s="200"/>
      <c r="C115" s="201"/>
      <c r="D115" s="202" t="s">
        <v>4061</v>
      </c>
      <c r="E115" s="203"/>
      <c r="F115" s="203"/>
      <c r="G115" s="203"/>
      <c r="H115" s="203"/>
      <c r="I115" s="204"/>
      <c r="J115" s="205">
        <f>J422</f>
        <v>0</v>
      </c>
      <c r="K115" s="206"/>
    </row>
    <row r="116" spans="2:11" s="9" customFormat="1" ht="19.9" customHeight="1">
      <c r="B116" s="200"/>
      <c r="C116" s="201"/>
      <c r="D116" s="202" t="s">
        <v>4062</v>
      </c>
      <c r="E116" s="203"/>
      <c r="F116" s="203"/>
      <c r="G116" s="203"/>
      <c r="H116" s="203"/>
      <c r="I116" s="204"/>
      <c r="J116" s="205">
        <f>J427</f>
        <v>0</v>
      </c>
      <c r="K116" s="206"/>
    </row>
    <row r="117" spans="2:11" s="9" customFormat="1" ht="19.9" customHeight="1">
      <c r="B117" s="200"/>
      <c r="C117" s="201"/>
      <c r="D117" s="202" t="s">
        <v>4063</v>
      </c>
      <c r="E117" s="203"/>
      <c r="F117" s="203"/>
      <c r="G117" s="203"/>
      <c r="H117" s="203"/>
      <c r="I117" s="204"/>
      <c r="J117" s="205">
        <f>J430</f>
        <v>0</v>
      </c>
      <c r="K117" s="206"/>
    </row>
    <row r="118" spans="2:11" s="9" customFormat="1" ht="19.9" customHeight="1">
      <c r="B118" s="200"/>
      <c r="C118" s="201"/>
      <c r="D118" s="202" t="s">
        <v>4049</v>
      </c>
      <c r="E118" s="203"/>
      <c r="F118" s="203"/>
      <c r="G118" s="203"/>
      <c r="H118" s="203"/>
      <c r="I118" s="204"/>
      <c r="J118" s="205">
        <f>J433</f>
        <v>0</v>
      </c>
      <c r="K118" s="206"/>
    </row>
    <row r="119" spans="2:11" s="9" customFormat="1" ht="19.9" customHeight="1">
      <c r="B119" s="200"/>
      <c r="C119" s="201"/>
      <c r="D119" s="202" t="s">
        <v>4050</v>
      </c>
      <c r="E119" s="203"/>
      <c r="F119" s="203"/>
      <c r="G119" s="203"/>
      <c r="H119" s="203"/>
      <c r="I119" s="204"/>
      <c r="J119" s="205">
        <f>J440</f>
        <v>0</v>
      </c>
      <c r="K119" s="206"/>
    </row>
    <row r="120" spans="2:11" s="9" customFormat="1" ht="19.9" customHeight="1">
      <c r="B120" s="200"/>
      <c r="C120" s="201"/>
      <c r="D120" s="202" t="s">
        <v>4064</v>
      </c>
      <c r="E120" s="203"/>
      <c r="F120" s="203"/>
      <c r="G120" s="203"/>
      <c r="H120" s="203"/>
      <c r="I120" s="204"/>
      <c r="J120" s="205">
        <f>J453</f>
        <v>0</v>
      </c>
      <c r="K120" s="206"/>
    </row>
    <row r="121" spans="2:11" s="9" customFormat="1" ht="19.9" customHeight="1">
      <c r="B121" s="200"/>
      <c r="C121" s="201"/>
      <c r="D121" s="202" t="s">
        <v>4065</v>
      </c>
      <c r="E121" s="203"/>
      <c r="F121" s="203"/>
      <c r="G121" s="203"/>
      <c r="H121" s="203"/>
      <c r="I121" s="204"/>
      <c r="J121" s="205">
        <f>J454</f>
        <v>0</v>
      </c>
      <c r="K121" s="206"/>
    </row>
    <row r="122" spans="2:11" s="9" customFormat="1" ht="19.9" customHeight="1">
      <c r="B122" s="200"/>
      <c r="C122" s="201"/>
      <c r="D122" s="202" t="s">
        <v>4066</v>
      </c>
      <c r="E122" s="203"/>
      <c r="F122" s="203"/>
      <c r="G122" s="203"/>
      <c r="H122" s="203"/>
      <c r="I122" s="204"/>
      <c r="J122" s="205">
        <f>J457</f>
        <v>0</v>
      </c>
      <c r="K122" s="206"/>
    </row>
    <row r="123" spans="2:11" s="9" customFormat="1" ht="19.9" customHeight="1">
      <c r="B123" s="200"/>
      <c r="C123" s="201"/>
      <c r="D123" s="202" t="s">
        <v>4067</v>
      </c>
      <c r="E123" s="203"/>
      <c r="F123" s="203"/>
      <c r="G123" s="203"/>
      <c r="H123" s="203"/>
      <c r="I123" s="204"/>
      <c r="J123" s="205">
        <f>J466</f>
        <v>0</v>
      </c>
      <c r="K123" s="206"/>
    </row>
    <row r="124" spans="2:11" s="9" customFormat="1" ht="19.9" customHeight="1">
      <c r="B124" s="200"/>
      <c r="C124" s="201"/>
      <c r="D124" s="202" t="s">
        <v>4068</v>
      </c>
      <c r="E124" s="203"/>
      <c r="F124" s="203"/>
      <c r="G124" s="203"/>
      <c r="H124" s="203"/>
      <c r="I124" s="204"/>
      <c r="J124" s="205">
        <f>J469</f>
        <v>0</v>
      </c>
      <c r="K124" s="206"/>
    </row>
    <row r="125" spans="2:11" s="9" customFormat="1" ht="19.9" customHeight="1">
      <c r="B125" s="200"/>
      <c r="C125" s="201"/>
      <c r="D125" s="202" t="s">
        <v>4069</v>
      </c>
      <c r="E125" s="203"/>
      <c r="F125" s="203"/>
      <c r="G125" s="203"/>
      <c r="H125" s="203"/>
      <c r="I125" s="204"/>
      <c r="J125" s="205">
        <f>J472</f>
        <v>0</v>
      </c>
      <c r="K125" s="206"/>
    </row>
    <row r="126" spans="2:11" s="9" customFormat="1" ht="19.9" customHeight="1">
      <c r="B126" s="200"/>
      <c r="C126" s="201"/>
      <c r="D126" s="202" t="s">
        <v>4070</v>
      </c>
      <c r="E126" s="203"/>
      <c r="F126" s="203"/>
      <c r="G126" s="203"/>
      <c r="H126" s="203"/>
      <c r="I126" s="204"/>
      <c r="J126" s="205">
        <f>J477</f>
        <v>0</v>
      </c>
      <c r="K126" s="206"/>
    </row>
    <row r="127" spans="2:11" s="9" customFormat="1" ht="19.9" customHeight="1">
      <c r="B127" s="200"/>
      <c r="C127" s="201"/>
      <c r="D127" s="202" t="s">
        <v>4071</v>
      </c>
      <c r="E127" s="203"/>
      <c r="F127" s="203"/>
      <c r="G127" s="203"/>
      <c r="H127" s="203"/>
      <c r="I127" s="204"/>
      <c r="J127" s="205">
        <f>J480</f>
        <v>0</v>
      </c>
      <c r="K127" s="206"/>
    </row>
    <row r="128" spans="2:11" s="8" customFormat="1" ht="24.95" customHeight="1">
      <c r="B128" s="192"/>
      <c r="C128" s="193"/>
      <c r="D128" s="194" t="s">
        <v>4072</v>
      </c>
      <c r="E128" s="195"/>
      <c r="F128" s="195"/>
      <c r="G128" s="195"/>
      <c r="H128" s="195"/>
      <c r="I128" s="196"/>
      <c r="J128" s="197">
        <f>J503</f>
        <v>0</v>
      </c>
      <c r="K128" s="198"/>
    </row>
    <row r="129" spans="2:11" s="9" customFormat="1" ht="19.9" customHeight="1">
      <c r="B129" s="200"/>
      <c r="C129" s="201"/>
      <c r="D129" s="202" t="s">
        <v>4054</v>
      </c>
      <c r="E129" s="203"/>
      <c r="F129" s="203"/>
      <c r="G129" s="203"/>
      <c r="H129" s="203"/>
      <c r="I129" s="204"/>
      <c r="J129" s="205">
        <f>J504</f>
        <v>0</v>
      </c>
      <c r="K129" s="206"/>
    </row>
    <row r="130" spans="2:11" s="9" customFormat="1" ht="19.9" customHeight="1">
      <c r="B130" s="200"/>
      <c r="C130" s="201"/>
      <c r="D130" s="202" t="s">
        <v>4055</v>
      </c>
      <c r="E130" s="203"/>
      <c r="F130" s="203"/>
      <c r="G130" s="203"/>
      <c r="H130" s="203"/>
      <c r="I130" s="204"/>
      <c r="J130" s="205">
        <f>J511</f>
        <v>0</v>
      </c>
      <c r="K130" s="206"/>
    </row>
    <row r="131" spans="2:11" s="9" customFormat="1" ht="19.9" customHeight="1">
      <c r="B131" s="200"/>
      <c r="C131" s="201"/>
      <c r="D131" s="202" t="s">
        <v>4060</v>
      </c>
      <c r="E131" s="203"/>
      <c r="F131" s="203"/>
      <c r="G131" s="203"/>
      <c r="H131" s="203"/>
      <c r="I131" s="204"/>
      <c r="J131" s="205">
        <f>J514</f>
        <v>0</v>
      </c>
      <c r="K131" s="206"/>
    </row>
    <row r="132" spans="2:11" s="9" customFormat="1" ht="19.9" customHeight="1">
      <c r="B132" s="200"/>
      <c r="C132" s="201"/>
      <c r="D132" s="202" t="s">
        <v>4073</v>
      </c>
      <c r="E132" s="203"/>
      <c r="F132" s="203"/>
      <c r="G132" s="203"/>
      <c r="H132" s="203"/>
      <c r="I132" s="204"/>
      <c r="J132" s="205">
        <f>J517</f>
        <v>0</v>
      </c>
      <c r="K132" s="206"/>
    </row>
    <row r="133" spans="2:11" s="9" customFormat="1" ht="19.9" customHeight="1">
      <c r="B133" s="200"/>
      <c r="C133" s="201"/>
      <c r="D133" s="202" t="s">
        <v>4074</v>
      </c>
      <c r="E133" s="203"/>
      <c r="F133" s="203"/>
      <c r="G133" s="203"/>
      <c r="H133" s="203"/>
      <c r="I133" s="204"/>
      <c r="J133" s="205">
        <f>J520</f>
        <v>0</v>
      </c>
      <c r="K133" s="206"/>
    </row>
    <row r="134" spans="2:11" s="9" customFormat="1" ht="19.9" customHeight="1">
      <c r="B134" s="200"/>
      <c r="C134" s="201"/>
      <c r="D134" s="202" t="s">
        <v>4048</v>
      </c>
      <c r="E134" s="203"/>
      <c r="F134" s="203"/>
      <c r="G134" s="203"/>
      <c r="H134" s="203"/>
      <c r="I134" s="204"/>
      <c r="J134" s="205">
        <f>J525</f>
        <v>0</v>
      </c>
      <c r="K134" s="206"/>
    </row>
    <row r="135" spans="2:11" s="9" customFormat="1" ht="19.9" customHeight="1">
      <c r="B135" s="200"/>
      <c r="C135" s="201"/>
      <c r="D135" s="202" t="s">
        <v>4062</v>
      </c>
      <c r="E135" s="203"/>
      <c r="F135" s="203"/>
      <c r="G135" s="203"/>
      <c r="H135" s="203"/>
      <c r="I135" s="204"/>
      <c r="J135" s="205">
        <f>J532</f>
        <v>0</v>
      </c>
      <c r="K135" s="206"/>
    </row>
    <row r="136" spans="2:11" s="9" customFormat="1" ht="19.9" customHeight="1">
      <c r="B136" s="200"/>
      <c r="C136" s="201"/>
      <c r="D136" s="202" t="s">
        <v>4063</v>
      </c>
      <c r="E136" s="203"/>
      <c r="F136" s="203"/>
      <c r="G136" s="203"/>
      <c r="H136" s="203"/>
      <c r="I136" s="204"/>
      <c r="J136" s="205">
        <f>J535</f>
        <v>0</v>
      </c>
      <c r="K136" s="206"/>
    </row>
    <row r="137" spans="2:11" s="9" customFormat="1" ht="19.9" customHeight="1">
      <c r="B137" s="200"/>
      <c r="C137" s="201"/>
      <c r="D137" s="202" t="s">
        <v>4050</v>
      </c>
      <c r="E137" s="203"/>
      <c r="F137" s="203"/>
      <c r="G137" s="203"/>
      <c r="H137" s="203"/>
      <c r="I137" s="204"/>
      <c r="J137" s="205">
        <f>J538</f>
        <v>0</v>
      </c>
      <c r="K137" s="206"/>
    </row>
    <row r="138" spans="2:11" s="9" customFormat="1" ht="19.9" customHeight="1">
      <c r="B138" s="200"/>
      <c r="C138" s="201"/>
      <c r="D138" s="202" t="s">
        <v>4075</v>
      </c>
      <c r="E138" s="203"/>
      <c r="F138" s="203"/>
      <c r="G138" s="203"/>
      <c r="H138" s="203"/>
      <c r="I138" s="204"/>
      <c r="J138" s="205">
        <f>J541</f>
        <v>0</v>
      </c>
      <c r="K138" s="206"/>
    </row>
    <row r="139" spans="2:11" s="9" customFormat="1" ht="19.9" customHeight="1">
      <c r="B139" s="200"/>
      <c r="C139" s="201"/>
      <c r="D139" s="202" t="s">
        <v>4070</v>
      </c>
      <c r="E139" s="203"/>
      <c r="F139" s="203"/>
      <c r="G139" s="203"/>
      <c r="H139" s="203"/>
      <c r="I139" s="204"/>
      <c r="J139" s="205">
        <f>J550</f>
        <v>0</v>
      </c>
      <c r="K139" s="206"/>
    </row>
    <row r="140" spans="2:11" s="9" customFormat="1" ht="19.9" customHeight="1">
      <c r="B140" s="200"/>
      <c r="C140" s="201"/>
      <c r="D140" s="202" t="s">
        <v>4071</v>
      </c>
      <c r="E140" s="203"/>
      <c r="F140" s="203"/>
      <c r="G140" s="203"/>
      <c r="H140" s="203"/>
      <c r="I140" s="204"/>
      <c r="J140" s="205">
        <f>J553</f>
        <v>0</v>
      </c>
      <c r="K140" s="206"/>
    </row>
    <row r="141" spans="2:11" s="8" customFormat="1" ht="24.95" customHeight="1">
      <c r="B141" s="192"/>
      <c r="C141" s="193"/>
      <c r="D141" s="194" t="s">
        <v>4076</v>
      </c>
      <c r="E141" s="195"/>
      <c r="F141" s="195"/>
      <c r="G141" s="195"/>
      <c r="H141" s="195"/>
      <c r="I141" s="196"/>
      <c r="J141" s="197">
        <f>J560</f>
        <v>0</v>
      </c>
      <c r="K141" s="198"/>
    </row>
    <row r="142" spans="2:11" s="9" customFormat="1" ht="19.9" customHeight="1">
      <c r="B142" s="200"/>
      <c r="C142" s="201"/>
      <c r="D142" s="202" t="s">
        <v>4077</v>
      </c>
      <c r="E142" s="203"/>
      <c r="F142" s="203"/>
      <c r="G142" s="203"/>
      <c r="H142" s="203"/>
      <c r="I142" s="204"/>
      <c r="J142" s="205">
        <f>J561</f>
        <v>0</v>
      </c>
      <c r="K142" s="206"/>
    </row>
    <row r="143" spans="2:11" s="9" customFormat="1" ht="19.9" customHeight="1">
      <c r="B143" s="200"/>
      <c r="C143" s="201"/>
      <c r="D143" s="202" t="s">
        <v>4078</v>
      </c>
      <c r="E143" s="203"/>
      <c r="F143" s="203"/>
      <c r="G143" s="203"/>
      <c r="H143" s="203"/>
      <c r="I143" s="204"/>
      <c r="J143" s="205">
        <f>J664</f>
        <v>0</v>
      </c>
      <c r="K143" s="206"/>
    </row>
    <row r="144" spans="2:11" s="9" customFormat="1" ht="19.9" customHeight="1">
      <c r="B144" s="200"/>
      <c r="C144" s="201"/>
      <c r="D144" s="202" t="s">
        <v>4079</v>
      </c>
      <c r="E144" s="203"/>
      <c r="F144" s="203"/>
      <c r="G144" s="203"/>
      <c r="H144" s="203"/>
      <c r="I144" s="204"/>
      <c r="J144" s="205">
        <f>J667</f>
        <v>0</v>
      </c>
      <c r="K144" s="206"/>
    </row>
    <row r="145" spans="2:11" s="9" customFormat="1" ht="19.9" customHeight="1">
      <c r="B145" s="200"/>
      <c r="C145" s="201"/>
      <c r="D145" s="202" t="s">
        <v>4080</v>
      </c>
      <c r="E145" s="203"/>
      <c r="F145" s="203"/>
      <c r="G145" s="203"/>
      <c r="H145" s="203"/>
      <c r="I145" s="204"/>
      <c r="J145" s="205">
        <f>J670</f>
        <v>0</v>
      </c>
      <c r="K145" s="206"/>
    </row>
    <row r="146" spans="2:11" s="8" customFormat="1" ht="24.95" customHeight="1">
      <c r="B146" s="192"/>
      <c r="C146" s="193"/>
      <c r="D146" s="194" t="s">
        <v>4081</v>
      </c>
      <c r="E146" s="195"/>
      <c r="F146" s="195"/>
      <c r="G146" s="195"/>
      <c r="H146" s="195"/>
      <c r="I146" s="196"/>
      <c r="J146" s="197">
        <f>J675</f>
        <v>0</v>
      </c>
      <c r="K146" s="198"/>
    </row>
    <row r="147" spans="2:11" s="9" customFormat="1" ht="19.9" customHeight="1">
      <c r="B147" s="200"/>
      <c r="C147" s="201"/>
      <c r="D147" s="202" t="s">
        <v>4082</v>
      </c>
      <c r="E147" s="203"/>
      <c r="F147" s="203"/>
      <c r="G147" s="203"/>
      <c r="H147" s="203"/>
      <c r="I147" s="204"/>
      <c r="J147" s="205">
        <f>J676</f>
        <v>0</v>
      </c>
      <c r="K147" s="206"/>
    </row>
    <row r="148" spans="2:11" s="9" customFormat="1" ht="19.9" customHeight="1">
      <c r="B148" s="200"/>
      <c r="C148" s="201"/>
      <c r="D148" s="202" t="s">
        <v>4083</v>
      </c>
      <c r="E148" s="203"/>
      <c r="F148" s="203"/>
      <c r="G148" s="203"/>
      <c r="H148" s="203"/>
      <c r="I148" s="204"/>
      <c r="J148" s="205">
        <f>J679</f>
        <v>0</v>
      </c>
      <c r="K148" s="206"/>
    </row>
    <row r="149" spans="2:11" s="9" customFormat="1" ht="19.9" customHeight="1">
      <c r="B149" s="200"/>
      <c r="C149" s="201"/>
      <c r="D149" s="202" t="s">
        <v>4083</v>
      </c>
      <c r="E149" s="203"/>
      <c r="F149" s="203"/>
      <c r="G149" s="203"/>
      <c r="H149" s="203"/>
      <c r="I149" s="204"/>
      <c r="J149" s="205">
        <f>J682</f>
        <v>0</v>
      </c>
      <c r="K149" s="206"/>
    </row>
    <row r="150" spans="2:11" s="9" customFormat="1" ht="19.9" customHeight="1">
      <c r="B150" s="200"/>
      <c r="C150" s="201"/>
      <c r="D150" s="202" t="s">
        <v>4084</v>
      </c>
      <c r="E150" s="203"/>
      <c r="F150" s="203"/>
      <c r="G150" s="203"/>
      <c r="H150" s="203"/>
      <c r="I150" s="204"/>
      <c r="J150" s="205">
        <f>J685</f>
        <v>0</v>
      </c>
      <c r="K150" s="206"/>
    </row>
    <row r="151" spans="2:11" s="9" customFormat="1" ht="19.9" customHeight="1">
      <c r="B151" s="200"/>
      <c r="C151" s="201"/>
      <c r="D151" s="202" t="s">
        <v>4085</v>
      </c>
      <c r="E151" s="203"/>
      <c r="F151" s="203"/>
      <c r="G151" s="203"/>
      <c r="H151" s="203"/>
      <c r="I151" s="204"/>
      <c r="J151" s="205">
        <f>J690</f>
        <v>0</v>
      </c>
      <c r="K151" s="206"/>
    </row>
    <row r="152" spans="2:11" s="9" customFormat="1" ht="19.9" customHeight="1">
      <c r="B152" s="200"/>
      <c r="C152" s="201"/>
      <c r="D152" s="202" t="s">
        <v>4086</v>
      </c>
      <c r="E152" s="203"/>
      <c r="F152" s="203"/>
      <c r="G152" s="203"/>
      <c r="H152" s="203"/>
      <c r="I152" s="204"/>
      <c r="J152" s="205">
        <f>J693</f>
        <v>0</v>
      </c>
      <c r="K152" s="206"/>
    </row>
    <row r="153" spans="2:11" s="9" customFormat="1" ht="19.9" customHeight="1">
      <c r="B153" s="200"/>
      <c r="C153" s="201"/>
      <c r="D153" s="202" t="s">
        <v>4087</v>
      </c>
      <c r="E153" s="203"/>
      <c r="F153" s="203"/>
      <c r="G153" s="203"/>
      <c r="H153" s="203"/>
      <c r="I153" s="204"/>
      <c r="J153" s="205">
        <f>J696</f>
        <v>0</v>
      </c>
      <c r="K153" s="206"/>
    </row>
    <row r="154" spans="2:11" s="9" customFormat="1" ht="19.9" customHeight="1">
      <c r="B154" s="200"/>
      <c r="C154" s="201"/>
      <c r="D154" s="202" t="s">
        <v>4088</v>
      </c>
      <c r="E154" s="203"/>
      <c r="F154" s="203"/>
      <c r="G154" s="203"/>
      <c r="H154" s="203"/>
      <c r="I154" s="204"/>
      <c r="J154" s="205">
        <f>J701</f>
        <v>0</v>
      </c>
      <c r="K154" s="206"/>
    </row>
    <row r="155" spans="2:11" s="9" customFormat="1" ht="19.9" customHeight="1">
      <c r="B155" s="200"/>
      <c r="C155" s="201"/>
      <c r="D155" s="202" t="s">
        <v>4089</v>
      </c>
      <c r="E155" s="203"/>
      <c r="F155" s="203"/>
      <c r="G155" s="203"/>
      <c r="H155" s="203"/>
      <c r="I155" s="204"/>
      <c r="J155" s="205">
        <f>J704</f>
        <v>0</v>
      </c>
      <c r="K155" s="206"/>
    </row>
    <row r="156" spans="2:11" s="9" customFormat="1" ht="19.9" customHeight="1">
      <c r="B156" s="200"/>
      <c r="C156" s="201"/>
      <c r="D156" s="202" t="s">
        <v>4090</v>
      </c>
      <c r="E156" s="203"/>
      <c r="F156" s="203"/>
      <c r="G156" s="203"/>
      <c r="H156" s="203"/>
      <c r="I156" s="204"/>
      <c r="J156" s="205">
        <f>J713</f>
        <v>0</v>
      </c>
      <c r="K156" s="206"/>
    </row>
    <row r="157" spans="2:11" s="9" customFormat="1" ht="19.9" customHeight="1">
      <c r="B157" s="200"/>
      <c r="C157" s="201"/>
      <c r="D157" s="202" t="s">
        <v>4091</v>
      </c>
      <c r="E157" s="203"/>
      <c r="F157" s="203"/>
      <c r="G157" s="203"/>
      <c r="H157" s="203"/>
      <c r="I157" s="204"/>
      <c r="J157" s="205">
        <f>J716</f>
        <v>0</v>
      </c>
      <c r="K157" s="206"/>
    </row>
    <row r="158" spans="2:11" s="9" customFormat="1" ht="19.9" customHeight="1">
      <c r="B158" s="200"/>
      <c r="C158" s="201"/>
      <c r="D158" s="202" t="s">
        <v>4092</v>
      </c>
      <c r="E158" s="203"/>
      <c r="F158" s="203"/>
      <c r="G158" s="203"/>
      <c r="H158" s="203"/>
      <c r="I158" s="204"/>
      <c r="J158" s="205">
        <f>J719</f>
        <v>0</v>
      </c>
      <c r="K158" s="206"/>
    </row>
    <row r="159" spans="2:11" s="8" customFormat="1" ht="24.95" customHeight="1">
      <c r="B159" s="192"/>
      <c r="C159" s="193"/>
      <c r="D159" s="194" t="s">
        <v>4093</v>
      </c>
      <c r="E159" s="195"/>
      <c r="F159" s="195"/>
      <c r="G159" s="195"/>
      <c r="H159" s="195"/>
      <c r="I159" s="196"/>
      <c r="J159" s="197">
        <f>J723</f>
        <v>0</v>
      </c>
      <c r="K159" s="198"/>
    </row>
    <row r="160" spans="2:11" s="9" customFormat="1" ht="19.9" customHeight="1">
      <c r="B160" s="200"/>
      <c r="C160" s="201"/>
      <c r="D160" s="202" t="s">
        <v>4094</v>
      </c>
      <c r="E160" s="203"/>
      <c r="F160" s="203"/>
      <c r="G160" s="203"/>
      <c r="H160" s="203"/>
      <c r="I160" s="204"/>
      <c r="J160" s="205">
        <f>J724</f>
        <v>0</v>
      </c>
      <c r="K160" s="206"/>
    </row>
    <row r="161" spans="2:11" s="9" customFormat="1" ht="19.9" customHeight="1">
      <c r="B161" s="200"/>
      <c r="C161" s="201"/>
      <c r="D161" s="202" t="s">
        <v>4095</v>
      </c>
      <c r="E161" s="203"/>
      <c r="F161" s="203"/>
      <c r="G161" s="203"/>
      <c r="H161" s="203"/>
      <c r="I161" s="204"/>
      <c r="J161" s="205">
        <f>J727</f>
        <v>0</v>
      </c>
      <c r="K161" s="206"/>
    </row>
    <row r="162" spans="2:11" s="9" customFormat="1" ht="19.9" customHeight="1">
      <c r="B162" s="200"/>
      <c r="C162" s="201"/>
      <c r="D162" s="202" t="s">
        <v>4096</v>
      </c>
      <c r="E162" s="203"/>
      <c r="F162" s="203"/>
      <c r="G162" s="203"/>
      <c r="H162" s="203"/>
      <c r="I162" s="204"/>
      <c r="J162" s="205">
        <f>J730</f>
        <v>0</v>
      </c>
      <c r="K162" s="206"/>
    </row>
    <row r="163" spans="2:11" s="9" customFormat="1" ht="19.9" customHeight="1">
      <c r="B163" s="200"/>
      <c r="C163" s="201"/>
      <c r="D163" s="202" t="s">
        <v>4097</v>
      </c>
      <c r="E163" s="203"/>
      <c r="F163" s="203"/>
      <c r="G163" s="203"/>
      <c r="H163" s="203"/>
      <c r="I163" s="204"/>
      <c r="J163" s="205">
        <f>J733</f>
        <v>0</v>
      </c>
      <c r="K163" s="206"/>
    </row>
    <row r="164" spans="2:11" s="9" customFormat="1" ht="19.9" customHeight="1">
      <c r="B164" s="200"/>
      <c r="C164" s="201"/>
      <c r="D164" s="202" t="s">
        <v>4098</v>
      </c>
      <c r="E164" s="203"/>
      <c r="F164" s="203"/>
      <c r="G164" s="203"/>
      <c r="H164" s="203"/>
      <c r="I164" s="204"/>
      <c r="J164" s="205">
        <f>J736</f>
        <v>0</v>
      </c>
      <c r="K164" s="206"/>
    </row>
    <row r="165" spans="2:11" s="9" customFormat="1" ht="19.9" customHeight="1">
      <c r="B165" s="200"/>
      <c r="C165" s="201"/>
      <c r="D165" s="202" t="s">
        <v>4099</v>
      </c>
      <c r="E165" s="203"/>
      <c r="F165" s="203"/>
      <c r="G165" s="203"/>
      <c r="H165" s="203"/>
      <c r="I165" s="204"/>
      <c r="J165" s="205">
        <f>J743</f>
        <v>0</v>
      </c>
      <c r="K165" s="206"/>
    </row>
    <row r="166" spans="2:11" s="9" customFormat="1" ht="19.9" customHeight="1">
      <c r="B166" s="200"/>
      <c r="C166" s="201"/>
      <c r="D166" s="202" t="s">
        <v>4100</v>
      </c>
      <c r="E166" s="203"/>
      <c r="F166" s="203"/>
      <c r="G166" s="203"/>
      <c r="H166" s="203"/>
      <c r="I166" s="204"/>
      <c r="J166" s="205">
        <f>J746</f>
        <v>0</v>
      </c>
      <c r="K166" s="206"/>
    </row>
    <row r="167" spans="2:11" s="9" customFormat="1" ht="19.9" customHeight="1">
      <c r="B167" s="200"/>
      <c r="C167" s="201"/>
      <c r="D167" s="202" t="s">
        <v>4101</v>
      </c>
      <c r="E167" s="203"/>
      <c r="F167" s="203"/>
      <c r="G167" s="203"/>
      <c r="H167" s="203"/>
      <c r="I167" s="204"/>
      <c r="J167" s="205">
        <f>J749</f>
        <v>0</v>
      </c>
      <c r="K167" s="206"/>
    </row>
    <row r="168" spans="2:11" s="9" customFormat="1" ht="19.9" customHeight="1">
      <c r="B168" s="200"/>
      <c r="C168" s="201"/>
      <c r="D168" s="202" t="s">
        <v>4102</v>
      </c>
      <c r="E168" s="203"/>
      <c r="F168" s="203"/>
      <c r="G168" s="203"/>
      <c r="H168" s="203"/>
      <c r="I168" s="204"/>
      <c r="J168" s="205">
        <f>J752</f>
        <v>0</v>
      </c>
      <c r="K168" s="206"/>
    </row>
    <row r="169" spans="2:11" s="9" customFormat="1" ht="19.9" customHeight="1">
      <c r="B169" s="200"/>
      <c r="C169" s="201"/>
      <c r="D169" s="202" t="s">
        <v>4103</v>
      </c>
      <c r="E169" s="203"/>
      <c r="F169" s="203"/>
      <c r="G169" s="203"/>
      <c r="H169" s="203"/>
      <c r="I169" s="204"/>
      <c r="J169" s="205">
        <f>J755</f>
        <v>0</v>
      </c>
      <c r="K169" s="206"/>
    </row>
    <row r="170" spans="2:11" s="9" customFormat="1" ht="19.9" customHeight="1">
      <c r="B170" s="200"/>
      <c r="C170" s="201"/>
      <c r="D170" s="202" t="s">
        <v>4104</v>
      </c>
      <c r="E170" s="203"/>
      <c r="F170" s="203"/>
      <c r="G170" s="203"/>
      <c r="H170" s="203"/>
      <c r="I170" s="204"/>
      <c r="J170" s="205">
        <f>J762</f>
        <v>0</v>
      </c>
      <c r="K170" s="206"/>
    </row>
    <row r="171" spans="2:11" s="9" customFormat="1" ht="14.85" customHeight="1">
      <c r="B171" s="200"/>
      <c r="C171" s="201"/>
      <c r="D171" s="202" t="s">
        <v>4105</v>
      </c>
      <c r="E171" s="203"/>
      <c r="F171" s="203"/>
      <c r="G171" s="203"/>
      <c r="H171" s="203"/>
      <c r="I171" s="204"/>
      <c r="J171" s="205">
        <f>J767</f>
        <v>0</v>
      </c>
      <c r="K171" s="206"/>
    </row>
    <row r="172" spans="2:11" s="1" customFormat="1" ht="21.8" customHeight="1">
      <c r="B172" s="47"/>
      <c r="C172" s="48"/>
      <c r="D172" s="48"/>
      <c r="E172" s="48"/>
      <c r="F172" s="48"/>
      <c r="G172" s="48"/>
      <c r="H172" s="48"/>
      <c r="I172" s="158"/>
      <c r="J172" s="48"/>
      <c r="K172" s="52"/>
    </row>
    <row r="173" spans="2:11" s="1" customFormat="1" ht="6.95" customHeight="1">
      <c r="B173" s="68"/>
      <c r="C173" s="69"/>
      <c r="D173" s="69"/>
      <c r="E173" s="69"/>
      <c r="F173" s="69"/>
      <c r="G173" s="69"/>
      <c r="H173" s="69"/>
      <c r="I173" s="181"/>
      <c r="J173" s="69"/>
      <c r="K173" s="70"/>
    </row>
    <row r="177" spans="2:12" s="1" customFormat="1" ht="6.95" customHeight="1">
      <c r="B177" s="71"/>
      <c r="C177" s="72"/>
      <c r="D177" s="72"/>
      <c r="E177" s="72"/>
      <c r="F177" s="72"/>
      <c r="G177" s="72"/>
      <c r="H177" s="72"/>
      <c r="I177" s="184"/>
      <c r="J177" s="72"/>
      <c r="K177" s="72"/>
      <c r="L177" s="73"/>
    </row>
    <row r="178" spans="2:12" s="1" customFormat="1" ht="36.95" customHeight="1">
      <c r="B178" s="47"/>
      <c r="C178" s="74" t="s">
        <v>378</v>
      </c>
      <c r="D178" s="75"/>
      <c r="E178" s="75"/>
      <c r="F178" s="75"/>
      <c r="G178" s="75"/>
      <c r="H178" s="75"/>
      <c r="I178" s="208"/>
      <c r="J178" s="75"/>
      <c r="K178" s="75"/>
      <c r="L178" s="73"/>
    </row>
    <row r="179" spans="2:12" s="1" customFormat="1" ht="6.95" customHeight="1">
      <c r="B179" s="47"/>
      <c r="C179" s="75"/>
      <c r="D179" s="75"/>
      <c r="E179" s="75"/>
      <c r="F179" s="75"/>
      <c r="G179" s="75"/>
      <c r="H179" s="75"/>
      <c r="I179" s="208"/>
      <c r="J179" s="75"/>
      <c r="K179" s="75"/>
      <c r="L179" s="73"/>
    </row>
    <row r="180" spans="2:12" s="1" customFormat="1" ht="14.4" customHeight="1">
      <c r="B180" s="47"/>
      <c r="C180" s="77" t="s">
        <v>18</v>
      </c>
      <c r="D180" s="75"/>
      <c r="E180" s="75"/>
      <c r="F180" s="75"/>
      <c r="G180" s="75"/>
      <c r="H180" s="75"/>
      <c r="I180" s="208"/>
      <c r="J180" s="75"/>
      <c r="K180" s="75"/>
      <c r="L180" s="73"/>
    </row>
    <row r="181" spans="2:12" s="1" customFormat="1" ht="16.5" customHeight="1">
      <c r="B181" s="47"/>
      <c r="C181" s="75"/>
      <c r="D181" s="75"/>
      <c r="E181" s="209" t="str">
        <f>E7</f>
        <v>Revitalizace a zatraktivnění pevnosti - Stavební úpravy a přístavba návštěvnického centra</v>
      </c>
      <c r="F181" s="77"/>
      <c r="G181" s="77"/>
      <c r="H181" s="77"/>
      <c r="I181" s="208"/>
      <c r="J181" s="75"/>
      <c r="K181" s="75"/>
      <c r="L181" s="73"/>
    </row>
    <row r="182" spans="2:12" ht="13.5">
      <c r="B182" s="29"/>
      <c r="C182" s="77" t="s">
        <v>176</v>
      </c>
      <c r="D182" s="210"/>
      <c r="E182" s="210"/>
      <c r="F182" s="210"/>
      <c r="G182" s="210"/>
      <c r="H182" s="210"/>
      <c r="I182" s="149"/>
      <c r="J182" s="210"/>
      <c r="K182" s="210"/>
      <c r="L182" s="211"/>
    </row>
    <row r="183" spans="2:12" s="1" customFormat="1" ht="16.5" customHeight="1">
      <c r="B183" s="47"/>
      <c r="C183" s="75"/>
      <c r="D183" s="75"/>
      <c r="E183" s="209" t="s">
        <v>179</v>
      </c>
      <c r="F183" s="75"/>
      <c r="G183" s="75"/>
      <c r="H183" s="75"/>
      <c r="I183" s="208"/>
      <c r="J183" s="75"/>
      <c r="K183" s="75"/>
      <c r="L183" s="73"/>
    </row>
    <row r="184" spans="2:12" s="1" customFormat="1" ht="14.4" customHeight="1">
      <c r="B184" s="47"/>
      <c r="C184" s="77" t="s">
        <v>182</v>
      </c>
      <c r="D184" s="75"/>
      <c r="E184" s="75"/>
      <c r="F184" s="75"/>
      <c r="G184" s="75"/>
      <c r="H184" s="75"/>
      <c r="I184" s="208"/>
      <c r="J184" s="75"/>
      <c r="K184" s="75"/>
      <c r="L184" s="73"/>
    </row>
    <row r="185" spans="2:12" s="1" customFormat="1" ht="17.25" customHeight="1">
      <c r="B185" s="47"/>
      <c r="C185" s="75"/>
      <c r="D185" s="75"/>
      <c r="E185" s="83" t="str">
        <f>E11</f>
        <v>el - Elektroinstalace</v>
      </c>
      <c r="F185" s="75"/>
      <c r="G185" s="75"/>
      <c r="H185" s="75"/>
      <c r="I185" s="208"/>
      <c r="J185" s="75"/>
      <c r="K185" s="75"/>
      <c r="L185" s="73"/>
    </row>
    <row r="186" spans="2:12" s="1" customFormat="1" ht="6.95" customHeight="1">
      <c r="B186" s="47"/>
      <c r="C186" s="75"/>
      <c r="D186" s="75"/>
      <c r="E186" s="75"/>
      <c r="F186" s="75"/>
      <c r="G186" s="75"/>
      <c r="H186" s="75"/>
      <c r="I186" s="208"/>
      <c r="J186" s="75"/>
      <c r="K186" s="75"/>
      <c r="L186" s="73"/>
    </row>
    <row r="187" spans="2:12" s="1" customFormat="1" ht="18" customHeight="1">
      <c r="B187" s="47"/>
      <c r="C187" s="77" t="s">
        <v>25</v>
      </c>
      <c r="D187" s="75"/>
      <c r="E187" s="75"/>
      <c r="F187" s="212" t="str">
        <f>F14</f>
        <v>Dobrošov</v>
      </c>
      <c r="G187" s="75"/>
      <c r="H187" s="75"/>
      <c r="I187" s="213" t="s">
        <v>27</v>
      </c>
      <c r="J187" s="86" t="str">
        <f>IF(J14="","",J14)</f>
        <v>3. 5. 2017</v>
      </c>
      <c r="K187" s="75"/>
      <c r="L187" s="73"/>
    </row>
    <row r="188" spans="2:12" s="1" customFormat="1" ht="6.95" customHeight="1">
      <c r="B188" s="47"/>
      <c r="C188" s="75"/>
      <c r="D188" s="75"/>
      <c r="E188" s="75"/>
      <c r="F188" s="75"/>
      <c r="G188" s="75"/>
      <c r="H188" s="75"/>
      <c r="I188" s="208"/>
      <c r="J188" s="75"/>
      <c r="K188" s="75"/>
      <c r="L188" s="73"/>
    </row>
    <row r="189" spans="2:12" s="1" customFormat="1" ht="13.5">
      <c r="B189" s="47"/>
      <c r="C189" s="77" t="s">
        <v>29</v>
      </c>
      <c r="D189" s="75"/>
      <c r="E189" s="75"/>
      <c r="F189" s="212" t="str">
        <f>E17</f>
        <v xml:space="preserve"> </v>
      </c>
      <c r="G189" s="75"/>
      <c r="H189" s="75"/>
      <c r="I189" s="213" t="s">
        <v>35</v>
      </c>
      <c r="J189" s="212" t="str">
        <f>E23</f>
        <v xml:space="preserve"> </v>
      </c>
      <c r="K189" s="75"/>
      <c r="L189" s="73"/>
    </row>
    <row r="190" spans="2:12" s="1" customFormat="1" ht="14.4" customHeight="1">
      <c r="B190" s="47"/>
      <c r="C190" s="77" t="s">
        <v>33</v>
      </c>
      <c r="D190" s="75"/>
      <c r="E190" s="75"/>
      <c r="F190" s="212" t="str">
        <f>IF(E20="","",E20)</f>
        <v/>
      </c>
      <c r="G190" s="75"/>
      <c r="H190" s="75"/>
      <c r="I190" s="208"/>
      <c r="J190" s="75"/>
      <c r="K190" s="75"/>
      <c r="L190" s="73"/>
    </row>
    <row r="191" spans="2:12" s="1" customFormat="1" ht="10.3" customHeight="1">
      <c r="B191" s="47"/>
      <c r="C191" s="75"/>
      <c r="D191" s="75"/>
      <c r="E191" s="75"/>
      <c r="F191" s="75"/>
      <c r="G191" s="75"/>
      <c r="H191" s="75"/>
      <c r="I191" s="208"/>
      <c r="J191" s="75"/>
      <c r="K191" s="75"/>
      <c r="L191" s="73"/>
    </row>
    <row r="192" spans="2:20" s="10" customFormat="1" ht="29.25" customHeight="1">
      <c r="B192" s="214"/>
      <c r="C192" s="215" t="s">
        <v>379</v>
      </c>
      <c r="D192" s="216" t="s">
        <v>58</v>
      </c>
      <c r="E192" s="216" t="s">
        <v>54</v>
      </c>
      <c r="F192" s="216" t="s">
        <v>380</v>
      </c>
      <c r="G192" s="216" t="s">
        <v>381</v>
      </c>
      <c r="H192" s="216" t="s">
        <v>382</v>
      </c>
      <c r="I192" s="217" t="s">
        <v>383</v>
      </c>
      <c r="J192" s="216" t="s">
        <v>282</v>
      </c>
      <c r="K192" s="218" t="s">
        <v>384</v>
      </c>
      <c r="L192" s="219"/>
      <c r="M192" s="103" t="s">
        <v>385</v>
      </c>
      <c r="N192" s="104" t="s">
        <v>43</v>
      </c>
      <c r="O192" s="104" t="s">
        <v>386</v>
      </c>
      <c r="P192" s="104" t="s">
        <v>387</v>
      </c>
      <c r="Q192" s="104" t="s">
        <v>388</v>
      </c>
      <c r="R192" s="104" t="s">
        <v>389</v>
      </c>
      <c r="S192" s="104" t="s">
        <v>390</v>
      </c>
      <c r="T192" s="105" t="s">
        <v>391</v>
      </c>
    </row>
    <row r="193" spans="2:63" s="1" customFormat="1" ht="29.25" customHeight="1">
      <c r="B193" s="47"/>
      <c r="C193" s="109" t="s">
        <v>287</v>
      </c>
      <c r="D193" s="75"/>
      <c r="E193" s="75"/>
      <c r="F193" s="75"/>
      <c r="G193" s="75"/>
      <c r="H193" s="75"/>
      <c r="I193" s="208"/>
      <c r="J193" s="220">
        <f>BK193</f>
        <v>0</v>
      </c>
      <c r="K193" s="75"/>
      <c r="L193" s="73"/>
      <c r="M193" s="106"/>
      <c r="N193" s="107"/>
      <c r="O193" s="107"/>
      <c r="P193" s="221">
        <f>P194+P262+P338+P381+P503+P560+P675+P723</f>
        <v>0</v>
      </c>
      <c r="Q193" s="107"/>
      <c r="R193" s="221">
        <f>R194+R262+R338+R381+R503+R560+R675+R723</f>
        <v>0</v>
      </c>
      <c r="S193" s="107"/>
      <c r="T193" s="222">
        <f>T194+T262+T338+T381+T503+T560+T675+T723</f>
        <v>0</v>
      </c>
      <c r="AT193" s="25" t="s">
        <v>72</v>
      </c>
      <c r="AU193" s="25" t="s">
        <v>288</v>
      </c>
      <c r="BK193" s="223">
        <f>BK194+BK262+BK338+BK381+BK503+BK560+BK675+BK723</f>
        <v>0</v>
      </c>
    </row>
    <row r="194" spans="2:63" s="11" customFormat="1" ht="37.4" customHeight="1">
      <c r="B194" s="224"/>
      <c r="C194" s="225"/>
      <c r="D194" s="226" t="s">
        <v>72</v>
      </c>
      <c r="E194" s="227" t="s">
        <v>2827</v>
      </c>
      <c r="F194" s="227" t="s">
        <v>4106</v>
      </c>
      <c r="G194" s="225"/>
      <c r="H194" s="225"/>
      <c r="I194" s="228"/>
      <c r="J194" s="229">
        <f>BK194</f>
        <v>0</v>
      </c>
      <c r="K194" s="225"/>
      <c r="L194" s="230"/>
      <c r="M194" s="231"/>
      <c r="N194" s="232"/>
      <c r="O194" s="232"/>
      <c r="P194" s="233">
        <f>P195+P198+P205+P208+P215+P220+P227+P230+P233+P236+P239+P242+P247+P250+P253+P256+P259</f>
        <v>0</v>
      </c>
      <c r="Q194" s="232"/>
      <c r="R194" s="233">
        <f>R195+R198+R205+R208+R215+R220+R227+R230+R233+R236+R239+R242+R247+R250+R253+R256+R259</f>
        <v>0</v>
      </c>
      <c r="S194" s="232"/>
      <c r="T194" s="234">
        <f>T195+T198+T205+T208+T215+T220+T227+T230+T233+T236+T239+T242+T247+T250+T253+T256+T259</f>
        <v>0</v>
      </c>
      <c r="AR194" s="235" t="s">
        <v>24</v>
      </c>
      <c r="AT194" s="236" t="s">
        <v>72</v>
      </c>
      <c r="AU194" s="236" t="s">
        <v>73</v>
      </c>
      <c r="AY194" s="235" t="s">
        <v>394</v>
      </c>
      <c r="BK194" s="237">
        <f>BK195+BK198+BK205+BK208+BK215+BK220+BK227+BK230+BK233+BK236+BK239+BK242+BK247+BK250+BK253+BK256+BK259</f>
        <v>0</v>
      </c>
    </row>
    <row r="195" spans="2:63" s="11" customFormat="1" ht="19.9" customHeight="1">
      <c r="B195" s="224"/>
      <c r="C195" s="225"/>
      <c r="D195" s="226" t="s">
        <v>72</v>
      </c>
      <c r="E195" s="238" t="s">
        <v>2852</v>
      </c>
      <c r="F195" s="238" t="s">
        <v>4107</v>
      </c>
      <c r="G195" s="225"/>
      <c r="H195" s="225"/>
      <c r="I195" s="228"/>
      <c r="J195" s="239">
        <f>BK195</f>
        <v>0</v>
      </c>
      <c r="K195" s="225"/>
      <c r="L195" s="230"/>
      <c r="M195" s="231"/>
      <c r="N195" s="232"/>
      <c r="O195" s="232"/>
      <c r="P195" s="233">
        <f>SUM(P196:P197)</f>
        <v>0</v>
      </c>
      <c r="Q195" s="232"/>
      <c r="R195" s="233">
        <f>SUM(R196:R197)</f>
        <v>0</v>
      </c>
      <c r="S195" s="232"/>
      <c r="T195" s="234">
        <f>SUM(T196:T197)</f>
        <v>0</v>
      </c>
      <c r="AR195" s="235" t="s">
        <v>24</v>
      </c>
      <c r="AT195" s="236" t="s">
        <v>72</v>
      </c>
      <c r="AU195" s="236" t="s">
        <v>24</v>
      </c>
      <c r="AY195" s="235" t="s">
        <v>394</v>
      </c>
      <c r="BK195" s="237">
        <f>SUM(BK196:BK197)</f>
        <v>0</v>
      </c>
    </row>
    <row r="196" spans="2:65" s="1" customFormat="1" ht="16.5" customHeight="1">
      <c r="B196" s="47"/>
      <c r="C196" s="240" t="s">
        <v>24</v>
      </c>
      <c r="D196" s="240" t="s">
        <v>396</v>
      </c>
      <c r="E196" s="241" t="s">
        <v>4108</v>
      </c>
      <c r="F196" s="242" t="s">
        <v>4109</v>
      </c>
      <c r="G196" s="243" t="s">
        <v>2831</v>
      </c>
      <c r="H196" s="244">
        <v>1</v>
      </c>
      <c r="I196" s="245"/>
      <c r="J196" s="246">
        <f>ROUND(I196*H196,2)</f>
        <v>0</v>
      </c>
      <c r="K196" s="242" t="s">
        <v>22</v>
      </c>
      <c r="L196" s="73"/>
      <c r="M196" s="247" t="s">
        <v>22</v>
      </c>
      <c r="N196" s="248" t="s">
        <v>44</v>
      </c>
      <c r="O196" s="48"/>
      <c r="P196" s="249">
        <f>O196*H196</f>
        <v>0</v>
      </c>
      <c r="Q196" s="249">
        <v>0</v>
      </c>
      <c r="R196" s="249">
        <f>Q196*H196</f>
        <v>0</v>
      </c>
      <c r="S196" s="249">
        <v>0</v>
      </c>
      <c r="T196" s="250">
        <f>S196*H196</f>
        <v>0</v>
      </c>
      <c r="AR196" s="25" t="s">
        <v>786</v>
      </c>
      <c r="AT196" s="25" t="s">
        <v>396</v>
      </c>
      <c r="AU196" s="25" t="s">
        <v>81</v>
      </c>
      <c r="AY196" s="25" t="s">
        <v>394</v>
      </c>
      <c r="BE196" s="251">
        <f>IF(N196="základní",J196,0)</f>
        <v>0</v>
      </c>
      <c r="BF196" s="251">
        <f>IF(N196="snížená",J196,0)</f>
        <v>0</v>
      </c>
      <c r="BG196" s="251">
        <f>IF(N196="zákl. přenesená",J196,0)</f>
        <v>0</v>
      </c>
      <c r="BH196" s="251">
        <f>IF(N196="sníž. přenesená",J196,0)</f>
        <v>0</v>
      </c>
      <c r="BI196" s="251">
        <f>IF(N196="nulová",J196,0)</f>
        <v>0</v>
      </c>
      <c r="BJ196" s="25" t="s">
        <v>24</v>
      </c>
      <c r="BK196" s="251">
        <f>ROUND(I196*H196,2)</f>
        <v>0</v>
      </c>
      <c r="BL196" s="25" t="s">
        <v>786</v>
      </c>
      <c r="BM196" s="25" t="s">
        <v>81</v>
      </c>
    </row>
    <row r="197" spans="2:47" s="1" customFormat="1" ht="13.5">
      <c r="B197" s="47"/>
      <c r="C197" s="75"/>
      <c r="D197" s="252" t="s">
        <v>403</v>
      </c>
      <c r="E197" s="75"/>
      <c r="F197" s="253" t="s">
        <v>4109</v>
      </c>
      <c r="G197" s="75"/>
      <c r="H197" s="75"/>
      <c r="I197" s="208"/>
      <c r="J197" s="75"/>
      <c r="K197" s="75"/>
      <c r="L197" s="73"/>
      <c r="M197" s="254"/>
      <c r="N197" s="48"/>
      <c r="O197" s="48"/>
      <c r="P197" s="48"/>
      <c r="Q197" s="48"/>
      <c r="R197" s="48"/>
      <c r="S197" s="48"/>
      <c r="T197" s="96"/>
      <c r="AT197" s="25" t="s">
        <v>403</v>
      </c>
      <c r="AU197" s="25" t="s">
        <v>81</v>
      </c>
    </row>
    <row r="198" spans="2:63" s="11" customFormat="1" ht="29.85" customHeight="1">
      <c r="B198" s="224"/>
      <c r="C198" s="225"/>
      <c r="D198" s="226" t="s">
        <v>72</v>
      </c>
      <c r="E198" s="238" t="s">
        <v>2875</v>
      </c>
      <c r="F198" s="238" t="s">
        <v>4110</v>
      </c>
      <c r="G198" s="225"/>
      <c r="H198" s="225"/>
      <c r="I198" s="228"/>
      <c r="J198" s="239">
        <f>BK198</f>
        <v>0</v>
      </c>
      <c r="K198" s="225"/>
      <c r="L198" s="230"/>
      <c r="M198" s="231"/>
      <c r="N198" s="232"/>
      <c r="O198" s="232"/>
      <c r="P198" s="233">
        <f>SUM(P199:P204)</f>
        <v>0</v>
      </c>
      <c r="Q198" s="232"/>
      <c r="R198" s="233">
        <f>SUM(R199:R204)</f>
        <v>0</v>
      </c>
      <c r="S198" s="232"/>
      <c r="T198" s="234">
        <f>SUM(T199:T204)</f>
        <v>0</v>
      </c>
      <c r="AR198" s="235" t="s">
        <v>24</v>
      </c>
      <c r="AT198" s="236" t="s">
        <v>72</v>
      </c>
      <c r="AU198" s="236" t="s">
        <v>24</v>
      </c>
      <c r="AY198" s="235" t="s">
        <v>394</v>
      </c>
      <c r="BK198" s="237">
        <f>SUM(BK199:BK204)</f>
        <v>0</v>
      </c>
    </row>
    <row r="199" spans="2:65" s="1" customFormat="1" ht="16.5" customHeight="1">
      <c r="B199" s="47"/>
      <c r="C199" s="240" t="s">
        <v>81</v>
      </c>
      <c r="D199" s="240" t="s">
        <v>396</v>
      </c>
      <c r="E199" s="241" t="s">
        <v>4111</v>
      </c>
      <c r="F199" s="242" t="s">
        <v>4112</v>
      </c>
      <c r="G199" s="243" t="s">
        <v>399</v>
      </c>
      <c r="H199" s="244">
        <v>0.9</v>
      </c>
      <c r="I199" s="245"/>
      <c r="J199" s="246">
        <f>ROUND(I199*H199,2)</f>
        <v>0</v>
      </c>
      <c r="K199" s="242" t="s">
        <v>22</v>
      </c>
      <c r="L199" s="73"/>
      <c r="M199" s="247" t="s">
        <v>22</v>
      </c>
      <c r="N199" s="248" t="s">
        <v>44</v>
      </c>
      <c r="O199" s="48"/>
      <c r="P199" s="249">
        <f>O199*H199</f>
        <v>0</v>
      </c>
      <c r="Q199" s="249">
        <v>0</v>
      </c>
      <c r="R199" s="249">
        <f>Q199*H199</f>
        <v>0</v>
      </c>
      <c r="S199" s="249">
        <v>0</v>
      </c>
      <c r="T199" s="250">
        <f>S199*H199</f>
        <v>0</v>
      </c>
      <c r="AR199" s="25" t="s">
        <v>786</v>
      </c>
      <c r="AT199" s="25" t="s">
        <v>396</v>
      </c>
      <c r="AU199" s="25" t="s">
        <v>81</v>
      </c>
      <c r="AY199" s="25" t="s">
        <v>394</v>
      </c>
      <c r="BE199" s="251">
        <f>IF(N199="základní",J199,0)</f>
        <v>0</v>
      </c>
      <c r="BF199" s="251">
        <f>IF(N199="snížená",J199,0)</f>
        <v>0</v>
      </c>
      <c r="BG199" s="251">
        <f>IF(N199="zákl. přenesená",J199,0)</f>
        <v>0</v>
      </c>
      <c r="BH199" s="251">
        <f>IF(N199="sníž. přenesená",J199,0)</f>
        <v>0</v>
      </c>
      <c r="BI199" s="251">
        <f>IF(N199="nulová",J199,0)</f>
        <v>0</v>
      </c>
      <c r="BJ199" s="25" t="s">
        <v>24</v>
      </c>
      <c r="BK199" s="251">
        <f>ROUND(I199*H199,2)</f>
        <v>0</v>
      </c>
      <c r="BL199" s="25" t="s">
        <v>786</v>
      </c>
      <c r="BM199" s="25" t="s">
        <v>401</v>
      </c>
    </row>
    <row r="200" spans="2:47" s="1" customFormat="1" ht="13.5">
      <c r="B200" s="47"/>
      <c r="C200" s="75"/>
      <c r="D200" s="252" t="s">
        <v>403</v>
      </c>
      <c r="E200" s="75"/>
      <c r="F200" s="253" t="s">
        <v>4112</v>
      </c>
      <c r="G200" s="75"/>
      <c r="H200" s="75"/>
      <c r="I200" s="208"/>
      <c r="J200" s="75"/>
      <c r="K200" s="75"/>
      <c r="L200" s="73"/>
      <c r="M200" s="254"/>
      <c r="N200" s="48"/>
      <c r="O200" s="48"/>
      <c r="P200" s="48"/>
      <c r="Q200" s="48"/>
      <c r="R200" s="48"/>
      <c r="S200" s="48"/>
      <c r="T200" s="96"/>
      <c r="AT200" s="25" t="s">
        <v>403</v>
      </c>
      <c r="AU200" s="25" t="s">
        <v>81</v>
      </c>
    </row>
    <row r="201" spans="2:65" s="1" customFormat="1" ht="16.5" customHeight="1">
      <c r="B201" s="47"/>
      <c r="C201" s="240" t="s">
        <v>413</v>
      </c>
      <c r="D201" s="240" t="s">
        <v>396</v>
      </c>
      <c r="E201" s="241" t="s">
        <v>2869</v>
      </c>
      <c r="F201" s="242" t="s">
        <v>4113</v>
      </c>
      <c r="G201" s="243" t="s">
        <v>2831</v>
      </c>
      <c r="H201" s="244">
        <v>21</v>
      </c>
      <c r="I201" s="245"/>
      <c r="J201" s="246">
        <f>ROUND(I201*H201,2)</f>
        <v>0</v>
      </c>
      <c r="K201" s="242" t="s">
        <v>22</v>
      </c>
      <c r="L201" s="73"/>
      <c r="M201" s="247" t="s">
        <v>22</v>
      </c>
      <c r="N201" s="248" t="s">
        <v>44</v>
      </c>
      <c r="O201" s="48"/>
      <c r="P201" s="249">
        <f>O201*H201</f>
        <v>0</v>
      </c>
      <c r="Q201" s="249">
        <v>0</v>
      </c>
      <c r="R201" s="249">
        <f>Q201*H201</f>
        <v>0</v>
      </c>
      <c r="S201" s="249">
        <v>0</v>
      </c>
      <c r="T201" s="250">
        <f>S201*H201</f>
        <v>0</v>
      </c>
      <c r="AR201" s="25" t="s">
        <v>786</v>
      </c>
      <c r="AT201" s="25" t="s">
        <v>396</v>
      </c>
      <c r="AU201" s="25" t="s">
        <v>81</v>
      </c>
      <c r="AY201" s="25" t="s">
        <v>394</v>
      </c>
      <c r="BE201" s="251">
        <f>IF(N201="základní",J201,0)</f>
        <v>0</v>
      </c>
      <c r="BF201" s="251">
        <f>IF(N201="snížená",J201,0)</f>
        <v>0</v>
      </c>
      <c r="BG201" s="251">
        <f>IF(N201="zákl. přenesená",J201,0)</f>
        <v>0</v>
      </c>
      <c r="BH201" s="251">
        <f>IF(N201="sníž. přenesená",J201,0)</f>
        <v>0</v>
      </c>
      <c r="BI201" s="251">
        <f>IF(N201="nulová",J201,0)</f>
        <v>0</v>
      </c>
      <c r="BJ201" s="25" t="s">
        <v>24</v>
      </c>
      <c r="BK201" s="251">
        <f>ROUND(I201*H201,2)</f>
        <v>0</v>
      </c>
      <c r="BL201" s="25" t="s">
        <v>786</v>
      </c>
      <c r="BM201" s="25" t="s">
        <v>432</v>
      </c>
    </row>
    <row r="202" spans="2:47" s="1" customFormat="1" ht="13.5">
      <c r="B202" s="47"/>
      <c r="C202" s="75"/>
      <c r="D202" s="252" t="s">
        <v>403</v>
      </c>
      <c r="E202" s="75"/>
      <c r="F202" s="253" t="s">
        <v>4113</v>
      </c>
      <c r="G202" s="75"/>
      <c r="H202" s="75"/>
      <c r="I202" s="208"/>
      <c r="J202" s="75"/>
      <c r="K202" s="75"/>
      <c r="L202" s="73"/>
      <c r="M202" s="254"/>
      <c r="N202" s="48"/>
      <c r="O202" s="48"/>
      <c r="P202" s="48"/>
      <c r="Q202" s="48"/>
      <c r="R202" s="48"/>
      <c r="S202" s="48"/>
      <c r="T202" s="96"/>
      <c r="AT202" s="25" t="s">
        <v>403</v>
      </c>
      <c r="AU202" s="25" t="s">
        <v>81</v>
      </c>
    </row>
    <row r="203" spans="2:65" s="1" customFormat="1" ht="16.5" customHeight="1">
      <c r="B203" s="47"/>
      <c r="C203" s="240" t="s">
        <v>401</v>
      </c>
      <c r="D203" s="240" t="s">
        <v>396</v>
      </c>
      <c r="E203" s="241" t="s">
        <v>4114</v>
      </c>
      <c r="F203" s="242" t="s">
        <v>4115</v>
      </c>
      <c r="G203" s="243" t="s">
        <v>2831</v>
      </c>
      <c r="H203" s="244">
        <v>1</v>
      </c>
      <c r="I203" s="245"/>
      <c r="J203" s="246">
        <f>ROUND(I203*H203,2)</f>
        <v>0</v>
      </c>
      <c r="K203" s="242" t="s">
        <v>22</v>
      </c>
      <c r="L203" s="73"/>
      <c r="M203" s="247" t="s">
        <v>22</v>
      </c>
      <c r="N203" s="248" t="s">
        <v>44</v>
      </c>
      <c r="O203" s="48"/>
      <c r="P203" s="249">
        <f>O203*H203</f>
        <v>0</v>
      </c>
      <c r="Q203" s="249">
        <v>0</v>
      </c>
      <c r="R203" s="249">
        <f>Q203*H203</f>
        <v>0</v>
      </c>
      <c r="S203" s="249">
        <v>0</v>
      </c>
      <c r="T203" s="250">
        <f>S203*H203</f>
        <v>0</v>
      </c>
      <c r="AR203" s="25" t="s">
        <v>786</v>
      </c>
      <c r="AT203" s="25" t="s">
        <v>396</v>
      </c>
      <c r="AU203" s="25" t="s">
        <v>81</v>
      </c>
      <c r="AY203" s="25" t="s">
        <v>394</v>
      </c>
      <c r="BE203" s="251">
        <f>IF(N203="základní",J203,0)</f>
        <v>0</v>
      </c>
      <c r="BF203" s="251">
        <f>IF(N203="snížená",J203,0)</f>
        <v>0</v>
      </c>
      <c r="BG203" s="251">
        <f>IF(N203="zákl. přenesená",J203,0)</f>
        <v>0</v>
      </c>
      <c r="BH203" s="251">
        <f>IF(N203="sníž. přenesená",J203,0)</f>
        <v>0</v>
      </c>
      <c r="BI203" s="251">
        <f>IF(N203="nulová",J203,0)</f>
        <v>0</v>
      </c>
      <c r="BJ203" s="25" t="s">
        <v>24</v>
      </c>
      <c r="BK203" s="251">
        <f>ROUND(I203*H203,2)</f>
        <v>0</v>
      </c>
      <c r="BL203" s="25" t="s">
        <v>786</v>
      </c>
      <c r="BM203" s="25" t="s">
        <v>443</v>
      </c>
    </row>
    <row r="204" spans="2:47" s="1" customFormat="1" ht="13.5">
      <c r="B204" s="47"/>
      <c r="C204" s="75"/>
      <c r="D204" s="252" t="s">
        <v>403</v>
      </c>
      <c r="E204" s="75"/>
      <c r="F204" s="253" t="s">
        <v>4115</v>
      </c>
      <c r="G204" s="75"/>
      <c r="H204" s="75"/>
      <c r="I204" s="208"/>
      <c r="J204" s="75"/>
      <c r="K204" s="75"/>
      <c r="L204" s="73"/>
      <c r="M204" s="254"/>
      <c r="N204" s="48"/>
      <c r="O204" s="48"/>
      <c r="P204" s="48"/>
      <c r="Q204" s="48"/>
      <c r="R204" s="48"/>
      <c r="S204" s="48"/>
      <c r="T204" s="96"/>
      <c r="AT204" s="25" t="s">
        <v>403</v>
      </c>
      <c r="AU204" s="25" t="s">
        <v>81</v>
      </c>
    </row>
    <row r="205" spans="2:63" s="11" customFormat="1" ht="29.85" customHeight="1">
      <c r="B205" s="224"/>
      <c r="C205" s="225"/>
      <c r="D205" s="226" t="s">
        <v>72</v>
      </c>
      <c r="E205" s="238" t="s">
        <v>2932</v>
      </c>
      <c r="F205" s="238" t="s">
        <v>4116</v>
      </c>
      <c r="G205" s="225"/>
      <c r="H205" s="225"/>
      <c r="I205" s="228"/>
      <c r="J205" s="239">
        <f>BK205</f>
        <v>0</v>
      </c>
      <c r="K205" s="225"/>
      <c r="L205" s="230"/>
      <c r="M205" s="231"/>
      <c r="N205" s="232"/>
      <c r="O205" s="232"/>
      <c r="P205" s="233">
        <f>SUM(P206:P207)</f>
        <v>0</v>
      </c>
      <c r="Q205" s="232"/>
      <c r="R205" s="233">
        <f>SUM(R206:R207)</f>
        <v>0</v>
      </c>
      <c r="S205" s="232"/>
      <c r="T205" s="234">
        <f>SUM(T206:T207)</f>
        <v>0</v>
      </c>
      <c r="AR205" s="235" t="s">
        <v>24</v>
      </c>
      <c r="AT205" s="236" t="s">
        <v>72</v>
      </c>
      <c r="AU205" s="236" t="s">
        <v>24</v>
      </c>
      <c r="AY205" s="235" t="s">
        <v>394</v>
      </c>
      <c r="BK205" s="237">
        <f>SUM(BK206:BK207)</f>
        <v>0</v>
      </c>
    </row>
    <row r="206" spans="2:65" s="1" customFormat="1" ht="16.5" customHeight="1">
      <c r="B206" s="47"/>
      <c r="C206" s="240" t="s">
        <v>422</v>
      </c>
      <c r="D206" s="240" t="s">
        <v>396</v>
      </c>
      <c r="E206" s="241" t="s">
        <v>4117</v>
      </c>
      <c r="F206" s="242" t="s">
        <v>4118</v>
      </c>
      <c r="G206" s="243" t="s">
        <v>2831</v>
      </c>
      <c r="H206" s="244">
        <v>3</v>
      </c>
      <c r="I206" s="245"/>
      <c r="J206" s="246">
        <f>ROUND(I206*H206,2)</f>
        <v>0</v>
      </c>
      <c r="K206" s="242" t="s">
        <v>22</v>
      </c>
      <c r="L206" s="73"/>
      <c r="M206" s="247" t="s">
        <v>22</v>
      </c>
      <c r="N206" s="248" t="s">
        <v>44</v>
      </c>
      <c r="O206" s="48"/>
      <c r="P206" s="249">
        <f>O206*H206</f>
        <v>0</v>
      </c>
      <c r="Q206" s="249">
        <v>0</v>
      </c>
      <c r="R206" s="249">
        <f>Q206*H206</f>
        <v>0</v>
      </c>
      <c r="S206" s="249">
        <v>0</v>
      </c>
      <c r="T206" s="250">
        <f>S206*H206</f>
        <v>0</v>
      </c>
      <c r="AR206" s="25" t="s">
        <v>786</v>
      </c>
      <c r="AT206" s="25" t="s">
        <v>396</v>
      </c>
      <c r="AU206" s="25" t="s">
        <v>81</v>
      </c>
      <c r="AY206" s="25" t="s">
        <v>394</v>
      </c>
      <c r="BE206" s="251">
        <f>IF(N206="základní",J206,0)</f>
        <v>0</v>
      </c>
      <c r="BF206" s="251">
        <f>IF(N206="snížená",J206,0)</f>
        <v>0</v>
      </c>
      <c r="BG206" s="251">
        <f>IF(N206="zákl. přenesená",J206,0)</f>
        <v>0</v>
      </c>
      <c r="BH206" s="251">
        <f>IF(N206="sníž. přenesená",J206,0)</f>
        <v>0</v>
      </c>
      <c r="BI206" s="251">
        <f>IF(N206="nulová",J206,0)</f>
        <v>0</v>
      </c>
      <c r="BJ206" s="25" t="s">
        <v>24</v>
      </c>
      <c r="BK206" s="251">
        <f>ROUND(I206*H206,2)</f>
        <v>0</v>
      </c>
      <c r="BL206" s="25" t="s">
        <v>786</v>
      </c>
      <c r="BM206" s="25" t="s">
        <v>455</v>
      </c>
    </row>
    <row r="207" spans="2:47" s="1" customFormat="1" ht="13.5">
      <c r="B207" s="47"/>
      <c r="C207" s="75"/>
      <c r="D207" s="252" t="s">
        <v>403</v>
      </c>
      <c r="E207" s="75"/>
      <c r="F207" s="253" t="s">
        <v>4118</v>
      </c>
      <c r="G207" s="75"/>
      <c r="H207" s="75"/>
      <c r="I207" s="208"/>
      <c r="J207" s="75"/>
      <c r="K207" s="75"/>
      <c r="L207" s="73"/>
      <c r="M207" s="254"/>
      <c r="N207" s="48"/>
      <c r="O207" s="48"/>
      <c r="P207" s="48"/>
      <c r="Q207" s="48"/>
      <c r="R207" s="48"/>
      <c r="S207" s="48"/>
      <c r="T207" s="96"/>
      <c r="AT207" s="25" t="s">
        <v>403</v>
      </c>
      <c r="AU207" s="25" t="s">
        <v>81</v>
      </c>
    </row>
    <row r="208" spans="2:63" s="11" customFormat="1" ht="29.85" customHeight="1">
      <c r="B208" s="224"/>
      <c r="C208" s="225"/>
      <c r="D208" s="226" t="s">
        <v>72</v>
      </c>
      <c r="E208" s="238" t="s">
        <v>2932</v>
      </c>
      <c r="F208" s="238" t="s">
        <v>4116</v>
      </c>
      <c r="G208" s="225"/>
      <c r="H208" s="225"/>
      <c r="I208" s="228"/>
      <c r="J208" s="239">
        <f>BK208</f>
        <v>0</v>
      </c>
      <c r="K208" s="225"/>
      <c r="L208" s="230"/>
      <c r="M208" s="231"/>
      <c r="N208" s="232"/>
      <c r="O208" s="232"/>
      <c r="P208" s="233">
        <f>SUM(P209:P214)</f>
        <v>0</v>
      </c>
      <c r="Q208" s="232"/>
      <c r="R208" s="233">
        <f>SUM(R209:R214)</f>
        <v>0</v>
      </c>
      <c r="S208" s="232"/>
      <c r="T208" s="234">
        <f>SUM(T209:T214)</f>
        <v>0</v>
      </c>
      <c r="AR208" s="235" t="s">
        <v>24</v>
      </c>
      <c r="AT208" s="236" t="s">
        <v>72</v>
      </c>
      <c r="AU208" s="236" t="s">
        <v>24</v>
      </c>
      <c r="AY208" s="235" t="s">
        <v>394</v>
      </c>
      <c r="BK208" s="237">
        <f>SUM(BK209:BK214)</f>
        <v>0</v>
      </c>
    </row>
    <row r="209" spans="2:65" s="1" customFormat="1" ht="16.5" customHeight="1">
      <c r="B209" s="47"/>
      <c r="C209" s="240" t="s">
        <v>432</v>
      </c>
      <c r="D209" s="240" t="s">
        <v>396</v>
      </c>
      <c r="E209" s="241" t="s">
        <v>2877</v>
      </c>
      <c r="F209" s="242" t="s">
        <v>4119</v>
      </c>
      <c r="G209" s="243" t="s">
        <v>2831</v>
      </c>
      <c r="H209" s="244">
        <v>16</v>
      </c>
      <c r="I209" s="245"/>
      <c r="J209" s="246">
        <f>ROUND(I209*H209,2)</f>
        <v>0</v>
      </c>
      <c r="K209" s="242" t="s">
        <v>22</v>
      </c>
      <c r="L209" s="73"/>
      <c r="M209" s="247" t="s">
        <v>22</v>
      </c>
      <c r="N209" s="248" t="s">
        <v>44</v>
      </c>
      <c r="O209" s="48"/>
      <c r="P209" s="249">
        <f>O209*H209</f>
        <v>0</v>
      </c>
      <c r="Q209" s="249">
        <v>0</v>
      </c>
      <c r="R209" s="249">
        <f>Q209*H209</f>
        <v>0</v>
      </c>
      <c r="S209" s="249">
        <v>0</v>
      </c>
      <c r="T209" s="250">
        <f>S209*H209</f>
        <v>0</v>
      </c>
      <c r="AR209" s="25" t="s">
        <v>786</v>
      </c>
      <c r="AT209" s="25" t="s">
        <v>396</v>
      </c>
      <c r="AU209" s="25" t="s">
        <v>81</v>
      </c>
      <c r="AY209" s="25" t="s">
        <v>394</v>
      </c>
      <c r="BE209" s="251">
        <f>IF(N209="základní",J209,0)</f>
        <v>0</v>
      </c>
      <c r="BF209" s="251">
        <f>IF(N209="snížená",J209,0)</f>
        <v>0</v>
      </c>
      <c r="BG209" s="251">
        <f>IF(N209="zákl. přenesená",J209,0)</f>
        <v>0</v>
      </c>
      <c r="BH209" s="251">
        <f>IF(N209="sníž. přenesená",J209,0)</f>
        <v>0</v>
      </c>
      <c r="BI209" s="251">
        <f>IF(N209="nulová",J209,0)</f>
        <v>0</v>
      </c>
      <c r="BJ209" s="25" t="s">
        <v>24</v>
      </c>
      <c r="BK209" s="251">
        <f>ROUND(I209*H209,2)</f>
        <v>0</v>
      </c>
      <c r="BL209" s="25" t="s">
        <v>786</v>
      </c>
      <c r="BM209" s="25" t="s">
        <v>305</v>
      </c>
    </row>
    <row r="210" spans="2:47" s="1" customFormat="1" ht="13.5">
      <c r="B210" s="47"/>
      <c r="C210" s="75"/>
      <c r="D210" s="252" t="s">
        <v>403</v>
      </c>
      <c r="E210" s="75"/>
      <c r="F210" s="253" t="s">
        <v>4119</v>
      </c>
      <c r="G210" s="75"/>
      <c r="H210" s="75"/>
      <c r="I210" s="208"/>
      <c r="J210" s="75"/>
      <c r="K210" s="75"/>
      <c r="L210" s="73"/>
      <c r="M210" s="254"/>
      <c r="N210" s="48"/>
      <c r="O210" s="48"/>
      <c r="P210" s="48"/>
      <c r="Q210" s="48"/>
      <c r="R210" s="48"/>
      <c r="S210" s="48"/>
      <c r="T210" s="96"/>
      <c r="AT210" s="25" t="s">
        <v>403</v>
      </c>
      <c r="AU210" s="25" t="s">
        <v>81</v>
      </c>
    </row>
    <row r="211" spans="2:65" s="1" customFormat="1" ht="16.5" customHeight="1">
      <c r="B211" s="47"/>
      <c r="C211" s="240" t="s">
        <v>437</v>
      </c>
      <c r="D211" s="240" t="s">
        <v>396</v>
      </c>
      <c r="E211" s="241" t="s">
        <v>2880</v>
      </c>
      <c r="F211" s="242" t="s">
        <v>4120</v>
      </c>
      <c r="G211" s="243" t="s">
        <v>2831</v>
      </c>
      <c r="H211" s="244">
        <v>9</v>
      </c>
      <c r="I211" s="245"/>
      <c r="J211" s="246">
        <f>ROUND(I211*H211,2)</f>
        <v>0</v>
      </c>
      <c r="K211" s="242" t="s">
        <v>22</v>
      </c>
      <c r="L211" s="73"/>
      <c r="M211" s="247" t="s">
        <v>22</v>
      </c>
      <c r="N211" s="248" t="s">
        <v>44</v>
      </c>
      <c r="O211" s="48"/>
      <c r="P211" s="249">
        <f>O211*H211</f>
        <v>0</v>
      </c>
      <c r="Q211" s="249">
        <v>0</v>
      </c>
      <c r="R211" s="249">
        <f>Q211*H211</f>
        <v>0</v>
      </c>
      <c r="S211" s="249">
        <v>0</v>
      </c>
      <c r="T211" s="250">
        <f>S211*H211</f>
        <v>0</v>
      </c>
      <c r="AR211" s="25" t="s">
        <v>786</v>
      </c>
      <c r="AT211" s="25" t="s">
        <v>396</v>
      </c>
      <c r="AU211" s="25" t="s">
        <v>81</v>
      </c>
      <c r="AY211" s="25" t="s">
        <v>394</v>
      </c>
      <c r="BE211" s="251">
        <f>IF(N211="základní",J211,0)</f>
        <v>0</v>
      </c>
      <c r="BF211" s="251">
        <f>IF(N211="snížená",J211,0)</f>
        <v>0</v>
      </c>
      <c r="BG211" s="251">
        <f>IF(N211="zákl. přenesená",J211,0)</f>
        <v>0</v>
      </c>
      <c r="BH211" s="251">
        <f>IF(N211="sníž. přenesená",J211,0)</f>
        <v>0</v>
      </c>
      <c r="BI211" s="251">
        <f>IF(N211="nulová",J211,0)</f>
        <v>0</v>
      </c>
      <c r="BJ211" s="25" t="s">
        <v>24</v>
      </c>
      <c r="BK211" s="251">
        <f>ROUND(I211*H211,2)</f>
        <v>0</v>
      </c>
      <c r="BL211" s="25" t="s">
        <v>786</v>
      </c>
      <c r="BM211" s="25" t="s">
        <v>480</v>
      </c>
    </row>
    <row r="212" spans="2:47" s="1" customFormat="1" ht="13.5">
      <c r="B212" s="47"/>
      <c r="C212" s="75"/>
      <c r="D212" s="252" t="s">
        <v>403</v>
      </c>
      <c r="E212" s="75"/>
      <c r="F212" s="253" t="s">
        <v>4120</v>
      </c>
      <c r="G212" s="75"/>
      <c r="H212" s="75"/>
      <c r="I212" s="208"/>
      <c r="J212" s="75"/>
      <c r="K212" s="75"/>
      <c r="L212" s="73"/>
      <c r="M212" s="254"/>
      <c r="N212" s="48"/>
      <c r="O212" s="48"/>
      <c r="P212" s="48"/>
      <c r="Q212" s="48"/>
      <c r="R212" s="48"/>
      <c r="S212" s="48"/>
      <c r="T212" s="96"/>
      <c r="AT212" s="25" t="s">
        <v>403</v>
      </c>
      <c r="AU212" s="25" t="s">
        <v>81</v>
      </c>
    </row>
    <row r="213" spans="2:65" s="1" customFormat="1" ht="16.5" customHeight="1">
      <c r="B213" s="47"/>
      <c r="C213" s="240" t="s">
        <v>443</v>
      </c>
      <c r="D213" s="240" t="s">
        <v>396</v>
      </c>
      <c r="E213" s="241" t="s">
        <v>4121</v>
      </c>
      <c r="F213" s="242" t="s">
        <v>4122</v>
      </c>
      <c r="G213" s="243" t="s">
        <v>2831</v>
      </c>
      <c r="H213" s="244">
        <v>9</v>
      </c>
      <c r="I213" s="245"/>
      <c r="J213" s="246">
        <f>ROUND(I213*H213,2)</f>
        <v>0</v>
      </c>
      <c r="K213" s="242" t="s">
        <v>22</v>
      </c>
      <c r="L213" s="73"/>
      <c r="M213" s="247" t="s">
        <v>22</v>
      </c>
      <c r="N213" s="248" t="s">
        <v>44</v>
      </c>
      <c r="O213" s="48"/>
      <c r="P213" s="249">
        <f>O213*H213</f>
        <v>0</v>
      </c>
      <c r="Q213" s="249">
        <v>0</v>
      </c>
      <c r="R213" s="249">
        <f>Q213*H213</f>
        <v>0</v>
      </c>
      <c r="S213" s="249">
        <v>0</v>
      </c>
      <c r="T213" s="250">
        <f>S213*H213</f>
        <v>0</v>
      </c>
      <c r="AR213" s="25" t="s">
        <v>786</v>
      </c>
      <c r="AT213" s="25" t="s">
        <v>396</v>
      </c>
      <c r="AU213" s="25" t="s">
        <v>81</v>
      </c>
      <c r="AY213" s="25" t="s">
        <v>394</v>
      </c>
      <c r="BE213" s="251">
        <f>IF(N213="základní",J213,0)</f>
        <v>0</v>
      </c>
      <c r="BF213" s="251">
        <f>IF(N213="snížená",J213,0)</f>
        <v>0</v>
      </c>
      <c r="BG213" s="251">
        <f>IF(N213="zákl. přenesená",J213,0)</f>
        <v>0</v>
      </c>
      <c r="BH213" s="251">
        <f>IF(N213="sníž. přenesená",J213,0)</f>
        <v>0</v>
      </c>
      <c r="BI213" s="251">
        <f>IF(N213="nulová",J213,0)</f>
        <v>0</v>
      </c>
      <c r="BJ213" s="25" t="s">
        <v>24</v>
      </c>
      <c r="BK213" s="251">
        <f>ROUND(I213*H213,2)</f>
        <v>0</v>
      </c>
      <c r="BL213" s="25" t="s">
        <v>786</v>
      </c>
      <c r="BM213" s="25" t="s">
        <v>493</v>
      </c>
    </row>
    <row r="214" spans="2:47" s="1" customFormat="1" ht="13.5">
      <c r="B214" s="47"/>
      <c r="C214" s="75"/>
      <c r="D214" s="252" t="s">
        <v>403</v>
      </c>
      <c r="E214" s="75"/>
      <c r="F214" s="253" t="s">
        <v>4122</v>
      </c>
      <c r="G214" s="75"/>
      <c r="H214" s="75"/>
      <c r="I214" s="208"/>
      <c r="J214" s="75"/>
      <c r="K214" s="75"/>
      <c r="L214" s="73"/>
      <c r="M214" s="254"/>
      <c r="N214" s="48"/>
      <c r="O214" s="48"/>
      <c r="P214" s="48"/>
      <c r="Q214" s="48"/>
      <c r="R214" s="48"/>
      <c r="S214" s="48"/>
      <c r="T214" s="96"/>
      <c r="AT214" s="25" t="s">
        <v>403</v>
      </c>
      <c r="AU214" s="25" t="s">
        <v>81</v>
      </c>
    </row>
    <row r="215" spans="2:63" s="11" customFormat="1" ht="29.85" customHeight="1">
      <c r="B215" s="224"/>
      <c r="C215" s="225"/>
      <c r="D215" s="226" t="s">
        <v>72</v>
      </c>
      <c r="E215" s="238" t="s">
        <v>4123</v>
      </c>
      <c r="F215" s="238" t="s">
        <v>4124</v>
      </c>
      <c r="G215" s="225"/>
      <c r="H215" s="225"/>
      <c r="I215" s="228"/>
      <c r="J215" s="239">
        <f>BK215</f>
        <v>0</v>
      </c>
      <c r="K215" s="225"/>
      <c r="L215" s="230"/>
      <c r="M215" s="231"/>
      <c r="N215" s="232"/>
      <c r="O215" s="232"/>
      <c r="P215" s="233">
        <f>SUM(P216:P219)</f>
        <v>0</v>
      </c>
      <c r="Q215" s="232"/>
      <c r="R215" s="233">
        <f>SUM(R216:R219)</f>
        <v>0</v>
      </c>
      <c r="S215" s="232"/>
      <c r="T215" s="234">
        <f>SUM(T216:T219)</f>
        <v>0</v>
      </c>
      <c r="AR215" s="235" t="s">
        <v>24</v>
      </c>
      <c r="AT215" s="236" t="s">
        <v>72</v>
      </c>
      <c r="AU215" s="236" t="s">
        <v>24</v>
      </c>
      <c r="AY215" s="235" t="s">
        <v>394</v>
      </c>
      <c r="BK215" s="237">
        <f>SUM(BK216:BK219)</f>
        <v>0</v>
      </c>
    </row>
    <row r="216" spans="2:65" s="1" customFormat="1" ht="16.5" customHeight="1">
      <c r="B216" s="47"/>
      <c r="C216" s="240" t="s">
        <v>448</v>
      </c>
      <c r="D216" s="240" t="s">
        <v>396</v>
      </c>
      <c r="E216" s="241" t="s">
        <v>4125</v>
      </c>
      <c r="F216" s="242" t="s">
        <v>4126</v>
      </c>
      <c r="G216" s="243" t="s">
        <v>2831</v>
      </c>
      <c r="H216" s="244">
        <v>2</v>
      </c>
      <c r="I216" s="245"/>
      <c r="J216" s="246">
        <f>ROUND(I216*H216,2)</f>
        <v>0</v>
      </c>
      <c r="K216" s="242" t="s">
        <v>22</v>
      </c>
      <c r="L216" s="73"/>
      <c r="M216" s="247" t="s">
        <v>22</v>
      </c>
      <c r="N216" s="248" t="s">
        <v>44</v>
      </c>
      <c r="O216" s="48"/>
      <c r="P216" s="249">
        <f>O216*H216</f>
        <v>0</v>
      </c>
      <c r="Q216" s="249">
        <v>0</v>
      </c>
      <c r="R216" s="249">
        <f>Q216*H216</f>
        <v>0</v>
      </c>
      <c r="S216" s="249">
        <v>0</v>
      </c>
      <c r="T216" s="250">
        <f>S216*H216</f>
        <v>0</v>
      </c>
      <c r="AR216" s="25" t="s">
        <v>786</v>
      </c>
      <c r="AT216" s="25" t="s">
        <v>396</v>
      </c>
      <c r="AU216" s="25" t="s">
        <v>81</v>
      </c>
      <c r="AY216" s="25" t="s">
        <v>394</v>
      </c>
      <c r="BE216" s="251">
        <f>IF(N216="základní",J216,0)</f>
        <v>0</v>
      </c>
      <c r="BF216" s="251">
        <f>IF(N216="snížená",J216,0)</f>
        <v>0</v>
      </c>
      <c r="BG216" s="251">
        <f>IF(N216="zákl. přenesená",J216,0)</f>
        <v>0</v>
      </c>
      <c r="BH216" s="251">
        <f>IF(N216="sníž. přenesená",J216,0)</f>
        <v>0</v>
      </c>
      <c r="BI216" s="251">
        <f>IF(N216="nulová",J216,0)</f>
        <v>0</v>
      </c>
      <c r="BJ216" s="25" t="s">
        <v>24</v>
      </c>
      <c r="BK216" s="251">
        <f>ROUND(I216*H216,2)</f>
        <v>0</v>
      </c>
      <c r="BL216" s="25" t="s">
        <v>786</v>
      </c>
      <c r="BM216" s="25" t="s">
        <v>505</v>
      </c>
    </row>
    <row r="217" spans="2:47" s="1" customFormat="1" ht="13.5">
      <c r="B217" s="47"/>
      <c r="C217" s="75"/>
      <c r="D217" s="252" t="s">
        <v>403</v>
      </c>
      <c r="E217" s="75"/>
      <c r="F217" s="253" t="s">
        <v>4126</v>
      </c>
      <c r="G217" s="75"/>
      <c r="H217" s="75"/>
      <c r="I217" s="208"/>
      <c r="J217" s="75"/>
      <c r="K217" s="75"/>
      <c r="L217" s="73"/>
      <c r="M217" s="254"/>
      <c r="N217" s="48"/>
      <c r="O217" s="48"/>
      <c r="P217" s="48"/>
      <c r="Q217" s="48"/>
      <c r="R217" s="48"/>
      <c r="S217" s="48"/>
      <c r="T217" s="96"/>
      <c r="AT217" s="25" t="s">
        <v>403</v>
      </c>
      <c r="AU217" s="25" t="s">
        <v>81</v>
      </c>
    </row>
    <row r="218" spans="2:65" s="1" customFormat="1" ht="16.5" customHeight="1">
      <c r="B218" s="47"/>
      <c r="C218" s="240" t="s">
        <v>455</v>
      </c>
      <c r="D218" s="240" t="s">
        <v>396</v>
      </c>
      <c r="E218" s="241" t="s">
        <v>4127</v>
      </c>
      <c r="F218" s="242" t="s">
        <v>4128</v>
      </c>
      <c r="G218" s="243" t="s">
        <v>2831</v>
      </c>
      <c r="H218" s="244">
        <v>3</v>
      </c>
      <c r="I218" s="245"/>
      <c r="J218" s="246">
        <f>ROUND(I218*H218,2)</f>
        <v>0</v>
      </c>
      <c r="K218" s="242" t="s">
        <v>22</v>
      </c>
      <c r="L218" s="73"/>
      <c r="M218" s="247" t="s">
        <v>22</v>
      </c>
      <c r="N218" s="248" t="s">
        <v>44</v>
      </c>
      <c r="O218" s="48"/>
      <c r="P218" s="249">
        <f>O218*H218</f>
        <v>0</v>
      </c>
      <c r="Q218" s="249">
        <v>0</v>
      </c>
      <c r="R218" s="249">
        <f>Q218*H218</f>
        <v>0</v>
      </c>
      <c r="S218" s="249">
        <v>0</v>
      </c>
      <c r="T218" s="250">
        <f>S218*H218</f>
        <v>0</v>
      </c>
      <c r="AR218" s="25" t="s">
        <v>786</v>
      </c>
      <c r="AT218" s="25" t="s">
        <v>396</v>
      </c>
      <c r="AU218" s="25" t="s">
        <v>81</v>
      </c>
      <c r="AY218" s="25" t="s">
        <v>394</v>
      </c>
      <c r="BE218" s="251">
        <f>IF(N218="základní",J218,0)</f>
        <v>0</v>
      </c>
      <c r="BF218" s="251">
        <f>IF(N218="snížená",J218,0)</f>
        <v>0</v>
      </c>
      <c r="BG218" s="251">
        <f>IF(N218="zákl. přenesená",J218,0)</f>
        <v>0</v>
      </c>
      <c r="BH218" s="251">
        <f>IF(N218="sníž. přenesená",J218,0)</f>
        <v>0</v>
      </c>
      <c r="BI218" s="251">
        <f>IF(N218="nulová",J218,0)</f>
        <v>0</v>
      </c>
      <c r="BJ218" s="25" t="s">
        <v>24</v>
      </c>
      <c r="BK218" s="251">
        <f>ROUND(I218*H218,2)</f>
        <v>0</v>
      </c>
      <c r="BL218" s="25" t="s">
        <v>786</v>
      </c>
      <c r="BM218" s="25" t="s">
        <v>518</v>
      </c>
    </row>
    <row r="219" spans="2:47" s="1" customFormat="1" ht="13.5">
      <c r="B219" s="47"/>
      <c r="C219" s="75"/>
      <c r="D219" s="252" t="s">
        <v>403</v>
      </c>
      <c r="E219" s="75"/>
      <c r="F219" s="253" t="s">
        <v>4128</v>
      </c>
      <c r="G219" s="75"/>
      <c r="H219" s="75"/>
      <c r="I219" s="208"/>
      <c r="J219" s="75"/>
      <c r="K219" s="75"/>
      <c r="L219" s="73"/>
      <c r="M219" s="254"/>
      <c r="N219" s="48"/>
      <c r="O219" s="48"/>
      <c r="P219" s="48"/>
      <c r="Q219" s="48"/>
      <c r="R219" s="48"/>
      <c r="S219" s="48"/>
      <c r="T219" s="96"/>
      <c r="AT219" s="25" t="s">
        <v>403</v>
      </c>
      <c r="AU219" s="25" t="s">
        <v>81</v>
      </c>
    </row>
    <row r="220" spans="2:63" s="11" customFormat="1" ht="29.85" customHeight="1">
      <c r="B220" s="224"/>
      <c r="C220" s="225"/>
      <c r="D220" s="226" t="s">
        <v>72</v>
      </c>
      <c r="E220" s="238" t="s">
        <v>4129</v>
      </c>
      <c r="F220" s="238" t="s">
        <v>4130</v>
      </c>
      <c r="G220" s="225"/>
      <c r="H220" s="225"/>
      <c r="I220" s="228"/>
      <c r="J220" s="239">
        <f>BK220</f>
        <v>0</v>
      </c>
      <c r="K220" s="225"/>
      <c r="L220" s="230"/>
      <c r="M220" s="231"/>
      <c r="N220" s="232"/>
      <c r="O220" s="232"/>
      <c r="P220" s="233">
        <f>SUM(P221:P226)</f>
        <v>0</v>
      </c>
      <c r="Q220" s="232"/>
      <c r="R220" s="233">
        <f>SUM(R221:R226)</f>
        <v>0</v>
      </c>
      <c r="S220" s="232"/>
      <c r="T220" s="234">
        <f>SUM(T221:T226)</f>
        <v>0</v>
      </c>
      <c r="AR220" s="235" t="s">
        <v>24</v>
      </c>
      <c r="AT220" s="236" t="s">
        <v>72</v>
      </c>
      <c r="AU220" s="236" t="s">
        <v>24</v>
      </c>
      <c r="AY220" s="235" t="s">
        <v>394</v>
      </c>
      <c r="BK220" s="237">
        <f>SUM(BK221:BK226)</f>
        <v>0</v>
      </c>
    </row>
    <row r="221" spans="2:65" s="1" customFormat="1" ht="16.5" customHeight="1">
      <c r="B221" s="47"/>
      <c r="C221" s="240" t="s">
        <v>460</v>
      </c>
      <c r="D221" s="240" t="s">
        <v>396</v>
      </c>
      <c r="E221" s="241" t="s">
        <v>4131</v>
      </c>
      <c r="F221" s="242" t="s">
        <v>4132</v>
      </c>
      <c r="G221" s="243" t="s">
        <v>2831</v>
      </c>
      <c r="H221" s="244">
        <v>1</v>
      </c>
      <c r="I221" s="245"/>
      <c r="J221" s="246">
        <f>ROUND(I221*H221,2)</f>
        <v>0</v>
      </c>
      <c r="K221" s="242" t="s">
        <v>22</v>
      </c>
      <c r="L221" s="73"/>
      <c r="M221" s="247" t="s">
        <v>22</v>
      </c>
      <c r="N221" s="248" t="s">
        <v>44</v>
      </c>
      <c r="O221" s="48"/>
      <c r="P221" s="249">
        <f>O221*H221</f>
        <v>0</v>
      </c>
      <c r="Q221" s="249">
        <v>0</v>
      </c>
      <c r="R221" s="249">
        <f>Q221*H221</f>
        <v>0</v>
      </c>
      <c r="S221" s="249">
        <v>0</v>
      </c>
      <c r="T221" s="250">
        <f>S221*H221</f>
        <v>0</v>
      </c>
      <c r="AR221" s="25" t="s">
        <v>786</v>
      </c>
      <c r="AT221" s="25" t="s">
        <v>396</v>
      </c>
      <c r="AU221" s="25" t="s">
        <v>81</v>
      </c>
      <c r="AY221" s="25" t="s">
        <v>394</v>
      </c>
      <c r="BE221" s="251">
        <f>IF(N221="základní",J221,0)</f>
        <v>0</v>
      </c>
      <c r="BF221" s="251">
        <f>IF(N221="snížená",J221,0)</f>
        <v>0</v>
      </c>
      <c r="BG221" s="251">
        <f>IF(N221="zákl. přenesená",J221,0)</f>
        <v>0</v>
      </c>
      <c r="BH221" s="251">
        <f>IF(N221="sníž. přenesená",J221,0)</f>
        <v>0</v>
      </c>
      <c r="BI221" s="251">
        <f>IF(N221="nulová",J221,0)</f>
        <v>0</v>
      </c>
      <c r="BJ221" s="25" t="s">
        <v>24</v>
      </c>
      <c r="BK221" s="251">
        <f>ROUND(I221*H221,2)</f>
        <v>0</v>
      </c>
      <c r="BL221" s="25" t="s">
        <v>786</v>
      </c>
      <c r="BM221" s="25" t="s">
        <v>528</v>
      </c>
    </row>
    <row r="222" spans="2:47" s="1" customFormat="1" ht="13.5">
      <c r="B222" s="47"/>
      <c r="C222" s="75"/>
      <c r="D222" s="252" t="s">
        <v>403</v>
      </c>
      <c r="E222" s="75"/>
      <c r="F222" s="253" t="s">
        <v>4132</v>
      </c>
      <c r="G222" s="75"/>
      <c r="H222" s="75"/>
      <c r="I222" s="208"/>
      <c r="J222" s="75"/>
      <c r="K222" s="75"/>
      <c r="L222" s="73"/>
      <c r="M222" s="254"/>
      <c r="N222" s="48"/>
      <c r="O222" s="48"/>
      <c r="P222" s="48"/>
      <c r="Q222" s="48"/>
      <c r="R222" s="48"/>
      <c r="S222" s="48"/>
      <c r="T222" s="96"/>
      <c r="AT222" s="25" t="s">
        <v>403</v>
      </c>
      <c r="AU222" s="25" t="s">
        <v>81</v>
      </c>
    </row>
    <row r="223" spans="2:65" s="1" customFormat="1" ht="16.5" customHeight="1">
      <c r="B223" s="47"/>
      <c r="C223" s="240" t="s">
        <v>305</v>
      </c>
      <c r="D223" s="240" t="s">
        <v>396</v>
      </c>
      <c r="E223" s="241" t="s">
        <v>4133</v>
      </c>
      <c r="F223" s="242" t="s">
        <v>4134</v>
      </c>
      <c r="G223" s="243" t="s">
        <v>2831</v>
      </c>
      <c r="H223" s="244">
        <v>2</v>
      </c>
      <c r="I223" s="245"/>
      <c r="J223" s="246">
        <f>ROUND(I223*H223,2)</f>
        <v>0</v>
      </c>
      <c r="K223" s="242" t="s">
        <v>22</v>
      </c>
      <c r="L223" s="73"/>
      <c r="M223" s="247" t="s">
        <v>22</v>
      </c>
      <c r="N223" s="248" t="s">
        <v>44</v>
      </c>
      <c r="O223" s="48"/>
      <c r="P223" s="249">
        <f>O223*H223</f>
        <v>0</v>
      </c>
      <c r="Q223" s="249">
        <v>0</v>
      </c>
      <c r="R223" s="249">
        <f>Q223*H223</f>
        <v>0</v>
      </c>
      <c r="S223" s="249">
        <v>0</v>
      </c>
      <c r="T223" s="250">
        <f>S223*H223</f>
        <v>0</v>
      </c>
      <c r="AR223" s="25" t="s">
        <v>786</v>
      </c>
      <c r="AT223" s="25" t="s">
        <v>396</v>
      </c>
      <c r="AU223" s="25" t="s">
        <v>81</v>
      </c>
      <c r="AY223" s="25" t="s">
        <v>394</v>
      </c>
      <c r="BE223" s="251">
        <f>IF(N223="základní",J223,0)</f>
        <v>0</v>
      </c>
      <c r="BF223" s="251">
        <f>IF(N223="snížená",J223,0)</f>
        <v>0</v>
      </c>
      <c r="BG223" s="251">
        <f>IF(N223="zákl. přenesená",J223,0)</f>
        <v>0</v>
      </c>
      <c r="BH223" s="251">
        <f>IF(N223="sníž. přenesená",J223,0)</f>
        <v>0</v>
      </c>
      <c r="BI223" s="251">
        <f>IF(N223="nulová",J223,0)</f>
        <v>0</v>
      </c>
      <c r="BJ223" s="25" t="s">
        <v>24</v>
      </c>
      <c r="BK223" s="251">
        <f>ROUND(I223*H223,2)</f>
        <v>0</v>
      </c>
      <c r="BL223" s="25" t="s">
        <v>786</v>
      </c>
      <c r="BM223" s="25" t="s">
        <v>540</v>
      </c>
    </row>
    <row r="224" spans="2:47" s="1" customFormat="1" ht="13.5">
      <c r="B224" s="47"/>
      <c r="C224" s="75"/>
      <c r="D224" s="252" t="s">
        <v>403</v>
      </c>
      <c r="E224" s="75"/>
      <c r="F224" s="253" t="s">
        <v>4134</v>
      </c>
      <c r="G224" s="75"/>
      <c r="H224" s="75"/>
      <c r="I224" s="208"/>
      <c r="J224" s="75"/>
      <c r="K224" s="75"/>
      <c r="L224" s="73"/>
      <c r="M224" s="254"/>
      <c r="N224" s="48"/>
      <c r="O224" s="48"/>
      <c r="P224" s="48"/>
      <c r="Q224" s="48"/>
      <c r="R224" s="48"/>
      <c r="S224" s="48"/>
      <c r="T224" s="96"/>
      <c r="AT224" s="25" t="s">
        <v>403</v>
      </c>
      <c r="AU224" s="25" t="s">
        <v>81</v>
      </c>
    </row>
    <row r="225" spans="2:65" s="1" customFormat="1" ht="16.5" customHeight="1">
      <c r="B225" s="47"/>
      <c r="C225" s="240" t="s">
        <v>475</v>
      </c>
      <c r="D225" s="240" t="s">
        <v>396</v>
      </c>
      <c r="E225" s="241" t="s">
        <v>4135</v>
      </c>
      <c r="F225" s="242" t="s">
        <v>4136</v>
      </c>
      <c r="G225" s="243" t="s">
        <v>2831</v>
      </c>
      <c r="H225" s="244">
        <v>2</v>
      </c>
      <c r="I225" s="245"/>
      <c r="J225" s="246">
        <f>ROUND(I225*H225,2)</f>
        <v>0</v>
      </c>
      <c r="K225" s="242" t="s">
        <v>22</v>
      </c>
      <c r="L225" s="73"/>
      <c r="M225" s="247" t="s">
        <v>22</v>
      </c>
      <c r="N225" s="248" t="s">
        <v>44</v>
      </c>
      <c r="O225" s="48"/>
      <c r="P225" s="249">
        <f>O225*H225</f>
        <v>0</v>
      </c>
      <c r="Q225" s="249">
        <v>0</v>
      </c>
      <c r="R225" s="249">
        <f>Q225*H225</f>
        <v>0</v>
      </c>
      <c r="S225" s="249">
        <v>0</v>
      </c>
      <c r="T225" s="250">
        <f>S225*H225</f>
        <v>0</v>
      </c>
      <c r="AR225" s="25" t="s">
        <v>786</v>
      </c>
      <c r="AT225" s="25" t="s">
        <v>396</v>
      </c>
      <c r="AU225" s="25" t="s">
        <v>81</v>
      </c>
      <c r="AY225" s="25" t="s">
        <v>394</v>
      </c>
      <c r="BE225" s="251">
        <f>IF(N225="základní",J225,0)</f>
        <v>0</v>
      </c>
      <c r="BF225" s="251">
        <f>IF(N225="snížená",J225,0)</f>
        <v>0</v>
      </c>
      <c r="BG225" s="251">
        <f>IF(N225="zákl. přenesená",J225,0)</f>
        <v>0</v>
      </c>
      <c r="BH225" s="251">
        <f>IF(N225="sníž. přenesená",J225,0)</f>
        <v>0</v>
      </c>
      <c r="BI225" s="251">
        <f>IF(N225="nulová",J225,0)</f>
        <v>0</v>
      </c>
      <c r="BJ225" s="25" t="s">
        <v>24</v>
      </c>
      <c r="BK225" s="251">
        <f>ROUND(I225*H225,2)</f>
        <v>0</v>
      </c>
      <c r="BL225" s="25" t="s">
        <v>786</v>
      </c>
      <c r="BM225" s="25" t="s">
        <v>549</v>
      </c>
    </row>
    <row r="226" spans="2:47" s="1" customFormat="1" ht="13.5">
      <c r="B226" s="47"/>
      <c r="C226" s="75"/>
      <c r="D226" s="252" t="s">
        <v>403</v>
      </c>
      <c r="E226" s="75"/>
      <c r="F226" s="253" t="s">
        <v>4136</v>
      </c>
      <c r="G226" s="75"/>
      <c r="H226" s="75"/>
      <c r="I226" s="208"/>
      <c r="J226" s="75"/>
      <c r="K226" s="75"/>
      <c r="L226" s="73"/>
      <c r="M226" s="254"/>
      <c r="N226" s="48"/>
      <c r="O226" s="48"/>
      <c r="P226" s="48"/>
      <c r="Q226" s="48"/>
      <c r="R226" s="48"/>
      <c r="S226" s="48"/>
      <c r="T226" s="96"/>
      <c r="AT226" s="25" t="s">
        <v>403</v>
      </c>
      <c r="AU226" s="25" t="s">
        <v>81</v>
      </c>
    </row>
    <row r="227" spans="2:63" s="11" customFormat="1" ht="29.85" customHeight="1">
      <c r="B227" s="224"/>
      <c r="C227" s="225"/>
      <c r="D227" s="226" t="s">
        <v>72</v>
      </c>
      <c r="E227" s="238" t="s">
        <v>4137</v>
      </c>
      <c r="F227" s="238" t="s">
        <v>4138</v>
      </c>
      <c r="G227" s="225"/>
      <c r="H227" s="225"/>
      <c r="I227" s="228"/>
      <c r="J227" s="239">
        <f>BK227</f>
        <v>0</v>
      </c>
      <c r="K227" s="225"/>
      <c r="L227" s="230"/>
      <c r="M227" s="231"/>
      <c r="N227" s="232"/>
      <c r="O227" s="232"/>
      <c r="P227" s="233">
        <f>SUM(P228:P229)</f>
        <v>0</v>
      </c>
      <c r="Q227" s="232"/>
      <c r="R227" s="233">
        <f>SUM(R228:R229)</f>
        <v>0</v>
      </c>
      <c r="S227" s="232"/>
      <c r="T227" s="234">
        <f>SUM(T228:T229)</f>
        <v>0</v>
      </c>
      <c r="AR227" s="235" t="s">
        <v>24</v>
      </c>
      <c r="AT227" s="236" t="s">
        <v>72</v>
      </c>
      <c r="AU227" s="236" t="s">
        <v>24</v>
      </c>
      <c r="AY227" s="235" t="s">
        <v>394</v>
      </c>
      <c r="BK227" s="237">
        <f>SUM(BK228:BK229)</f>
        <v>0</v>
      </c>
    </row>
    <row r="228" spans="2:65" s="1" customFormat="1" ht="16.5" customHeight="1">
      <c r="B228" s="47"/>
      <c r="C228" s="240" t="s">
        <v>480</v>
      </c>
      <c r="D228" s="240" t="s">
        <v>396</v>
      </c>
      <c r="E228" s="241" t="s">
        <v>4139</v>
      </c>
      <c r="F228" s="242" t="s">
        <v>4140</v>
      </c>
      <c r="G228" s="243" t="s">
        <v>2831</v>
      </c>
      <c r="H228" s="244">
        <v>1</v>
      </c>
      <c r="I228" s="245"/>
      <c r="J228" s="246">
        <f>ROUND(I228*H228,2)</f>
        <v>0</v>
      </c>
      <c r="K228" s="242" t="s">
        <v>22</v>
      </c>
      <c r="L228" s="73"/>
      <c r="M228" s="247" t="s">
        <v>22</v>
      </c>
      <c r="N228" s="248" t="s">
        <v>44</v>
      </c>
      <c r="O228" s="48"/>
      <c r="P228" s="249">
        <f>O228*H228</f>
        <v>0</v>
      </c>
      <c r="Q228" s="249">
        <v>0</v>
      </c>
      <c r="R228" s="249">
        <f>Q228*H228</f>
        <v>0</v>
      </c>
      <c r="S228" s="249">
        <v>0</v>
      </c>
      <c r="T228" s="250">
        <f>S228*H228</f>
        <v>0</v>
      </c>
      <c r="AR228" s="25" t="s">
        <v>786</v>
      </c>
      <c r="AT228" s="25" t="s">
        <v>396</v>
      </c>
      <c r="AU228" s="25" t="s">
        <v>81</v>
      </c>
      <c r="AY228" s="25" t="s">
        <v>394</v>
      </c>
      <c r="BE228" s="251">
        <f>IF(N228="základní",J228,0)</f>
        <v>0</v>
      </c>
      <c r="BF228" s="251">
        <f>IF(N228="snížená",J228,0)</f>
        <v>0</v>
      </c>
      <c r="BG228" s="251">
        <f>IF(N228="zákl. přenesená",J228,0)</f>
        <v>0</v>
      </c>
      <c r="BH228" s="251">
        <f>IF(N228="sníž. přenesená",J228,0)</f>
        <v>0</v>
      </c>
      <c r="BI228" s="251">
        <f>IF(N228="nulová",J228,0)</f>
        <v>0</v>
      </c>
      <c r="BJ228" s="25" t="s">
        <v>24</v>
      </c>
      <c r="BK228" s="251">
        <f>ROUND(I228*H228,2)</f>
        <v>0</v>
      </c>
      <c r="BL228" s="25" t="s">
        <v>786</v>
      </c>
      <c r="BM228" s="25" t="s">
        <v>565</v>
      </c>
    </row>
    <row r="229" spans="2:47" s="1" customFormat="1" ht="13.5">
      <c r="B229" s="47"/>
      <c r="C229" s="75"/>
      <c r="D229" s="252" t="s">
        <v>403</v>
      </c>
      <c r="E229" s="75"/>
      <c r="F229" s="253" t="s">
        <v>4140</v>
      </c>
      <c r="G229" s="75"/>
      <c r="H229" s="75"/>
      <c r="I229" s="208"/>
      <c r="J229" s="75"/>
      <c r="K229" s="75"/>
      <c r="L229" s="73"/>
      <c r="M229" s="254"/>
      <c r="N229" s="48"/>
      <c r="O229" s="48"/>
      <c r="P229" s="48"/>
      <c r="Q229" s="48"/>
      <c r="R229" s="48"/>
      <c r="S229" s="48"/>
      <c r="T229" s="96"/>
      <c r="AT229" s="25" t="s">
        <v>403</v>
      </c>
      <c r="AU229" s="25" t="s">
        <v>81</v>
      </c>
    </row>
    <row r="230" spans="2:63" s="11" customFormat="1" ht="29.85" customHeight="1">
      <c r="B230" s="224"/>
      <c r="C230" s="225"/>
      <c r="D230" s="226" t="s">
        <v>72</v>
      </c>
      <c r="E230" s="238" t="s">
        <v>4141</v>
      </c>
      <c r="F230" s="238" t="s">
        <v>4142</v>
      </c>
      <c r="G230" s="225"/>
      <c r="H230" s="225"/>
      <c r="I230" s="228"/>
      <c r="J230" s="239">
        <f>BK230</f>
        <v>0</v>
      </c>
      <c r="K230" s="225"/>
      <c r="L230" s="230"/>
      <c r="M230" s="231"/>
      <c r="N230" s="232"/>
      <c r="O230" s="232"/>
      <c r="P230" s="233">
        <f>SUM(P231:P232)</f>
        <v>0</v>
      </c>
      <c r="Q230" s="232"/>
      <c r="R230" s="233">
        <f>SUM(R231:R232)</f>
        <v>0</v>
      </c>
      <c r="S230" s="232"/>
      <c r="T230" s="234">
        <f>SUM(T231:T232)</f>
        <v>0</v>
      </c>
      <c r="AR230" s="235" t="s">
        <v>24</v>
      </c>
      <c r="AT230" s="236" t="s">
        <v>72</v>
      </c>
      <c r="AU230" s="236" t="s">
        <v>24</v>
      </c>
      <c r="AY230" s="235" t="s">
        <v>394</v>
      </c>
      <c r="BK230" s="237">
        <f>SUM(BK231:BK232)</f>
        <v>0</v>
      </c>
    </row>
    <row r="231" spans="2:65" s="1" customFormat="1" ht="16.5" customHeight="1">
      <c r="B231" s="47"/>
      <c r="C231" s="240" t="s">
        <v>10</v>
      </c>
      <c r="D231" s="240" t="s">
        <v>396</v>
      </c>
      <c r="E231" s="241" t="s">
        <v>4143</v>
      </c>
      <c r="F231" s="242" t="s">
        <v>4144</v>
      </c>
      <c r="G231" s="243" t="s">
        <v>2831</v>
      </c>
      <c r="H231" s="244">
        <v>1</v>
      </c>
      <c r="I231" s="245"/>
      <c r="J231" s="246">
        <f>ROUND(I231*H231,2)</f>
        <v>0</v>
      </c>
      <c r="K231" s="242" t="s">
        <v>22</v>
      </c>
      <c r="L231" s="73"/>
      <c r="M231" s="247" t="s">
        <v>22</v>
      </c>
      <c r="N231" s="248" t="s">
        <v>44</v>
      </c>
      <c r="O231" s="48"/>
      <c r="P231" s="249">
        <f>O231*H231</f>
        <v>0</v>
      </c>
      <c r="Q231" s="249">
        <v>0</v>
      </c>
      <c r="R231" s="249">
        <f>Q231*H231</f>
        <v>0</v>
      </c>
      <c r="S231" s="249">
        <v>0</v>
      </c>
      <c r="T231" s="250">
        <f>S231*H231</f>
        <v>0</v>
      </c>
      <c r="AR231" s="25" t="s">
        <v>786</v>
      </c>
      <c r="AT231" s="25" t="s">
        <v>396</v>
      </c>
      <c r="AU231" s="25" t="s">
        <v>81</v>
      </c>
      <c r="AY231" s="25" t="s">
        <v>394</v>
      </c>
      <c r="BE231" s="251">
        <f>IF(N231="základní",J231,0)</f>
        <v>0</v>
      </c>
      <c r="BF231" s="251">
        <f>IF(N231="snížená",J231,0)</f>
        <v>0</v>
      </c>
      <c r="BG231" s="251">
        <f>IF(N231="zákl. přenesená",J231,0)</f>
        <v>0</v>
      </c>
      <c r="BH231" s="251">
        <f>IF(N231="sníž. přenesená",J231,0)</f>
        <v>0</v>
      </c>
      <c r="BI231" s="251">
        <f>IF(N231="nulová",J231,0)</f>
        <v>0</v>
      </c>
      <c r="BJ231" s="25" t="s">
        <v>24</v>
      </c>
      <c r="BK231" s="251">
        <f>ROUND(I231*H231,2)</f>
        <v>0</v>
      </c>
      <c r="BL231" s="25" t="s">
        <v>786</v>
      </c>
      <c r="BM231" s="25" t="s">
        <v>578</v>
      </c>
    </row>
    <row r="232" spans="2:47" s="1" customFormat="1" ht="13.5">
      <c r="B232" s="47"/>
      <c r="C232" s="75"/>
      <c r="D232" s="252" t="s">
        <v>403</v>
      </c>
      <c r="E232" s="75"/>
      <c r="F232" s="253" t="s">
        <v>4144</v>
      </c>
      <c r="G232" s="75"/>
      <c r="H232" s="75"/>
      <c r="I232" s="208"/>
      <c r="J232" s="75"/>
      <c r="K232" s="75"/>
      <c r="L232" s="73"/>
      <c r="M232" s="254"/>
      <c r="N232" s="48"/>
      <c r="O232" s="48"/>
      <c r="P232" s="48"/>
      <c r="Q232" s="48"/>
      <c r="R232" s="48"/>
      <c r="S232" s="48"/>
      <c r="T232" s="96"/>
      <c r="AT232" s="25" t="s">
        <v>403</v>
      </c>
      <c r="AU232" s="25" t="s">
        <v>81</v>
      </c>
    </row>
    <row r="233" spans="2:63" s="11" customFormat="1" ht="29.85" customHeight="1">
      <c r="B233" s="224"/>
      <c r="C233" s="225"/>
      <c r="D233" s="226" t="s">
        <v>72</v>
      </c>
      <c r="E233" s="238" t="s">
        <v>4145</v>
      </c>
      <c r="F233" s="238" t="s">
        <v>4146</v>
      </c>
      <c r="G233" s="225"/>
      <c r="H233" s="225"/>
      <c r="I233" s="228"/>
      <c r="J233" s="239">
        <f>BK233</f>
        <v>0</v>
      </c>
      <c r="K233" s="225"/>
      <c r="L233" s="230"/>
      <c r="M233" s="231"/>
      <c r="N233" s="232"/>
      <c r="O233" s="232"/>
      <c r="P233" s="233">
        <f>SUM(P234:P235)</f>
        <v>0</v>
      </c>
      <c r="Q233" s="232"/>
      <c r="R233" s="233">
        <f>SUM(R234:R235)</f>
        <v>0</v>
      </c>
      <c r="S233" s="232"/>
      <c r="T233" s="234">
        <f>SUM(T234:T235)</f>
        <v>0</v>
      </c>
      <c r="AR233" s="235" t="s">
        <v>24</v>
      </c>
      <c r="AT233" s="236" t="s">
        <v>72</v>
      </c>
      <c r="AU233" s="236" t="s">
        <v>24</v>
      </c>
      <c r="AY233" s="235" t="s">
        <v>394</v>
      </c>
      <c r="BK233" s="237">
        <f>SUM(BK234:BK235)</f>
        <v>0</v>
      </c>
    </row>
    <row r="234" spans="2:65" s="1" customFormat="1" ht="16.5" customHeight="1">
      <c r="B234" s="47"/>
      <c r="C234" s="240" t="s">
        <v>493</v>
      </c>
      <c r="D234" s="240" t="s">
        <v>396</v>
      </c>
      <c r="E234" s="241" t="s">
        <v>4147</v>
      </c>
      <c r="F234" s="242" t="s">
        <v>4148</v>
      </c>
      <c r="G234" s="243" t="s">
        <v>2831</v>
      </c>
      <c r="H234" s="244">
        <v>1</v>
      </c>
      <c r="I234" s="245"/>
      <c r="J234" s="246">
        <f>ROUND(I234*H234,2)</f>
        <v>0</v>
      </c>
      <c r="K234" s="242" t="s">
        <v>22</v>
      </c>
      <c r="L234" s="73"/>
      <c r="M234" s="247" t="s">
        <v>22</v>
      </c>
      <c r="N234" s="248" t="s">
        <v>44</v>
      </c>
      <c r="O234" s="48"/>
      <c r="P234" s="249">
        <f>O234*H234</f>
        <v>0</v>
      </c>
      <c r="Q234" s="249">
        <v>0</v>
      </c>
      <c r="R234" s="249">
        <f>Q234*H234</f>
        <v>0</v>
      </c>
      <c r="S234" s="249">
        <v>0</v>
      </c>
      <c r="T234" s="250">
        <f>S234*H234</f>
        <v>0</v>
      </c>
      <c r="AR234" s="25" t="s">
        <v>786</v>
      </c>
      <c r="AT234" s="25" t="s">
        <v>396</v>
      </c>
      <c r="AU234" s="25" t="s">
        <v>81</v>
      </c>
      <c r="AY234" s="25" t="s">
        <v>394</v>
      </c>
      <c r="BE234" s="251">
        <f>IF(N234="základní",J234,0)</f>
        <v>0</v>
      </c>
      <c r="BF234" s="251">
        <f>IF(N234="snížená",J234,0)</f>
        <v>0</v>
      </c>
      <c r="BG234" s="251">
        <f>IF(N234="zákl. přenesená",J234,0)</f>
        <v>0</v>
      </c>
      <c r="BH234" s="251">
        <f>IF(N234="sníž. přenesená",J234,0)</f>
        <v>0</v>
      </c>
      <c r="BI234" s="251">
        <f>IF(N234="nulová",J234,0)</f>
        <v>0</v>
      </c>
      <c r="BJ234" s="25" t="s">
        <v>24</v>
      </c>
      <c r="BK234" s="251">
        <f>ROUND(I234*H234,2)</f>
        <v>0</v>
      </c>
      <c r="BL234" s="25" t="s">
        <v>786</v>
      </c>
      <c r="BM234" s="25" t="s">
        <v>588</v>
      </c>
    </row>
    <row r="235" spans="2:47" s="1" customFormat="1" ht="13.5">
      <c r="B235" s="47"/>
      <c r="C235" s="75"/>
      <c r="D235" s="252" t="s">
        <v>403</v>
      </c>
      <c r="E235" s="75"/>
      <c r="F235" s="253" t="s">
        <v>4148</v>
      </c>
      <c r="G235" s="75"/>
      <c r="H235" s="75"/>
      <c r="I235" s="208"/>
      <c r="J235" s="75"/>
      <c r="K235" s="75"/>
      <c r="L235" s="73"/>
      <c r="M235" s="254"/>
      <c r="N235" s="48"/>
      <c r="O235" s="48"/>
      <c r="P235" s="48"/>
      <c r="Q235" s="48"/>
      <c r="R235" s="48"/>
      <c r="S235" s="48"/>
      <c r="T235" s="96"/>
      <c r="AT235" s="25" t="s">
        <v>403</v>
      </c>
      <c r="AU235" s="25" t="s">
        <v>81</v>
      </c>
    </row>
    <row r="236" spans="2:63" s="11" customFormat="1" ht="29.85" customHeight="1">
      <c r="B236" s="224"/>
      <c r="C236" s="225"/>
      <c r="D236" s="226" t="s">
        <v>72</v>
      </c>
      <c r="E236" s="238" t="s">
        <v>4149</v>
      </c>
      <c r="F236" s="238" t="s">
        <v>4150</v>
      </c>
      <c r="G236" s="225"/>
      <c r="H236" s="225"/>
      <c r="I236" s="228"/>
      <c r="J236" s="239">
        <f>BK236</f>
        <v>0</v>
      </c>
      <c r="K236" s="225"/>
      <c r="L236" s="230"/>
      <c r="M236" s="231"/>
      <c r="N236" s="232"/>
      <c r="O236" s="232"/>
      <c r="P236" s="233">
        <f>SUM(P237:P238)</f>
        <v>0</v>
      </c>
      <c r="Q236" s="232"/>
      <c r="R236" s="233">
        <f>SUM(R237:R238)</f>
        <v>0</v>
      </c>
      <c r="S236" s="232"/>
      <c r="T236" s="234">
        <f>SUM(T237:T238)</f>
        <v>0</v>
      </c>
      <c r="AR236" s="235" t="s">
        <v>24</v>
      </c>
      <c r="AT236" s="236" t="s">
        <v>72</v>
      </c>
      <c r="AU236" s="236" t="s">
        <v>24</v>
      </c>
      <c r="AY236" s="235" t="s">
        <v>394</v>
      </c>
      <c r="BK236" s="237">
        <f>SUM(BK237:BK238)</f>
        <v>0</v>
      </c>
    </row>
    <row r="237" spans="2:65" s="1" customFormat="1" ht="16.5" customHeight="1">
      <c r="B237" s="47"/>
      <c r="C237" s="240" t="s">
        <v>499</v>
      </c>
      <c r="D237" s="240" t="s">
        <v>396</v>
      </c>
      <c r="E237" s="241" t="s">
        <v>4151</v>
      </c>
      <c r="F237" s="242" t="s">
        <v>4152</v>
      </c>
      <c r="G237" s="243" t="s">
        <v>2831</v>
      </c>
      <c r="H237" s="244">
        <v>1</v>
      </c>
      <c r="I237" s="245"/>
      <c r="J237" s="246">
        <f>ROUND(I237*H237,2)</f>
        <v>0</v>
      </c>
      <c r="K237" s="242" t="s">
        <v>22</v>
      </c>
      <c r="L237" s="73"/>
      <c r="M237" s="247" t="s">
        <v>22</v>
      </c>
      <c r="N237" s="248" t="s">
        <v>44</v>
      </c>
      <c r="O237" s="48"/>
      <c r="P237" s="249">
        <f>O237*H237</f>
        <v>0</v>
      </c>
      <c r="Q237" s="249">
        <v>0</v>
      </c>
      <c r="R237" s="249">
        <f>Q237*H237</f>
        <v>0</v>
      </c>
      <c r="S237" s="249">
        <v>0</v>
      </c>
      <c r="T237" s="250">
        <f>S237*H237</f>
        <v>0</v>
      </c>
      <c r="AR237" s="25" t="s">
        <v>786</v>
      </c>
      <c r="AT237" s="25" t="s">
        <v>396</v>
      </c>
      <c r="AU237" s="25" t="s">
        <v>81</v>
      </c>
      <c r="AY237" s="25" t="s">
        <v>394</v>
      </c>
      <c r="BE237" s="251">
        <f>IF(N237="základní",J237,0)</f>
        <v>0</v>
      </c>
      <c r="BF237" s="251">
        <f>IF(N237="snížená",J237,0)</f>
        <v>0</v>
      </c>
      <c r="BG237" s="251">
        <f>IF(N237="zákl. přenesená",J237,0)</f>
        <v>0</v>
      </c>
      <c r="BH237" s="251">
        <f>IF(N237="sníž. přenesená",J237,0)</f>
        <v>0</v>
      </c>
      <c r="BI237" s="251">
        <f>IF(N237="nulová",J237,0)</f>
        <v>0</v>
      </c>
      <c r="BJ237" s="25" t="s">
        <v>24</v>
      </c>
      <c r="BK237" s="251">
        <f>ROUND(I237*H237,2)</f>
        <v>0</v>
      </c>
      <c r="BL237" s="25" t="s">
        <v>786</v>
      </c>
      <c r="BM237" s="25" t="s">
        <v>598</v>
      </c>
    </row>
    <row r="238" spans="2:47" s="1" customFormat="1" ht="13.5">
      <c r="B238" s="47"/>
      <c r="C238" s="75"/>
      <c r="D238" s="252" t="s">
        <v>403</v>
      </c>
      <c r="E238" s="75"/>
      <c r="F238" s="253" t="s">
        <v>4152</v>
      </c>
      <c r="G238" s="75"/>
      <c r="H238" s="75"/>
      <c r="I238" s="208"/>
      <c r="J238" s="75"/>
      <c r="K238" s="75"/>
      <c r="L238" s="73"/>
      <c r="M238" s="254"/>
      <c r="N238" s="48"/>
      <c r="O238" s="48"/>
      <c r="P238" s="48"/>
      <c r="Q238" s="48"/>
      <c r="R238" s="48"/>
      <c r="S238" s="48"/>
      <c r="T238" s="96"/>
      <c r="AT238" s="25" t="s">
        <v>403</v>
      </c>
      <c r="AU238" s="25" t="s">
        <v>81</v>
      </c>
    </row>
    <row r="239" spans="2:63" s="11" customFormat="1" ht="29.85" customHeight="1">
      <c r="B239" s="224"/>
      <c r="C239" s="225"/>
      <c r="D239" s="226" t="s">
        <v>72</v>
      </c>
      <c r="E239" s="238" t="s">
        <v>4153</v>
      </c>
      <c r="F239" s="238" t="s">
        <v>4154</v>
      </c>
      <c r="G239" s="225"/>
      <c r="H239" s="225"/>
      <c r="I239" s="228"/>
      <c r="J239" s="239">
        <f>BK239</f>
        <v>0</v>
      </c>
      <c r="K239" s="225"/>
      <c r="L239" s="230"/>
      <c r="M239" s="231"/>
      <c r="N239" s="232"/>
      <c r="O239" s="232"/>
      <c r="P239" s="233">
        <f>SUM(P240:P241)</f>
        <v>0</v>
      </c>
      <c r="Q239" s="232"/>
      <c r="R239" s="233">
        <f>SUM(R240:R241)</f>
        <v>0</v>
      </c>
      <c r="S239" s="232"/>
      <c r="T239" s="234">
        <f>SUM(T240:T241)</f>
        <v>0</v>
      </c>
      <c r="AR239" s="235" t="s">
        <v>24</v>
      </c>
      <c r="AT239" s="236" t="s">
        <v>72</v>
      </c>
      <c r="AU239" s="236" t="s">
        <v>24</v>
      </c>
      <c r="AY239" s="235" t="s">
        <v>394</v>
      </c>
      <c r="BK239" s="237">
        <f>SUM(BK240:BK241)</f>
        <v>0</v>
      </c>
    </row>
    <row r="240" spans="2:65" s="1" customFormat="1" ht="25.5" customHeight="1">
      <c r="B240" s="47"/>
      <c r="C240" s="240" t="s">
        <v>505</v>
      </c>
      <c r="D240" s="240" t="s">
        <v>396</v>
      </c>
      <c r="E240" s="241" t="s">
        <v>4155</v>
      </c>
      <c r="F240" s="242" t="s">
        <v>4156</v>
      </c>
      <c r="G240" s="243" t="s">
        <v>2831</v>
      </c>
      <c r="H240" s="244">
        <v>1</v>
      </c>
      <c r="I240" s="245"/>
      <c r="J240" s="246">
        <f>ROUND(I240*H240,2)</f>
        <v>0</v>
      </c>
      <c r="K240" s="242" t="s">
        <v>22</v>
      </c>
      <c r="L240" s="73"/>
      <c r="M240" s="247" t="s">
        <v>22</v>
      </c>
      <c r="N240" s="248" t="s">
        <v>44</v>
      </c>
      <c r="O240" s="48"/>
      <c r="P240" s="249">
        <f>O240*H240</f>
        <v>0</v>
      </c>
      <c r="Q240" s="249">
        <v>0</v>
      </c>
      <c r="R240" s="249">
        <f>Q240*H240</f>
        <v>0</v>
      </c>
      <c r="S240" s="249">
        <v>0</v>
      </c>
      <c r="T240" s="250">
        <f>S240*H240</f>
        <v>0</v>
      </c>
      <c r="AR240" s="25" t="s">
        <v>786</v>
      </c>
      <c r="AT240" s="25" t="s">
        <v>396</v>
      </c>
      <c r="AU240" s="25" t="s">
        <v>81</v>
      </c>
      <c r="AY240" s="25" t="s">
        <v>394</v>
      </c>
      <c r="BE240" s="251">
        <f>IF(N240="základní",J240,0)</f>
        <v>0</v>
      </c>
      <c r="BF240" s="251">
        <f>IF(N240="snížená",J240,0)</f>
        <v>0</v>
      </c>
      <c r="BG240" s="251">
        <f>IF(N240="zákl. přenesená",J240,0)</f>
        <v>0</v>
      </c>
      <c r="BH240" s="251">
        <f>IF(N240="sníž. přenesená",J240,0)</f>
        <v>0</v>
      </c>
      <c r="BI240" s="251">
        <f>IF(N240="nulová",J240,0)</f>
        <v>0</v>
      </c>
      <c r="BJ240" s="25" t="s">
        <v>24</v>
      </c>
      <c r="BK240" s="251">
        <f>ROUND(I240*H240,2)</f>
        <v>0</v>
      </c>
      <c r="BL240" s="25" t="s">
        <v>786</v>
      </c>
      <c r="BM240" s="25" t="s">
        <v>609</v>
      </c>
    </row>
    <row r="241" spans="2:47" s="1" customFormat="1" ht="13.5">
      <c r="B241" s="47"/>
      <c r="C241" s="75"/>
      <c r="D241" s="252" t="s">
        <v>403</v>
      </c>
      <c r="E241" s="75"/>
      <c r="F241" s="253" t="s">
        <v>4156</v>
      </c>
      <c r="G241" s="75"/>
      <c r="H241" s="75"/>
      <c r="I241" s="208"/>
      <c r="J241" s="75"/>
      <c r="K241" s="75"/>
      <c r="L241" s="73"/>
      <c r="M241" s="254"/>
      <c r="N241" s="48"/>
      <c r="O241" s="48"/>
      <c r="P241" s="48"/>
      <c r="Q241" s="48"/>
      <c r="R241" s="48"/>
      <c r="S241" s="48"/>
      <c r="T241" s="96"/>
      <c r="AT241" s="25" t="s">
        <v>403</v>
      </c>
      <c r="AU241" s="25" t="s">
        <v>81</v>
      </c>
    </row>
    <row r="242" spans="2:63" s="11" customFormat="1" ht="29.85" customHeight="1">
      <c r="B242" s="224"/>
      <c r="C242" s="225"/>
      <c r="D242" s="226" t="s">
        <v>72</v>
      </c>
      <c r="E242" s="238" t="s">
        <v>4157</v>
      </c>
      <c r="F242" s="238" t="s">
        <v>4158</v>
      </c>
      <c r="G242" s="225"/>
      <c r="H242" s="225"/>
      <c r="I242" s="228"/>
      <c r="J242" s="239">
        <f>BK242</f>
        <v>0</v>
      </c>
      <c r="K242" s="225"/>
      <c r="L242" s="230"/>
      <c r="M242" s="231"/>
      <c r="N242" s="232"/>
      <c r="O242" s="232"/>
      <c r="P242" s="233">
        <f>SUM(P243:P246)</f>
        <v>0</v>
      </c>
      <c r="Q242" s="232"/>
      <c r="R242" s="233">
        <f>SUM(R243:R246)</f>
        <v>0</v>
      </c>
      <c r="S242" s="232"/>
      <c r="T242" s="234">
        <f>SUM(T243:T246)</f>
        <v>0</v>
      </c>
      <c r="AR242" s="235" t="s">
        <v>24</v>
      </c>
      <c r="AT242" s="236" t="s">
        <v>72</v>
      </c>
      <c r="AU242" s="236" t="s">
        <v>24</v>
      </c>
      <c r="AY242" s="235" t="s">
        <v>394</v>
      </c>
      <c r="BK242" s="237">
        <f>SUM(BK243:BK246)</f>
        <v>0</v>
      </c>
    </row>
    <row r="243" spans="2:65" s="1" customFormat="1" ht="16.5" customHeight="1">
      <c r="B243" s="47"/>
      <c r="C243" s="240" t="s">
        <v>512</v>
      </c>
      <c r="D243" s="240" t="s">
        <v>396</v>
      </c>
      <c r="E243" s="241" t="s">
        <v>4159</v>
      </c>
      <c r="F243" s="242" t="s">
        <v>4160</v>
      </c>
      <c r="G243" s="243" t="s">
        <v>2831</v>
      </c>
      <c r="H243" s="244">
        <v>4</v>
      </c>
      <c r="I243" s="245"/>
      <c r="J243" s="246">
        <f>ROUND(I243*H243,2)</f>
        <v>0</v>
      </c>
      <c r="K243" s="242" t="s">
        <v>22</v>
      </c>
      <c r="L243" s="73"/>
      <c r="M243" s="247" t="s">
        <v>22</v>
      </c>
      <c r="N243" s="248" t="s">
        <v>44</v>
      </c>
      <c r="O243" s="48"/>
      <c r="P243" s="249">
        <f>O243*H243</f>
        <v>0</v>
      </c>
      <c r="Q243" s="249">
        <v>0</v>
      </c>
      <c r="R243" s="249">
        <f>Q243*H243</f>
        <v>0</v>
      </c>
      <c r="S243" s="249">
        <v>0</v>
      </c>
      <c r="T243" s="250">
        <f>S243*H243</f>
        <v>0</v>
      </c>
      <c r="AR243" s="25" t="s">
        <v>786</v>
      </c>
      <c r="AT243" s="25" t="s">
        <v>396</v>
      </c>
      <c r="AU243" s="25" t="s">
        <v>81</v>
      </c>
      <c r="AY243" s="25" t="s">
        <v>394</v>
      </c>
      <c r="BE243" s="251">
        <f>IF(N243="základní",J243,0)</f>
        <v>0</v>
      </c>
      <c r="BF243" s="251">
        <f>IF(N243="snížená",J243,0)</f>
        <v>0</v>
      </c>
      <c r="BG243" s="251">
        <f>IF(N243="zákl. přenesená",J243,0)</f>
        <v>0</v>
      </c>
      <c r="BH243" s="251">
        <f>IF(N243="sníž. přenesená",J243,0)</f>
        <v>0</v>
      </c>
      <c r="BI243" s="251">
        <f>IF(N243="nulová",J243,0)</f>
        <v>0</v>
      </c>
      <c r="BJ243" s="25" t="s">
        <v>24</v>
      </c>
      <c r="BK243" s="251">
        <f>ROUND(I243*H243,2)</f>
        <v>0</v>
      </c>
      <c r="BL243" s="25" t="s">
        <v>786</v>
      </c>
      <c r="BM243" s="25" t="s">
        <v>622</v>
      </c>
    </row>
    <row r="244" spans="2:47" s="1" customFormat="1" ht="13.5">
      <c r="B244" s="47"/>
      <c r="C244" s="75"/>
      <c r="D244" s="252" t="s">
        <v>403</v>
      </c>
      <c r="E244" s="75"/>
      <c r="F244" s="253" t="s">
        <v>4160</v>
      </c>
      <c r="G244" s="75"/>
      <c r="H244" s="75"/>
      <c r="I244" s="208"/>
      <c r="J244" s="75"/>
      <c r="K244" s="75"/>
      <c r="L244" s="73"/>
      <c r="M244" s="254"/>
      <c r="N244" s="48"/>
      <c r="O244" s="48"/>
      <c r="P244" s="48"/>
      <c r="Q244" s="48"/>
      <c r="R244" s="48"/>
      <c r="S244" s="48"/>
      <c r="T244" s="96"/>
      <c r="AT244" s="25" t="s">
        <v>403</v>
      </c>
      <c r="AU244" s="25" t="s">
        <v>81</v>
      </c>
    </row>
    <row r="245" spans="2:65" s="1" customFormat="1" ht="16.5" customHeight="1">
      <c r="B245" s="47"/>
      <c r="C245" s="240" t="s">
        <v>518</v>
      </c>
      <c r="D245" s="240" t="s">
        <v>396</v>
      </c>
      <c r="E245" s="241" t="s">
        <v>4161</v>
      </c>
      <c r="F245" s="242" t="s">
        <v>4162</v>
      </c>
      <c r="G245" s="243" t="s">
        <v>2831</v>
      </c>
      <c r="H245" s="244">
        <v>1</v>
      </c>
      <c r="I245" s="245"/>
      <c r="J245" s="246">
        <f>ROUND(I245*H245,2)</f>
        <v>0</v>
      </c>
      <c r="K245" s="242" t="s">
        <v>22</v>
      </c>
      <c r="L245" s="73"/>
      <c r="M245" s="247" t="s">
        <v>22</v>
      </c>
      <c r="N245" s="248" t="s">
        <v>44</v>
      </c>
      <c r="O245" s="48"/>
      <c r="P245" s="249">
        <f>O245*H245</f>
        <v>0</v>
      </c>
      <c r="Q245" s="249">
        <v>0</v>
      </c>
      <c r="R245" s="249">
        <f>Q245*H245</f>
        <v>0</v>
      </c>
      <c r="S245" s="249">
        <v>0</v>
      </c>
      <c r="T245" s="250">
        <f>S245*H245</f>
        <v>0</v>
      </c>
      <c r="AR245" s="25" t="s">
        <v>786</v>
      </c>
      <c r="AT245" s="25" t="s">
        <v>396</v>
      </c>
      <c r="AU245" s="25" t="s">
        <v>81</v>
      </c>
      <c r="AY245" s="25" t="s">
        <v>394</v>
      </c>
      <c r="BE245" s="251">
        <f>IF(N245="základní",J245,0)</f>
        <v>0</v>
      </c>
      <c r="BF245" s="251">
        <f>IF(N245="snížená",J245,0)</f>
        <v>0</v>
      </c>
      <c r="BG245" s="251">
        <f>IF(N245="zákl. přenesená",J245,0)</f>
        <v>0</v>
      </c>
      <c r="BH245" s="251">
        <f>IF(N245="sníž. přenesená",J245,0)</f>
        <v>0</v>
      </c>
      <c r="BI245" s="251">
        <f>IF(N245="nulová",J245,0)</f>
        <v>0</v>
      </c>
      <c r="BJ245" s="25" t="s">
        <v>24</v>
      </c>
      <c r="BK245" s="251">
        <f>ROUND(I245*H245,2)</f>
        <v>0</v>
      </c>
      <c r="BL245" s="25" t="s">
        <v>786</v>
      </c>
      <c r="BM245" s="25" t="s">
        <v>636</v>
      </c>
    </row>
    <row r="246" spans="2:47" s="1" customFormat="1" ht="13.5">
      <c r="B246" s="47"/>
      <c r="C246" s="75"/>
      <c r="D246" s="252" t="s">
        <v>403</v>
      </c>
      <c r="E246" s="75"/>
      <c r="F246" s="253" t="s">
        <v>4162</v>
      </c>
      <c r="G246" s="75"/>
      <c r="H246" s="75"/>
      <c r="I246" s="208"/>
      <c r="J246" s="75"/>
      <c r="K246" s="75"/>
      <c r="L246" s="73"/>
      <c r="M246" s="254"/>
      <c r="N246" s="48"/>
      <c r="O246" s="48"/>
      <c r="P246" s="48"/>
      <c r="Q246" s="48"/>
      <c r="R246" s="48"/>
      <c r="S246" s="48"/>
      <c r="T246" s="96"/>
      <c r="AT246" s="25" t="s">
        <v>403</v>
      </c>
      <c r="AU246" s="25" t="s">
        <v>81</v>
      </c>
    </row>
    <row r="247" spans="2:63" s="11" customFormat="1" ht="29.85" customHeight="1">
      <c r="B247" s="224"/>
      <c r="C247" s="225"/>
      <c r="D247" s="226" t="s">
        <v>72</v>
      </c>
      <c r="E247" s="238" t="s">
        <v>4163</v>
      </c>
      <c r="F247" s="238" t="s">
        <v>4164</v>
      </c>
      <c r="G247" s="225"/>
      <c r="H247" s="225"/>
      <c r="I247" s="228"/>
      <c r="J247" s="239">
        <f>BK247</f>
        <v>0</v>
      </c>
      <c r="K247" s="225"/>
      <c r="L247" s="230"/>
      <c r="M247" s="231"/>
      <c r="N247" s="232"/>
      <c r="O247" s="232"/>
      <c r="P247" s="233">
        <f>SUM(P248:P249)</f>
        <v>0</v>
      </c>
      <c r="Q247" s="232"/>
      <c r="R247" s="233">
        <f>SUM(R248:R249)</f>
        <v>0</v>
      </c>
      <c r="S247" s="232"/>
      <c r="T247" s="234">
        <f>SUM(T248:T249)</f>
        <v>0</v>
      </c>
      <c r="AR247" s="235" t="s">
        <v>24</v>
      </c>
      <c r="AT247" s="236" t="s">
        <v>72</v>
      </c>
      <c r="AU247" s="236" t="s">
        <v>24</v>
      </c>
      <c r="AY247" s="235" t="s">
        <v>394</v>
      </c>
      <c r="BK247" s="237">
        <f>SUM(BK248:BK249)</f>
        <v>0</v>
      </c>
    </row>
    <row r="248" spans="2:65" s="1" customFormat="1" ht="16.5" customHeight="1">
      <c r="B248" s="47"/>
      <c r="C248" s="240" t="s">
        <v>9</v>
      </c>
      <c r="D248" s="240" t="s">
        <v>396</v>
      </c>
      <c r="E248" s="241" t="s">
        <v>4165</v>
      </c>
      <c r="F248" s="242" t="s">
        <v>4166</v>
      </c>
      <c r="G248" s="243" t="s">
        <v>2831</v>
      </c>
      <c r="H248" s="244">
        <v>1</v>
      </c>
      <c r="I248" s="245"/>
      <c r="J248" s="246">
        <f>ROUND(I248*H248,2)</f>
        <v>0</v>
      </c>
      <c r="K248" s="242" t="s">
        <v>22</v>
      </c>
      <c r="L248" s="73"/>
      <c r="M248" s="247" t="s">
        <v>22</v>
      </c>
      <c r="N248" s="248" t="s">
        <v>44</v>
      </c>
      <c r="O248" s="48"/>
      <c r="P248" s="249">
        <f>O248*H248</f>
        <v>0</v>
      </c>
      <c r="Q248" s="249">
        <v>0</v>
      </c>
      <c r="R248" s="249">
        <f>Q248*H248</f>
        <v>0</v>
      </c>
      <c r="S248" s="249">
        <v>0</v>
      </c>
      <c r="T248" s="250">
        <f>S248*H248</f>
        <v>0</v>
      </c>
      <c r="AR248" s="25" t="s">
        <v>786</v>
      </c>
      <c r="AT248" s="25" t="s">
        <v>396</v>
      </c>
      <c r="AU248" s="25" t="s">
        <v>81</v>
      </c>
      <c r="AY248" s="25" t="s">
        <v>394</v>
      </c>
      <c r="BE248" s="251">
        <f>IF(N248="základní",J248,0)</f>
        <v>0</v>
      </c>
      <c r="BF248" s="251">
        <f>IF(N248="snížená",J248,0)</f>
        <v>0</v>
      </c>
      <c r="BG248" s="251">
        <f>IF(N248="zákl. přenesená",J248,0)</f>
        <v>0</v>
      </c>
      <c r="BH248" s="251">
        <f>IF(N248="sníž. přenesená",J248,0)</f>
        <v>0</v>
      </c>
      <c r="BI248" s="251">
        <f>IF(N248="nulová",J248,0)</f>
        <v>0</v>
      </c>
      <c r="BJ248" s="25" t="s">
        <v>24</v>
      </c>
      <c r="BK248" s="251">
        <f>ROUND(I248*H248,2)</f>
        <v>0</v>
      </c>
      <c r="BL248" s="25" t="s">
        <v>786</v>
      </c>
      <c r="BM248" s="25" t="s">
        <v>649</v>
      </c>
    </row>
    <row r="249" spans="2:47" s="1" customFormat="1" ht="13.5">
      <c r="B249" s="47"/>
      <c r="C249" s="75"/>
      <c r="D249" s="252" t="s">
        <v>403</v>
      </c>
      <c r="E249" s="75"/>
      <c r="F249" s="253" t="s">
        <v>4166</v>
      </c>
      <c r="G249" s="75"/>
      <c r="H249" s="75"/>
      <c r="I249" s="208"/>
      <c r="J249" s="75"/>
      <c r="K249" s="75"/>
      <c r="L249" s="73"/>
      <c r="M249" s="254"/>
      <c r="N249" s="48"/>
      <c r="O249" s="48"/>
      <c r="P249" s="48"/>
      <c r="Q249" s="48"/>
      <c r="R249" s="48"/>
      <c r="S249" s="48"/>
      <c r="T249" s="96"/>
      <c r="AT249" s="25" t="s">
        <v>403</v>
      </c>
      <c r="AU249" s="25" t="s">
        <v>81</v>
      </c>
    </row>
    <row r="250" spans="2:63" s="11" customFormat="1" ht="29.85" customHeight="1">
      <c r="B250" s="224"/>
      <c r="C250" s="225"/>
      <c r="D250" s="226" t="s">
        <v>72</v>
      </c>
      <c r="E250" s="238" t="s">
        <v>4167</v>
      </c>
      <c r="F250" s="238" t="s">
        <v>4168</v>
      </c>
      <c r="G250" s="225"/>
      <c r="H250" s="225"/>
      <c r="I250" s="228"/>
      <c r="J250" s="239">
        <f>BK250</f>
        <v>0</v>
      </c>
      <c r="K250" s="225"/>
      <c r="L250" s="230"/>
      <c r="M250" s="231"/>
      <c r="N250" s="232"/>
      <c r="O250" s="232"/>
      <c r="P250" s="233">
        <f>SUM(P251:P252)</f>
        <v>0</v>
      </c>
      <c r="Q250" s="232"/>
      <c r="R250" s="233">
        <f>SUM(R251:R252)</f>
        <v>0</v>
      </c>
      <c r="S250" s="232"/>
      <c r="T250" s="234">
        <f>SUM(T251:T252)</f>
        <v>0</v>
      </c>
      <c r="AR250" s="235" t="s">
        <v>24</v>
      </c>
      <c r="AT250" s="236" t="s">
        <v>72</v>
      </c>
      <c r="AU250" s="236" t="s">
        <v>24</v>
      </c>
      <c r="AY250" s="235" t="s">
        <v>394</v>
      </c>
      <c r="BK250" s="237">
        <f>SUM(BK251:BK252)</f>
        <v>0</v>
      </c>
    </row>
    <row r="251" spans="2:65" s="1" customFormat="1" ht="16.5" customHeight="1">
      <c r="B251" s="47"/>
      <c r="C251" s="240" t="s">
        <v>528</v>
      </c>
      <c r="D251" s="240" t="s">
        <v>396</v>
      </c>
      <c r="E251" s="241" t="s">
        <v>4169</v>
      </c>
      <c r="F251" s="242" t="s">
        <v>4170</v>
      </c>
      <c r="G251" s="243" t="s">
        <v>2831</v>
      </c>
      <c r="H251" s="244">
        <v>1</v>
      </c>
      <c r="I251" s="245"/>
      <c r="J251" s="246">
        <f>ROUND(I251*H251,2)</f>
        <v>0</v>
      </c>
      <c r="K251" s="242" t="s">
        <v>22</v>
      </c>
      <c r="L251" s="73"/>
      <c r="M251" s="247" t="s">
        <v>22</v>
      </c>
      <c r="N251" s="248" t="s">
        <v>44</v>
      </c>
      <c r="O251" s="48"/>
      <c r="P251" s="249">
        <f>O251*H251</f>
        <v>0</v>
      </c>
      <c r="Q251" s="249">
        <v>0</v>
      </c>
      <c r="R251" s="249">
        <f>Q251*H251</f>
        <v>0</v>
      </c>
      <c r="S251" s="249">
        <v>0</v>
      </c>
      <c r="T251" s="250">
        <f>S251*H251</f>
        <v>0</v>
      </c>
      <c r="AR251" s="25" t="s">
        <v>786</v>
      </c>
      <c r="AT251" s="25" t="s">
        <v>396</v>
      </c>
      <c r="AU251" s="25" t="s">
        <v>81</v>
      </c>
      <c r="AY251" s="25" t="s">
        <v>394</v>
      </c>
      <c r="BE251" s="251">
        <f>IF(N251="základní",J251,0)</f>
        <v>0</v>
      </c>
      <c r="BF251" s="251">
        <f>IF(N251="snížená",J251,0)</f>
        <v>0</v>
      </c>
      <c r="BG251" s="251">
        <f>IF(N251="zákl. přenesená",J251,0)</f>
        <v>0</v>
      </c>
      <c r="BH251" s="251">
        <f>IF(N251="sníž. přenesená",J251,0)</f>
        <v>0</v>
      </c>
      <c r="BI251" s="251">
        <f>IF(N251="nulová",J251,0)</f>
        <v>0</v>
      </c>
      <c r="BJ251" s="25" t="s">
        <v>24</v>
      </c>
      <c r="BK251" s="251">
        <f>ROUND(I251*H251,2)</f>
        <v>0</v>
      </c>
      <c r="BL251" s="25" t="s">
        <v>786</v>
      </c>
      <c r="BM251" s="25" t="s">
        <v>660</v>
      </c>
    </row>
    <row r="252" spans="2:47" s="1" customFormat="1" ht="13.5">
      <c r="B252" s="47"/>
      <c r="C252" s="75"/>
      <c r="D252" s="252" t="s">
        <v>403</v>
      </c>
      <c r="E252" s="75"/>
      <c r="F252" s="253" t="s">
        <v>4170</v>
      </c>
      <c r="G252" s="75"/>
      <c r="H252" s="75"/>
      <c r="I252" s="208"/>
      <c r="J252" s="75"/>
      <c r="K252" s="75"/>
      <c r="L252" s="73"/>
      <c r="M252" s="254"/>
      <c r="N252" s="48"/>
      <c r="O252" s="48"/>
      <c r="P252" s="48"/>
      <c r="Q252" s="48"/>
      <c r="R252" s="48"/>
      <c r="S252" s="48"/>
      <c r="T252" s="96"/>
      <c r="AT252" s="25" t="s">
        <v>403</v>
      </c>
      <c r="AU252" s="25" t="s">
        <v>81</v>
      </c>
    </row>
    <row r="253" spans="2:63" s="11" customFormat="1" ht="29.85" customHeight="1">
      <c r="B253" s="224"/>
      <c r="C253" s="225"/>
      <c r="D253" s="226" t="s">
        <v>72</v>
      </c>
      <c r="E253" s="238" t="s">
        <v>4171</v>
      </c>
      <c r="F253" s="238" t="s">
        <v>4172</v>
      </c>
      <c r="G253" s="225"/>
      <c r="H253" s="225"/>
      <c r="I253" s="228"/>
      <c r="J253" s="239">
        <f>BK253</f>
        <v>0</v>
      </c>
      <c r="K253" s="225"/>
      <c r="L253" s="230"/>
      <c r="M253" s="231"/>
      <c r="N253" s="232"/>
      <c r="O253" s="232"/>
      <c r="P253" s="233">
        <f>SUM(P254:P255)</f>
        <v>0</v>
      </c>
      <c r="Q253" s="232"/>
      <c r="R253" s="233">
        <f>SUM(R254:R255)</f>
        <v>0</v>
      </c>
      <c r="S253" s="232"/>
      <c r="T253" s="234">
        <f>SUM(T254:T255)</f>
        <v>0</v>
      </c>
      <c r="AR253" s="235" t="s">
        <v>24</v>
      </c>
      <c r="AT253" s="236" t="s">
        <v>72</v>
      </c>
      <c r="AU253" s="236" t="s">
        <v>24</v>
      </c>
      <c r="AY253" s="235" t="s">
        <v>394</v>
      </c>
      <c r="BK253" s="237">
        <f>SUM(BK254:BK255)</f>
        <v>0</v>
      </c>
    </row>
    <row r="254" spans="2:65" s="1" customFormat="1" ht="16.5" customHeight="1">
      <c r="B254" s="47"/>
      <c r="C254" s="240" t="s">
        <v>533</v>
      </c>
      <c r="D254" s="240" t="s">
        <v>396</v>
      </c>
      <c r="E254" s="241" t="s">
        <v>4173</v>
      </c>
      <c r="F254" s="242" t="s">
        <v>4174</v>
      </c>
      <c r="G254" s="243" t="s">
        <v>2831</v>
      </c>
      <c r="H254" s="244">
        <v>3</v>
      </c>
      <c r="I254" s="245"/>
      <c r="J254" s="246">
        <f>ROUND(I254*H254,2)</f>
        <v>0</v>
      </c>
      <c r="K254" s="242" t="s">
        <v>22</v>
      </c>
      <c r="L254" s="73"/>
      <c r="M254" s="247" t="s">
        <v>22</v>
      </c>
      <c r="N254" s="248" t="s">
        <v>44</v>
      </c>
      <c r="O254" s="48"/>
      <c r="P254" s="249">
        <f>O254*H254</f>
        <v>0</v>
      </c>
      <c r="Q254" s="249">
        <v>0</v>
      </c>
      <c r="R254" s="249">
        <f>Q254*H254</f>
        <v>0</v>
      </c>
      <c r="S254" s="249">
        <v>0</v>
      </c>
      <c r="T254" s="250">
        <f>S254*H254</f>
        <v>0</v>
      </c>
      <c r="AR254" s="25" t="s">
        <v>786</v>
      </c>
      <c r="AT254" s="25" t="s">
        <v>396</v>
      </c>
      <c r="AU254" s="25" t="s">
        <v>81</v>
      </c>
      <c r="AY254" s="25" t="s">
        <v>394</v>
      </c>
      <c r="BE254" s="251">
        <f>IF(N254="základní",J254,0)</f>
        <v>0</v>
      </c>
      <c r="BF254" s="251">
        <f>IF(N254="snížená",J254,0)</f>
        <v>0</v>
      </c>
      <c r="BG254" s="251">
        <f>IF(N254="zákl. přenesená",J254,0)</f>
        <v>0</v>
      </c>
      <c r="BH254" s="251">
        <f>IF(N254="sníž. přenesená",J254,0)</f>
        <v>0</v>
      </c>
      <c r="BI254" s="251">
        <f>IF(N254="nulová",J254,0)</f>
        <v>0</v>
      </c>
      <c r="BJ254" s="25" t="s">
        <v>24</v>
      </c>
      <c r="BK254" s="251">
        <f>ROUND(I254*H254,2)</f>
        <v>0</v>
      </c>
      <c r="BL254" s="25" t="s">
        <v>786</v>
      </c>
      <c r="BM254" s="25" t="s">
        <v>672</v>
      </c>
    </row>
    <row r="255" spans="2:47" s="1" customFormat="1" ht="13.5">
      <c r="B255" s="47"/>
      <c r="C255" s="75"/>
      <c r="D255" s="252" t="s">
        <v>403</v>
      </c>
      <c r="E255" s="75"/>
      <c r="F255" s="253" t="s">
        <v>4174</v>
      </c>
      <c r="G255" s="75"/>
      <c r="H255" s="75"/>
      <c r="I255" s="208"/>
      <c r="J255" s="75"/>
      <c r="K255" s="75"/>
      <c r="L255" s="73"/>
      <c r="M255" s="254"/>
      <c r="N255" s="48"/>
      <c r="O255" s="48"/>
      <c r="P255" s="48"/>
      <c r="Q255" s="48"/>
      <c r="R255" s="48"/>
      <c r="S255" s="48"/>
      <c r="T255" s="96"/>
      <c r="AT255" s="25" t="s">
        <v>403</v>
      </c>
      <c r="AU255" s="25" t="s">
        <v>81</v>
      </c>
    </row>
    <row r="256" spans="2:63" s="11" customFormat="1" ht="29.85" customHeight="1">
      <c r="B256" s="224"/>
      <c r="C256" s="225"/>
      <c r="D256" s="226" t="s">
        <v>72</v>
      </c>
      <c r="E256" s="238" t="s">
        <v>4175</v>
      </c>
      <c r="F256" s="238" t="s">
        <v>4176</v>
      </c>
      <c r="G256" s="225"/>
      <c r="H256" s="225"/>
      <c r="I256" s="228"/>
      <c r="J256" s="239">
        <f>BK256</f>
        <v>0</v>
      </c>
      <c r="K256" s="225"/>
      <c r="L256" s="230"/>
      <c r="M256" s="231"/>
      <c r="N256" s="232"/>
      <c r="O256" s="232"/>
      <c r="P256" s="233">
        <f>SUM(P257:P258)</f>
        <v>0</v>
      </c>
      <c r="Q256" s="232"/>
      <c r="R256" s="233">
        <f>SUM(R257:R258)</f>
        <v>0</v>
      </c>
      <c r="S256" s="232"/>
      <c r="T256" s="234">
        <f>SUM(T257:T258)</f>
        <v>0</v>
      </c>
      <c r="AR256" s="235" t="s">
        <v>24</v>
      </c>
      <c r="AT256" s="236" t="s">
        <v>72</v>
      </c>
      <c r="AU256" s="236" t="s">
        <v>24</v>
      </c>
      <c r="AY256" s="235" t="s">
        <v>394</v>
      </c>
      <c r="BK256" s="237">
        <f>SUM(BK257:BK258)</f>
        <v>0</v>
      </c>
    </row>
    <row r="257" spans="2:65" s="1" customFormat="1" ht="16.5" customHeight="1">
      <c r="B257" s="47"/>
      <c r="C257" s="240" t="s">
        <v>540</v>
      </c>
      <c r="D257" s="240" t="s">
        <v>396</v>
      </c>
      <c r="E257" s="241" t="s">
        <v>4177</v>
      </c>
      <c r="F257" s="242" t="s">
        <v>4178</v>
      </c>
      <c r="G257" s="243" t="s">
        <v>2831</v>
      </c>
      <c r="H257" s="244">
        <v>1</v>
      </c>
      <c r="I257" s="245"/>
      <c r="J257" s="246">
        <f>ROUND(I257*H257,2)</f>
        <v>0</v>
      </c>
      <c r="K257" s="242" t="s">
        <v>22</v>
      </c>
      <c r="L257" s="73"/>
      <c r="M257" s="247" t="s">
        <v>22</v>
      </c>
      <c r="N257" s="248" t="s">
        <v>44</v>
      </c>
      <c r="O257" s="48"/>
      <c r="P257" s="249">
        <f>O257*H257</f>
        <v>0</v>
      </c>
      <c r="Q257" s="249">
        <v>0</v>
      </c>
      <c r="R257" s="249">
        <f>Q257*H257</f>
        <v>0</v>
      </c>
      <c r="S257" s="249">
        <v>0</v>
      </c>
      <c r="T257" s="250">
        <f>S257*H257</f>
        <v>0</v>
      </c>
      <c r="AR257" s="25" t="s">
        <v>786</v>
      </c>
      <c r="AT257" s="25" t="s">
        <v>396</v>
      </c>
      <c r="AU257" s="25" t="s">
        <v>81</v>
      </c>
      <c r="AY257" s="25" t="s">
        <v>394</v>
      </c>
      <c r="BE257" s="251">
        <f>IF(N257="základní",J257,0)</f>
        <v>0</v>
      </c>
      <c r="BF257" s="251">
        <f>IF(N257="snížená",J257,0)</f>
        <v>0</v>
      </c>
      <c r="BG257" s="251">
        <f>IF(N257="zákl. přenesená",J257,0)</f>
        <v>0</v>
      </c>
      <c r="BH257" s="251">
        <f>IF(N257="sníž. přenesená",J257,0)</f>
        <v>0</v>
      </c>
      <c r="BI257" s="251">
        <f>IF(N257="nulová",J257,0)</f>
        <v>0</v>
      </c>
      <c r="BJ257" s="25" t="s">
        <v>24</v>
      </c>
      <c r="BK257" s="251">
        <f>ROUND(I257*H257,2)</f>
        <v>0</v>
      </c>
      <c r="BL257" s="25" t="s">
        <v>786</v>
      </c>
      <c r="BM257" s="25" t="s">
        <v>684</v>
      </c>
    </row>
    <row r="258" spans="2:47" s="1" customFormat="1" ht="13.5">
      <c r="B258" s="47"/>
      <c r="C258" s="75"/>
      <c r="D258" s="252" t="s">
        <v>403</v>
      </c>
      <c r="E258" s="75"/>
      <c r="F258" s="253" t="s">
        <v>4178</v>
      </c>
      <c r="G258" s="75"/>
      <c r="H258" s="75"/>
      <c r="I258" s="208"/>
      <c r="J258" s="75"/>
      <c r="K258" s="75"/>
      <c r="L258" s="73"/>
      <c r="M258" s="254"/>
      <c r="N258" s="48"/>
      <c r="O258" s="48"/>
      <c r="P258" s="48"/>
      <c r="Q258" s="48"/>
      <c r="R258" s="48"/>
      <c r="S258" s="48"/>
      <c r="T258" s="96"/>
      <c r="AT258" s="25" t="s">
        <v>403</v>
      </c>
      <c r="AU258" s="25" t="s">
        <v>81</v>
      </c>
    </row>
    <row r="259" spans="2:63" s="11" customFormat="1" ht="29.85" customHeight="1">
      <c r="B259" s="224"/>
      <c r="C259" s="225"/>
      <c r="D259" s="226" t="s">
        <v>72</v>
      </c>
      <c r="E259" s="238" t="s">
        <v>4179</v>
      </c>
      <c r="F259" s="238" t="s">
        <v>4180</v>
      </c>
      <c r="G259" s="225"/>
      <c r="H259" s="225"/>
      <c r="I259" s="228"/>
      <c r="J259" s="239">
        <f>BK259</f>
        <v>0</v>
      </c>
      <c r="K259" s="225"/>
      <c r="L259" s="230"/>
      <c r="M259" s="231"/>
      <c r="N259" s="232"/>
      <c r="O259" s="232"/>
      <c r="P259" s="233">
        <f>SUM(P260:P261)</f>
        <v>0</v>
      </c>
      <c r="Q259" s="232"/>
      <c r="R259" s="233">
        <f>SUM(R260:R261)</f>
        <v>0</v>
      </c>
      <c r="S259" s="232"/>
      <c r="T259" s="234">
        <f>SUM(T260:T261)</f>
        <v>0</v>
      </c>
      <c r="AR259" s="235" t="s">
        <v>24</v>
      </c>
      <c r="AT259" s="236" t="s">
        <v>72</v>
      </c>
      <c r="AU259" s="236" t="s">
        <v>24</v>
      </c>
      <c r="AY259" s="235" t="s">
        <v>394</v>
      </c>
      <c r="BK259" s="237">
        <f>SUM(BK260:BK261)</f>
        <v>0</v>
      </c>
    </row>
    <row r="260" spans="2:65" s="1" customFormat="1" ht="16.5" customHeight="1">
      <c r="B260" s="47"/>
      <c r="C260" s="240" t="s">
        <v>545</v>
      </c>
      <c r="D260" s="240" t="s">
        <v>396</v>
      </c>
      <c r="E260" s="241" t="s">
        <v>4181</v>
      </c>
      <c r="F260" s="242" t="s">
        <v>4182</v>
      </c>
      <c r="G260" s="243" t="s">
        <v>2831</v>
      </c>
      <c r="H260" s="244">
        <v>1</v>
      </c>
      <c r="I260" s="245"/>
      <c r="J260" s="246">
        <f>ROUND(I260*H260,2)</f>
        <v>0</v>
      </c>
      <c r="K260" s="242" t="s">
        <v>22</v>
      </c>
      <c r="L260" s="73"/>
      <c r="M260" s="247" t="s">
        <v>22</v>
      </c>
      <c r="N260" s="248" t="s">
        <v>44</v>
      </c>
      <c r="O260" s="48"/>
      <c r="P260" s="249">
        <f>O260*H260</f>
        <v>0</v>
      </c>
      <c r="Q260" s="249">
        <v>0</v>
      </c>
      <c r="R260" s="249">
        <f>Q260*H260</f>
        <v>0</v>
      </c>
      <c r="S260" s="249">
        <v>0</v>
      </c>
      <c r="T260" s="250">
        <f>S260*H260</f>
        <v>0</v>
      </c>
      <c r="AR260" s="25" t="s">
        <v>786</v>
      </c>
      <c r="AT260" s="25" t="s">
        <v>396</v>
      </c>
      <c r="AU260" s="25" t="s">
        <v>81</v>
      </c>
      <c r="AY260" s="25" t="s">
        <v>394</v>
      </c>
      <c r="BE260" s="251">
        <f>IF(N260="základní",J260,0)</f>
        <v>0</v>
      </c>
      <c r="BF260" s="251">
        <f>IF(N260="snížená",J260,0)</f>
        <v>0</v>
      </c>
      <c r="BG260" s="251">
        <f>IF(N260="zákl. přenesená",J260,0)</f>
        <v>0</v>
      </c>
      <c r="BH260" s="251">
        <f>IF(N260="sníž. přenesená",J260,0)</f>
        <v>0</v>
      </c>
      <c r="BI260" s="251">
        <f>IF(N260="nulová",J260,0)</f>
        <v>0</v>
      </c>
      <c r="BJ260" s="25" t="s">
        <v>24</v>
      </c>
      <c r="BK260" s="251">
        <f>ROUND(I260*H260,2)</f>
        <v>0</v>
      </c>
      <c r="BL260" s="25" t="s">
        <v>786</v>
      </c>
      <c r="BM260" s="25" t="s">
        <v>694</v>
      </c>
    </row>
    <row r="261" spans="2:47" s="1" customFormat="1" ht="13.5">
      <c r="B261" s="47"/>
      <c r="C261" s="75"/>
      <c r="D261" s="252" t="s">
        <v>403</v>
      </c>
      <c r="E261" s="75"/>
      <c r="F261" s="253" t="s">
        <v>4182</v>
      </c>
      <c r="G261" s="75"/>
      <c r="H261" s="75"/>
      <c r="I261" s="208"/>
      <c r="J261" s="75"/>
      <c r="K261" s="75"/>
      <c r="L261" s="73"/>
      <c r="M261" s="254"/>
      <c r="N261" s="48"/>
      <c r="O261" s="48"/>
      <c r="P261" s="48"/>
      <c r="Q261" s="48"/>
      <c r="R261" s="48"/>
      <c r="S261" s="48"/>
      <c r="T261" s="96"/>
      <c r="AT261" s="25" t="s">
        <v>403</v>
      </c>
      <c r="AU261" s="25" t="s">
        <v>81</v>
      </c>
    </row>
    <row r="262" spans="2:63" s="11" customFormat="1" ht="37.4" customHeight="1">
      <c r="B262" s="224"/>
      <c r="C262" s="225"/>
      <c r="D262" s="226" t="s">
        <v>72</v>
      </c>
      <c r="E262" s="227" t="s">
        <v>4183</v>
      </c>
      <c r="F262" s="227" t="s">
        <v>4184</v>
      </c>
      <c r="G262" s="225"/>
      <c r="H262" s="225"/>
      <c r="I262" s="228"/>
      <c r="J262" s="229">
        <f>BK262</f>
        <v>0</v>
      </c>
      <c r="K262" s="225"/>
      <c r="L262" s="230"/>
      <c r="M262" s="231"/>
      <c r="N262" s="232"/>
      <c r="O262" s="232"/>
      <c r="P262" s="233">
        <f>P263+P266+P271+P278+P281+P284+P287+P294+P299+P304+P307+P310+P315+P318+P325+P332+P335</f>
        <v>0</v>
      </c>
      <c r="Q262" s="232"/>
      <c r="R262" s="233">
        <f>R263+R266+R271+R278+R281+R284+R287+R294+R299+R304+R307+R310+R315+R318+R325+R332+R335</f>
        <v>0</v>
      </c>
      <c r="S262" s="232"/>
      <c r="T262" s="234">
        <f>T263+T266+T271+T278+T281+T284+T287+T294+T299+T304+T307+T310+T315+T318+T325+T332+T335</f>
        <v>0</v>
      </c>
      <c r="AR262" s="235" t="s">
        <v>24</v>
      </c>
      <c r="AT262" s="236" t="s">
        <v>72</v>
      </c>
      <c r="AU262" s="236" t="s">
        <v>73</v>
      </c>
      <c r="AY262" s="235" t="s">
        <v>394</v>
      </c>
      <c r="BK262" s="237">
        <f>BK263+BK266+BK271+BK278+BK281+BK284+BK287+BK294+BK299+BK304+BK307+BK310+BK315+BK318+BK325+BK332+BK335</f>
        <v>0</v>
      </c>
    </row>
    <row r="263" spans="2:63" s="11" customFormat="1" ht="19.9" customHeight="1">
      <c r="B263" s="224"/>
      <c r="C263" s="225"/>
      <c r="D263" s="226" t="s">
        <v>72</v>
      </c>
      <c r="E263" s="238" t="s">
        <v>2852</v>
      </c>
      <c r="F263" s="238" t="s">
        <v>4107</v>
      </c>
      <c r="G263" s="225"/>
      <c r="H263" s="225"/>
      <c r="I263" s="228"/>
      <c r="J263" s="239">
        <f>BK263</f>
        <v>0</v>
      </c>
      <c r="K263" s="225"/>
      <c r="L263" s="230"/>
      <c r="M263" s="231"/>
      <c r="N263" s="232"/>
      <c r="O263" s="232"/>
      <c r="P263" s="233">
        <f>SUM(P264:P265)</f>
        <v>0</v>
      </c>
      <c r="Q263" s="232"/>
      <c r="R263" s="233">
        <f>SUM(R264:R265)</f>
        <v>0</v>
      </c>
      <c r="S263" s="232"/>
      <c r="T263" s="234">
        <f>SUM(T264:T265)</f>
        <v>0</v>
      </c>
      <c r="AR263" s="235" t="s">
        <v>24</v>
      </c>
      <c r="AT263" s="236" t="s">
        <v>72</v>
      </c>
      <c r="AU263" s="236" t="s">
        <v>24</v>
      </c>
      <c r="AY263" s="235" t="s">
        <v>394</v>
      </c>
      <c r="BK263" s="237">
        <f>SUM(BK264:BK265)</f>
        <v>0</v>
      </c>
    </row>
    <row r="264" spans="2:65" s="1" customFormat="1" ht="16.5" customHeight="1">
      <c r="B264" s="47"/>
      <c r="C264" s="240" t="s">
        <v>549</v>
      </c>
      <c r="D264" s="240" t="s">
        <v>396</v>
      </c>
      <c r="E264" s="241" t="s">
        <v>4108</v>
      </c>
      <c r="F264" s="242" t="s">
        <v>4109</v>
      </c>
      <c r="G264" s="243" t="s">
        <v>2831</v>
      </c>
      <c r="H264" s="244">
        <v>1</v>
      </c>
      <c r="I264" s="245"/>
      <c r="J264" s="246">
        <f>ROUND(I264*H264,2)</f>
        <v>0</v>
      </c>
      <c r="K264" s="242" t="s">
        <v>22</v>
      </c>
      <c r="L264" s="73"/>
      <c r="M264" s="247" t="s">
        <v>22</v>
      </c>
      <c r="N264" s="248" t="s">
        <v>44</v>
      </c>
      <c r="O264" s="48"/>
      <c r="P264" s="249">
        <f>O264*H264</f>
        <v>0</v>
      </c>
      <c r="Q264" s="249">
        <v>0</v>
      </c>
      <c r="R264" s="249">
        <f>Q264*H264</f>
        <v>0</v>
      </c>
      <c r="S264" s="249">
        <v>0</v>
      </c>
      <c r="T264" s="250">
        <f>S264*H264</f>
        <v>0</v>
      </c>
      <c r="AR264" s="25" t="s">
        <v>786</v>
      </c>
      <c r="AT264" s="25" t="s">
        <v>396</v>
      </c>
      <c r="AU264" s="25" t="s">
        <v>81</v>
      </c>
      <c r="AY264" s="25" t="s">
        <v>394</v>
      </c>
      <c r="BE264" s="251">
        <f>IF(N264="základní",J264,0)</f>
        <v>0</v>
      </c>
      <c r="BF264" s="251">
        <f>IF(N264="snížená",J264,0)</f>
        <v>0</v>
      </c>
      <c r="BG264" s="251">
        <f>IF(N264="zákl. přenesená",J264,0)</f>
        <v>0</v>
      </c>
      <c r="BH264" s="251">
        <f>IF(N264="sníž. přenesená",J264,0)</f>
        <v>0</v>
      </c>
      <c r="BI264" s="251">
        <f>IF(N264="nulová",J264,0)</f>
        <v>0</v>
      </c>
      <c r="BJ264" s="25" t="s">
        <v>24</v>
      </c>
      <c r="BK264" s="251">
        <f>ROUND(I264*H264,2)</f>
        <v>0</v>
      </c>
      <c r="BL264" s="25" t="s">
        <v>786</v>
      </c>
      <c r="BM264" s="25" t="s">
        <v>709</v>
      </c>
    </row>
    <row r="265" spans="2:47" s="1" customFormat="1" ht="13.5">
      <c r="B265" s="47"/>
      <c r="C265" s="75"/>
      <c r="D265" s="252" t="s">
        <v>403</v>
      </c>
      <c r="E265" s="75"/>
      <c r="F265" s="253" t="s">
        <v>4109</v>
      </c>
      <c r="G265" s="75"/>
      <c r="H265" s="75"/>
      <c r="I265" s="208"/>
      <c r="J265" s="75"/>
      <c r="K265" s="75"/>
      <c r="L265" s="73"/>
      <c r="M265" s="254"/>
      <c r="N265" s="48"/>
      <c r="O265" s="48"/>
      <c r="P265" s="48"/>
      <c r="Q265" s="48"/>
      <c r="R265" s="48"/>
      <c r="S265" s="48"/>
      <c r="T265" s="96"/>
      <c r="AT265" s="25" t="s">
        <v>403</v>
      </c>
      <c r="AU265" s="25" t="s">
        <v>81</v>
      </c>
    </row>
    <row r="266" spans="2:63" s="11" customFormat="1" ht="29.85" customHeight="1">
      <c r="B266" s="224"/>
      <c r="C266" s="225"/>
      <c r="D266" s="226" t="s">
        <v>72</v>
      </c>
      <c r="E266" s="238" t="s">
        <v>2875</v>
      </c>
      <c r="F266" s="238" t="s">
        <v>4110</v>
      </c>
      <c r="G266" s="225"/>
      <c r="H266" s="225"/>
      <c r="I266" s="228"/>
      <c r="J266" s="239">
        <f>BK266</f>
        <v>0</v>
      </c>
      <c r="K266" s="225"/>
      <c r="L266" s="230"/>
      <c r="M266" s="231"/>
      <c r="N266" s="232"/>
      <c r="O266" s="232"/>
      <c r="P266" s="233">
        <f>SUM(P267:P270)</f>
        <v>0</v>
      </c>
      <c r="Q266" s="232"/>
      <c r="R266" s="233">
        <f>SUM(R267:R270)</f>
        <v>0</v>
      </c>
      <c r="S266" s="232"/>
      <c r="T266" s="234">
        <f>SUM(T267:T270)</f>
        <v>0</v>
      </c>
      <c r="AR266" s="235" t="s">
        <v>24</v>
      </c>
      <c r="AT266" s="236" t="s">
        <v>72</v>
      </c>
      <c r="AU266" s="236" t="s">
        <v>24</v>
      </c>
      <c r="AY266" s="235" t="s">
        <v>394</v>
      </c>
      <c r="BK266" s="237">
        <f>SUM(BK267:BK270)</f>
        <v>0</v>
      </c>
    </row>
    <row r="267" spans="2:65" s="1" customFormat="1" ht="16.5" customHeight="1">
      <c r="B267" s="47"/>
      <c r="C267" s="240" t="s">
        <v>556</v>
      </c>
      <c r="D267" s="240" t="s">
        <v>396</v>
      </c>
      <c r="E267" s="241" t="s">
        <v>4111</v>
      </c>
      <c r="F267" s="242" t="s">
        <v>4112</v>
      </c>
      <c r="G267" s="243" t="s">
        <v>399</v>
      </c>
      <c r="H267" s="244">
        <v>0.9</v>
      </c>
      <c r="I267" s="245"/>
      <c r="J267" s="246">
        <f>ROUND(I267*H267,2)</f>
        <v>0</v>
      </c>
      <c r="K267" s="242" t="s">
        <v>22</v>
      </c>
      <c r="L267" s="73"/>
      <c r="M267" s="247" t="s">
        <v>22</v>
      </c>
      <c r="N267" s="248" t="s">
        <v>44</v>
      </c>
      <c r="O267" s="48"/>
      <c r="P267" s="249">
        <f>O267*H267</f>
        <v>0</v>
      </c>
      <c r="Q267" s="249">
        <v>0</v>
      </c>
      <c r="R267" s="249">
        <f>Q267*H267</f>
        <v>0</v>
      </c>
      <c r="S267" s="249">
        <v>0</v>
      </c>
      <c r="T267" s="250">
        <f>S267*H267</f>
        <v>0</v>
      </c>
      <c r="AR267" s="25" t="s">
        <v>786</v>
      </c>
      <c r="AT267" s="25" t="s">
        <v>396</v>
      </c>
      <c r="AU267" s="25" t="s">
        <v>81</v>
      </c>
      <c r="AY267" s="25" t="s">
        <v>394</v>
      </c>
      <c r="BE267" s="251">
        <f>IF(N267="základní",J267,0)</f>
        <v>0</v>
      </c>
      <c r="BF267" s="251">
        <f>IF(N267="snížená",J267,0)</f>
        <v>0</v>
      </c>
      <c r="BG267" s="251">
        <f>IF(N267="zákl. přenesená",J267,0)</f>
        <v>0</v>
      </c>
      <c r="BH267" s="251">
        <f>IF(N267="sníž. přenesená",J267,0)</f>
        <v>0</v>
      </c>
      <c r="BI267" s="251">
        <f>IF(N267="nulová",J267,0)</f>
        <v>0</v>
      </c>
      <c r="BJ267" s="25" t="s">
        <v>24</v>
      </c>
      <c r="BK267" s="251">
        <f>ROUND(I267*H267,2)</f>
        <v>0</v>
      </c>
      <c r="BL267" s="25" t="s">
        <v>786</v>
      </c>
      <c r="BM267" s="25" t="s">
        <v>723</v>
      </c>
    </row>
    <row r="268" spans="2:47" s="1" customFormat="1" ht="13.5">
      <c r="B268" s="47"/>
      <c r="C268" s="75"/>
      <c r="D268" s="252" t="s">
        <v>403</v>
      </c>
      <c r="E268" s="75"/>
      <c r="F268" s="253" t="s">
        <v>4112</v>
      </c>
      <c r="G268" s="75"/>
      <c r="H268" s="75"/>
      <c r="I268" s="208"/>
      <c r="J268" s="75"/>
      <c r="K268" s="75"/>
      <c r="L268" s="73"/>
      <c r="M268" s="254"/>
      <c r="N268" s="48"/>
      <c r="O268" s="48"/>
      <c r="P268" s="48"/>
      <c r="Q268" s="48"/>
      <c r="R268" s="48"/>
      <c r="S268" s="48"/>
      <c r="T268" s="96"/>
      <c r="AT268" s="25" t="s">
        <v>403</v>
      </c>
      <c r="AU268" s="25" t="s">
        <v>81</v>
      </c>
    </row>
    <row r="269" spans="2:65" s="1" customFormat="1" ht="16.5" customHeight="1">
      <c r="B269" s="47"/>
      <c r="C269" s="240" t="s">
        <v>565</v>
      </c>
      <c r="D269" s="240" t="s">
        <v>396</v>
      </c>
      <c r="E269" s="241" t="s">
        <v>2869</v>
      </c>
      <c r="F269" s="242" t="s">
        <v>4113</v>
      </c>
      <c r="G269" s="243" t="s">
        <v>2831</v>
      </c>
      <c r="H269" s="244">
        <v>117</v>
      </c>
      <c r="I269" s="245"/>
      <c r="J269" s="246">
        <f>ROUND(I269*H269,2)</f>
        <v>0</v>
      </c>
      <c r="K269" s="242" t="s">
        <v>22</v>
      </c>
      <c r="L269" s="73"/>
      <c r="M269" s="247" t="s">
        <v>22</v>
      </c>
      <c r="N269" s="248" t="s">
        <v>44</v>
      </c>
      <c r="O269" s="48"/>
      <c r="P269" s="249">
        <f>O269*H269</f>
        <v>0</v>
      </c>
      <c r="Q269" s="249">
        <v>0</v>
      </c>
      <c r="R269" s="249">
        <f>Q269*H269</f>
        <v>0</v>
      </c>
      <c r="S269" s="249">
        <v>0</v>
      </c>
      <c r="T269" s="250">
        <f>S269*H269</f>
        <v>0</v>
      </c>
      <c r="AR269" s="25" t="s">
        <v>786</v>
      </c>
      <c r="AT269" s="25" t="s">
        <v>396</v>
      </c>
      <c r="AU269" s="25" t="s">
        <v>81</v>
      </c>
      <c r="AY269" s="25" t="s">
        <v>394</v>
      </c>
      <c r="BE269" s="251">
        <f>IF(N269="základní",J269,0)</f>
        <v>0</v>
      </c>
      <c r="BF269" s="251">
        <f>IF(N269="snížená",J269,0)</f>
        <v>0</v>
      </c>
      <c r="BG269" s="251">
        <f>IF(N269="zákl. přenesená",J269,0)</f>
        <v>0</v>
      </c>
      <c r="BH269" s="251">
        <f>IF(N269="sníž. přenesená",J269,0)</f>
        <v>0</v>
      </c>
      <c r="BI269" s="251">
        <f>IF(N269="nulová",J269,0)</f>
        <v>0</v>
      </c>
      <c r="BJ269" s="25" t="s">
        <v>24</v>
      </c>
      <c r="BK269" s="251">
        <f>ROUND(I269*H269,2)</f>
        <v>0</v>
      </c>
      <c r="BL269" s="25" t="s">
        <v>786</v>
      </c>
      <c r="BM269" s="25" t="s">
        <v>735</v>
      </c>
    </row>
    <row r="270" spans="2:47" s="1" customFormat="1" ht="13.5">
      <c r="B270" s="47"/>
      <c r="C270" s="75"/>
      <c r="D270" s="252" t="s">
        <v>403</v>
      </c>
      <c r="E270" s="75"/>
      <c r="F270" s="253" t="s">
        <v>4113</v>
      </c>
      <c r="G270" s="75"/>
      <c r="H270" s="75"/>
      <c r="I270" s="208"/>
      <c r="J270" s="75"/>
      <c r="K270" s="75"/>
      <c r="L270" s="73"/>
      <c r="M270" s="254"/>
      <c r="N270" s="48"/>
      <c r="O270" s="48"/>
      <c r="P270" s="48"/>
      <c r="Q270" s="48"/>
      <c r="R270" s="48"/>
      <c r="S270" s="48"/>
      <c r="T270" s="96"/>
      <c r="AT270" s="25" t="s">
        <v>403</v>
      </c>
      <c r="AU270" s="25" t="s">
        <v>81</v>
      </c>
    </row>
    <row r="271" spans="2:63" s="11" customFormat="1" ht="29.85" customHeight="1">
      <c r="B271" s="224"/>
      <c r="C271" s="225"/>
      <c r="D271" s="226" t="s">
        <v>72</v>
      </c>
      <c r="E271" s="238" t="s">
        <v>2932</v>
      </c>
      <c r="F271" s="238" t="s">
        <v>4116</v>
      </c>
      <c r="G271" s="225"/>
      <c r="H271" s="225"/>
      <c r="I271" s="228"/>
      <c r="J271" s="239">
        <f>BK271</f>
        <v>0</v>
      </c>
      <c r="K271" s="225"/>
      <c r="L271" s="230"/>
      <c r="M271" s="231"/>
      <c r="N271" s="232"/>
      <c r="O271" s="232"/>
      <c r="P271" s="233">
        <f>SUM(P272:P277)</f>
        <v>0</v>
      </c>
      <c r="Q271" s="232"/>
      <c r="R271" s="233">
        <f>SUM(R272:R277)</f>
        <v>0</v>
      </c>
      <c r="S271" s="232"/>
      <c r="T271" s="234">
        <f>SUM(T272:T277)</f>
        <v>0</v>
      </c>
      <c r="AR271" s="235" t="s">
        <v>24</v>
      </c>
      <c r="AT271" s="236" t="s">
        <v>72</v>
      </c>
      <c r="AU271" s="236" t="s">
        <v>24</v>
      </c>
      <c r="AY271" s="235" t="s">
        <v>394</v>
      </c>
      <c r="BK271" s="237">
        <f>SUM(BK272:BK277)</f>
        <v>0</v>
      </c>
    </row>
    <row r="272" spans="2:65" s="1" customFormat="1" ht="16.5" customHeight="1">
      <c r="B272" s="47"/>
      <c r="C272" s="240" t="s">
        <v>571</v>
      </c>
      <c r="D272" s="240" t="s">
        <v>396</v>
      </c>
      <c r="E272" s="241" t="s">
        <v>2877</v>
      </c>
      <c r="F272" s="242" t="s">
        <v>4119</v>
      </c>
      <c r="G272" s="243" t="s">
        <v>2831</v>
      </c>
      <c r="H272" s="244">
        <v>16</v>
      </c>
      <c r="I272" s="245"/>
      <c r="J272" s="246">
        <f>ROUND(I272*H272,2)</f>
        <v>0</v>
      </c>
      <c r="K272" s="242" t="s">
        <v>22</v>
      </c>
      <c r="L272" s="73"/>
      <c r="M272" s="247" t="s">
        <v>22</v>
      </c>
      <c r="N272" s="248" t="s">
        <v>44</v>
      </c>
      <c r="O272" s="48"/>
      <c r="P272" s="249">
        <f>O272*H272</f>
        <v>0</v>
      </c>
      <c r="Q272" s="249">
        <v>0</v>
      </c>
      <c r="R272" s="249">
        <f>Q272*H272</f>
        <v>0</v>
      </c>
      <c r="S272" s="249">
        <v>0</v>
      </c>
      <c r="T272" s="250">
        <f>S272*H272</f>
        <v>0</v>
      </c>
      <c r="AR272" s="25" t="s">
        <v>786</v>
      </c>
      <c r="AT272" s="25" t="s">
        <v>396</v>
      </c>
      <c r="AU272" s="25" t="s">
        <v>81</v>
      </c>
      <c r="AY272" s="25" t="s">
        <v>394</v>
      </c>
      <c r="BE272" s="251">
        <f>IF(N272="základní",J272,0)</f>
        <v>0</v>
      </c>
      <c r="BF272" s="251">
        <f>IF(N272="snížená",J272,0)</f>
        <v>0</v>
      </c>
      <c r="BG272" s="251">
        <f>IF(N272="zákl. přenesená",J272,0)</f>
        <v>0</v>
      </c>
      <c r="BH272" s="251">
        <f>IF(N272="sníž. přenesená",J272,0)</f>
        <v>0</v>
      </c>
      <c r="BI272" s="251">
        <f>IF(N272="nulová",J272,0)</f>
        <v>0</v>
      </c>
      <c r="BJ272" s="25" t="s">
        <v>24</v>
      </c>
      <c r="BK272" s="251">
        <f>ROUND(I272*H272,2)</f>
        <v>0</v>
      </c>
      <c r="BL272" s="25" t="s">
        <v>786</v>
      </c>
      <c r="BM272" s="25" t="s">
        <v>751</v>
      </c>
    </row>
    <row r="273" spans="2:47" s="1" customFormat="1" ht="13.5">
      <c r="B273" s="47"/>
      <c r="C273" s="75"/>
      <c r="D273" s="252" t="s">
        <v>403</v>
      </c>
      <c r="E273" s="75"/>
      <c r="F273" s="253" t="s">
        <v>4119</v>
      </c>
      <c r="G273" s="75"/>
      <c r="H273" s="75"/>
      <c r="I273" s="208"/>
      <c r="J273" s="75"/>
      <c r="K273" s="75"/>
      <c r="L273" s="73"/>
      <c r="M273" s="254"/>
      <c r="N273" s="48"/>
      <c r="O273" s="48"/>
      <c r="P273" s="48"/>
      <c r="Q273" s="48"/>
      <c r="R273" s="48"/>
      <c r="S273" s="48"/>
      <c r="T273" s="96"/>
      <c r="AT273" s="25" t="s">
        <v>403</v>
      </c>
      <c r="AU273" s="25" t="s">
        <v>81</v>
      </c>
    </row>
    <row r="274" spans="2:65" s="1" customFormat="1" ht="16.5" customHeight="1">
      <c r="B274" s="47"/>
      <c r="C274" s="240" t="s">
        <v>578</v>
      </c>
      <c r="D274" s="240" t="s">
        <v>396</v>
      </c>
      <c r="E274" s="241" t="s">
        <v>4185</v>
      </c>
      <c r="F274" s="242" t="s">
        <v>4186</v>
      </c>
      <c r="G274" s="243" t="s">
        <v>2831</v>
      </c>
      <c r="H274" s="244">
        <v>3</v>
      </c>
      <c r="I274" s="245"/>
      <c r="J274" s="246">
        <f>ROUND(I274*H274,2)</f>
        <v>0</v>
      </c>
      <c r="K274" s="242" t="s">
        <v>22</v>
      </c>
      <c r="L274" s="73"/>
      <c r="M274" s="247" t="s">
        <v>22</v>
      </c>
      <c r="N274" s="248" t="s">
        <v>44</v>
      </c>
      <c r="O274" s="48"/>
      <c r="P274" s="249">
        <f>O274*H274</f>
        <v>0</v>
      </c>
      <c r="Q274" s="249">
        <v>0</v>
      </c>
      <c r="R274" s="249">
        <f>Q274*H274</f>
        <v>0</v>
      </c>
      <c r="S274" s="249">
        <v>0</v>
      </c>
      <c r="T274" s="250">
        <f>S274*H274</f>
        <v>0</v>
      </c>
      <c r="AR274" s="25" t="s">
        <v>786</v>
      </c>
      <c r="AT274" s="25" t="s">
        <v>396</v>
      </c>
      <c r="AU274" s="25" t="s">
        <v>81</v>
      </c>
      <c r="AY274" s="25" t="s">
        <v>394</v>
      </c>
      <c r="BE274" s="251">
        <f>IF(N274="základní",J274,0)</f>
        <v>0</v>
      </c>
      <c r="BF274" s="251">
        <f>IF(N274="snížená",J274,0)</f>
        <v>0</v>
      </c>
      <c r="BG274" s="251">
        <f>IF(N274="zákl. přenesená",J274,0)</f>
        <v>0</v>
      </c>
      <c r="BH274" s="251">
        <f>IF(N274="sníž. přenesená",J274,0)</f>
        <v>0</v>
      </c>
      <c r="BI274" s="251">
        <f>IF(N274="nulová",J274,0)</f>
        <v>0</v>
      </c>
      <c r="BJ274" s="25" t="s">
        <v>24</v>
      </c>
      <c r="BK274" s="251">
        <f>ROUND(I274*H274,2)</f>
        <v>0</v>
      </c>
      <c r="BL274" s="25" t="s">
        <v>786</v>
      </c>
      <c r="BM274" s="25" t="s">
        <v>765</v>
      </c>
    </row>
    <row r="275" spans="2:47" s="1" customFormat="1" ht="13.5">
      <c r="B275" s="47"/>
      <c r="C275" s="75"/>
      <c r="D275" s="252" t="s">
        <v>403</v>
      </c>
      <c r="E275" s="75"/>
      <c r="F275" s="253" t="s">
        <v>4186</v>
      </c>
      <c r="G275" s="75"/>
      <c r="H275" s="75"/>
      <c r="I275" s="208"/>
      <c r="J275" s="75"/>
      <c r="K275" s="75"/>
      <c r="L275" s="73"/>
      <c r="M275" s="254"/>
      <c r="N275" s="48"/>
      <c r="O275" s="48"/>
      <c r="P275" s="48"/>
      <c r="Q275" s="48"/>
      <c r="R275" s="48"/>
      <c r="S275" s="48"/>
      <c r="T275" s="96"/>
      <c r="AT275" s="25" t="s">
        <v>403</v>
      </c>
      <c r="AU275" s="25" t="s">
        <v>81</v>
      </c>
    </row>
    <row r="276" spans="2:65" s="1" customFormat="1" ht="16.5" customHeight="1">
      <c r="B276" s="47"/>
      <c r="C276" s="240" t="s">
        <v>584</v>
      </c>
      <c r="D276" s="240" t="s">
        <v>396</v>
      </c>
      <c r="E276" s="241" t="s">
        <v>4121</v>
      </c>
      <c r="F276" s="242" t="s">
        <v>4122</v>
      </c>
      <c r="G276" s="243" t="s">
        <v>2831</v>
      </c>
      <c r="H276" s="244">
        <v>3</v>
      </c>
      <c r="I276" s="245"/>
      <c r="J276" s="246">
        <f>ROUND(I276*H276,2)</f>
        <v>0</v>
      </c>
      <c r="K276" s="242" t="s">
        <v>22</v>
      </c>
      <c r="L276" s="73"/>
      <c r="M276" s="247" t="s">
        <v>22</v>
      </c>
      <c r="N276" s="248" t="s">
        <v>44</v>
      </c>
      <c r="O276" s="48"/>
      <c r="P276" s="249">
        <f>O276*H276</f>
        <v>0</v>
      </c>
      <c r="Q276" s="249">
        <v>0</v>
      </c>
      <c r="R276" s="249">
        <f>Q276*H276</f>
        <v>0</v>
      </c>
      <c r="S276" s="249">
        <v>0</v>
      </c>
      <c r="T276" s="250">
        <f>S276*H276</f>
        <v>0</v>
      </c>
      <c r="AR276" s="25" t="s">
        <v>786</v>
      </c>
      <c r="AT276" s="25" t="s">
        <v>396</v>
      </c>
      <c r="AU276" s="25" t="s">
        <v>81</v>
      </c>
      <c r="AY276" s="25" t="s">
        <v>394</v>
      </c>
      <c r="BE276" s="251">
        <f>IF(N276="základní",J276,0)</f>
        <v>0</v>
      </c>
      <c r="BF276" s="251">
        <f>IF(N276="snížená",J276,0)</f>
        <v>0</v>
      </c>
      <c r="BG276" s="251">
        <f>IF(N276="zákl. přenesená",J276,0)</f>
        <v>0</v>
      </c>
      <c r="BH276" s="251">
        <f>IF(N276="sníž. přenesená",J276,0)</f>
        <v>0</v>
      </c>
      <c r="BI276" s="251">
        <f>IF(N276="nulová",J276,0)</f>
        <v>0</v>
      </c>
      <c r="BJ276" s="25" t="s">
        <v>24</v>
      </c>
      <c r="BK276" s="251">
        <f>ROUND(I276*H276,2)</f>
        <v>0</v>
      </c>
      <c r="BL276" s="25" t="s">
        <v>786</v>
      </c>
      <c r="BM276" s="25" t="s">
        <v>776</v>
      </c>
    </row>
    <row r="277" spans="2:47" s="1" customFormat="1" ht="13.5">
      <c r="B277" s="47"/>
      <c r="C277" s="75"/>
      <c r="D277" s="252" t="s">
        <v>403</v>
      </c>
      <c r="E277" s="75"/>
      <c r="F277" s="253" t="s">
        <v>4122</v>
      </c>
      <c r="G277" s="75"/>
      <c r="H277" s="75"/>
      <c r="I277" s="208"/>
      <c r="J277" s="75"/>
      <c r="K277" s="75"/>
      <c r="L277" s="73"/>
      <c r="M277" s="254"/>
      <c r="N277" s="48"/>
      <c r="O277" s="48"/>
      <c r="P277" s="48"/>
      <c r="Q277" s="48"/>
      <c r="R277" s="48"/>
      <c r="S277" s="48"/>
      <c r="T277" s="96"/>
      <c r="AT277" s="25" t="s">
        <v>403</v>
      </c>
      <c r="AU277" s="25" t="s">
        <v>81</v>
      </c>
    </row>
    <row r="278" spans="2:63" s="11" customFormat="1" ht="29.85" customHeight="1">
      <c r="B278" s="224"/>
      <c r="C278" s="225"/>
      <c r="D278" s="226" t="s">
        <v>72</v>
      </c>
      <c r="E278" s="238" t="s">
        <v>4187</v>
      </c>
      <c r="F278" s="238" t="s">
        <v>4188</v>
      </c>
      <c r="G278" s="225"/>
      <c r="H278" s="225"/>
      <c r="I278" s="228"/>
      <c r="J278" s="239">
        <f>BK278</f>
        <v>0</v>
      </c>
      <c r="K278" s="225"/>
      <c r="L278" s="230"/>
      <c r="M278" s="231"/>
      <c r="N278" s="232"/>
      <c r="O278" s="232"/>
      <c r="P278" s="233">
        <f>SUM(P279:P280)</f>
        <v>0</v>
      </c>
      <c r="Q278" s="232"/>
      <c r="R278" s="233">
        <f>SUM(R279:R280)</f>
        <v>0</v>
      </c>
      <c r="S278" s="232"/>
      <c r="T278" s="234">
        <f>SUM(T279:T280)</f>
        <v>0</v>
      </c>
      <c r="AR278" s="235" t="s">
        <v>24</v>
      </c>
      <c r="AT278" s="236" t="s">
        <v>72</v>
      </c>
      <c r="AU278" s="236" t="s">
        <v>24</v>
      </c>
      <c r="AY278" s="235" t="s">
        <v>394</v>
      </c>
      <c r="BK278" s="237">
        <f>SUM(BK279:BK280)</f>
        <v>0</v>
      </c>
    </row>
    <row r="279" spans="2:65" s="1" customFormat="1" ht="16.5" customHeight="1">
      <c r="B279" s="47"/>
      <c r="C279" s="240" t="s">
        <v>588</v>
      </c>
      <c r="D279" s="240" t="s">
        <v>396</v>
      </c>
      <c r="E279" s="241" t="s">
        <v>4189</v>
      </c>
      <c r="F279" s="242" t="s">
        <v>4190</v>
      </c>
      <c r="G279" s="243" t="s">
        <v>2831</v>
      </c>
      <c r="H279" s="244">
        <v>1</v>
      </c>
      <c r="I279" s="245"/>
      <c r="J279" s="246">
        <f>ROUND(I279*H279,2)</f>
        <v>0</v>
      </c>
      <c r="K279" s="242" t="s">
        <v>22</v>
      </c>
      <c r="L279" s="73"/>
      <c r="M279" s="247" t="s">
        <v>22</v>
      </c>
      <c r="N279" s="248" t="s">
        <v>44</v>
      </c>
      <c r="O279" s="48"/>
      <c r="P279" s="249">
        <f>O279*H279</f>
        <v>0</v>
      </c>
      <c r="Q279" s="249">
        <v>0</v>
      </c>
      <c r="R279" s="249">
        <f>Q279*H279</f>
        <v>0</v>
      </c>
      <c r="S279" s="249">
        <v>0</v>
      </c>
      <c r="T279" s="250">
        <f>S279*H279</f>
        <v>0</v>
      </c>
      <c r="AR279" s="25" t="s">
        <v>786</v>
      </c>
      <c r="AT279" s="25" t="s">
        <v>396</v>
      </c>
      <c r="AU279" s="25" t="s">
        <v>81</v>
      </c>
      <c r="AY279" s="25" t="s">
        <v>394</v>
      </c>
      <c r="BE279" s="251">
        <f>IF(N279="základní",J279,0)</f>
        <v>0</v>
      </c>
      <c r="BF279" s="251">
        <f>IF(N279="snížená",J279,0)</f>
        <v>0</v>
      </c>
      <c r="BG279" s="251">
        <f>IF(N279="zákl. přenesená",J279,0)</f>
        <v>0</v>
      </c>
      <c r="BH279" s="251">
        <f>IF(N279="sníž. přenesená",J279,0)</f>
        <v>0</v>
      </c>
      <c r="BI279" s="251">
        <f>IF(N279="nulová",J279,0)</f>
        <v>0</v>
      </c>
      <c r="BJ279" s="25" t="s">
        <v>24</v>
      </c>
      <c r="BK279" s="251">
        <f>ROUND(I279*H279,2)</f>
        <v>0</v>
      </c>
      <c r="BL279" s="25" t="s">
        <v>786</v>
      </c>
      <c r="BM279" s="25" t="s">
        <v>786</v>
      </c>
    </row>
    <row r="280" spans="2:47" s="1" customFormat="1" ht="13.5">
      <c r="B280" s="47"/>
      <c r="C280" s="75"/>
      <c r="D280" s="252" t="s">
        <v>403</v>
      </c>
      <c r="E280" s="75"/>
      <c r="F280" s="253" t="s">
        <v>4190</v>
      </c>
      <c r="G280" s="75"/>
      <c r="H280" s="75"/>
      <c r="I280" s="208"/>
      <c r="J280" s="75"/>
      <c r="K280" s="75"/>
      <c r="L280" s="73"/>
      <c r="M280" s="254"/>
      <c r="N280" s="48"/>
      <c r="O280" s="48"/>
      <c r="P280" s="48"/>
      <c r="Q280" s="48"/>
      <c r="R280" s="48"/>
      <c r="S280" s="48"/>
      <c r="T280" s="96"/>
      <c r="AT280" s="25" t="s">
        <v>403</v>
      </c>
      <c r="AU280" s="25" t="s">
        <v>81</v>
      </c>
    </row>
    <row r="281" spans="2:63" s="11" customFormat="1" ht="29.85" customHeight="1">
      <c r="B281" s="224"/>
      <c r="C281" s="225"/>
      <c r="D281" s="226" t="s">
        <v>72</v>
      </c>
      <c r="E281" s="238" t="s">
        <v>4191</v>
      </c>
      <c r="F281" s="238" t="s">
        <v>4192</v>
      </c>
      <c r="G281" s="225"/>
      <c r="H281" s="225"/>
      <c r="I281" s="228"/>
      <c r="J281" s="239">
        <f>BK281</f>
        <v>0</v>
      </c>
      <c r="K281" s="225"/>
      <c r="L281" s="230"/>
      <c r="M281" s="231"/>
      <c r="N281" s="232"/>
      <c r="O281" s="232"/>
      <c r="P281" s="233">
        <f>SUM(P282:P283)</f>
        <v>0</v>
      </c>
      <c r="Q281" s="232"/>
      <c r="R281" s="233">
        <f>SUM(R282:R283)</f>
        <v>0</v>
      </c>
      <c r="S281" s="232"/>
      <c r="T281" s="234">
        <f>SUM(T282:T283)</f>
        <v>0</v>
      </c>
      <c r="AR281" s="235" t="s">
        <v>24</v>
      </c>
      <c r="AT281" s="236" t="s">
        <v>72</v>
      </c>
      <c r="AU281" s="236" t="s">
        <v>24</v>
      </c>
      <c r="AY281" s="235" t="s">
        <v>394</v>
      </c>
      <c r="BK281" s="237">
        <f>SUM(BK282:BK283)</f>
        <v>0</v>
      </c>
    </row>
    <row r="282" spans="2:65" s="1" customFormat="1" ht="16.5" customHeight="1">
      <c r="B282" s="47"/>
      <c r="C282" s="240" t="s">
        <v>593</v>
      </c>
      <c r="D282" s="240" t="s">
        <v>396</v>
      </c>
      <c r="E282" s="241" t="s">
        <v>4193</v>
      </c>
      <c r="F282" s="242" t="s">
        <v>4194</v>
      </c>
      <c r="G282" s="243" t="s">
        <v>2831</v>
      </c>
      <c r="H282" s="244">
        <v>1</v>
      </c>
      <c r="I282" s="245"/>
      <c r="J282" s="246">
        <f>ROUND(I282*H282,2)</f>
        <v>0</v>
      </c>
      <c r="K282" s="242" t="s">
        <v>22</v>
      </c>
      <c r="L282" s="73"/>
      <c r="M282" s="247" t="s">
        <v>22</v>
      </c>
      <c r="N282" s="248" t="s">
        <v>44</v>
      </c>
      <c r="O282" s="48"/>
      <c r="P282" s="249">
        <f>O282*H282</f>
        <v>0</v>
      </c>
      <c r="Q282" s="249">
        <v>0</v>
      </c>
      <c r="R282" s="249">
        <f>Q282*H282</f>
        <v>0</v>
      </c>
      <c r="S282" s="249">
        <v>0</v>
      </c>
      <c r="T282" s="250">
        <f>S282*H282</f>
        <v>0</v>
      </c>
      <c r="AR282" s="25" t="s">
        <v>786</v>
      </c>
      <c r="AT282" s="25" t="s">
        <v>396</v>
      </c>
      <c r="AU282" s="25" t="s">
        <v>81</v>
      </c>
      <c r="AY282" s="25" t="s">
        <v>394</v>
      </c>
      <c r="BE282" s="251">
        <f>IF(N282="základní",J282,0)</f>
        <v>0</v>
      </c>
      <c r="BF282" s="251">
        <f>IF(N282="snížená",J282,0)</f>
        <v>0</v>
      </c>
      <c r="BG282" s="251">
        <f>IF(N282="zákl. přenesená",J282,0)</f>
        <v>0</v>
      </c>
      <c r="BH282" s="251">
        <f>IF(N282="sníž. přenesená",J282,0)</f>
        <v>0</v>
      </c>
      <c r="BI282" s="251">
        <f>IF(N282="nulová",J282,0)</f>
        <v>0</v>
      </c>
      <c r="BJ282" s="25" t="s">
        <v>24</v>
      </c>
      <c r="BK282" s="251">
        <f>ROUND(I282*H282,2)</f>
        <v>0</v>
      </c>
      <c r="BL282" s="25" t="s">
        <v>786</v>
      </c>
      <c r="BM282" s="25" t="s">
        <v>797</v>
      </c>
    </row>
    <row r="283" spans="2:47" s="1" customFormat="1" ht="13.5">
      <c r="B283" s="47"/>
      <c r="C283" s="75"/>
      <c r="D283" s="252" t="s">
        <v>403</v>
      </c>
      <c r="E283" s="75"/>
      <c r="F283" s="253" t="s">
        <v>4194</v>
      </c>
      <c r="G283" s="75"/>
      <c r="H283" s="75"/>
      <c r="I283" s="208"/>
      <c r="J283" s="75"/>
      <c r="K283" s="75"/>
      <c r="L283" s="73"/>
      <c r="M283" s="254"/>
      <c r="N283" s="48"/>
      <c r="O283" s="48"/>
      <c r="P283" s="48"/>
      <c r="Q283" s="48"/>
      <c r="R283" s="48"/>
      <c r="S283" s="48"/>
      <c r="T283" s="96"/>
      <c r="AT283" s="25" t="s">
        <v>403</v>
      </c>
      <c r="AU283" s="25" t="s">
        <v>81</v>
      </c>
    </row>
    <row r="284" spans="2:63" s="11" customFormat="1" ht="29.85" customHeight="1">
      <c r="B284" s="224"/>
      <c r="C284" s="225"/>
      <c r="D284" s="226" t="s">
        <v>72</v>
      </c>
      <c r="E284" s="238" t="s">
        <v>4195</v>
      </c>
      <c r="F284" s="238" t="s">
        <v>4196</v>
      </c>
      <c r="G284" s="225"/>
      <c r="H284" s="225"/>
      <c r="I284" s="228"/>
      <c r="J284" s="239">
        <f>BK284</f>
        <v>0</v>
      </c>
      <c r="K284" s="225"/>
      <c r="L284" s="230"/>
      <c r="M284" s="231"/>
      <c r="N284" s="232"/>
      <c r="O284" s="232"/>
      <c r="P284" s="233">
        <f>SUM(P285:P286)</f>
        <v>0</v>
      </c>
      <c r="Q284" s="232"/>
      <c r="R284" s="233">
        <f>SUM(R285:R286)</f>
        <v>0</v>
      </c>
      <c r="S284" s="232"/>
      <c r="T284" s="234">
        <f>SUM(T285:T286)</f>
        <v>0</v>
      </c>
      <c r="AR284" s="235" t="s">
        <v>24</v>
      </c>
      <c r="AT284" s="236" t="s">
        <v>72</v>
      </c>
      <c r="AU284" s="236" t="s">
        <v>24</v>
      </c>
      <c r="AY284" s="235" t="s">
        <v>394</v>
      </c>
      <c r="BK284" s="237">
        <f>SUM(BK285:BK286)</f>
        <v>0</v>
      </c>
    </row>
    <row r="285" spans="2:65" s="1" customFormat="1" ht="16.5" customHeight="1">
      <c r="B285" s="47"/>
      <c r="C285" s="240" t="s">
        <v>598</v>
      </c>
      <c r="D285" s="240" t="s">
        <v>396</v>
      </c>
      <c r="E285" s="241" t="s">
        <v>4197</v>
      </c>
      <c r="F285" s="242" t="s">
        <v>4198</v>
      </c>
      <c r="G285" s="243" t="s">
        <v>2831</v>
      </c>
      <c r="H285" s="244">
        <v>3</v>
      </c>
      <c r="I285" s="245"/>
      <c r="J285" s="246">
        <f>ROUND(I285*H285,2)</f>
        <v>0</v>
      </c>
      <c r="K285" s="242" t="s">
        <v>22</v>
      </c>
      <c r="L285" s="73"/>
      <c r="M285" s="247" t="s">
        <v>22</v>
      </c>
      <c r="N285" s="248" t="s">
        <v>44</v>
      </c>
      <c r="O285" s="48"/>
      <c r="P285" s="249">
        <f>O285*H285</f>
        <v>0</v>
      </c>
      <c r="Q285" s="249">
        <v>0</v>
      </c>
      <c r="R285" s="249">
        <f>Q285*H285</f>
        <v>0</v>
      </c>
      <c r="S285" s="249">
        <v>0</v>
      </c>
      <c r="T285" s="250">
        <f>S285*H285</f>
        <v>0</v>
      </c>
      <c r="AR285" s="25" t="s">
        <v>786</v>
      </c>
      <c r="AT285" s="25" t="s">
        <v>396</v>
      </c>
      <c r="AU285" s="25" t="s">
        <v>81</v>
      </c>
      <c r="AY285" s="25" t="s">
        <v>394</v>
      </c>
      <c r="BE285" s="251">
        <f>IF(N285="základní",J285,0)</f>
        <v>0</v>
      </c>
      <c r="BF285" s="251">
        <f>IF(N285="snížená",J285,0)</f>
        <v>0</v>
      </c>
      <c r="BG285" s="251">
        <f>IF(N285="zákl. přenesená",J285,0)</f>
        <v>0</v>
      </c>
      <c r="BH285" s="251">
        <f>IF(N285="sníž. přenesená",J285,0)</f>
        <v>0</v>
      </c>
      <c r="BI285" s="251">
        <f>IF(N285="nulová",J285,0)</f>
        <v>0</v>
      </c>
      <c r="BJ285" s="25" t="s">
        <v>24</v>
      </c>
      <c r="BK285" s="251">
        <f>ROUND(I285*H285,2)</f>
        <v>0</v>
      </c>
      <c r="BL285" s="25" t="s">
        <v>786</v>
      </c>
      <c r="BM285" s="25" t="s">
        <v>807</v>
      </c>
    </row>
    <row r="286" spans="2:47" s="1" customFormat="1" ht="13.5">
      <c r="B286" s="47"/>
      <c r="C286" s="75"/>
      <c r="D286" s="252" t="s">
        <v>403</v>
      </c>
      <c r="E286" s="75"/>
      <c r="F286" s="253" t="s">
        <v>4198</v>
      </c>
      <c r="G286" s="75"/>
      <c r="H286" s="75"/>
      <c r="I286" s="208"/>
      <c r="J286" s="75"/>
      <c r="K286" s="75"/>
      <c r="L286" s="73"/>
      <c r="M286" s="254"/>
      <c r="N286" s="48"/>
      <c r="O286" s="48"/>
      <c r="P286" s="48"/>
      <c r="Q286" s="48"/>
      <c r="R286" s="48"/>
      <c r="S286" s="48"/>
      <c r="T286" s="96"/>
      <c r="AT286" s="25" t="s">
        <v>403</v>
      </c>
      <c r="AU286" s="25" t="s">
        <v>81</v>
      </c>
    </row>
    <row r="287" spans="2:63" s="11" customFormat="1" ht="29.85" customHeight="1">
      <c r="B287" s="224"/>
      <c r="C287" s="225"/>
      <c r="D287" s="226" t="s">
        <v>72</v>
      </c>
      <c r="E287" s="238" t="s">
        <v>4123</v>
      </c>
      <c r="F287" s="238" t="s">
        <v>4124</v>
      </c>
      <c r="G287" s="225"/>
      <c r="H287" s="225"/>
      <c r="I287" s="228"/>
      <c r="J287" s="239">
        <f>BK287</f>
        <v>0</v>
      </c>
      <c r="K287" s="225"/>
      <c r="L287" s="230"/>
      <c r="M287" s="231"/>
      <c r="N287" s="232"/>
      <c r="O287" s="232"/>
      <c r="P287" s="233">
        <f>SUM(P288:P293)</f>
        <v>0</v>
      </c>
      <c r="Q287" s="232"/>
      <c r="R287" s="233">
        <f>SUM(R288:R293)</f>
        <v>0</v>
      </c>
      <c r="S287" s="232"/>
      <c r="T287" s="234">
        <f>SUM(T288:T293)</f>
        <v>0</v>
      </c>
      <c r="AR287" s="235" t="s">
        <v>24</v>
      </c>
      <c r="AT287" s="236" t="s">
        <v>72</v>
      </c>
      <c r="AU287" s="236" t="s">
        <v>24</v>
      </c>
      <c r="AY287" s="235" t="s">
        <v>394</v>
      </c>
      <c r="BK287" s="237">
        <f>SUM(BK288:BK293)</f>
        <v>0</v>
      </c>
    </row>
    <row r="288" spans="2:65" s="1" customFormat="1" ht="16.5" customHeight="1">
      <c r="B288" s="47"/>
      <c r="C288" s="240" t="s">
        <v>604</v>
      </c>
      <c r="D288" s="240" t="s">
        <v>396</v>
      </c>
      <c r="E288" s="241" t="s">
        <v>4125</v>
      </c>
      <c r="F288" s="242" t="s">
        <v>4126</v>
      </c>
      <c r="G288" s="243" t="s">
        <v>2831</v>
      </c>
      <c r="H288" s="244">
        <v>2</v>
      </c>
      <c r="I288" s="245"/>
      <c r="J288" s="246">
        <f>ROUND(I288*H288,2)</f>
        <v>0</v>
      </c>
      <c r="K288" s="242" t="s">
        <v>22</v>
      </c>
      <c r="L288" s="73"/>
      <c r="M288" s="247" t="s">
        <v>22</v>
      </c>
      <c r="N288" s="248" t="s">
        <v>44</v>
      </c>
      <c r="O288" s="48"/>
      <c r="P288" s="249">
        <f>O288*H288</f>
        <v>0</v>
      </c>
      <c r="Q288" s="249">
        <v>0</v>
      </c>
      <c r="R288" s="249">
        <f>Q288*H288</f>
        <v>0</v>
      </c>
      <c r="S288" s="249">
        <v>0</v>
      </c>
      <c r="T288" s="250">
        <f>S288*H288</f>
        <v>0</v>
      </c>
      <c r="AR288" s="25" t="s">
        <v>786</v>
      </c>
      <c r="AT288" s="25" t="s">
        <v>396</v>
      </c>
      <c r="AU288" s="25" t="s">
        <v>81</v>
      </c>
      <c r="AY288" s="25" t="s">
        <v>394</v>
      </c>
      <c r="BE288" s="251">
        <f>IF(N288="základní",J288,0)</f>
        <v>0</v>
      </c>
      <c r="BF288" s="251">
        <f>IF(N288="snížená",J288,0)</f>
        <v>0</v>
      </c>
      <c r="BG288" s="251">
        <f>IF(N288="zákl. přenesená",J288,0)</f>
        <v>0</v>
      </c>
      <c r="BH288" s="251">
        <f>IF(N288="sníž. přenesená",J288,0)</f>
        <v>0</v>
      </c>
      <c r="BI288" s="251">
        <f>IF(N288="nulová",J288,0)</f>
        <v>0</v>
      </c>
      <c r="BJ288" s="25" t="s">
        <v>24</v>
      </c>
      <c r="BK288" s="251">
        <f>ROUND(I288*H288,2)</f>
        <v>0</v>
      </c>
      <c r="BL288" s="25" t="s">
        <v>786</v>
      </c>
      <c r="BM288" s="25" t="s">
        <v>817</v>
      </c>
    </row>
    <row r="289" spans="2:47" s="1" customFormat="1" ht="13.5">
      <c r="B289" s="47"/>
      <c r="C289" s="75"/>
      <c r="D289" s="252" t="s">
        <v>403</v>
      </c>
      <c r="E289" s="75"/>
      <c r="F289" s="253" t="s">
        <v>4126</v>
      </c>
      <c r="G289" s="75"/>
      <c r="H289" s="75"/>
      <c r="I289" s="208"/>
      <c r="J289" s="75"/>
      <c r="K289" s="75"/>
      <c r="L289" s="73"/>
      <c r="M289" s="254"/>
      <c r="N289" s="48"/>
      <c r="O289" s="48"/>
      <c r="P289" s="48"/>
      <c r="Q289" s="48"/>
      <c r="R289" s="48"/>
      <c r="S289" s="48"/>
      <c r="T289" s="96"/>
      <c r="AT289" s="25" t="s">
        <v>403</v>
      </c>
      <c r="AU289" s="25" t="s">
        <v>81</v>
      </c>
    </row>
    <row r="290" spans="2:65" s="1" customFormat="1" ht="16.5" customHeight="1">
      <c r="B290" s="47"/>
      <c r="C290" s="240" t="s">
        <v>609</v>
      </c>
      <c r="D290" s="240" t="s">
        <v>396</v>
      </c>
      <c r="E290" s="241" t="s">
        <v>4127</v>
      </c>
      <c r="F290" s="242" t="s">
        <v>4128</v>
      </c>
      <c r="G290" s="243" t="s">
        <v>2831</v>
      </c>
      <c r="H290" s="244">
        <v>24</v>
      </c>
      <c r="I290" s="245"/>
      <c r="J290" s="246">
        <f>ROUND(I290*H290,2)</f>
        <v>0</v>
      </c>
      <c r="K290" s="242" t="s">
        <v>22</v>
      </c>
      <c r="L290" s="73"/>
      <c r="M290" s="247" t="s">
        <v>22</v>
      </c>
      <c r="N290" s="248" t="s">
        <v>44</v>
      </c>
      <c r="O290" s="48"/>
      <c r="P290" s="249">
        <f>O290*H290</f>
        <v>0</v>
      </c>
      <c r="Q290" s="249">
        <v>0</v>
      </c>
      <c r="R290" s="249">
        <f>Q290*H290</f>
        <v>0</v>
      </c>
      <c r="S290" s="249">
        <v>0</v>
      </c>
      <c r="T290" s="250">
        <f>S290*H290</f>
        <v>0</v>
      </c>
      <c r="AR290" s="25" t="s">
        <v>786</v>
      </c>
      <c r="AT290" s="25" t="s">
        <v>396</v>
      </c>
      <c r="AU290" s="25" t="s">
        <v>81</v>
      </c>
      <c r="AY290" s="25" t="s">
        <v>394</v>
      </c>
      <c r="BE290" s="251">
        <f>IF(N290="základní",J290,0)</f>
        <v>0</v>
      </c>
      <c r="BF290" s="251">
        <f>IF(N290="snížená",J290,0)</f>
        <v>0</v>
      </c>
      <c r="BG290" s="251">
        <f>IF(N290="zákl. přenesená",J290,0)</f>
        <v>0</v>
      </c>
      <c r="BH290" s="251">
        <f>IF(N290="sníž. přenesená",J290,0)</f>
        <v>0</v>
      </c>
      <c r="BI290" s="251">
        <f>IF(N290="nulová",J290,0)</f>
        <v>0</v>
      </c>
      <c r="BJ290" s="25" t="s">
        <v>24</v>
      </c>
      <c r="BK290" s="251">
        <f>ROUND(I290*H290,2)</f>
        <v>0</v>
      </c>
      <c r="BL290" s="25" t="s">
        <v>786</v>
      </c>
      <c r="BM290" s="25" t="s">
        <v>827</v>
      </c>
    </row>
    <row r="291" spans="2:47" s="1" customFormat="1" ht="13.5">
      <c r="B291" s="47"/>
      <c r="C291" s="75"/>
      <c r="D291" s="252" t="s">
        <v>403</v>
      </c>
      <c r="E291" s="75"/>
      <c r="F291" s="253" t="s">
        <v>4128</v>
      </c>
      <c r="G291" s="75"/>
      <c r="H291" s="75"/>
      <c r="I291" s="208"/>
      <c r="J291" s="75"/>
      <c r="K291" s="75"/>
      <c r="L291" s="73"/>
      <c r="M291" s="254"/>
      <c r="N291" s="48"/>
      <c r="O291" s="48"/>
      <c r="P291" s="48"/>
      <c r="Q291" s="48"/>
      <c r="R291" s="48"/>
      <c r="S291" s="48"/>
      <c r="T291" s="96"/>
      <c r="AT291" s="25" t="s">
        <v>403</v>
      </c>
      <c r="AU291" s="25" t="s">
        <v>81</v>
      </c>
    </row>
    <row r="292" spans="2:65" s="1" customFormat="1" ht="16.5" customHeight="1">
      <c r="B292" s="47"/>
      <c r="C292" s="240" t="s">
        <v>616</v>
      </c>
      <c r="D292" s="240" t="s">
        <v>396</v>
      </c>
      <c r="E292" s="241" t="s">
        <v>4199</v>
      </c>
      <c r="F292" s="242" t="s">
        <v>4200</v>
      </c>
      <c r="G292" s="243" t="s">
        <v>2831</v>
      </c>
      <c r="H292" s="244">
        <v>28</v>
      </c>
      <c r="I292" s="245"/>
      <c r="J292" s="246">
        <f>ROUND(I292*H292,2)</f>
        <v>0</v>
      </c>
      <c r="K292" s="242" t="s">
        <v>22</v>
      </c>
      <c r="L292" s="73"/>
      <c r="M292" s="247" t="s">
        <v>22</v>
      </c>
      <c r="N292" s="248" t="s">
        <v>44</v>
      </c>
      <c r="O292" s="48"/>
      <c r="P292" s="249">
        <f>O292*H292</f>
        <v>0</v>
      </c>
      <c r="Q292" s="249">
        <v>0</v>
      </c>
      <c r="R292" s="249">
        <f>Q292*H292</f>
        <v>0</v>
      </c>
      <c r="S292" s="249">
        <v>0</v>
      </c>
      <c r="T292" s="250">
        <f>S292*H292</f>
        <v>0</v>
      </c>
      <c r="AR292" s="25" t="s">
        <v>786</v>
      </c>
      <c r="AT292" s="25" t="s">
        <v>396</v>
      </c>
      <c r="AU292" s="25" t="s">
        <v>81</v>
      </c>
      <c r="AY292" s="25" t="s">
        <v>394</v>
      </c>
      <c r="BE292" s="251">
        <f>IF(N292="základní",J292,0)</f>
        <v>0</v>
      </c>
      <c r="BF292" s="251">
        <f>IF(N292="snížená",J292,0)</f>
        <v>0</v>
      </c>
      <c r="BG292" s="251">
        <f>IF(N292="zákl. přenesená",J292,0)</f>
        <v>0</v>
      </c>
      <c r="BH292" s="251">
        <f>IF(N292="sníž. přenesená",J292,0)</f>
        <v>0</v>
      </c>
      <c r="BI292" s="251">
        <f>IF(N292="nulová",J292,0)</f>
        <v>0</v>
      </c>
      <c r="BJ292" s="25" t="s">
        <v>24</v>
      </c>
      <c r="BK292" s="251">
        <f>ROUND(I292*H292,2)</f>
        <v>0</v>
      </c>
      <c r="BL292" s="25" t="s">
        <v>786</v>
      </c>
      <c r="BM292" s="25" t="s">
        <v>838</v>
      </c>
    </row>
    <row r="293" spans="2:47" s="1" customFormat="1" ht="13.5">
      <c r="B293" s="47"/>
      <c r="C293" s="75"/>
      <c r="D293" s="252" t="s">
        <v>403</v>
      </c>
      <c r="E293" s="75"/>
      <c r="F293" s="253" t="s">
        <v>4200</v>
      </c>
      <c r="G293" s="75"/>
      <c r="H293" s="75"/>
      <c r="I293" s="208"/>
      <c r="J293" s="75"/>
      <c r="K293" s="75"/>
      <c r="L293" s="73"/>
      <c r="M293" s="254"/>
      <c r="N293" s="48"/>
      <c r="O293" s="48"/>
      <c r="P293" s="48"/>
      <c r="Q293" s="48"/>
      <c r="R293" s="48"/>
      <c r="S293" s="48"/>
      <c r="T293" s="96"/>
      <c r="AT293" s="25" t="s">
        <v>403</v>
      </c>
      <c r="AU293" s="25" t="s">
        <v>81</v>
      </c>
    </row>
    <row r="294" spans="2:63" s="11" customFormat="1" ht="29.85" customHeight="1">
      <c r="B294" s="224"/>
      <c r="C294" s="225"/>
      <c r="D294" s="226" t="s">
        <v>72</v>
      </c>
      <c r="E294" s="238" t="s">
        <v>4129</v>
      </c>
      <c r="F294" s="238" t="s">
        <v>4130</v>
      </c>
      <c r="G294" s="225"/>
      <c r="H294" s="225"/>
      <c r="I294" s="228"/>
      <c r="J294" s="239">
        <f>BK294</f>
        <v>0</v>
      </c>
      <c r="K294" s="225"/>
      <c r="L294" s="230"/>
      <c r="M294" s="231"/>
      <c r="N294" s="232"/>
      <c r="O294" s="232"/>
      <c r="P294" s="233">
        <f>SUM(P295:P298)</f>
        <v>0</v>
      </c>
      <c r="Q294" s="232"/>
      <c r="R294" s="233">
        <f>SUM(R295:R298)</f>
        <v>0</v>
      </c>
      <c r="S294" s="232"/>
      <c r="T294" s="234">
        <f>SUM(T295:T298)</f>
        <v>0</v>
      </c>
      <c r="AR294" s="235" t="s">
        <v>24</v>
      </c>
      <c r="AT294" s="236" t="s">
        <v>72</v>
      </c>
      <c r="AU294" s="236" t="s">
        <v>24</v>
      </c>
      <c r="AY294" s="235" t="s">
        <v>394</v>
      </c>
      <c r="BK294" s="237">
        <f>SUM(BK295:BK298)</f>
        <v>0</v>
      </c>
    </row>
    <row r="295" spans="2:65" s="1" customFormat="1" ht="16.5" customHeight="1">
      <c r="B295" s="47"/>
      <c r="C295" s="240" t="s">
        <v>622</v>
      </c>
      <c r="D295" s="240" t="s">
        <v>396</v>
      </c>
      <c r="E295" s="241" t="s">
        <v>4131</v>
      </c>
      <c r="F295" s="242" t="s">
        <v>4132</v>
      </c>
      <c r="G295" s="243" t="s">
        <v>2831</v>
      </c>
      <c r="H295" s="244">
        <v>2</v>
      </c>
      <c r="I295" s="245"/>
      <c r="J295" s="246">
        <f>ROUND(I295*H295,2)</f>
        <v>0</v>
      </c>
      <c r="K295" s="242" t="s">
        <v>22</v>
      </c>
      <c r="L295" s="73"/>
      <c r="M295" s="247" t="s">
        <v>22</v>
      </c>
      <c r="N295" s="248" t="s">
        <v>44</v>
      </c>
      <c r="O295" s="48"/>
      <c r="P295" s="249">
        <f>O295*H295</f>
        <v>0</v>
      </c>
      <c r="Q295" s="249">
        <v>0</v>
      </c>
      <c r="R295" s="249">
        <f>Q295*H295</f>
        <v>0</v>
      </c>
      <c r="S295" s="249">
        <v>0</v>
      </c>
      <c r="T295" s="250">
        <f>S295*H295</f>
        <v>0</v>
      </c>
      <c r="AR295" s="25" t="s">
        <v>786</v>
      </c>
      <c r="AT295" s="25" t="s">
        <v>396</v>
      </c>
      <c r="AU295" s="25" t="s">
        <v>81</v>
      </c>
      <c r="AY295" s="25" t="s">
        <v>394</v>
      </c>
      <c r="BE295" s="251">
        <f>IF(N295="základní",J295,0)</f>
        <v>0</v>
      </c>
      <c r="BF295" s="251">
        <f>IF(N295="snížená",J295,0)</f>
        <v>0</v>
      </c>
      <c r="BG295" s="251">
        <f>IF(N295="zákl. přenesená",J295,0)</f>
        <v>0</v>
      </c>
      <c r="BH295" s="251">
        <f>IF(N295="sníž. přenesená",J295,0)</f>
        <v>0</v>
      </c>
      <c r="BI295" s="251">
        <f>IF(N295="nulová",J295,0)</f>
        <v>0</v>
      </c>
      <c r="BJ295" s="25" t="s">
        <v>24</v>
      </c>
      <c r="BK295" s="251">
        <f>ROUND(I295*H295,2)</f>
        <v>0</v>
      </c>
      <c r="BL295" s="25" t="s">
        <v>786</v>
      </c>
      <c r="BM295" s="25" t="s">
        <v>851</v>
      </c>
    </row>
    <row r="296" spans="2:47" s="1" customFormat="1" ht="13.5">
      <c r="B296" s="47"/>
      <c r="C296" s="75"/>
      <c r="D296" s="252" t="s">
        <v>403</v>
      </c>
      <c r="E296" s="75"/>
      <c r="F296" s="253" t="s">
        <v>4132</v>
      </c>
      <c r="G296" s="75"/>
      <c r="H296" s="75"/>
      <c r="I296" s="208"/>
      <c r="J296" s="75"/>
      <c r="K296" s="75"/>
      <c r="L296" s="73"/>
      <c r="M296" s="254"/>
      <c r="N296" s="48"/>
      <c r="O296" s="48"/>
      <c r="P296" s="48"/>
      <c r="Q296" s="48"/>
      <c r="R296" s="48"/>
      <c r="S296" s="48"/>
      <c r="T296" s="96"/>
      <c r="AT296" s="25" t="s">
        <v>403</v>
      </c>
      <c r="AU296" s="25" t="s">
        <v>81</v>
      </c>
    </row>
    <row r="297" spans="2:65" s="1" customFormat="1" ht="16.5" customHeight="1">
      <c r="B297" s="47"/>
      <c r="C297" s="240" t="s">
        <v>628</v>
      </c>
      <c r="D297" s="240" t="s">
        <v>396</v>
      </c>
      <c r="E297" s="241" t="s">
        <v>2886</v>
      </c>
      <c r="F297" s="242" t="s">
        <v>4201</v>
      </c>
      <c r="G297" s="243" t="s">
        <v>2831</v>
      </c>
      <c r="H297" s="244">
        <v>1</v>
      </c>
      <c r="I297" s="245"/>
      <c r="J297" s="246">
        <f>ROUND(I297*H297,2)</f>
        <v>0</v>
      </c>
      <c r="K297" s="242" t="s">
        <v>22</v>
      </c>
      <c r="L297" s="73"/>
      <c r="M297" s="247" t="s">
        <v>22</v>
      </c>
      <c r="N297" s="248" t="s">
        <v>44</v>
      </c>
      <c r="O297" s="48"/>
      <c r="P297" s="249">
        <f>O297*H297</f>
        <v>0</v>
      </c>
      <c r="Q297" s="249">
        <v>0</v>
      </c>
      <c r="R297" s="249">
        <f>Q297*H297</f>
        <v>0</v>
      </c>
      <c r="S297" s="249">
        <v>0</v>
      </c>
      <c r="T297" s="250">
        <f>S297*H297</f>
        <v>0</v>
      </c>
      <c r="AR297" s="25" t="s">
        <v>786</v>
      </c>
      <c r="AT297" s="25" t="s">
        <v>396</v>
      </c>
      <c r="AU297" s="25" t="s">
        <v>81</v>
      </c>
      <c r="AY297" s="25" t="s">
        <v>394</v>
      </c>
      <c r="BE297" s="251">
        <f>IF(N297="základní",J297,0)</f>
        <v>0</v>
      </c>
      <c r="BF297" s="251">
        <f>IF(N297="snížená",J297,0)</f>
        <v>0</v>
      </c>
      <c r="BG297" s="251">
        <f>IF(N297="zákl. přenesená",J297,0)</f>
        <v>0</v>
      </c>
      <c r="BH297" s="251">
        <f>IF(N297="sníž. přenesená",J297,0)</f>
        <v>0</v>
      </c>
      <c r="BI297" s="251">
        <f>IF(N297="nulová",J297,0)</f>
        <v>0</v>
      </c>
      <c r="BJ297" s="25" t="s">
        <v>24</v>
      </c>
      <c r="BK297" s="251">
        <f>ROUND(I297*H297,2)</f>
        <v>0</v>
      </c>
      <c r="BL297" s="25" t="s">
        <v>786</v>
      </c>
      <c r="BM297" s="25" t="s">
        <v>867</v>
      </c>
    </row>
    <row r="298" spans="2:47" s="1" customFormat="1" ht="13.5">
      <c r="B298" s="47"/>
      <c r="C298" s="75"/>
      <c r="D298" s="252" t="s">
        <v>403</v>
      </c>
      <c r="E298" s="75"/>
      <c r="F298" s="253" t="s">
        <v>4201</v>
      </c>
      <c r="G298" s="75"/>
      <c r="H298" s="75"/>
      <c r="I298" s="208"/>
      <c r="J298" s="75"/>
      <c r="K298" s="75"/>
      <c r="L298" s="73"/>
      <c r="M298" s="254"/>
      <c r="N298" s="48"/>
      <c r="O298" s="48"/>
      <c r="P298" s="48"/>
      <c r="Q298" s="48"/>
      <c r="R298" s="48"/>
      <c r="S298" s="48"/>
      <c r="T298" s="96"/>
      <c r="AT298" s="25" t="s">
        <v>403</v>
      </c>
      <c r="AU298" s="25" t="s">
        <v>81</v>
      </c>
    </row>
    <row r="299" spans="2:63" s="11" customFormat="1" ht="29.85" customHeight="1">
      <c r="B299" s="224"/>
      <c r="C299" s="225"/>
      <c r="D299" s="226" t="s">
        <v>72</v>
      </c>
      <c r="E299" s="238" t="s">
        <v>4202</v>
      </c>
      <c r="F299" s="238" t="s">
        <v>4203</v>
      </c>
      <c r="G299" s="225"/>
      <c r="H299" s="225"/>
      <c r="I299" s="228"/>
      <c r="J299" s="239">
        <f>BK299</f>
        <v>0</v>
      </c>
      <c r="K299" s="225"/>
      <c r="L299" s="230"/>
      <c r="M299" s="231"/>
      <c r="N299" s="232"/>
      <c r="O299" s="232"/>
      <c r="P299" s="233">
        <f>SUM(P300:P303)</f>
        <v>0</v>
      </c>
      <c r="Q299" s="232"/>
      <c r="R299" s="233">
        <f>SUM(R300:R303)</f>
        <v>0</v>
      </c>
      <c r="S299" s="232"/>
      <c r="T299" s="234">
        <f>SUM(T300:T303)</f>
        <v>0</v>
      </c>
      <c r="AR299" s="235" t="s">
        <v>24</v>
      </c>
      <c r="AT299" s="236" t="s">
        <v>72</v>
      </c>
      <c r="AU299" s="236" t="s">
        <v>24</v>
      </c>
      <c r="AY299" s="235" t="s">
        <v>394</v>
      </c>
      <c r="BK299" s="237">
        <f>SUM(BK300:BK303)</f>
        <v>0</v>
      </c>
    </row>
    <row r="300" spans="2:65" s="1" customFormat="1" ht="16.5" customHeight="1">
      <c r="B300" s="47"/>
      <c r="C300" s="240" t="s">
        <v>636</v>
      </c>
      <c r="D300" s="240" t="s">
        <v>396</v>
      </c>
      <c r="E300" s="241" t="s">
        <v>4204</v>
      </c>
      <c r="F300" s="242" t="s">
        <v>4205</v>
      </c>
      <c r="G300" s="243" t="s">
        <v>2831</v>
      </c>
      <c r="H300" s="244">
        <v>12</v>
      </c>
      <c r="I300" s="245"/>
      <c r="J300" s="246">
        <f>ROUND(I300*H300,2)</f>
        <v>0</v>
      </c>
      <c r="K300" s="242" t="s">
        <v>22</v>
      </c>
      <c r="L300" s="73"/>
      <c r="M300" s="247" t="s">
        <v>22</v>
      </c>
      <c r="N300" s="248" t="s">
        <v>44</v>
      </c>
      <c r="O300" s="48"/>
      <c r="P300" s="249">
        <f>O300*H300</f>
        <v>0</v>
      </c>
      <c r="Q300" s="249">
        <v>0</v>
      </c>
      <c r="R300" s="249">
        <f>Q300*H300</f>
        <v>0</v>
      </c>
      <c r="S300" s="249">
        <v>0</v>
      </c>
      <c r="T300" s="250">
        <f>S300*H300</f>
        <v>0</v>
      </c>
      <c r="AR300" s="25" t="s">
        <v>786</v>
      </c>
      <c r="AT300" s="25" t="s">
        <v>396</v>
      </c>
      <c r="AU300" s="25" t="s">
        <v>81</v>
      </c>
      <c r="AY300" s="25" t="s">
        <v>394</v>
      </c>
      <c r="BE300" s="251">
        <f>IF(N300="základní",J300,0)</f>
        <v>0</v>
      </c>
      <c r="BF300" s="251">
        <f>IF(N300="snížená",J300,0)</f>
        <v>0</v>
      </c>
      <c r="BG300" s="251">
        <f>IF(N300="zákl. přenesená",J300,0)</f>
        <v>0</v>
      </c>
      <c r="BH300" s="251">
        <f>IF(N300="sníž. přenesená",J300,0)</f>
        <v>0</v>
      </c>
      <c r="BI300" s="251">
        <f>IF(N300="nulová",J300,0)</f>
        <v>0</v>
      </c>
      <c r="BJ300" s="25" t="s">
        <v>24</v>
      </c>
      <c r="BK300" s="251">
        <f>ROUND(I300*H300,2)</f>
        <v>0</v>
      </c>
      <c r="BL300" s="25" t="s">
        <v>786</v>
      </c>
      <c r="BM300" s="25" t="s">
        <v>878</v>
      </c>
    </row>
    <row r="301" spans="2:47" s="1" customFormat="1" ht="13.5">
      <c r="B301" s="47"/>
      <c r="C301" s="75"/>
      <c r="D301" s="252" t="s">
        <v>403</v>
      </c>
      <c r="E301" s="75"/>
      <c r="F301" s="253" t="s">
        <v>4205</v>
      </c>
      <c r="G301" s="75"/>
      <c r="H301" s="75"/>
      <c r="I301" s="208"/>
      <c r="J301" s="75"/>
      <c r="K301" s="75"/>
      <c r="L301" s="73"/>
      <c r="M301" s="254"/>
      <c r="N301" s="48"/>
      <c r="O301" s="48"/>
      <c r="P301" s="48"/>
      <c r="Q301" s="48"/>
      <c r="R301" s="48"/>
      <c r="S301" s="48"/>
      <c r="T301" s="96"/>
      <c r="AT301" s="25" t="s">
        <v>403</v>
      </c>
      <c r="AU301" s="25" t="s">
        <v>81</v>
      </c>
    </row>
    <row r="302" spans="2:65" s="1" customFormat="1" ht="16.5" customHeight="1">
      <c r="B302" s="47"/>
      <c r="C302" s="240" t="s">
        <v>643</v>
      </c>
      <c r="D302" s="240" t="s">
        <v>396</v>
      </c>
      <c r="E302" s="241" t="s">
        <v>4206</v>
      </c>
      <c r="F302" s="242" t="s">
        <v>4207</v>
      </c>
      <c r="G302" s="243" t="s">
        <v>2831</v>
      </c>
      <c r="H302" s="244">
        <v>4</v>
      </c>
      <c r="I302" s="245"/>
      <c r="J302" s="246">
        <f>ROUND(I302*H302,2)</f>
        <v>0</v>
      </c>
      <c r="K302" s="242" t="s">
        <v>22</v>
      </c>
      <c r="L302" s="73"/>
      <c r="M302" s="247" t="s">
        <v>22</v>
      </c>
      <c r="N302" s="248" t="s">
        <v>44</v>
      </c>
      <c r="O302" s="48"/>
      <c r="P302" s="249">
        <f>O302*H302</f>
        <v>0</v>
      </c>
      <c r="Q302" s="249">
        <v>0</v>
      </c>
      <c r="R302" s="249">
        <f>Q302*H302</f>
        <v>0</v>
      </c>
      <c r="S302" s="249">
        <v>0</v>
      </c>
      <c r="T302" s="250">
        <f>S302*H302</f>
        <v>0</v>
      </c>
      <c r="AR302" s="25" t="s">
        <v>786</v>
      </c>
      <c r="AT302" s="25" t="s">
        <v>396</v>
      </c>
      <c r="AU302" s="25" t="s">
        <v>81</v>
      </c>
      <c r="AY302" s="25" t="s">
        <v>394</v>
      </c>
      <c r="BE302" s="251">
        <f>IF(N302="základní",J302,0)</f>
        <v>0</v>
      </c>
      <c r="BF302" s="251">
        <f>IF(N302="snížená",J302,0)</f>
        <v>0</v>
      </c>
      <c r="BG302" s="251">
        <f>IF(N302="zákl. přenesená",J302,0)</f>
        <v>0</v>
      </c>
      <c r="BH302" s="251">
        <f>IF(N302="sníž. přenesená",J302,0)</f>
        <v>0</v>
      </c>
      <c r="BI302" s="251">
        <f>IF(N302="nulová",J302,0)</f>
        <v>0</v>
      </c>
      <c r="BJ302" s="25" t="s">
        <v>24</v>
      </c>
      <c r="BK302" s="251">
        <f>ROUND(I302*H302,2)</f>
        <v>0</v>
      </c>
      <c r="BL302" s="25" t="s">
        <v>786</v>
      </c>
      <c r="BM302" s="25" t="s">
        <v>891</v>
      </c>
    </row>
    <row r="303" spans="2:47" s="1" customFormat="1" ht="13.5">
      <c r="B303" s="47"/>
      <c r="C303" s="75"/>
      <c r="D303" s="252" t="s">
        <v>403</v>
      </c>
      <c r="E303" s="75"/>
      <c r="F303" s="253" t="s">
        <v>4207</v>
      </c>
      <c r="G303" s="75"/>
      <c r="H303" s="75"/>
      <c r="I303" s="208"/>
      <c r="J303" s="75"/>
      <c r="K303" s="75"/>
      <c r="L303" s="73"/>
      <c r="M303" s="254"/>
      <c r="N303" s="48"/>
      <c r="O303" s="48"/>
      <c r="P303" s="48"/>
      <c r="Q303" s="48"/>
      <c r="R303" s="48"/>
      <c r="S303" s="48"/>
      <c r="T303" s="96"/>
      <c r="AT303" s="25" t="s">
        <v>403</v>
      </c>
      <c r="AU303" s="25" t="s">
        <v>81</v>
      </c>
    </row>
    <row r="304" spans="2:63" s="11" customFormat="1" ht="29.85" customHeight="1">
      <c r="B304" s="224"/>
      <c r="C304" s="225"/>
      <c r="D304" s="226" t="s">
        <v>72</v>
      </c>
      <c r="E304" s="238" t="s">
        <v>4208</v>
      </c>
      <c r="F304" s="238" t="s">
        <v>4209</v>
      </c>
      <c r="G304" s="225"/>
      <c r="H304" s="225"/>
      <c r="I304" s="228"/>
      <c r="J304" s="239">
        <f>BK304</f>
        <v>0</v>
      </c>
      <c r="K304" s="225"/>
      <c r="L304" s="230"/>
      <c r="M304" s="231"/>
      <c r="N304" s="232"/>
      <c r="O304" s="232"/>
      <c r="P304" s="233">
        <f>SUM(P305:P306)</f>
        <v>0</v>
      </c>
      <c r="Q304" s="232"/>
      <c r="R304" s="233">
        <f>SUM(R305:R306)</f>
        <v>0</v>
      </c>
      <c r="S304" s="232"/>
      <c r="T304" s="234">
        <f>SUM(T305:T306)</f>
        <v>0</v>
      </c>
      <c r="AR304" s="235" t="s">
        <v>24</v>
      </c>
      <c r="AT304" s="236" t="s">
        <v>72</v>
      </c>
      <c r="AU304" s="236" t="s">
        <v>24</v>
      </c>
      <c r="AY304" s="235" t="s">
        <v>394</v>
      </c>
      <c r="BK304" s="237">
        <f>SUM(BK305:BK306)</f>
        <v>0</v>
      </c>
    </row>
    <row r="305" spans="2:65" s="1" customFormat="1" ht="16.5" customHeight="1">
      <c r="B305" s="47"/>
      <c r="C305" s="240" t="s">
        <v>649</v>
      </c>
      <c r="D305" s="240" t="s">
        <v>396</v>
      </c>
      <c r="E305" s="241" t="s">
        <v>4210</v>
      </c>
      <c r="F305" s="242" t="s">
        <v>4211</v>
      </c>
      <c r="G305" s="243" t="s">
        <v>2831</v>
      </c>
      <c r="H305" s="244">
        <v>1</v>
      </c>
      <c r="I305" s="245"/>
      <c r="J305" s="246">
        <f>ROUND(I305*H305,2)</f>
        <v>0</v>
      </c>
      <c r="K305" s="242" t="s">
        <v>22</v>
      </c>
      <c r="L305" s="73"/>
      <c r="M305" s="247" t="s">
        <v>22</v>
      </c>
      <c r="N305" s="248" t="s">
        <v>44</v>
      </c>
      <c r="O305" s="48"/>
      <c r="P305" s="249">
        <f>O305*H305</f>
        <v>0</v>
      </c>
      <c r="Q305" s="249">
        <v>0</v>
      </c>
      <c r="R305" s="249">
        <f>Q305*H305</f>
        <v>0</v>
      </c>
      <c r="S305" s="249">
        <v>0</v>
      </c>
      <c r="T305" s="250">
        <f>S305*H305</f>
        <v>0</v>
      </c>
      <c r="AR305" s="25" t="s">
        <v>786</v>
      </c>
      <c r="AT305" s="25" t="s">
        <v>396</v>
      </c>
      <c r="AU305" s="25" t="s">
        <v>81</v>
      </c>
      <c r="AY305" s="25" t="s">
        <v>394</v>
      </c>
      <c r="BE305" s="251">
        <f>IF(N305="základní",J305,0)</f>
        <v>0</v>
      </c>
      <c r="BF305" s="251">
        <f>IF(N305="snížená",J305,0)</f>
        <v>0</v>
      </c>
      <c r="BG305" s="251">
        <f>IF(N305="zákl. přenesená",J305,0)</f>
        <v>0</v>
      </c>
      <c r="BH305" s="251">
        <f>IF(N305="sníž. přenesená",J305,0)</f>
        <v>0</v>
      </c>
      <c r="BI305" s="251">
        <f>IF(N305="nulová",J305,0)</f>
        <v>0</v>
      </c>
      <c r="BJ305" s="25" t="s">
        <v>24</v>
      </c>
      <c r="BK305" s="251">
        <f>ROUND(I305*H305,2)</f>
        <v>0</v>
      </c>
      <c r="BL305" s="25" t="s">
        <v>786</v>
      </c>
      <c r="BM305" s="25" t="s">
        <v>902</v>
      </c>
    </row>
    <row r="306" spans="2:47" s="1" customFormat="1" ht="13.5">
      <c r="B306" s="47"/>
      <c r="C306" s="75"/>
      <c r="D306" s="252" t="s">
        <v>403</v>
      </c>
      <c r="E306" s="75"/>
      <c r="F306" s="253" t="s">
        <v>4211</v>
      </c>
      <c r="G306" s="75"/>
      <c r="H306" s="75"/>
      <c r="I306" s="208"/>
      <c r="J306" s="75"/>
      <c r="K306" s="75"/>
      <c r="L306" s="73"/>
      <c r="M306" s="254"/>
      <c r="N306" s="48"/>
      <c r="O306" s="48"/>
      <c r="P306" s="48"/>
      <c r="Q306" s="48"/>
      <c r="R306" s="48"/>
      <c r="S306" s="48"/>
      <c r="T306" s="96"/>
      <c r="AT306" s="25" t="s">
        <v>403</v>
      </c>
      <c r="AU306" s="25" t="s">
        <v>81</v>
      </c>
    </row>
    <row r="307" spans="2:63" s="11" customFormat="1" ht="29.85" customHeight="1">
      <c r="B307" s="224"/>
      <c r="C307" s="225"/>
      <c r="D307" s="226" t="s">
        <v>72</v>
      </c>
      <c r="E307" s="238" t="s">
        <v>4149</v>
      </c>
      <c r="F307" s="238" t="s">
        <v>4150</v>
      </c>
      <c r="G307" s="225"/>
      <c r="H307" s="225"/>
      <c r="I307" s="228"/>
      <c r="J307" s="239">
        <f>BK307</f>
        <v>0</v>
      </c>
      <c r="K307" s="225"/>
      <c r="L307" s="230"/>
      <c r="M307" s="231"/>
      <c r="N307" s="232"/>
      <c r="O307" s="232"/>
      <c r="P307" s="233">
        <f>SUM(P308:P309)</f>
        <v>0</v>
      </c>
      <c r="Q307" s="232"/>
      <c r="R307" s="233">
        <f>SUM(R308:R309)</f>
        <v>0</v>
      </c>
      <c r="S307" s="232"/>
      <c r="T307" s="234">
        <f>SUM(T308:T309)</f>
        <v>0</v>
      </c>
      <c r="AR307" s="235" t="s">
        <v>24</v>
      </c>
      <c r="AT307" s="236" t="s">
        <v>72</v>
      </c>
      <c r="AU307" s="236" t="s">
        <v>24</v>
      </c>
      <c r="AY307" s="235" t="s">
        <v>394</v>
      </c>
      <c r="BK307" s="237">
        <f>SUM(BK308:BK309)</f>
        <v>0</v>
      </c>
    </row>
    <row r="308" spans="2:65" s="1" customFormat="1" ht="16.5" customHeight="1">
      <c r="B308" s="47"/>
      <c r="C308" s="240" t="s">
        <v>654</v>
      </c>
      <c r="D308" s="240" t="s">
        <v>396</v>
      </c>
      <c r="E308" s="241" t="s">
        <v>4212</v>
      </c>
      <c r="F308" s="242" t="s">
        <v>4213</v>
      </c>
      <c r="G308" s="243" t="s">
        <v>2831</v>
      </c>
      <c r="H308" s="244">
        <v>18</v>
      </c>
      <c r="I308" s="245"/>
      <c r="J308" s="246">
        <f>ROUND(I308*H308,2)</f>
        <v>0</v>
      </c>
      <c r="K308" s="242" t="s">
        <v>22</v>
      </c>
      <c r="L308" s="73"/>
      <c r="M308" s="247" t="s">
        <v>22</v>
      </c>
      <c r="N308" s="248" t="s">
        <v>44</v>
      </c>
      <c r="O308" s="48"/>
      <c r="P308" s="249">
        <f>O308*H308</f>
        <v>0</v>
      </c>
      <c r="Q308" s="249">
        <v>0</v>
      </c>
      <c r="R308" s="249">
        <f>Q308*H308</f>
        <v>0</v>
      </c>
      <c r="S308" s="249">
        <v>0</v>
      </c>
      <c r="T308" s="250">
        <f>S308*H308</f>
        <v>0</v>
      </c>
      <c r="AR308" s="25" t="s">
        <v>786</v>
      </c>
      <c r="AT308" s="25" t="s">
        <v>396</v>
      </c>
      <c r="AU308" s="25" t="s">
        <v>81</v>
      </c>
      <c r="AY308" s="25" t="s">
        <v>394</v>
      </c>
      <c r="BE308" s="251">
        <f>IF(N308="základní",J308,0)</f>
        <v>0</v>
      </c>
      <c r="BF308" s="251">
        <f>IF(N308="snížená",J308,0)</f>
        <v>0</v>
      </c>
      <c r="BG308" s="251">
        <f>IF(N308="zákl. přenesená",J308,0)</f>
        <v>0</v>
      </c>
      <c r="BH308" s="251">
        <f>IF(N308="sníž. přenesená",J308,0)</f>
        <v>0</v>
      </c>
      <c r="BI308" s="251">
        <f>IF(N308="nulová",J308,0)</f>
        <v>0</v>
      </c>
      <c r="BJ308" s="25" t="s">
        <v>24</v>
      </c>
      <c r="BK308" s="251">
        <f>ROUND(I308*H308,2)</f>
        <v>0</v>
      </c>
      <c r="BL308" s="25" t="s">
        <v>786</v>
      </c>
      <c r="BM308" s="25" t="s">
        <v>910</v>
      </c>
    </row>
    <row r="309" spans="2:47" s="1" customFormat="1" ht="13.5">
      <c r="B309" s="47"/>
      <c r="C309" s="75"/>
      <c r="D309" s="252" t="s">
        <v>403</v>
      </c>
      <c r="E309" s="75"/>
      <c r="F309" s="253" t="s">
        <v>4213</v>
      </c>
      <c r="G309" s="75"/>
      <c r="H309" s="75"/>
      <c r="I309" s="208"/>
      <c r="J309" s="75"/>
      <c r="K309" s="75"/>
      <c r="L309" s="73"/>
      <c r="M309" s="254"/>
      <c r="N309" s="48"/>
      <c r="O309" s="48"/>
      <c r="P309" s="48"/>
      <c r="Q309" s="48"/>
      <c r="R309" s="48"/>
      <c r="S309" s="48"/>
      <c r="T309" s="96"/>
      <c r="AT309" s="25" t="s">
        <v>403</v>
      </c>
      <c r="AU309" s="25" t="s">
        <v>81</v>
      </c>
    </row>
    <row r="310" spans="2:63" s="11" customFormat="1" ht="29.85" customHeight="1">
      <c r="B310" s="224"/>
      <c r="C310" s="225"/>
      <c r="D310" s="226" t="s">
        <v>72</v>
      </c>
      <c r="E310" s="238" t="s">
        <v>4214</v>
      </c>
      <c r="F310" s="238" t="s">
        <v>4215</v>
      </c>
      <c r="G310" s="225"/>
      <c r="H310" s="225"/>
      <c r="I310" s="228"/>
      <c r="J310" s="239">
        <f>BK310</f>
        <v>0</v>
      </c>
      <c r="K310" s="225"/>
      <c r="L310" s="230"/>
      <c r="M310" s="231"/>
      <c r="N310" s="232"/>
      <c r="O310" s="232"/>
      <c r="P310" s="233">
        <f>SUM(P311:P314)</f>
        <v>0</v>
      </c>
      <c r="Q310" s="232"/>
      <c r="R310" s="233">
        <f>SUM(R311:R314)</f>
        <v>0</v>
      </c>
      <c r="S310" s="232"/>
      <c r="T310" s="234">
        <f>SUM(T311:T314)</f>
        <v>0</v>
      </c>
      <c r="AR310" s="235" t="s">
        <v>24</v>
      </c>
      <c r="AT310" s="236" t="s">
        <v>72</v>
      </c>
      <c r="AU310" s="236" t="s">
        <v>24</v>
      </c>
      <c r="AY310" s="235" t="s">
        <v>394</v>
      </c>
      <c r="BK310" s="237">
        <f>SUM(BK311:BK314)</f>
        <v>0</v>
      </c>
    </row>
    <row r="311" spans="2:65" s="1" customFormat="1" ht="25.5" customHeight="1">
      <c r="B311" s="47"/>
      <c r="C311" s="240" t="s">
        <v>660</v>
      </c>
      <c r="D311" s="240" t="s">
        <v>396</v>
      </c>
      <c r="E311" s="241" t="s">
        <v>4216</v>
      </c>
      <c r="F311" s="242" t="s">
        <v>4217</v>
      </c>
      <c r="G311" s="243" t="s">
        <v>2831</v>
      </c>
      <c r="H311" s="244">
        <v>2</v>
      </c>
      <c r="I311" s="245"/>
      <c r="J311" s="246">
        <f>ROUND(I311*H311,2)</f>
        <v>0</v>
      </c>
      <c r="K311" s="242" t="s">
        <v>22</v>
      </c>
      <c r="L311" s="73"/>
      <c r="M311" s="247" t="s">
        <v>22</v>
      </c>
      <c r="N311" s="248" t="s">
        <v>44</v>
      </c>
      <c r="O311" s="48"/>
      <c r="P311" s="249">
        <f>O311*H311</f>
        <v>0</v>
      </c>
      <c r="Q311" s="249">
        <v>0</v>
      </c>
      <c r="R311" s="249">
        <f>Q311*H311</f>
        <v>0</v>
      </c>
      <c r="S311" s="249">
        <v>0</v>
      </c>
      <c r="T311" s="250">
        <f>S311*H311</f>
        <v>0</v>
      </c>
      <c r="AR311" s="25" t="s">
        <v>786</v>
      </c>
      <c r="AT311" s="25" t="s">
        <v>396</v>
      </c>
      <c r="AU311" s="25" t="s">
        <v>81</v>
      </c>
      <c r="AY311" s="25" t="s">
        <v>394</v>
      </c>
      <c r="BE311" s="251">
        <f>IF(N311="základní",J311,0)</f>
        <v>0</v>
      </c>
      <c r="BF311" s="251">
        <f>IF(N311="snížená",J311,0)</f>
        <v>0</v>
      </c>
      <c r="BG311" s="251">
        <f>IF(N311="zákl. přenesená",J311,0)</f>
        <v>0</v>
      </c>
      <c r="BH311" s="251">
        <f>IF(N311="sníž. přenesená",J311,0)</f>
        <v>0</v>
      </c>
      <c r="BI311" s="251">
        <f>IF(N311="nulová",J311,0)</f>
        <v>0</v>
      </c>
      <c r="BJ311" s="25" t="s">
        <v>24</v>
      </c>
      <c r="BK311" s="251">
        <f>ROUND(I311*H311,2)</f>
        <v>0</v>
      </c>
      <c r="BL311" s="25" t="s">
        <v>786</v>
      </c>
      <c r="BM311" s="25" t="s">
        <v>922</v>
      </c>
    </row>
    <row r="312" spans="2:47" s="1" customFormat="1" ht="13.5">
      <c r="B312" s="47"/>
      <c r="C312" s="75"/>
      <c r="D312" s="252" t="s">
        <v>403</v>
      </c>
      <c r="E312" s="75"/>
      <c r="F312" s="253" t="s">
        <v>4217</v>
      </c>
      <c r="G312" s="75"/>
      <c r="H312" s="75"/>
      <c r="I312" s="208"/>
      <c r="J312" s="75"/>
      <c r="K312" s="75"/>
      <c r="L312" s="73"/>
      <c r="M312" s="254"/>
      <c r="N312" s="48"/>
      <c r="O312" s="48"/>
      <c r="P312" s="48"/>
      <c r="Q312" s="48"/>
      <c r="R312" s="48"/>
      <c r="S312" s="48"/>
      <c r="T312" s="96"/>
      <c r="AT312" s="25" t="s">
        <v>403</v>
      </c>
      <c r="AU312" s="25" t="s">
        <v>81</v>
      </c>
    </row>
    <row r="313" spans="2:65" s="1" customFormat="1" ht="25.5" customHeight="1">
      <c r="B313" s="47"/>
      <c r="C313" s="240" t="s">
        <v>666</v>
      </c>
      <c r="D313" s="240" t="s">
        <v>396</v>
      </c>
      <c r="E313" s="241" t="s">
        <v>4218</v>
      </c>
      <c r="F313" s="242" t="s">
        <v>4219</v>
      </c>
      <c r="G313" s="243" t="s">
        <v>2831</v>
      </c>
      <c r="H313" s="244">
        <v>8</v>
      </c>
      <c r="I313" s="245"/>
      <c r="J313" s="246">
        <f>ROUND(I313*H313,2)</f>
        <v>0</v>
      </c>
      <c r="K313" s="242" t="s">
        <v>22</v>
      </c>
      <c r="L313" s="73"/>
      <c r="M313" s="247" t="s">
        <v>22</v>
      </c>
      <c r="N313" s="248" t="s">
        <v>44</v>
      </c>
      <c r="O313" s="48"/>
      <c r="P313" s="249">
        <f>O313*H313</f>
        <v>0</v>
      </c>
      <c r="Q313" s="249">
        <v>0</v>
      </c>
      <c r="R313" s="249">
        <f>Q313*H313</f>
        <v>0</v>
      </c>
      <c r="S313" s="249">
        <v>0</v>
      </c>
      <c r="T313" s="250">
        <f>S313*H313</f>
        <v>0</v>
      </c>
      <c r="AR313" s="25" t="s">
        <v>786</v>
      </c>
      <c r="AT313" s="25" t="s">
        <v>396</v>
      </c>
      <c r="AU313" s="25" t="s">
        <v>81</v>
      </c>
      <c r="AY313" s="25" t="s">
        <v>394</v>
      </c>
      <c r="BE313" s="251">
        <f>IF(N313="základní",J313,0)</f>
        <v>0</v>
      </c>
      <c r="BF313" s="251">
        <f>IF(N313="snížená",J313,0)</f>
        <v>0</v>
      </c>
      <c r="BG313" s="251">
        <f>IF(N313="zákl. přenesená",J313,0)</f>
        <v>0</v>
      </c>
      <c r="BH313" s="251">
        <f>IF(N313="sníž. přenesená",J313,0)</f>
        <v>0</v>
      </c>
      <c r="BI313" s="251">
        <f>IF(N313="nulová",J313,0)</f>
        <v>0</v>
      </c>
      <c r="BJ313" s="25" t="s">
        <v>24</v>
      </c>
      <c r="BK313" s="251">
        <f>ROUND(I313*H313,2)</f>
        <v>0</v>
      </c>
      <c r="BL313" s="25" t="s">
        <v>786</v>
      </c>
      <c r="BM313" s="25" t="s">
        <v>270</v>
      </c>
    </row>
    <row r="314" spans="2:47" s="1" customFormat="1" ht="13.5">
      <c r="B314" s="47"/>
      <c r="C314" s="75"/>
      <c r="D314" s="252" t="s">
        <v>403</v>
      </c>
      <c r="E314" s="75"/>
      <c r="F314" s="253" t="s">
        <v>4219</v>
      </c>
      <c r="G314" s="75"/>
      <c r="H314" s="75"/>
      <c r="I314" s="208"/>
      <c r="J314" s="75"/>
      <c r="K314" s="75"/>
      <c r="L314" s="73"/>
      <c r="M314" s="254"/>
      <c r="N314" s="48"/>
      <c r="O314" s="48"/>
      <c r="P314" s="48"/>
      <c r="Q314" s="48"/>
      <c r="R314" s="48"/>
      <c r="S314" s="48"/>
      <c r="T314" s="96"/>
      <c r="AT314" s="25" t="s">
        <v>403</v>
      </c>
      <c r="AU314" s="25" t="s">
        <v>81</v>
      </c>
    </row>
    <row r="315" spans="2:63" s="11" customFormat="1" ht="29.85" customHeight="1">
      <c r="B315" s="224"/>
      <c r="C315" s="225"/>
      <c r="D315" s="226" t="s">
        <v>72</v>
      </c>
      <c r="E315" s="238" t="s">
        <v>4220</v>
      </c>
      <c r="F315" s="238" t="s">
        <v>4221</v>
      </c>
      <c r="G315" s="225"/>
      <c r="H315" s="225"/>
      <c r="I315" s="228"/>
      <c r="J315" s="239">
        <f>BK315</f>
        <v>0</v>
      </c>
      <c r="K315" s="225"/>
      <c r="L315" s="230"/>
      <c r="M315" s="231"/>
      <c r="N315" s="232"/>
      <c r="O315" s="232"/>
      <c r="P315" s="233">
        <f>SUM(P316:P317)</f>
        <v>0</v>
      </c>
      <c r="Q315" s="232"/>
      <c r="R315" s="233">
        <f>SUM(R316:R317)</f>
        <v>0</v>
      </c>
      <c r="S315" s="232"/>
      <c r="T315" s="234">
        <f>SUM(T316:T317)</f>
        <v>0</v>
      </c>
      <c r="AR315" s="235" t="s">
        <v>24</v>
      </c>
      <c r="AT315" s="236" t="s">
        <v>72</v>
      </c>
      <c r="AU315" s="236" t="s">
        <v>24</v>
      </c>
      <c r="AY315" s="235" t="s">
        <v>394</v>
      </c>
      <c r="BK315" s="237">
        <f>SUM(BK316:BK317)</f>
        <v>0</v>
      </c>
    </row>
    <row r="316" spans="2:65" s="1" customFormat="1" ht="16.5" customHeight="1">
      <c r="B316" s="47"/>
      <c r="C316" s="240" t="s">
        <v>672</v>
      </c>
      <c r="D316" s="240" t="s">
        <v>396</v>
      </c>
      <c r="E316" s="241" t="s">
        <v>4222</v>
      </c>
      <c r="F316" s="242" t="s">
        <v>4223</v>
      </c>
      <c r="G316" s="243" t="s">
        <v>2831</v>
      </c>
      <c r="H316" s="244">
        <v>1</v>
      </c>
      <c r="I316" s="245"/>
      <c r="J316" s="246">
        <f>ROUND(I316*H316,2)</f>
        <v>0</v>
      </c>
      <c r="K316" s="242" t="s">
        <v>22</v>
      </c>
      <c r="L316" s="73"/>
      <c r="M316" s="247" t="s">
        <v>22</v>
      </c>
      <c r="N316" s="248" t="s">
        <v>44</v>
      </c>
      <c r="O316" s="48"/>
      <c r="P316" s="249">
        <f>O316*H316</f>
        <v>0</v>
      </c>
      <c r="Q316" s="249">
        <v>0</v>
      </c>
      <c r="R316" s="249">
        <f>Q316*H316</f>
        <v>0</v>
      </c>
      <c r="S316" s="249">
        <v>0</v>
      </c>
      <c r="T316" s="250">
        <f>S316*H316</f>
        <v>0</v>
      </c>
      <c r="AR316" s="25" t="s">
        <v>786</v>
      </c>
      <c r="AT316" s="25" t="s">
        <v>396</v>
      </c>
      <c r="AU316" s="25" t="s">
        <v>81</v>
      </c>
      <c r="AY316" s="25" t="s">
        <v>394</v>
      </c>
      <c r="BE316" s="251">
        <f>IF(N316="základní",J316,0)</f>
        <v>0</v>
      </c>
      <c r="BF316" s="251">
        <f>IF(N316="snížená",J316,0)</f>
        <v>0</v>
      </c>
      <c r="BG316" s="251">
        <f>IF(N316="zákl. přenesená",J316,0)</f>
        <v>0</v>
      </c>
      <c r="BH316" s="251">
        <f>IF(N316="sníž. přenesená",J316,0)</f>
        <v>0</v>
      </c>
      <c r="BI316" s="251">
        <f>IF(N316="nulová",J316,0)</f>
        <v>0</v>
      </c>
      <c r="BJ316" s="25" t="s">
        <v>24</v>
      </c>
      <c r="BK316" s="251">
        <f>ROUND(I316*H316,2)</f>
        <v>0</v>
      </c>
      <c r="BL316" s="25" t="s">
        <v>786</v>
      </c>
      <c r="BM316" s="25" t="s">
        <v>947</v>
      </c>
    </row>
    <row r="317" spans="2:47" s="1" customFormat="1" ht="13.5">
      <c r="B317" s="47"/>
      <c r="C317" s="75"/>
      <c r="D317" s="252" t="s">
        <v>403</v>
      </c>
      <c r="E317" s="75"/>
      <c r="F317" s="253" t="s">
        <v>4223</v>
      </c>
      <c r="G317" s="75"/>
      <c r="H317" s="75"/>
      <c r="I317" s="208"/>
      <c r="J317" s="75"/>
      <c r="K317" s="75"/>
      <c r="L317" s="73"/>
      <c r="M317" s="254"/>
      <c r="N317" s="48"/>
      <c r="O317" s="48"/>
      <c r="P317" s="48"/>
      <c r="Q317" s="48"/>
      <c r="R317" s="48"/>
      <c r="S317" s="48"/>
      <c r="T317" s="96"/>
      <c r="AT317" s="25" t="s">
        <v>403</v>
      </c>
      <c r="AU317" s="25" t="s">
        <v>81</v>
      </c>
    </row>
    <row r="318" spans="2:63" s="11" customFormat="1" ht="29.85" customHeight="1">
      <c r="B318" s="224"/>
      <c r="C318" s="225"/>
      <c r="D318" s="226" t="s">
        <v>72</v>
      </c>
      <c r="E318" s="238" t="s">
        <v>4224</v>
      </c>
      <c r="F318" s="238" t="s">
        <v>4225</v>
      </c>
      <c r="G318" s="225"/>
      <c r="H318" s="225"/>
      <c r="I318" s="228"/>
      <c r="J318" s="239">
        <f>BK318</f>
        <v>0</v>
      </c>
      <c r="K318" s="225"/>
      <c r="L318" s="230"/>
      <c r="M318" s="231"/>
      <c r="N318" s="232"/>
      <c r="O318" s="232"/>
      <c r="P318" s="233">
        <f>SUM(P319:P324)</f>
        <v>0</v>
      </c>
      <c r="Q318" s="232"/>
      <c r="R318" s="233">
        <f>SUM(R319:R324)</f>
        <v>0</v>
      </c>
      <c r="S318" s="232"/>
      <c r="T318" s="234">
        <f>SUM(T319:T324)</f>
        <v>0</v>
      </c>
      <c r="AR318" s="235" t="s">
        <v>24</v>
      </c>
      <c r="AT318" s="236" t="s">
        <v>72</v>
      </c>
      <c r="AU318" s="236" t="s">
        <v>24</v>
      </c>
      <c r="AY318" s="235" t="s">
        <v>394</v>
      </c>
      <c r="BK318" s="237">
        <f>SUM(BK319:BK324)</f>
        <v>0</v>
      </c>
    </row>
    <row r="319" spans="2:65" s="1" customFormat="1" ht="16.5" customHeight="1">
      <c r="B319" s="47"/>
      <c r="C319" s="240" t="s">
        <v>678</v>
      </c>
      <c r="D319" s="240" t="s">
        <v>396</v>
      </c>
      <c r="E319" s="241" t="s">
        <v>4226</v>
      </c>
      <c r="F319" s="242" t="s">
        <v>4227</v>
      </c>
      <c r="G319" s="243" t="s">
        <v>2831</v>
      </c>
      <c r="H319" s="244">
        <v>4</v>
      </c>
      <c r="I319" s="245"/>
      <c r="J319" s="246">
        <f>ROUND(I319*H319,2)</f>
        <v>0</v>
      </c>
      <c r="K319" s="242" t="s">
        <v>22</v>
      </c>
      <c r="L319" s="73"/>
      <c r="M319" s="247" t="s">
        <v>22</v>
      </c>
      <c r="N319" s="248" t="s">
        <v>44</v>
      </c>
      <c r="O319" s="48"/>
      <c r="P319" s="249">
        <f>O319*H319</f>
        <v>0</v>
      </c>
      <c r="Q319" s="249">
        <v>0</v>
      </c>
      <c r="R319" s="249">
        <f>Q319*H319</f>
        <v>0</v>
      </c>
      <c r="S319" s="249">
        <v>0</v>
      </c>
      <c r="T319" s="250">
        <f>S319*H319</f>
        <v>0</v>
      </c>
      <c r="AR319" s="25" t="s">
        <v>786</v>
      </c>
      <c r="AT319" s="25" t="s">
        <v>396</v>
      </c>
      <c r="AU319" s="25" t="s">
        <v>81</v>
      </c>
      <c r="AY319" s="25" t="s">
        <v>394</v>
      </c>
      <c r="BE319" s="251">
        <f>IF(N319="základní",J319,0)</f>
        <v>0</v>
      </c>
      <c r="BF319" s="251">
        <f>IF(N319="snížená",J319,0)</f>
        <v>0</v>
      </c>
      <c r="BG319" s="251">
        <f>IF(N319="zákl. přenesená",J319,0)</f>
        <v>0</v>
      </c>
      <c r="BH319" s="251">
        <f>IF(N319="sníž. přenesená",J319,0)</f>
        <v>0</v>
      </c>
      <c r="BI319" s="251">
        <f>IF(N319="nulová",J319,0)</f>
        <v>0</v>
      </c>
      <c r="BJ319" s="25" t="s">
        <v>24</v>
      </c>
      <c r="BK319" s="251">
        <f>ROUND(I319*H319,2)</f>
        <v>0</v>
      </c>
      <c r="BL319" s="25" t="s">
        <v>786</v>
      </c>
      <c r="BM319" s="25" t="s">
        <v>960</v>
      </c>
    </row>
    <row r="320" spans="2:47" s="1" customFormat="1" ht="13.5">
      <c r="B320" s="47"/>
      <c r="C320" s="75"/>
      <c r="D320" s="252" t="s">
        <v>403</v>
      </c>
      <c r="E320" s="75"/>
      <c r="F320" s="253" t="s">
        <v>4227</v>
      </c>
      <c r="G320" s="75"/>
      <c r="H320" s="75"/>
      <c r="I320" s="208"/>
      <c r="J320" s="75"/>
      <c r="K320" s="75"/>
      <c r="L320" s="73"/>
      <c r="M320" s="254"/>
      <c r="N320" s="48"/>
      <c r="O320" s="48"/>
      <c r="P320" s="48"/>
      <c r="Q320" s="48"/>
      <c r="R320" s="48"/>
      <c r="S320" s="48"/>
      <c r="T320" s="96"/>
      <c r="AT320" s="25" t="s">
        <v>403</v>
      </c>
      <c r="AU320" s="25" t="s">
        <v>81</v>
      </c>
    </row>
    <row r="321" spans="2:65" s="1" customFormat="1" ht="16.5" customHeight="1">
      <c r="B321" s="47"/>
      <c r="C321" s="240" t="s">
        <v>684</v>
      </c>
      <c r="D321" s="240" t="s">
        <v>396</v>
      </c>
      <c r="E321" s="241" t="s">
        <v>4228</v>
      </c>
      <c r="F321" s="242" t="s">
        <v>4229</v>
      </c>
      <c r="G321" s="243" t="s">
        <v>2831</v>
      </c>
      <c r="H321" s="244">
        <v>1</v>
      </c>
      <c r="I321" s="245"/>
      <c r="J321" s="246">
        <f>ROUND(I321*H321,2)</f>
        <v>0</v>
      </c>
      <c r="K321" s="242" t="s">
        <v>22</v>
      </c>
      <c r="L321" s="73"/>
      <c r="M321" s="247" t="s">
        <v>22</v>
      </c>
      <c r="N321" s="248" t="s">
        <v>44</v>
      </c>
      <c r="O321" s="48"/>
      <c r="P321" s="249">
        <f>O321*H321</f>
        <v>0</v>
      </c>
      <c r="Q321" s="249">
        <v>0</v>
      </c>
      <c r="R321" s="249">
        <f>Q321*H321</f>
        <v>0</v>
      </c>
      <c r="S321" s="249">
        <v>0</v>
      </c>
      <c r="T321" s="250">
        <f>S321*H321</f>
        <v>0</v>
      </c>
      <c r="AR321" s="25" t="s">
        <v>786</v>
      </c>
      <c r="AT321" s="25" t="s">
        <v>396</v>
      </c>
      <c r="AU321" s="25" t="s">
        <v>81</v>
      </c>
      <c r="AY321" s="25" t="s">
        <v>394</v>
      </c>
      <c r="BE321" s="251">
        <f>IF(N321="základní",J321,0)</f>
        <v>0</v>
      </c>
      <c r="BF321" s="251">
        <f>IF(N321="snížená",J321,0)</f>
        <v>0</v>
      </c>
      <c r="BG321" s="251">
        <f>IF(N321="zákl. přenesená",J321,0)</f>
        <v>0</v>
      </c>
      <c r="BH321" s="251">
        <f>IF(N321="sníž. přenesená",J321,0)</f>
        <v>0</v>
      </c>
      <c r="BI321" s="251">
        <f>IF(N321="nulová",J321,0)</f>
        <v>0</v>
      </c>
      <c r="BJ321" s="25" t="s">
        <v>24</v>
      </c>
      <c r="BK321" s="251">
        <f>ROUND(I321*H321,2)</f>
        <v>0</v>
      </c>
      <c r="BL321" s="25" t="s">
        <v>786</v>
      </c>
      <c r="BM321" s="25" t="s">
        <v>972</v>
      </c>
    </row>
    <row r="322" spans="2:47" s="1" customFormat="1" ht="13.5">
      <c r="B322" s="47"/>
      <c r="C322" s="75"/>
      <c r="D322" s="252" t="s">
        <v>403</v>
      </c>
      <c r="E322" s="75"/>
      <c r="F322" s="253" t="s">
        <v>4229</v>
      </c>
      <c r="G322" s="75"/>
      <c r="H322" s="75"/>
      <c r="I322" s="208"/>
      <c r="J322" s="75"/>
      <c r="K322" s="75"/>
      <c r="L322" s="73"/>
      <c r="M322" s="254"/>
      <c r="N322" s="48"/>
      <c r="O322" s="48"/>
      <c r="P322" s="48"/>
      <c r="Q322" s="48"/>
      <c r="R322" s="48"/>
      <c r="S322" s="48"/>
      <c r="T322" s="96"/>
      <c r="AT322" s="25" t="s">
        <v>403</v>
      </c>
      <c r="AU322" s="25" t="s">
        <v>81</v>
      </c>
    </row>
    <row r="323" spans="2:65" s="1" customFormat="1" ht="16.5" customHeight="1">
      <c r="B323" s="47"/>
      <c r="C323" s="240" t="s">
        <v>689</v>
      </c>
      <c r="D323" s="240" t="s">
        <v>396</v>
      </c>
      <c r="E323" s="241" t="s">
        <v>4230</v>
      </c>
      <c r="F323" s="242" t="s">
        <v>4231</v>
      </c>
      <c r="G323" s="243" t="s">
        <v>2831</v>
      </c>
      <c r="H323" s="244">
        <v>3</v>
      </c>
      <c r="I323" s="245"/>
      <c r="J323" s="246">
        <f>ROUND(I323*H323,2)</f>
        <v>0</v>
      </c>
      <c r="K323" s="242" t="s">
        <v>22</v>
      </c>
      <c r="L323" s="73"/>
      <c r="M323" s="247" t="s">
        <v>22</v>
      </c>
      <c r="N323" s="248" t="s">
        <v>44</v>
      </c>
      <c r="O323" s="48"/>
      <c r="P323" s="249">
        <f>O323*H323</f>
        <v>0</v>
      </c>
      <c r="Q323" s="249">
        <v>0</v>
      </c>
      <c r="R323" s="249">
        <f>Q323*H323</f>
        <v>0</v>
      </c>
      <c r="S323" s="249">
        <v>0</v>
      </c>
      <c r="T323" s="250">
        <f>S323*H323</f>
        <v>0</v>
      </c>
      <c r="AR323" s="25" t="s">
        <v>786</v>
      </c>
      <c r="AT323" s="25" t="s">
        <v>396</v>
      </c>
      <c r="AU323" s="25" t="s">
        <v>81</v>
      </c>
      <c r="AY323" s="25" t="s">
        <v>394</v>
      </c>
      <c r="BE323" s="251">
        <f>IF(N323="základní",J323,0)</f>
        <v>0</v>
      </c>
      <c r="BF323" s="251">
        <f>IF(N323="snížená",J323,0)</f>
        <v>0</v>
      </c>
      <c r="BG323" s="251">
        <f>IF(N323="zákl. přenesená",J323,0)</f>
        <v>0</v>
      </c>
      <c r="BH323" s="251">
        <f>IF(N323="sníž. přenesená",J323,0)</f>
        <v>0</v>
      </c>
      <c r="BI323" s="251">
        <f>IF(N323="nulová",J323,0)</f>
        <v>0</v>
      </c>
      <c r="BJ323" s="25" t="s">
        <v>24</v>
      </c>
      <c r="BK323" s="251">
        <f>ROUND(I323*H323,2)</f>
        <v>0</v>
      </c>
      <c r="BL323" s="25" t="s">
        <v>786</v>
      </c>
      <c r="BM323" s="25" t="s">
        <v>983</v>
      </c>
    </row>
    <row r="324" spans="2:47" s="1" customFormat="1" ht="13.5">
      <c r="B324" s="47"/>
      <c r="C324" s="75"/>
      <c r="D324" s="252" t="s">
        <v>403</v>
      </c>
      <c r="E324" s="75"/>
      <c r="F324" s="253" t="s">
        <v>4231</v>
      </c>
      <c r="G324" s="75"/>
      <c r="H324" s="75"/>
      <c r="I324" s="208"/>
      <c r="J324" s="75"/>
      <c r="K324" s="75"/>
      <c r="L324" s="73"/>
      <c r="M324" s="254"/>
      <c r="N324" s="48"/>
      <c r="O324" s="48"/>
      <c r="P324" s="48"/>
      <c r="Q324" s="48"/>
      <c r="R324" s="48"/>
      <c r="S324" s="48"/>
      <c r="T324" s="96"/>
      <c r="AT324" s="25" t="s">
        <v>403</v>
      </c>
      <c r="AU324" s="25" t="s">
        <v>81</v>
      </c>
    </row>
    <row r="325" spans="2:63" s="11" customFormat="1" ht="29.85" customHeight="1">
      <c r="B325" s="224"/>
      <c r="C325" s="225"/>
      <c r="D325" s="226" t="s">
        <v>72</v>
      </c>
      <c r="E325" s="238" t="s">
        <v>4232</v>
      </c>
      <c r="F325" s="238" t="s">
        <v>4233</v>
      </c>
      <c r="G325" s="225"/>
      <c r="H325" s="225"/>
      <c r="I325" s="228"/>
      <c r="J325" s="239">
        <f>BK325</f>
        <v>0</v>
      </c>
      <c r="K325" s="225"/>
      <c r="L325" s="230"/>
      <c r="M325" s="231"/>
      <c r="N325" s="232"/>
      <c r="O325" s="232"/>
      <c r="P325" s="233">
        <f>SUM(P326:P331)</f>
        <v>0</v>
      </c>
      <c r="Q325" s="232"/>
      <c r="R325" s="233">
        <f>SUM(R326:R331)</f>
        <v>0</v>
      </c>
      <c r="S325" s="232"/>
      <c r="T325" s="234">
        <f>SUM(T326:T331)</f>
        <v>0</v>
      </c>
      <c r="AR325" s="235" t="s">
        <v>24</v>
      </c>
      <c r="AT325" s="236" t="s">
        <v>72</v>
      </c>
      <c r="AU325" s="236" t="s">
        <v>24</v>
      </c>
      <c r="AY325" s="235" t="s">
        <v>394</v>
      </c>
      <c r="BK325" s="237">
        <f>SUM(BK326:BK331)</f>
        <v>0</v>
      </c>
    </row>
    <row r="326" spans="2:65" s="1" customFormat="1" ht="16.5" customHeight="1">
      <c r="B326" s="47"/>
      <c r="C326" s="240" t="s">
        <v>694</v>
      </c>
      <c r="D326" s="240" t="s">
        <v>396</v>
      </c>
      <c r="E326" s="241" t="s">
        <v>4234</v>
      </c>
      <c r="F326" s="242" t="s">
        <v>4235</v>
      </c>
      <c r="G326" s="243" t="s">
        <v>2831</v>
      </c>
      <c r="H326" s="244">
        <v>1</v>
      </c>
      <c r="I326" s="245"/>
      <c r="J326" s="246">
        <f>ROUND(I326*H326,2)</f>
        <v>0</v>
      </c>
      <c r="K326" s="242" t="s">
        <v>22</v>
      </c>
      <c r="L326" s="73"/>
      <c r="M326" s="247" t="s">
        <v>22</v>
      </c>
      <c r="N326" s="248" t="s">
        <v>44</v>
      </c>
      <c r="O326" s="48"/>
      <c r="P326" s="249">
        <f>O326*H326</f>
        <v>0</v>
      </c>
      <c r="Q326" s="249">
        <v>0</v>
      </c>
      <c r="R326" s="249">
        <f>Q326*H326</f>
        <v>0</v>
      </c>
      <c r="S326" s="249">
        <v>0</v>
      </c>
      <c r="T326" s="250">
        <f>S326*H326</f>
        <v>0</v>
      </c>
      <c r="AR326" s="25" t="s">
        <v>786</v>
      </c>
      <c r="AT326" s="25" t="s">
        <v>396</v>
      </c>
      <c r="AU326" s="25" t="s">
        <v>81</v>
      </c>
      <c r="AY326" s="25" t="s">
        <v>394</v>
      </c>
      <c r="BE326" s="251">
        <f>IF(N326="základní",J326,0)</f>
        <v>0</v>
      </c>
      <c r="BF326" s="251">
        <f>IF(N326="snížená",J326,0)</f>
        <v>0</v>
      </c>
      <c r="BG326" s="251">
        <f>IF(N326="zákl. přenesená",J326,0)</f>
        <v>0</v>
      </c>
      <c r="BH326" s="251">
        <f>IF(N326="sníž. přenesená",J326,0)</f>
        <v>0</v>
      </c>
      <c r="BI326" s="251">
        <f>IF(N326="nulová",J326,0)</f>
        <v>0</v>
      </c>
      <c r="BJ326" s="25" t="s">
        <v>24</v>
      </c>
      <c r="BK326" s="251">
        <f>ROUND(I326*H326,2)</f>
        <v>0</v>
      </c>
      <c r="BL326" s="25" t="s">
        <v>786</v>
      </c>
      <c r="BM326" s="25" t="s">
        <v>996</v>
      </c>
    </row>
    <row r="327" spans="2:47" s="1" customFormat="1" ht="13.5">
      <c r="B327" s="47"/>
      <c r="C327" s="75"/>
      <c r="D327" s="252" t="s">
        <v>403</v>
      </c>
      <c r="E327" s="75"/>
      <c r="F327" s="253" t="s">
        <v>4235</v>
      </c>
      <c r="G327" s="75"/>
      <c r="H327" s="75"/>
      <c r="I327" s="208"/>
      <c r="J327" s="75"/>
      <c r="K327" s="75"/>
      <c r="L327" s="73"/>
      <c r="M327" s="254"/>
      <c r="N327" s="48"/>
      <c r="O327" s="48"/>
      <c r="P327" s="48"/>
      <c r="Q327" s="48"/>
      <c r="R327" s="48"/>
      <c r="S327" s="48"/>
      <c r="T327" s="96"/>
      <c r="AT327" s="25" t="s">
        <v>403</v>
      </c>
      <c r="AU327" s="25" t="s">
        <v>81</v>
      </c>
    </row>
    <row r="328" spans="2:65" s="1" customFormat="1" ht="16.5" customHeight="1">
      <c r="B328" s="47"/>
      <c r="C328" s="240" t="s">
        <v>700</v>
      </c>
      <c r="D328" s="240" t="s">
        <v>396</v>
      </c>
      <c r="E328" s="241" t="s">
        <v>4236</v>
      </c>
      <c r="F328" s="242" t="s">
        <v>4237</v>
      </c>
      <c r="G328" s="243" t="s">
        <v>2831</v>
      </c>
      <c r="H328" s="244">
        <v>2</v>
      </c>
      <c r="I328" s="245"/>
      <c r="J328" s="246">
        <f>ROUND(I328*H328,2)</f>
        <v>0</v>
      </c>
      <c r="K328" s="242" t="s">
        <v>22</v>
      </c>
      <c r="L328" s="73"/>
      <c r="M328" s="247" t="s">
        <v>22</v>
      </c>
      <c r="N328" s="248" t="s">
        <v>44</v>
      </c>
      <c r="O328" s="48"/>
      <c r="P328" s="249">
        <f>O328*H328</f>
        <v>0</v>
      </c>
      <c r="Q328" s="249">
        <v>0</v>
      </c>
      <c r="R328" s="249">
        <f>Q328*H328</f>
        <v>0</v>
      </c>
      <c r="S328" s="249">
        <v>0</v>
      </c>
      <c r="T328" s="250">
        <f>S328*H328</f>
        <v>0</v>
      </c>
      <c r="AR328" s="25" t="s">
        <v>786</v>
      </c>
      <c r="AT328" s="25" t="s">
        <v>396</v>
      </c>
      <c r="AU328" s="25" t="s">
        <v>81</v>
      </c>
      <c r="AY328" s="25" t="s">
        <v>394</v>
      </c>
      <c r="BE328" s="251">
        <f>IF(N328="základní",J328,0)</f>
        <v>0</v>
      </c>
      <c r="BF328" s="251">
        <f>IF(N328="snížená",J328,0)</f>
        <v>0</v>
      </c>
      <c r="BG328" s="251">
        <f>IF(N328="zákl. přenesená",J328,0)</f>
        <v>0</v>
      </c>
      <c r="BH328" s="251">
        <f>IF(N328="sníž. přenesená",J328,0)</f>
        <v>0</v>
      </c>
      <c r="BI328" s="251">
        <f>IF(N328="nulová",J328,0)</f>
        <v>0</v>
      </c>
      <c r="BJ328" s="25" t="s">
        <v>24</v>
      </c>
      <c r="BK328" s="251">
        <f>ROUND(I328*H328,2)</f>
        <v>0</v>
      </c>
      <c r="BL328" s="25" t="s">
        <v>786</v>
      </c>
      <c r="BM328" s="25" t="s">
        <v>1008</v>
      </c>
    </row>
    <row r="329" spans="2:47" s="1" customFormat="1" ht="13.5">
      <c r="B329" s="47"/>
      <c r="C329" s="75"/>
      <c r="D329" s="252" t="s">
        <v>403</v>
      </c>
      <c r="E329" s="75"/>
      <c r="F329" s="253" t="s">
        <v>4237</v>
      </c>
      <c r="G329" s="75"/>
      <c r="H329" s="75"/>
      <c r="I329" s="208"/>
      <c r="J329" s="75"/>
      <c r="K329" s="75"/>
      <c r="L329" s="73"/>
      <c r="M329" s="254"/>
      <c r="N329" s="48"/>
      <c r="O329" s="48"/>
      <c r="P329" s="48"/>
      <c r="Q329" s="48"/>
      <c r="R329" s="48"/>
      <c r="S329" s="48"/>
      <c r="T329" s="96"/>
      <c r="AT329" s="25" t="s">
        <v>403</v>
      </c>
      <c r="AU329" s="25" t="s">
        <v>81</v>
      </c>
    </row>
    <row r="330" spans="2:65" s="1" customFormat="1" ht="16.5" customHeight="1">
      <c r="B330" s="47"/>
      <c r="C330" s="240" t="s">
        <v>709</v>
      </c>
      <c r="D330" s="240" t="s">
        <v>396</v>
      </c>
      <c r="E330" s="241" t="s">
        <v>4238</v>
      </c>
      <c r="F330" s="242" t="s">
        <v>4239</v>
      </c>
      <c r="G330" s="243" t="s">
        <v>2831</v>
      </c>
      <c r="H330" s="244">
        <v>3</v>
      </c>
      <c r="I330" s="245"/>
      <c r="J330" s="246">
        <f>ROUND(I330*H330,2)</f>
        <v>0</v>
      </c>
      <c r="K330" s="242" t="s">
        <v>22</v>
      </c>
      <c r="L330" s="73"/>
      <c r="M330" s="247" t="s">
        <v>22</v>
      </c>
      <c r="N330" s="248" t="s">
        <v>44</v>
      </c>
      <c r="O330" s="48"/>
      <c r="P330" s="249">
        <f>O330*H330</f>
        <v>0</v>
      </c>
      <c r="Q330" s="249">
        <v>0</v>
      </c>
      <c r="R330" s="249">
        <f>Q330*H330</f>
        <v>0</v>
      </c>
      <c r="S330" s="249">
        <v>0</v>
      </c>
      <c r="T330" s="250">
        <f>S330*H330</f>
        <v>0</v>
      </c>
      <c r="AR330" s="25" t="s">
        <v>786</v>
      </c>
      <c r="AT330" s="25" t="s">
        <v>396</v>
      </c>
      <c r="AU330" s="25" t="s">
        <v>81</v>
      </c>
      <c r="AY330" s="25" t="s">
        <v>394</v>
      </c>
      <c r="BE330" s="251">
        <f>IF(N330="základní",J330,0)</f>
        <v>0</v>
      </c>
      <c r="BF330" s="251">
        <f>IF(N330="snížená",J330,0)</f>
        <v>0</v>
      </c>
      <c r="BG330" s="251">
        <f>IF(N330="zákl. přenesená",J330,0)</f>
        <v>0</v>
      </c>
      <c r="BH330" s="251">
        <f>IF(N330="sníž. přenesená",J330,0)</f>
        <v>0</v>
      </c>
      <c r="BI330" s="251">
        <f>IF(N330="nulová",J330,0)</f>
        <v>0</v>
      </c>
      <c r="BJ330" s="25" t="s">
        <v>24</v>
      </c>
      <c r="BK330" s="251">
        <f>ROUND(I330*H330,2)</f>
        <v>0</v>
      </c>
      <c r="BL330" s="25" t="s">
        <v>786</v>
      </c>
      <c r="BM330" s="25" t="s">
        <v>1020</v>
      </c>
    </row>
    <row r="331" spans="2:47" s="1" customFormat="1" ht="13.5">
      <c r="B331" s="47"/>
      <c r="C331" s="75"/>
      <c r="D331" s="252" t="s">
        <v>403</v>
      </c>
      <c r="E331" s="75"/>
      <c r="F331" s="253" t="s">
        <v>4239</v>
      </c>
      <c r="G331" s="75"/>
      <c r="H331" s="75"/>
      <c r="I331" s="208"/>
      <c r="J331" s="75"/>
      <c r="K331" s="75"/>
      <c r="L331" s="73"/>
      <c r="M331" s="254"/>
      <c r="N331" s="48"/>
      <c r="O331" s="48"/>
      <c r="P331" s="48"/>
      <c r="Q331" s="48"/>
      <c r="R331" s="48"/>
      <c r="S331" s="48"/>
      <c r="T331" s="96"/>
      <c r="AT331" s="25" t="s">
        <v>403</v>
      </c>
      <c r="AU331" s="25" t="s">
        <v>81</v>
      </c>
    </row>
    <row r="332" spans="2:63" s="11" customFormat="1" ht="29.85" customHeight="1">
      <c r="B332" s="224"/>
      <c r="C332" s="225"/>
      <c r="D332" s="226" t="s">
        <v>72</v>
      </c>
      <c r="E332" s="238" t="s">
        <v>4175</v>
      </c>
      <c r="F332" s="238" t="s">
        <v>4176</v>
      </c>
      <c r="G332" s="225"/>
      <c r="H332" s="225"/>
      <c r="I332" s="228"/>
      <c r="J332" s="239">
        <f>BK332</f>
        <v>0</v>
      </c>
      <c r="K332" s="225"/>
      <c r="L332" s="230"/>
      <c r="M332" s="231"/>
      <c r="N332" s="232"/>
      <c r="O332" s="232"/>
      <c r="P332" s="233">
        <f>SUM(P333:P334)</f>
        <v>0</v>
      </c>
      <c r="Q332" s="232"/>
      <c r="R332" s="233">
        <f>SUM(R333:R334)</f>
        <v>0</v>
      </c>
      <c r="S332" s="232"/>
      <c r="T332" s="234">
        <f>SUM(T333:T334)</f>
        <v>0</v>
      </c>
      <c r="AR332" s="235" t="s">
        <v>24</v>
      </c>
      <c r="AT332" s="236" t="s">
        <v>72</v>
      </c>
      <c r="AU332" s="236" t="s">
        <v>24</v>
      </c>
      <c r="AY332" s="235" t="s">
        <v>394</v>
      </c>
      <c r="BK332" s="237">
        <f>SUM(BK333:BK334)</f>
        <v>0</v>
      </c>
    </row>
    <row r="333" spans="2:65" s="1" customFormat="1" ht="16.5" customHeight="1">
      <c r="B333" s="47"/>
      <c r="C333" s="240" t="s">
        <v>718</v>
      </c>
      <c r="D333" s="240" t="s">
        <v>396</v>
      </c>
      <c r="E333" s="241" t="s">
        <v>4177</v>
      </c>
      <c r="F333" s="242" t="s">
        <v>4178</v>
      </c>
      <c r="G333" s="243" t="s">
        <v>2831</v>
      </c>
      <c r="H333" s="244">
        <v>1</v>
      </c>
      <c r="I333" s="245"/>
      <c r="J333" s="246">
        <f>ROUND(I333*H333,2)</f>
        <v>0</v>
      </c>
      <c r="K333" s="242" t="s">
        <v>22</v>
      </c>
      <c r="L333" s="73"/>
      <c r="M333" s="247" t="s">
        <v>22</v>
      </c>
      <c r="N333" s="248" t="s">
        <v>44</v>
      </c>
      <c r="O333" s="48"/>
      <c r="P333" s="249">
        <f>O333*H333</f>
        <v>0</v>
      </c>
      <c r="Q333" s="249">
        <v>0</v>
      </c>
      <c r="R333" s="249">
        <f>Q333*H333</f>
        <v>0</v>
      </c>
      <c r="S333" s="249">
        <v>0</v>
      </c>
      <c r="T333" s="250">
        <f>S333*H333</f>
        <v>0</v>
      </c>
      <c r="AR333" s="25" t="s">
        <v>786</v>
      </c>
      <c r="AT333" s="25" t="s">
        <v>396</v>
      </c>
      <c r="AU333" s="25" t="s">
        <v>81</v>
      </c>
      <c r="AY333" s="25" t="s">
        <v>394</v>
      </c>
      <c r="BE333" s="251">
        <f>IF(N333="základní",J333,0)</f>
        <v>0</v>
      </c>
      <c r="BF333" s="251">
        <f>IF(N333="snížená",J333,0)</f>
        <v>0</v>
      </c>
      <c r="BG333" s="251">
        <f>IF(N333="zákl. přenesená",J333,0)</f>
        <v>0</v>
      </c>
      <c r="BH333" s="251">
        <f>IF(N333="sníž. přenesená",J333,0)</f>
        <v>0</v>
      </c>
      <c r="BI333" s="251">
        <f>IF(N333="nulová",J333,0)</f>
        <v>0</v>
      </c>
      <c r="BJ333" s="25" t="s">
        <v>24</v>
      </c>
      <c r="BK333" s="251">
        <f>ROUND(I333*H333,2)</f>
        <v>0</v>
      </c>
      <c r="BL333" s="25" t="s">
        <v>786</v>
      </c>
      <c r="BM333" s="25" t="s">
        <v>1028</v>
      </c>
    </row>
    <row r="334" spans="2:47" s="1" customFormat="1" ht="13.5">
      <c r="B334" s="47"/>
      <c r="C334" s="75"/>
      <c r="D334" s="252" t="s">
        <v>403</v>
      </c>
      <c r="E334" s="75"/>
      <c r="F334" s="253" t="s">
        <v>4178</v>
      </c>
      <c r="G334" s="75"/>
      <c r="H334" s="75"/>
      <c r="I334" s="208"/>
      <c r="J334" s="75"/>
      <c r="K334" s="75"/>
      <c r="L334" s="73"/>
      <c r="M334" s="254"/>
      <c r="N334" s="48"/>
      <c r="O334" s="48"/>
      <c r="P334" s="48"/>
      <c r="Q334" s="48"/>
      <c r="R334" s="48"/>
      <c r="S334" s="48"/>
      <c r="T334" s="96"/>
      <c r="AT334" s="25" t="s">
        <v>403</v>
      </c>
      <c r="AU334" s="25" t="s">
        <v>81</v>
      </c>
    </row>
    <row r="335" spans="2:63" s="11" customFormat="1" ht="29.85" customHeight="1">
      <c r="B335" s="224"/>
      <c r="C335" s="225"/>
      <c r="D335" s="226" t="s">
        <v>72</v>
      </c>
      <c r="E335" s="238" t="s">
        <v>4179</v>
      </c>
      <c r="F335" s="238" t="s">
        <v>4180</v>
      </c>
      <c r="G335" s="225"/>
      <c r="H335" s="225"/>
      <c r="I335" s="228"/>
      <c r="J335" s="239">
        <f>BK335</f>
        <v>0</v>
      </c>
      <c r="K335" s="225"/>
      <c r="L335" s="230"/>
      <c r="M335" s="231"/>
      <c r="N335" s="232"/>
      <c r="O335" s="232"/>
      <c r="P335" s="233">
        <f>SUM(P336:P337)</f>
        <v>0</v>
      </c>
      <c r="Q335" s="232"/>
      <c r="R335" s="233">
        <f>SUM(R336:R337)</f>
        <v>0</v>
      </c>
      <c r="S335" s="232"/>
      <c r="T335" s="234">
        <f>SUM(T336:T337)</f>
        <v>0</v>
      </c>
      <c r="AR335" s="235" t="s">
        <v>24</v>
      </c>
      <c r="AT335" s="236" t="s">
        <v>72</v>
      </c>
      <c r="AU335" s="236" t="s">
        <v>24</v>
      </c>
      <c r="AY335" s="235" t="s">
        <v>394</v>
      </c>
      <c r="BK335" s="237">
        <f>SUM(BK336:BK337)</f>
        <v>0</v>
      </c>
    </row>
    <row r="336" spans="2:65" s="1" customFormat="1" ht="16.5" customHeight="1">
      <c r="B336" s="47"/>
      <c r="C336" s="240" t="s">
        <v>723</v>
      </c>
      <c r="D336" s="240" t="s">
        <v>396</v>
      </c>
      <c r="E336" s="241" t="s">
        <v>4181</v>
      </c>
      <c r="F336" s="242" t="s">
        <v>4182</v>
      </c>
      <c r="G336" s="243" t="s">
        <v>2831</v>
      </c>
      <c r="H336" s="244">
        <v>1</v>
      </c>
      <c r="I336" s="245"/>
      <c r="J336" s="246">
        <f>ROUND(I336*H336,2)</f>
        <v>0</v>
      </c>
      <c r="K336" s="242" t="s">
        <v>22</v>
      </c>
      <c r="L336" s="73"/>
      <c r="M336" s="247" t="s">
        <v>22</v>
      </c>
      <c r="N336" s="248" t="s">
        <v>44</v>
      </c>
      <c r="O336" s="48"/>
      <c r="P336" s="249">
        <f>O336*H336</f>
        <v>0</v>
      </c>
      <c r="Q336" s="249">
        <v>0</v>
      </c>
      <c r="R336" s="249">
        <f>Q336*H336</f>
        <v>0</v>
      </c>
      <c r="S336" s="249">
        <v>0</v>
      </c>
      <c r="T336" s="250">
        <f>S336*H336</f>
        <v>0</v>
      </c>
      <c r="AR336" s="25" t="s">
        <v>786</v>
      </c>
      <c r="AT336" s="25" t="s">
        <v>396</v>
      </c>
      <c r="AU336" s="25" t="s">
        <v>81</v>
      </c>
      <c r="AY336" s="25" t="s">
        <v>394</v>
      </c>
      <c r="BE336" s="251">
        <f>IF(N336="základní",J336,0)</f>
        <v>0</v>
      </c>
      <c r="BF336" s="251">
        <f>IF(N336="snížená",J336,0)</f>
        <v>0</v>
      </c>
      <c r="BG336" s="251">
        <f>IF(N336="zákl. přenesená",J336,0)</f>
        <v>0</v>
      </c>
      <c r="BH336" s="251">
        <f>IF(N336="sníž. přenesená",J336,0)</f>
        <v>0</v>
      </c>
      <c r="BI336" s="251">
        <f>IF(N336="nulová",J336,0)</f>
        <v>0</v>
      </c>
      <c r="BJ336" s="25" t="s">
        <v>24</v>
      </c>
      <c r="BK336" s="251">
        <f>ROUND(I336*H336,2)</f>
        <v>0</v>
      </c>
      <c r="BL336" s="25" t="s">
        <v>786</v>
      </c>
      <c r="BM336" s="25" t="s">
        <v>1036</v>
      </c>
    </row>
    <row r="337" spans="2:47" s="1" customFormat="1" ht="13.5">
      <c r="B337" s="47"/>
      <c r="C337" s="75"/>
      <c r="D337" s="252" t="s">
        <v>403</v>
      </c>
      <c r="E337" s="75"/>
      <c r="F337" s="253" t="s">
        <v>4182</v>
      </c>
      <c r="G337" s="75"/>
      <c r="H337" s="75"/>
      <c r="I337" s="208"/>
      <c r="J337" s="75"/>
      <c r="K337" s="75"/>
      <c r="L337" s="73"/>
      <c r="M337" s="254"/>
      <c r="N337" s="48"/>
      <c r="O337" s="48"/>
      <c r="P337" s="48"/>
      <c r="Q337" s="48"/>
      <c r="R337" s="48"/>
      <c r="S337" s="48"/>
      <c r="T337" s="96"/>
      <c r="AT337" s="25" t="s">
        <v>403</v>
      </c>
      <c r="AU337" s="25" t="s">
        <v>81</v>
      </c>
    </row>
    <row r="338" spans="2:63" s="11" customFormat="1" ht="37.4" customHeight="1">
      <c r="B338" s="224"/>
      <c r="C338" s="225"/>
      <c r="D338" s="226" t="s">
        <v>72</v>
      </c>
      <c r="E338" s="227" t="s">
        <v>4240</v>
      </c>
      <c r="F338" s="227" t="s">
        <v>4241</v>
      </c>
      <c r="G338" s="225"/>
      <c r="H338" s="225"/>
      <c r="I338" s="228"/>
      <c r="J338" s="229">
        <f>BK338</f>
        <v>0</v>
      </c>
      <c r="K338" s="225"/>
      <c r="L338" s="230"/>
      <c r="M338" s="231"/>
      <c r="N338" s="232"/>
      <c r="O338" s="232"/>
      <c r="P338" s="233">
        <f>P339+P342+P345+P348+P359+P366+P375+P378</f>
        <v>0</v>
      </c>
      <c r="Q338" s="232"/>
      <c r="R338" s="233">
        <f>R339+R342+R345+R348+R359+R366+R375+R378</f>
        <v>0</v>
      </c>
      <c r="S338" s="232"/>
      <c r="T338" s="234">
        <f>T339+T342+T345+T348+T359+T366+T375+T378</f>
        <v>0</v>
      </c>
      <c r="AR338" s="235" t="s">
        <v>24</v>
      </c>
      <c r="AT338" s="236" t="s">
        <v>72</v>
      </c>
      <c r="AU338" s="236" t="s">
        <v>73</v>
      </c>
      <c r="AY338" s="235" t="s">
        <v>394</v>
      </c>
      <c r="BK338" s="237">
        <f>BK339+BK342+BK345+BK348+BK359+BK366+BK375+BK378</f>
        <v>0</v>
      </c>
    </row>
    <row r="339" spans="2:63" s="11" customFormat="1" ht="19.9" customHeight="1">
      <c r="B339" s="224"/>
      <c r="C339" s="225"/>
      <c r="D339" s="226" t="s">
        <v>72</v>
      </c>
      <c r="E339" s="238" t="s">
        <v>4242</v>
      </c>
      <c r="F339" s="238" t="s">
        <v>4243</v>
      </c>
      <c r="G339" s="225"/>
      <c r="H339" s="225"/>
      <c r="I339" s="228"/>
      <c r="J339" s="239">
        <f>BK339</f>
        <v>0</v>
      </c>
      <c r="K339" s="225"/>
      <c r="L339" s="230"/>
      <c r="M339" s="231"/>
      <c r="N339" s="232"/>
      <c r="O339" s="232"/>
      <c r="P339" s="233">
        <f>SUM(P340:P341)</f>
        <v>0</v>
      </c>
      <c r="Q339" s="232"/>
      <c r="R339" s="233">
        <f>SUM(R340:R341)</f>
        <v>0</v>
      </c>
      <c r="S339" s="232"/>
      <c r="T339" s="234">
        <f>SUM(T340:T341)</f>
        <v>0</v>
      </c>
      <c r="AR339" s="235" t="s">
        <v>24</v>
      </c>
      <c r="AT339" s="236" t="s">
        <v>72</v>
      </c>
      <c r="AU339" s="236" t="s">
        <v>24</v>
      </c>
      <c r="AY339" s="235" t="s">
        <v>394</v>
      </c>
      <c r="BK339" s="237">
        <f>SUM(BK340:BK341)</f>
        <v>0</v>
      </c>
    </row>
    <row r="340" spans="2:65" s="1" customFormat="1" ht="16.5" customHeight="1">
      <c r="B340" s="47"/>
      <c r="C340" s="240" t="s">
        <v>728</v>
      </c>
      <c r="D340" s="240" t="s">
        <v>396</v>
      </c>
      <c r="E340" s="241" t="s">
        <v>4244</v>
      </c>
      <c r="F340" s="242" t="s">
        <v>4245</v>
      </c>
      <c r="G340" s="243" t="s">
        <v>2831</v>
      </c>
      <c r="H340" s="244">
        <v>2</v>
      </c>
      <c r="I340" s="245"/>
      <c r="J340" s="246">
        <f>ROUND(I340*H340,2)</f>
        <v>0</v>
      </c>
      <c r="K340" s="242" t="s">
        <v>22</v>
      </c>
      <c r="L340" s="73"/>
      <c r="M340" s="247" t="s">
        <v>22</v>
      </c>
      <c r="N340" s="248" t="s">
        <v>44</v>
      </c>
      <c r="O340" s="48"/>
      <c r="P340" s="249">
        <f>O340*H340</f>
        <v>0</v>
      </c>
      <c r="Q340" s="249">
        <v>0</v>
      </c>
      <c r="R340" s="249">
        <f>Q340*H340</f>
        <v>0</v>
      </c>
      <c r="S340" s="249">
        <v>0</v>
      </c>
      <c r="T340" s="250">
        <f>S340*H340</f>
        <v>0</v>
      </c>
      <c r="AR340" s="25" t="s">
        <v>786</v>
      </c>
      <c r="AT340" s="25" t="s">
        <v>396</v>
      </c>
      <c r="AU340" s="25" t="s">
        <v>81</v>
      </c>
      <c r="AY340" s="25" t="s">
        <v>394</v>
      </c>
      <c r="BE340" s="251">
        <f>IF(N340="základní",J340,0)</f>
        <v>0</v>
      </c>
      <c r="BF340" s="251">
        <f>IF(N340="snížená",J340,0)</f>
        <v>0</v>
      </c>
      <c r="BG340" s="251">
        <f>IF(N340="zákl. přenesená",J340,0)</f>
        <v>0</v>
      </c>
      <c r="BH340" s="251">
        <f>IF(N340="sníž. přenesená",J340,0)</f>
        <v>0</v>
      </c>
      <c r="BI340" s="251">
        <f>IF(N340="nulová",J340,0)</f>
        <v>0</v>
      </c>
      <c r="BJ340" s="25" t="s">
        <v>24</v>
      </c>
      <c r="BK340" s="251">
        <f>ROUND(I340*H340,2)</f>
        <v>0</v>
      </c>
      <c r="BL340" s="25" t="s">
        <v>786</v>
      </c>
      <c r="BM340" s="25" t="s">
        <v>1050</v>
      </c>
    </row>
    <row r="341" spans="2:47" s="1" customFormat="1" ht="13.5">
      <c r="B341" s="47"/>
      <c r="C341" s="75"/>
      <c r="D341" s="252" t="s">
        <v>403</v>
      </c>
      <c r="E341" s="75"/>
      <c r="F341" s="253" t="s">
        <v>4245</v>
      </c>
      <c r="G341" s="75"/>
      <c r="H341" s="75"/>
      <c r="I341" s="208"/>
      <c r="J341" s="75"/>
      <c r="K341" s="75"/>
      <c r="L341" s="73"/>
      <c r="M341" s="254"/>
      <c r="N341" s="48"/>
      <c r="O341" s="48"/>
      <c r="P341" s="48"/>
      <c r="Q341" s="48"/>
      <c r="R341" s="48"/>
      <c r="S341" s="48"/>
      <c r="T341" s="96"/>
      <c r="AT341" s="25" t="s">
        <v>403</v>
      </c>
      <c r="AU341" s="25" t="s">
        <v>81</v>
      </c>
    </row>
    <row r="342" spans="2:63" s="11" customFormat="1" ht="29.85" customHeight="1">
      <c r="B342" s="224"/>
      <c r="C342" s="225"/>
      <c r="D342" s="226" t="s">
        <v>72</v>
      </c>
      <c r="E342" s="238" t="s">
        <v>4246</v>
      </c>
      <c r="F342" s="238" t="s">
        <v>4247</v>
      </c>
      <c r="G342" s="225"/>
      <c r="H342" s="225"/>
      <c r="I342" s="228"/>
      <c r="J342" s="239">
        <f>BK342</f>
        <v>0</v>
      </c>
      <c r="K342" s="225"/>
      <c r="L342" s="230"/>
      <c r="M342" s="231"/>
      <c r="N342" s="232"/>
      <c r="O342" s="232"/>
      <c r="P342" s="233">
        <f>SUM(P343:P344)</f>
        <v>0</v>
      </c>
      <c r="Q342" s="232"/>
      <c r="R342" s="233">
        <f>SUM(R343:R344)</f>
        <v>0</v>
      </c>
      <c r="S342" s="232"/>
      <c r="T342" s="234">
        <f>SUM(T343:T344)</f>
        <v>0</v>
      </c>
      <c r="AR342" s="235" t="s">
        <v>24</v>
      </c>
      <c r="AT342" s="236" t="s">
        <v>72</v>
      </c>
      <c r="AU342" s="236" t="s">
        <v>24</v>
      </c>
      <c r="AY342" s="235" t="s">
        <v>394</v>
      </c>
      <c r="BK342" s="237">
        <f>SUM(BK343:BK344)</f>
        <v>0</v>
      </c>
    </row>
    <row r="343" spans="2:65" s="1" customFormat="1" ht="16.5" customHeight="1">
      <c r="B343" s="47"/>
      <c r="C343" s="240" t="s">
        <v>735</v>
      </c>
      <c r="D343" s="240" t="s">
        <v>396</v>
      </c>
      <c r="E343" s="241" t="s">
        <v>4248</v>
      </c>
      <c r="F343" s="242" t="s">
        <v>4249</v>
      </c>
      <c r="G343" s="243" t="s">
        <v>2831</v>
      </c>
      <c r="H343" s="244">
        <v>1</v>
      </c>
      <c r="I343" s="245"/>
      <c r="J343" s="246">
        <f>ROUND(I343*H343,2)</f>
        <v>0</v>
      </c>
      <c r="K343" s="242" t="s">
        <v>22</v>
      </c>
      <c r="L343" s="73"/>
      <c r="M343" s="247" t="s">
        <v>22</v>
      </c>
      <c r="N343" s="248" t="s">
        <v>44</v>
      </c>
      <c r="O343" s="48"/>
      <c r="P343" s="249">
        <f>O343*H343</f>
        <v>0</v>
      </c>
      <c r="Q343" s="249">
        <v>0</v>
      </c>
      <c r="R343" s="249">
        <f>Q343*H343</f>
        <v>0</v>
      </c>
      <c r="S343" s="249">
        <v>0</v>
      </c>
      <c r="T343" s="250">
        <f>S343*H343</f>
        <v>0</v>
      </c>
      <c r="AR343" s="25" t="s">
        <v>786</v>
      </c>
      <c r="AT343" s="25" t="s">
        <v>396</v>
      </c>
      <c r="AU343" s="25" t="s">
        <v>81</v>
      </c>
      <c r="AY343" s="25" t="s">
        <v>394</v>
      </c>
      <c r="BE343" s="251">
        <f>IF(N343="základní",J343,0)</f>
        <v>0</v>
      </c>
      <c r="BF343" s="251">
        <f>IF(N343="snížená",J343,0)</f>
        <v>0</v>
      </c>
      <c r="BG343" s="251">
        <f>IF(N343="zákl. přenesená",J343,0)</f>
        <v>0</v>
      </c>
      <c r="BH343" s="251">
        <f>IF(N343="sníž. přenesená",J343,0)</f>
        <v>0</v>
      </c>
      <c r="BI343" s="251">
        <f>IF(N343="nulová",J343,0)</f>
        <v>0</v>
      </c>
      <c r="BJ343" s="25" t="s">
        <v>24</v>
      </c>
      <c r="BK343" s="251">
        <f>ROUND(I343*H343,2)</f>
        <v>0</v>
      </c>
      <c r="BL343" s="25" t="s">
        <v>786</v>
      </c>
      <c r="BM343" s="25" t="s">
        <v>1069</v>
      </c>
    </row>
    <row r="344" spans="2:47" s="1" customFormat="1" ht="13.5">
      <c r="B344" s="47"/>
      <c r="C344" s="75"/>
      <c r="D344" s="252" t="s">
        <v>403</v>
      </c>
      <c r="E344" s="75"/>
      <c r="F344" s="253" t="s">
        <v>4249</v>
      </c>
      <c r="G344" s="75"/>
      <c r="H344" s="75"/>
      <c r="I344" s="208"/>
      <c r="J344" s="75"/>
      <c r="K344" s="75"/>
      <c r="L344" s="73"/>
      <c r="M344" s="254"/>
      <c r="N344" s="48"/>
      <c r="O344" s="48"/>
      <c r="P344" s="48"/>
      <c r="Q344" s="48"/>
      <c r="R344" s="48"/>
      <c r="S344" s="48"/>
      <c r="T344" s="96"/>
      <c r="AT344" s="25" t="s">
        <v>403</v>
      </c>
      <c r="AU344" s="25" t="s">
        <v>81</v>
      </c>
    </row>
    <row r="345" spans="2:63" s="11" customFormat="1" ht="29.85" customHeight="1">
      <c r="B345" s="224"/>
      <c r="C345" s="225"/>
      <c r="D345" s="226" t="s">
        <v>72</v>
      </c>
      <c r="E345" s="238" t="s">
        <v>4250</v>
      </c>
      <c r="F345" s="238" t="s">
        <v>4251</v>
      </c>
      <c r="G345" s="225"/>
      <c r="H345" s="225"/>
      <c r="I345" s="228"/>
      <c r="J345" s="239">
        <f>BK345</f>
        <v>0</v>
      </c>
      <c r="K345" s="225"/>
      <c r="L345" s="230"/>
      <c r="M345" s="231"/>
      <c r="N345" s="232"/>
      <c r="O345" s="232"/>
      <c r="P345" s="233">
        <f>SUM(P346:P347)</f>
        <v>0</v>
      </c>
      <c r="Q345" s="232"/>
      <c r="R345" s="233">
        <f>SUM(R346:R347)</f>
        <v>0</v>
      </c>
      <c r="S345" s="232"/>
      <c r="T345" s="234">
        <f>SUM(T346:T347)</f>
        <v>0</v>
      </c>
      <c r="AR345" s="235" t="s">
        <v>24</v>
      </c>
      <c r="AT345" s="236" t="s">
        <v>72</v>
      </c>
      <c r="AU345" s="236" t="s">
        <v>24</v>
      </c>
      <c r="AY345" s="235" t="s">
        <v>394</v>
      </c>
      <c r="BK345" s="237">
        <f>SUM(BK346:BK347)</f>
        <v>0</v>
      </c>
    </row>
    <row r="346" spans="2:65" s="1" customFormat="1" ht="16.5" customHeight="1">
      <c r="B346" s="47"/>
      <c r="C346" s="240" t="s">
        <v>741</v>
      </c>
      <c r="D346" s="240" t="s">
        <v>396</v>
      </c>
      <c r="E346" s="241" t="s">
        <v>4252</v>
      </c>
      <c r="F346" s="242" t="s">
        <v>4253</v>
      </c>
      <c r="G346" s="243" t="s">
        <v>612</v>
      </c>
      <c r="H346" s="244">
        <v>25</v>
      </c>
      <c r="I346" s="245"/>
      <c r="J346" s="246">
        <f>ROUND(I346*H346,2)</f>
        <v>0</v>
      </c>
      <c r="K346" s="242" t="s">
        <v>22</v>
      </c>
      <c r="L346" s="73"/>
      <c r="M346" s="247" t="s">
        <v>22</v>
      </c>
      <c r="N346" s="248" t="s">
        <v>44</v>
      </c>
      <c r="O346" s="48"/>
      <c r="P346" s="249">
        <f>O346*H346</f>
        <v>0</v>
      </c>
      <c r="Q346" s="249">
        <v>0</v>
      </c>
      <c r="R346" s="249">
        <f>Q346*H346</f>
        <v>0</v>
      </c>
      <c r="S346" s="249">
        <v>0</v>
      </c>
      <c r="T346" s="250">
        <f>S346*H346</f>
        <v>0</v>
      </c>
      <c r="AR346" s="25" t="s">
        <v>786</v>
      </c>
      <c r="AT346" s="25" t="s">
        <v>396</v>
      </c>
      <c r="AU346" s="25" t="s">
        <v>81</v>
      </c>
      <c r="AY346" s="25" t="s">
        <v>394</v>
      </c>
      <c r="BE346" s="251">
        <f>IF(N346="základní",J346,0)</f>
        <v>0</v>
      </c>
      <c r="BF346" s="251">
        <f>IF(N346="snížená",J346,0)</f>
        <v>0</v>
      </c>
      <c r="BG346" s="251">
        <f>IF(N346="zákl. přenesená",J346,0)</f>
        <v>0</v>
      </c>
      <c r="BH346" s="251">
        <f>IF(N346="sníž. přenesená",J346,0)</f>
        <v>0</v>
      </c>
      <c r="BI346" s="251">
        <f>IF(N346="nulová",J346,0)</f>
        <v>0</v>
      </c>
      <c r="BJ346" s="25" t="s">
        <v>24</v>
      </c>
      <c r="BK346" s="251">
        <f>ROUND(I346*H346,2)</f>
        <v>0</v>
      </c>
      <c r="BL346" s="25" t="s">
        <v>786</v>
      </c>
      <c r="BM346" s="25" t="s">
        <v>1079</v>
      </c>
    </row>
    <row r="347" spans="2:47" s="1" customFormat="1" ht="13.5">
      <c r="B347" s="47"/>
      <c r="C347" s="75"/>
      <c r="D347" s="252" t="s">
        <v>403</v>
      </c>
      <c r="E347" s="75"/>
      <c r="F347" s="253" t="s">
        <v>4253</v>
      </c>
      <c r="G347" s="75"/>
      <c r="H347" s="75"/>
      <c r="I347" s="208"/>
      <c r="J347" s="75"/>
      <c r="K347" s="75"/>
      <c r="L347" s="73"/>
      <c r="M347" s="254"/>
      <c r="N347" s="48"/>
      <c r="O347" s="48"/>
      <c r="P347" s="48"/>
      <c r="Q347" s="48"/>
      <c r="R347" s="48"/>
      <c r="S347" s="48"/>
      <c r="T347" s="96"/>
      <c r="AT347" s="25" t="s">
        <v>403</v>
      </c>
      <c r="AU347" s="25" t="s">
        <v>81</v>
      </c>
    </row>
    <row r="348" spans="2:63" s="11" customFormat="1" ht="29.85" customHeight="1">
      <c r="B348" s="224"/>
      <c r="C348" s="225"/>
      <c r="D348" s="226" t="s">
        <v>72</v>
      </c>
      <c r="E348" s="238" t="s">
        <v>4254</v>
      </c>
      <c r="F348" s="238" t="s">
        <v>4255</v>
      </c>
      <c r="G348" s="225"/>
      <c r="H348" s="225"/>
      <c r="I348" s="228"/>
      <c r="J348" s="239">
        <f>BK348</f>
        <v>0</v>
      </c>
      <c r="K348" s="225"/>
      <c r="L348" s="230"/>
      <c r="M348" s="231"/>
      <c r="N348" s="232"/>
      <c r="O348" s="232"/>
      <c r="P348" s="233">
        <f>SUM(P349:P358)</f>
        <v>0</v>
      </c>
      <c r="Q348" s="232"/>
      <c r="R348" s="233">
        <f>SUM(R349:R358)</f>
        <v>0</v>
      </c>
      <c r="S348" s="232"/>
      <c r="T348" s="234">
        <f>SUM(T349:T358)</f>
        <v>0</v>
      </c>
      <c r="AR348" s="235" t="s">
        <v>24</v>
      </c>
      <c r="AT348" s="236" t="s">
        <v>72</v>
      </c>
      <c r="AU348" s="236" t="s">
        <v>24</v>
      </c>
      <c r="AY348" s="235" t="s">
        <v>394</v>
      </c>
      <c r="BK348" s="237">
        <f>SUM(BK349:BK358)</f>
        <v>0</v>
      </c>
    </row>
    <row r="349" spans="2:65" s="1" customFormat="1" ht="16.5" customHeight="1">
      <c r="B349" s="47"/>
      <c r="C349" s="240" t="s">
        <v>751</v>
      </c>
      <c r="D349" s="240" t="s">
        <v>396</v>
      </c>
      <c r="E349" s="241" t="s">
        <v>4256</v>
      </c>
      <c r="F349" s="242" t="s">
        <v>4257</v>
      </c>
      <c r="G349" s="243" t="s">
        <v>612</v>
      </c>
      <c r="H349" s="244">
        <v>133</v>
      </c>
      <c r="I349" s="245"/>
      <c r="J349" s="246">
        <f>ROUND(I349*H349,2)</f>
        <v>0</v>
      </c>
      <c r="K349" s="242" t="s">
        <v>22</v>
      </c>
      <c r="L349" s="73"/>
      <c r="M349" s="247" t="s">
        <v>22</v>
      </c>
      <c r="N349" s="248" t="s">
        <v>44</v>
      </c>
      <c r="O349" s="48"/>
      <c r="P349" s="249">
        <f>O349*H349</f>
        <v>0</v>
      </c>
      <c r="Q349" s="249">
        <v>0</v>
      </c>
      <c r="R349" s="249">
        <f>Q349*H349</f>
        <v>0</v>
      </c>
      <c r="S349" s="249">
        <v>0</v>
      </c>
      <c r="T349" s="250">
        <f>S349*H349</f>
        <v>0</v>
      </c>
      <c r="AR349" s="25" t="s">
        <v>786</v>
      </c>
      <c r="AT349" s="25" t="s">
        <v>396</v>
      </c>
      <c r="AU349" s="25" t="s">
        <v>81</v>
      </c>
      <c r="AY349" s="25" t="s">
        <v>394</v>
      </c>
      <c r="BE349" s="251">
        <f>IF(N349="základní",J349,0)</f>
        <v>0</v>
      </c>
      <c r="BF349" s="251">
        <f>IF(N349="snížená",J349,0)</f>
        <v>0</v>
      </c>
      <c r="BG349" s="251">
        <f>IF(N349="zákl. přenesená",J349,0)</f>
        <v>0</v>
      </c>
      <c r="BH349" s="251">
        <f>IF(N349="sníž. přenesená",J349,0)</f>
        <v>0</v>
      </c>
      <c r="BI349" s="251">
        <f>IF(N349="nulová",J349,0)</f>
        <v>0</v>
      </c>
      <c r="BJ349" s="25" t="s">
        <v>24</v>
      </c>
      <c r="BK349" s="251">
        <f>ROUND(I349*H349,2)</f>
        <v>0</v>
      </c>
      <c r="BL349" s="25" t="s">
        <v>786</v>
      </c>
      <c r="BM349" s="25" t="s">
        <v>1090</v>
      </c>
    </row>
    <row r="350" spans="2:47" s="1" customFormat="1" ht="13.5">
      <c r="B350" s="47"/>
      <c r="C350" s="75"/>
      <c r="D350" s="252" t="s">
        <v>403</v>
      </c>
      <c r="E350" s="75"/>
      <c r="F350" s="253" t="s">
        <v>4257</v>
      </c>
      <c r="G350" s="75"/>
      <c r="H350" s="75"/>
      <c r="I350" s="208"/>
      <c r="J350" s="75"/>
      <c r="K350" s="75"/>
      <c r="L350" s="73"/>
      <c r="M350" s="254"/>
      <c r="N350" s="48"/>
      <c r="O350" s="48"/>
      <c r="P350" s="48"/>
      <c r="Q350" s="48"/>
      <c r="R350" s="48"/>
      <c r="S350" s="48"/>
      <c r="T350" s="96"/>
      <c r="AT350" s="25" t="s">
        <v>403</v>
      </c>
      <c r="AU350" s="25" t="s">
        <v>81</v>
      </c>
    </row>
    <row r="351" spans="2:65" s="1" customFormat="1" ht="16.5" customHeight="1">
      <c r="B351" s="47"/>
      <c r="C351" s="240" t="s">
        <v>758</v>
      </c>
      <c r="D351" s="240" t="s">
        <v>396</v>
      </c>
      <c r="E351" s="241" t="s">
        <v>4258</v>
      </c>
      <c r="F351" s="242" t="s">
        <v>4259</v>
      </c>
      <c r="G351" s="243" t="s">
        <v>612</v>
      </c>
      <c r="H351" s="244">
        <v>86</v>
      </c>
      <c r="I351" s="245"/>
      <c r="J351" s="246">
        <f>ROUND(I351*H351,2)</f>
        <v>0</v>
      </c>
      <c r="K351" s="242" t="s">
        <v>22</v>
      </c>
      <c r="L351" s="73"/>
      <c r="M351" s="247" t="s">
        <v>22</v>
      </c>
      <c r="N351" s="248" t="s">
        <v>44</v>
      </c>
      <c r="O351" s="48"/>
      <c r="P351" s="249">
        <f>O351*H351</f>
        <v>0</v>
      </c>
      <c r="Q351" s="249">
        <v>0</v>
      </c>
      <c r="R351" s="249">
        <f>Q351*H351</f>
        <v>0</v>
      </c>
      <c r="S351" s="249">
        <v>0</v>
      </c>
      <c r="T351" s="250">
        <f>S351*H351</f>
        <v>0</v>
      </c>
      <c r="AR351" s="25" t="s">
        <v>786</v>
      </c>
      <c r="AT351" s="25" t="s">
        <v>396</v>
      </c>
      <c r="AU351" s="25" t="s">
        <v>81</v>
      </c>
      <c r="AY351" s="25" t="s">
        <v>394</v>
      </c>
      <c r="BE351" s="251">
        <f>IF(N351="základní",J351,0)</f>
        <v>0</v>
      </c>
      <c r="BF351" s="251">
        <f>IF(N351="snížená",J351,0)</f>
        <v>0</v>
      </c>
      <c r="BG351" s="251">
        <f>IF(N351="zákl. přenesená",J351,0)</f>
        <v>0</v>
      </c>
      <c r="BH351" s="251">
        <f>IF(N351="sníž. přenesená",J351,0)</f>
        <v>0</v>
      </c>
      <c r="BI351" s="251">
        <f>IF(N351="nulová",J351,0)</f>
        <v>0</v>
      </c>
      <c r="BJ351" s="25" t="s">
        <v>24</v>
      </c>
      <c r="BK351" s="251">
        <f>ROUND(I351*H351,2)</f>
        <v>0</v>
      </c>
      <c r="BL351" s="25" t="s">
        <v>786</v>
      </c>
      <c r="BM351" s="25" t="s">
        <v>1102</v>
      </c>
    </row>
    <row r="352" spans="2:47" s="1" customFormat="1" ht="13.5">
      <c r="B352" s="47"/>
      <c r="C352" s="75"/>
      <c r="D352" s="252" t="s">
        <v>403</v>
      </c>
      <c r="E352" s="75"/>
      <c r="F352" s="253" t="s">
        <v>4259</v>
      </c>
      <c r="G352" s="75"/>
      <c r="H352" s="75"/>
      <c r="I352" s="208"/>
      <c r="J352" s="75"/>
      <c r="K352" s="75"/>
      <c r="L352" s="73"/>
      <c r="M352" s="254"/>
      <c r="N352" s="48"/>
      <c r="O352" s="48"/>
      <c r="P352" s="48"/>
      <c r="Q352" s="48"/>
      <c r="R352" s="48"/>
      <c r="S352" s="48"/>
      <c r="T352" s="96"/>
      <c r="AT352" s="25" t="s">
        <v>403</v>
      </c>
      <c r="AU352" s="25" t="s">
        <v>81</v>
      </c>
    </row>
    <row r="353" spans="2:65" s="1" customFormat="1" ht="16.5" customHeight="1">
      <c r="B353" s="47"/>
      <c r="C353" s="240" t="s">
        <v>765</v>
      </c>
      <c r="D353" s="240" t="s">
        <v>396</v>
      </c>
      <c r="E353" s="241" t="s">
        <v>4260</v>
      </c>
      <c r="F353" s="242" t="s">
        <v>4261</v>
      </c>
      <c r="G353" s="243" t="s">
        <v>612</v>
      </c>
      <c r="H353" s="244">
        <v>96</v>
      </c>
      <c r="I353" s="245"/>
      <c r="J353" s="246">
        <f>ROUND(I353*H353,2)</f>
        <v>0</v>
      </c>
      <c r="K353" s="242" t="s">
        <v>22</v>
      </c>
      <c r="L353" s="73"/>
      <c r="M353" s="247" t="s">
        <v>22</v>
      </c>
      <c r="N353" s="248" t="s">
        <v>44</v>
      </c>
      <c r="O353" s="48"/>
      <c r="P353" s="249">
        <f>O353*H353</f>
        <v>0</v>
      </c>
      <c r="Q353" s="249">
        <v>0</v>
      </c>
      <c r="R353" s="249">
        <f>Q353*H353</f>
        <v>0</v>
      </c>
      <c r="S353" s="249">
        <v>0</v>
      </c>
      <c r="T353" s="250">
        <f>S353*H353</f>
        <v>0</v>
      </c>
      <c r="AR353" s="25" t="s">
        <v>786</v>
      </c>
      <c r="AT353" s="25" t="s">
        <v>396</v>
      </c>
      <c r="AU353" s="25" t="s">
        <v>81</v>
      </c>
      <c r="AY353" s="25" t="s">
        <v>394</v>
      </c>
      <c r="BE353" s="251">
        <f>IF(N353="základní",J353,0)</f>
        <v>0</v>
      </c>
      <c r="BF353" s="251">
        <f>IF(N353="snížená",J353,0)</f>
        <v>0</v>
      </c>
      <c r="BG353" s="251">
        <f>IF(N353="zákl. přenesená",J353,0)</f>
        <v>0</v>
      </c>
      <c r="BH353" s="251">
        <f>IF(N353="sníž. přenesená",J353,0)</f>
        <v>0</v>
      </c>
      <c r="BI353" s="251">
        <f>IF(N353="nulová",J353,0)</f>
        <v>0</v>
      </c>
      <c r="BJ353" s="25" t="s">
        <v>24</v>
      </c>
      <c r="BK353" s="251">
        <f>ROUND(I353*H353,2)</f>
        <v>0</v>
      </c>
      <c r="BL353" s="25" t="s">
        <v>786</v>
      </c>
      <c r="BM353" s="25" t="s">
        <v>1112</v>
      </c>
    </row>
    <row r="354" spans="2:47" s="1" customFormat="1" ht="13.5">
      <c r="B354" s="47"/>
      <c r="C354" s="75"/>
      <c r="D354" s="252" t="s">
        <v>403</v>
      </c>
      <c r="E354" s="75"/>
      <c r="F354" s="253" t="s">
        <v>4261</v>
      </c>
      <c r="G354" s="75"/>
      <c r="H354" s="75"/>
      <c r="I354" s="208"/>
      <c r="J354" s="75"/>
      <c r="K354" s="75"/>
      <c r="L354" s="73"/>
      <c r="M354" s="254"/>
      <c r="N354" s="48"/>
      <c r="O354" s="48"/>
      <c r="P354" s="48"/>
      <c r="Q354" s="48"/>
      <c r="R354" s="48"/>
      <c r="S354" s="48"/>
      <c r="T354" s="96"/>
      <c r="AT354" s="25" t="s">
        <v>403</v>
      </c>
      <c r="AU354" s="25" t="s">
        <v>81</v>
      </c>
    </row>
    <row r="355" spans="2:65" s="1" customFormat="1" ht="16.5" customHeight="1">
      <c r="B355" s="47"/>
      <c r="C355" s="240" t="s">
        <v>770</v>
      </c>
      <c r="D355" s="240" t="s">
        <v>396</v>
      </c>
      <c r="E355" s="241" t="s">
        <v>4262</v>
      </c>
      <c r="F355" s="242" t="s">
        <v>4263</v>
      </c>
      <c r="G355" s="243" t="s">
        <v>612</v>
      </c>
      <c r="H355" s="244">
        <v>181</v>
      </c>
      <c r="I355" s="245"/>
      <c r="J355" s="246">
        <f>ROUND(I355*H355,2)</f>
        <v>0</v>
      </c>
      <c r="K355" s="242" t="s">
        <v>22</v>
      </c>
      <c r="L355" s="73"/>
      <c r="M355" s="247" t="s">
        <v>22</v>
      </c>
      <c r="N355" s="248" t="s">
        <v>44</v>
      </c>
      <c r="O355" s="48"/>
      <c r="P355" s="249">
        <f>O355*H355</f>
        <v>0</v>
      </c>
      <c r="Q355" s="249">
        <v>0</v>
      </c>
      <c r="R355" s="249">
        <f>Q355*H355</f>
        <v>0</v>
      </c>
      <c r="S355" s="249">
        <v>0</v>
      </c>
      <c r="T355" s="250">
        <f>S355*H355</f>
        <v>0</v>
      </c>
      <c r="AR355" s="25" t="s">
        <v>786</v>
      </c>
      <c r="AT355" s="25" t="s">
        <v>396</v>
      </c>
      <c r="AU355" s="25" t="s">
        <v>81</v>
      </c>
      <c r="AY355" s="25" t="s">
        <v>394</v>
      </c>
      <c r="BE355" s="251">
        <f>IF(N355="základní",J355,0)</f>
        <v>0</v>
      </c>
      <c r="BF355" s="251">
        <f>IF(N355="snížená",J355,0)</f>
        <v>0</v>
      </c>
      <c r="BG355" s="251">
        <f>IF(N355="zákl. přenesená",J355,0)</f>
        <v>0</v>
      </c>
      <c r="BH355" s="251">
        <f>IF(N355="sníž. přenesená",J355,0)</f>
        <v>0</v>
      </c>
      <c r="BI355" s="251">
        <f>IF(N355="nulová",J355,0)</f>
        <v>0</v>
      </c>
      <c r="BJ355" s="25" t="s">
        <v>24</v>
      </c>
      <c r="BK355" s="251">
        <f>ROUND(I355*H355,2)</f>
        <v>0</v>
      </c>
      <c r="BL355" s="25" t="s">
        <v>786</v>
      </c>
      <c r="BM355" s="25" t="s">
        <v>1122</v>
      </c>
    </row>
    <row r="356" spans="2:47" s="1" customFormat="1" ht="13.5">
      <c r="B356" s="47"/>
      <c r="C356" s="75"/>
      <c r="D356" s="252" t="s">
        <v>403</v>
      </c>
      <c r="E356" s="75"/>
      <c r="F356" s="253" t="s">
        <v>4263</v>
      </c>
      <c r="G356" s="75"/>
      <c r="H356" s="75"/>
      <c r="I356" s="208"/>
      <c r="J356" s="75"/>
      <c r="K356" s="75"/>
      <c r="L356" s="73"/>
      <c r="M356" s="254"/>
      <c r="N356" s="48"/>
      <c r="O356" s="48"/>
      <c r="P356" s="48"/>
      <c r="Q356" s="48"/>
      <c r="R356" s="48"/>
      <c r="S356" s="48"/>
      <c r="T356" s="96"/>
      <c r="AT356" s="25" t="s">
        <v>403</v>
      </c>
      <c r="AU356" s="25" t="s">
        <v>81</v>
      </c>
    </row>
    <row r="357" spans="2:65" s="1" customFormat="1" ht="16.5" customHeight="1">
      <c r="B357" s="47"/>
      <c r="C357" s="240" t="s">
        <v>776</v>
      </c>
      <c r="D357" s="240" t="s">
        <v>396</v>
      </c>
      <c r="E357" s="241" t="s">
        <v>4264</v>
      </c>
      <c r="F357" s="242" t="s">
        <v>4265</v>
      </c>
      <c r="G357" s="243" t="s">
        <v>612</v>
      </c>
      <c r="H357" s="244">
        <v>1</v>
      </c>
      <c r="I357" s="245"/>
      <c r="J357" s="246">
        <f>ROUND(I357*H357,2)</f>
        <v>0</v>
      </c>
      <c r="K357" s="242" t="s">
        <v>22</v>
      </c>
      <c r="L357" s="73"/>
      <c r="M357" s="247" t="s">
        <v>22</v>
      </c>
      <c r="N357" s="248" t="s">
        <v>44</v>
      </c>
      <c r="O357" s="48"/>
      <c r="P357" s="249">
        <f>O357*H357</f>
        <v>0</v>
      </c>
      <c r="Q357" s="249">
        <v>0</v>
      </c>
      <c r="R357" s="249">
        <f>Q357*H357</f>
        <v>0</v>
      </c>
      <c r="S357" s="249">
        <v>0</v>
      </c>
      <c r="T357" s="250">
        <f>S357*H357</f>
        <v>0</v>
      </c>
      <c r="AR357" s="25" t="s">
        <v>786</v>
      </c>
      <c r="AT357" s="25" t="s">
        <v>396</v>
      </c>
      <c r="AU357" s="25" t="s">
        <v>81</v>
      </c>
      <c r="AY357" s="25" t="s">
        <v>394</v>
      </c>
      <c r="BE357" s="251">
        <f>IF(N357="základní",J357,0)</f>
        <v>0</v>
      </c>
      <c r="BF357" s="251">
        <f>IF(N357="snížená",J357,0)</f>
        <v>0</v>
      </c>
      <c r="BG357" s="251">
        <f>IF(N357="zákl. přenesená",J357,0)</f>
        <v>0</v>
      </c>
      <c r="BH357" s="251">
        <f>IF(N357="sníž. přenesená",J357,0)</f>
        <v>0</v>
      </c>
      <c r="BI357" s="251">
        <f>IF(N357="nulová",J357,0)</f>
        <v>0</v>
      </c>
      <c r="BJ357" s="25" t="s">
        <v>24</v>
      </c>
      <c r="BK357" s="251">
        <f>ROUND(I357*H357,2)</f>
        <v>0</v>
      </c>
      <c r="BL357" s="25" t="s">
        <v>786</v>
      </c>
      <c r="BM357" s="25" t="s">
        <v>1139</v>
      </c>
    </row>
    <row r="358" spans="2:47" s="1" customFormat="1" ht="13.5">
      <c r="B358" s="47"/>
      <c r="C358" s="75"/>
      <c r="D358" s="252" t="s">
        <v>403</v>
      </c>
      <c r="E358" s="75"/>
      <c r="F358" s="253" t="s">
        <v>4265</v>
      </c>
      <c r="G358" s="75"/>
      <c r="H358" s="75"/>
      <c r="I358" s="208"/>
      <c r="J358" s="75"/>
      <c r="K358" s="75"/>
      <c r="L358" s="73"/>
      <c r="M358" s="254"/>
      <c r="N358" s="48"/>
      <c r="O358" s="48"/>
      <c r="P358" s="48"/>
      <c r="Q358" s="48"/>
      <c r="R358" s="48"/>
      <c r="S358" s="48"/>
      <c r="T358" s="96"/>
      <c r="AT358" s="25" t="s">
        <v>403</v>
      </c>
      <c r="AU358" s="25" t="s">
        <v>81</v>
      </c>
    </row>
    <row r="359" spans="2:63" s="11" customFormat="1" ht="29.85" customHeight="1">
      <c r="B359" s="224"/>
      <c r="C359" s="225"/>
      <c r="D359" s="226" t="s">
        <v>72</v>
      </c>
      <c r="E359" s="238" t="s">
        <v>4266</v>
      </c>
      <c r="F359" s="238" t="s">
        <v>4267</v>
      </c>
      <c r="G359" s="225"/>
      <c r="H359" s="225"/>
      <c r="I359" s="228"/>
      <c r="J359" s="239">
        <f>BK359</f>
        <v>0</v>
      </c>
      <c r="K359" s="225"/>
      <c r="L359" s="230"/>
      <c r="M359" s="231"/>
      <c r="N359" s="232"/>
      <c r="O359" s="232"/>
      <c r="P359" s="233">
        <f>SUM(P360:P365)</f>
        <v>0</v>
      </c>
      <c r="Q359" s="232"/>
      <c r="R359" s="233">
        <f>SUM(R360:R365)</f>
        <v>0</v>
      </c>
      <c r="S359" s="232"/>
      <c r="T359" s="234">
        <f>SUM(T360:T365)</f>
        <v>0</v>
      </c>
      <c r="AR359" s="235" t="s">
        <v>24</v>
      </c>
      <c r="AT359" s="236" t="s">
        <v>72</v>
      </c>
      <c r="AU359" s="236" t="s">
        <v>24</v>
      </c>
      <c r="AY359" s="235" t="s">
        <v>394</v>
      </c>
      <c r="BK359" s="237">
        <f>SUM(BK360:BK365)</f>
        <v>0</v>
      </c>
    </row>
    <row r="360" spans="2:65" s="1" customFormat="1" ht="16.5" customHeight="1">
      <c r="B360" s="47"/>
      <c r="C360" s="240" t="s">
        <v>781</v>
      </c>
      <c r="D360" s="240" t="s">
        <v>396</v>
      </c>
      <c r="E360" s="241" t="s">
        <v>4268</v>
      </c>
      <c r="F360" s="242" t="s">
        <v>4269</v>
      </c>
      <c r="G360" s="243" t="s">
        <v>2831</v>
      </c>
      <c r="H360" s="244">
        <v>2</v>
      </c>
      <c r="I360" s="245"/>
      <c r="J360" s="246">
        <f>ROUND(I360*H360,2)</f>
        <v>0</v>
      </c>
      <c r="K360" s="242" t="s">
        <v>22</v>
      </c>
      <c r="L360" s="73"/>
      <c r="M360" s="247" t="s">
        <v>22</v>
      </c>
      <c r="N360" s="248" t="s">
        <v>44</v>
      </c>
      <c r="O360" s="48"/>
      <c r="P360" s="249">
        <f>O360*H360</f>
        <v>0</v>
      </c>
      <c r="Q360" s="249">
        <v>0</v>
      </c>
      <c r="R360" s="249">
        <f>Q360*H360</f>
        <v>0</v>
      </c>
      <c r="S360" s="249">
        <v>0</v>
      </c>
      <c r="T360" s="250">
        <f>S360*H360</f>
        <v>0</v>
      </c>
      <c r="AR360" s="25" t="s">
        <v>786</v>
      </c>
      <c r="AT360" s="25" t="s">
        <v>396</v>
      </c>
      <c r="AU360" s="25" t="s">
        <v>81</v>
      </c>
      <c r="AY360" s="25" t="s">
        <v>394</v>
      </c>
      <c r="BE360" s="251">
        <f>IF(N360="základní",J360,0)</f>
        <v>0</v>
      </c>
      <c r="BF360" s="251">
        <f>IF(N360="snížená",J360,0)</f>
        <v>0</v>
      </c>
      <c r="BG360" s="251">
        <f>IF(N360="zákl. přenesená",J360,0)</f>
        <v>0</v>
      </c>
      <c r="BH360" s="251">
        <f>IF(N360="sníž. přenesená",J360,0)</f>
        <v>0</v>
      </c>
      <c r="BI360" s="251">
        <f>IF(N360="nulová",J360,0)</f>
        <v>0</v>
      </c>
      <c r="BJ360" s="25" t="s">
        <v>24</v>
      </c>
      <c r="BK360" s="251">
        <f>ROUND(I360*H360,2)</f>
        <v>0</v>
      </c>
      <c r="BL360" s="25" t="s">
        <v>786</v>
      </c>
      <c r="BM360" s="25" t="s">
        <v>1149</v>
      </c>
    </row>
    <row r="361" spans="2:47" s="1" customFormat="1" ht="13.5">
      <c r="B361" s="47"/>
      <c r="C361" s="75"/>
      <c r="D361" s="252" t="s">
        <v>403</v>
      </c>
      <c r="E361" s="75"/>
      <c r="F361" s="253" t="s">
        <v>4269</v>
      </c>
      <c r="G361" s="75"/>
      <c r="H361" s="75"/>
      <c r="I361" s="208"/>
      <c r="J361" s="75"/>
      <c r="K361" s="75"/>
      <c r="L361" s="73"/>
      <c r="M361" s="254"/>
      <c r="N361" s="48"/>
      <c r="O361" s="48"/>
      <c r="P361" s="48"/>
      <c r="Q361" s="48"/>
      <c r="R361" s="48"/>
      <c r="S361" s="48"/>
      <c r="T361" s="96"/>
      <c r="AT361" s="25" t="s">
        <v>403</v>
      </c>
      <c r="AU361" s="25" t="s">
        <v>81</v>
      </c>
    </row>
    <row r="362" spans="2:65" s="1" customFormat="1" ht="16.5" customHeight="1">
      <c r="B362" s="47"/>
      <c r="C362" s="240" t="s">
        <v>786</v>
      </c>
      <c r="D362" s="240" t="s">
        <v>396</v>
      </c>
      <c r="E362" s="241" t="s">
        <v>4270</v>
      </c>
      <c r="F362" s="242" t="s">
        <v>4271</v>
      </c>
      <c r="G362" s="243" t="s">
        <v>2831</v>
      </c>
      <c r="H362" s="244">
        <v>4</v>
      </c>
      <c r="I362" s="245"/>
      <c r="J362" s="246">
        <f>ROUND(I362*H362,2)</f>
        <v>0</v>
      </c>
      <c r="K362" s="242" t="s">
        <v>22</v>
      </c>
      <c r="L362" s="73"/>
      <c r="M362" s="247" t="s">
        <v>22</v>
      </c>
      <c r="N362" s="248" t="s">
        <v>44</v>
      </c>
      <c r="O362" s="48"/>
      <c r="P362" s="249">
        <f>O362*H362</f>
        <v>0</v>
      </c>
      <c r="Q362" s="249">
        <v>0</v>
      </c>
      <c r="R362" s="249">
        <f>Q362*H362</f>
        <v>0</v>
      </c>
      <c r="S362" s="249">
        <v>0</v>
      </c>
      <c r="T362" s="250">
        <f>S362*H362</f>
        <v>0</v>
      </c>
      <c r="AR362" s="25" t="s">
        <v>786</v>
      </c>
      <c r="AT362" s="25" t="s">
        <v>396</v>
      </c>
      <c r="AU362" s="25" t="s">
        <v>81</v>
      </c>
      <c r="AY362" s="25" t="s">
        <v>394</v>
      </c>
      <c r="BE362" s="251">
        <f>IF(N362="základní",J362,0)</f>
        <v>0</v>
      </c>
      <c r="BF362" s="251">
        <f>IF(N362="snížená",J362,0)</f>
        <v>0</v>
      </c>
      <c r="BG362" s="251">
        <f>IF(N362="zákl. přenesená",J362,0)</f>
        <v>0</v>
      </c>
      <c r="BH362" s="251">
        <f>IF(N362="sníž. přenesená",J362,0)</f>
        <v>0</v>
      </c>
      <c r="BI362" s="251">
        <f>IF(N362="nulová",J362,0)</f>
        <v>0</v>
      </c>
      <c r="BJ362" s="25" t="s">
        <v>24</v>
      </c>
      <c r="BK362" s="251">
        <f>ROUND(I362*H362,2)</f>
        <v>0</v>
      </c>
      <c r="BL362" s="25" t="s">
        <v>786</v>
      </c>
      <c r="BM362" s="25" t="s">
        <v>1160</v>
      </c>
    </row>
    <row r="363" spans="2:47" s="1" customFormat="1" ht="13.5">
      <c r="B363" s="47"/>
      <c r="C363" s="75"/>
      <c r="D363" s="252" t="s">
        <v>403</v>
      </c>
      <c r="E363" s="75"/>
      <c r="F363" s="253" t="s">
        <v>4271</v>
      </c>
      <c r="G363" s="75"/>
      <c r="H363" s="75"/>
      <c r="I363" s="208"/>
      <c r="J363" s="75"/>
      <c r="K363" s="75"/>
      <c r="L363" s="73"/>
      <c r="M363" s="254"/>
      <c r="N363" s="48"/>
      <c r="O363" s="48"/>
      <c r="P363" s="48"/>
      <c r="Q363" s="48"/>
      <c r="R363" s="48"/>
      <c r="S363" s="48"/>
      <c r="T363" s="96"/>
      <c r="AT363" s="25" t="s">
        <v>403</v>
      </c>
      <c r="AU363" s="25" t="s">
        <v>81</v>
      </c>
    </row>
    <row r="364" spans="2:65" s="1" customFormat="1" ht="16.5" customHeight="1">
      <c r="B364" s="47"/>
      <c r="C364" s="240" t="s">
        <v>791</v>
      </c>
      <c r="D364" s="240" t="s">
        <v>396</v>
      </c>
      <c r="E364" s="241" t="s">
        <v>4272</v>
      </c>
      <c r="F364" s="242" t="s">
        <v>4273</v>
      </c>
      <c r="G364" s="243" t="s">
        <v>2831</v>
      </c>
      <c r="H364" s="244">
        <v>2</v>
      </c>
      <c r="I364" s="245"/>
      <c r="J364" s="246">
        <f>ROUND(I364*H364,2)</f>
        <v>0</v>
      </c>
      <c r="K364" s="242" t="s">
        <v>22</v>
      </c>
      <c r="L364" s="73"/>
      <c r="M364" s="247" t="s">
        <v>22</v>
      </c>
      <c r="N364" s="248" t="s">
        <v>44</v>
      </c>
      <c r="O364" s="48"/>
      <c r="P364" s="249">
        <f>O364*H364</f>
        <v>0</v>
      </c>
      <c r="Q364" s="249">
        <v>0</v>
      </c>
      <c r="R364" s="249">
        <f>Q364*H364</f>
        <v>0</v>
      </c>
      <c r="S364" s="249">
        <v>0</v>
      </c>
      <c r="T364" s="250">
        <f>S364*H364</f>
        <v>0</v>
      </c>
      <c r="AR364" s="25" t="s">
        <v>786</v>
      </c>
      <c r="AT364" s="25" t="s">
        <v>396</v>
      </c>
      <c r="AU364" s="25" t="s">
        <v>81</v>
      </c>
      <c r="AY364" s="25" t="s">
        <v>394</v>
      </c>
      <c r="BE364" s="251">
        <f>IF(N364="základní",J364,0)</f>
        <v>0</v>
      </c>
      <c r="BF364" s="251">
        <f>IF(N364="snížená",J364,0)</f>
        <v>0</v>
      </c>
      <c r="BG364" s="251">
        <f>IF(N364="zákl. přenesená",J364,0)</f>
        <v>0</v>
      </c>
      <c r="BH364" s="251">
        <f>IF(N364="sníž. přenesená",J364,0)</f>
        <v>0</v>
      </c>
      <c r="BI364" s="251">
        <f>IF(N364="nulová",J364,0)</f>
        <v>0</v>
      </c>
      <c r="BJ364" s="25" t="s">
        <v>24</v>
      </c>
      <c r="BK364" s="251">
        <f>ROUND(I364*H364,2)</f>
        <v>0</v>
      </c>
      <c r="BL364" s="25" t="s">
        <v>786</v>
      </c>
      <c r="BM364" s="25" t="s">
        <v>1172</v>
      </c>
    </row>
    <row r="365" spans="2:47" s="1" customFormat="1" ht="13.5">
      <c r="B365" s="47"/>
      <c r="C365" s="75"/>
      <c r="D365" s="252" t="s">
        <v>403</v>
      </c>
      <c r="E365" s="75"/>
      <c r="F365" s="253" t="s">
        <v>4273</v>
      </c>
      <c r="G365" s="75"/>
      <c r="H365" s="75"/>
      <c r="I365" s="208"/>
      <c r="J365" s="75"/>
      <c r="K365" s="75"/>
      <c r="L365" s="73"/>
      <c r="M365" s="254"/>
      <c r="N365" s="48"/>
      <c r="O365" s="48"/>
      <c r="P365" s="48"/>
      <c r="Q365" s="48"/>
      <c r="R365" s="48"/>
      <c r="S365" s="48"/>
      <c r="T365" s="96"/>
      <c r="AT365" s="25" t="s">
        <v>403</v>
      </c>
      <c r="AU365" s="25" t="s">
        <v>81</v>
      </c>
    </row>
    <row r="366" spans="2:63" s="11" customFormat="1" ht="29.85" customHeight="1">
      <c r="B366" s="224"/>
      <c r="C366" s="225"/>
      <c r="D366" s="226" t="s">
        <v>72</v>
      </c>
      <c r="E366" s="238" t="s">
        <v>4274</v>
      </c>
      <c r="F366" s="238" t="s">
        <v>4275</v>
      </c>
      <c r="G366" s="225"/>
      <c r="H366" s="225"/>
      <c r="I366" s="228"/>
      <c r="J366" s="239">
        <f>BK366</f>
        <v>0</v>
      </c>
      <c r="K366" s="225"/>
      <c r="L366" s="230"/>
      <c r="M366" s="231"/>
      <c r="N366" s="232"/>
      <c r="O366" s="232"/>
      <c r="P366" s="233">
        <f>SUM(P367:P374)</f>
        <v>0</v>
      </c>
      <c r="Q366" s="232"/>
      <c r="R366" s="233">
        <f>SUM(R367:R374)</f>
        <v>0</v>
      </c>
      <c r="S366" s="232"/>
      <c r="T366" s="234">
        <f>SUM(T367:T374)</f>
        <v>0</v>
      </c>
      <c r="AR366" s="235" t="s">
        <v>24</v>
      </c>
      <c r="AT366" s="236" t="s">
        <v>72</v>
      </c>
      <c r="AU366" s="236" t="s">
        <v>24</v>
      </c>
      <c r="AY366" s="235" t="s">
        <v>394</v>
      </c>
      <c r="BK366" s="237">
        <f>SUM(BK367:BK374)</f>
        <v>0</v>
      </c>
    </row>
    <row r="367" spans="2:65" s="1" customFormat="1" ht="16.5" customHeight="1">
      <c r="B367" s="47"/>
      <c r="C367" s="240" t="s">
        <v>797</v>
      </c>
      <c r="D367" s="240" t="s">
        <v>396</v>
      </c>
      <c r="E367" s="241" t="s">
        <v>4276</v>
      </c>
      <c r="F367" s="242" t="s">
        <v>4277</v>
      </c>
      <c r="G367" s="243" t="s">
        <v>2831</v>
      </c>
      <c r="H367" s="244">
        <v>34</v>
      </c>
      <c r="I367" s="245"/>
      <c r="J367" s="246">
        <f>ROUND(I367*H367,2)</f>
        <v>0</v>
      </c>
      <c r="K367" s="242" t="s">
        <v>22</v>
      </c>
      <c r="L367" s="73"/>
      <c r="M367" s="247" t="s">
        <v>22</v>
      </c>
      <c r="N367" s="248" t="s">
        <v>44</v>
      </c>
      <c r="O367" s="48"/>
      <c r="P367" s="249">
        <f>O367*H367</f>
        <v>0</v>
      </c>
      <c r="Q367" s="249">
        <v>0</v>
      </c>
      <c r="R367" s="249">
        <f>Q367*H367</f>
        <v>0</v>
      </c>
      <c r="S367" s="249">
        <v>0</v>
      </c>
      <c r="T367" s="250">
        <f>S367*H367</f>
        <v>0</v>
      </c>
      <c r="AR367" s="25" t="s">
        <v>786</v>
      </c>
      <c r="AT367" s="25" t="s">
        <v>396</v>
      </c>
      <c r="AU367" s="25" t="s">
        <v>81</v>
      </c>
      <c r="AY367" s="25" t="s">
        <v>394</v>
      </c>
      <c r="BE367" s="251">
        <f>IF(N367="základní",J367,0)</f>
        <v>0</v>
      </c>
      <c r="BF367" s="251">
        <f>IF(N367="snížená",J367,0)</f>
        <v>0</v>
      </c>
      <c r="BG367" s="251">
        <f>IF(N367="zákl. přenesená",J367,0)</f>
        <v>0</v>
      </c>
      <c r="BH367" s="251">
        <f>IF(N367="sníž. přenesená",J367,0)</f>
        <v>0</v>
      </c>
      <c r="BI367" s="251">
        <f>IF(N367="nulová",J367,0)</f>
        <v>0</v>
      </c>
      <c r="BJ367" s="25" t="s">
        <v>24</v>
      </c>
      <c r="BK367" s="251">
        <f>ROUND(I367*H367,2)</f>
        <v>0</v>
      </c>
      <c r="BL367" s="25" t="s">
        <v>786</v>
      </c>
      <c r="BM367" s="25" t="s">
        <v>1183</v>
      </c>
    </row>
    <row r="368" spans="2:47" s="1" customFormat="1" ht="13.5">
      <c r="B368" s="47"/>
      <c r="C368" s="75"/>
      <c r="D368" s="252" t="s">
        <v>403</v>
      </c>
      <c r="E368" s="75"/>
      <c r="F368" s="253" t="s">
        <v>4277</v>
      </c>
      <c r="G368" s="75"/>
      <c r="H368" s="75"/>
      <c r="I368" s="208"/>
      <c r="J368" s="75"/>
      <c r="K368" s="75"/>
      <c r="L368" s="73"/>
      <c r="M368" s="254"/>
      <c r="N368" s="48"/>
      <c r="O368" s="48"/>
      <c r="P368" s="48"/>
      <c r="Q368" s="48"/>
      <c r="R368" s="48"/>
      <c r="S368" s="48"/>
      <c r="T368" s="96"/>
      <c r="AT368" s="25" t="s">
        <v>403</v>
      </c>
      <c r="AU368" s="25" t="s">
        <v>81</v>
      </c>
    </row>
    <row r="369" spans="2:65" s="1" customFormat="1" ht="16.5" customHeight="1">
      <c r="B369" s="47"/>
      <c r="C369" s="240" t="s">
        <v>802</v>
      </c>
      <c r="D369" s="240" t="s">
        <v>396</v>
      </c>
      <c r="E369" s="241" t="s">
        <v>2922</v>
      </c>
      <c r="F369" s="242" t="s">
        <v>4278</v>
      </c>
      <c r="G369" s="243" t="s">
        <v>2831</v>
      </c>
      <c r="H369" s="244">
        <v>12</v>
      </c>
      <c r="I369" s="245"/>
      <c r="J369" s="246">
        <f>ROUND(I369*H369,2)</f>
        <v>0</v>
      </c>
      <c r="K369" s="242" t="s">
        <v>22</v>
      </c>
      <c r="L369" s="73"/>
      <c r="M369" s="247" t="s">
        <v>22</v>
      </c>
      <c r="N369" s="248" t="s">
        <v>44</v>
      </c>
      <c r="O369" s="48"/>
      <c r="P369" s="249">
        <f>O369*H369</f>
        <v>0</v>
      </c>
      <c r="Q369" s="249">
        <v>0</v>
      </c>
      <c r="R369" s="249">
        <f>Q369*H369</f>
        <v>0</v>
      </c>
      <c r="S369" s="249">
        <v>0</v>
      </c>
      <c r="T369" s="250">
        <f>S369*H369</f>
        <v>0</v>
      </c>
      <c r="AR369" s="25" t="s">
        <v>786</v>
      </c>
      <c r="AT369" s="25" t="s">
        <v>396</v>
      </c>
      <c r="AU369" s="25" t="s">
        <v>81</v>
      </c>
      <c r="AY369" s="25" t="s">
        <v>394</v>
      </c>
      <c r="BE369" s="251">
        <f>IF(N369="základní",J369,0)</f>
        <v>0</v>
      </c>
      <c r="BF369" s="251">
        <f>IF(N369="snížená",J369,0)</f>
        <v>0</v>
      </c>
      <c r="BG369" s="251">
        <f>IF(N369="zákl. přenesená",J369,0)</f>
        <v>0</v>
      </c>
      <c r="BH369" s="251">
        <f>IF(N369="sníž. přenesená",J369,0)</f>
        <v>0</v>
      </c>
      <c r="BI369" s="251">
        <f>IF(N369="nulová",J369,0)</f>
        <v>0</v>
      </c>
      <c r="BJ369" s="25" t="s">
        <v>24</v>
      </c>
      <c r="BK369" s="251">
        <f>ROUND(I369*H369,2)</f>
        <v>0</v>
      </c>
      <c r="BL369" s="25" t="s">
        <v>786</v>
      </c>
      <c r="BM369" s="25" t="s">
        <v>1195</v>
      </c>
    </row>
    <row r="370" spans="2:47" s="1" customFormat="1" ht="13.5">
      <c r="B370" s="47"/>
      <c r="C370" s="75"/>
      <c r="D370" s="252" t="s">
        <v>403</v>
      </c>
      <c r="E370" s="75"/>
      <c r="F370" s="253" t="s">
        <v>4278</v>
      </c>
      <c r="G370" s="75"/>
      <c r="H370" s="75"/>
      <c r="I370" s="208"/>
      <c r="J370" s="75"/>
      <c r="K370" s="75"/>
      <c r="L370" s="73"/>
      <c r="M370" s="254"/>
      <c r="N370" s="48"/>
      <c r="O370" s="48"/>
      <c r="P370" s="48"/>
      <c r="Q370" s="48"/>
      <c r="R370" s="48"/>
      <c r="S370" s="48"/>
      <c r="T370" s="96"/>
      <c r="AT370" s="25" t="s">
        <v>403</v>
      </c>
      <c r="AU370" s="25" t="s">
        <v>81</v>
      </c>
    </row>
    <row r="371" spans="2:65" s="1" customFormat="1" ht="16.5" customHeight="1">
      <c r="B371" s="47"/>
      <c r="C371" s="240" t="s">
        <v>807</v>
      </c>
      <c r="D371" s="240" t="s">
        <v>396</v>
      </c>
      <c r="E371" s="241" t="s">
        <v>4279</v>
      </c>
      <c r="F371" s="242" t="s">
        <v>4280</v>
      </c>
      <c r="G371" s="243" t="s">
        <v>2831</v>
      </c>
      <c r="H371" s="244">
        <v>8</v>
      </c>
      <c r="I371" s="245"/>
      <c r="J371" s="246">
        <f>ROUND(I371*H371,2)</f>
        <v>0</v>
      </c>
      <c r="K371" s="242" t="s">
        <v>22</v>
      </c>
      <c r="L371" s="73"/>
      <c r="M371" s="247" t="s">
        <v>22</v>
      </c>
      <c r="N371" s="248" t="s">
        <v>44</v>
      </c>
      <c r="O371" s="48"/>
      <c r="P371" s="249">
        <f>O371*H371</f>
        <v>0</v>
      </c>
      <c r="Q371" s="249">
        <v>0</v>
      </c>
      <c r="R371" s="249">
        <f>Q371*H371</f>
        <v>0</v>
      </c>
      <c r="S371" s="249">
        <v>0</v>
      </c>
      <c r="T371" s="250">
        <f>S371*H371</f>
        <v>0</v>
      </c>
      <c r="AR371" s="25" t="s">
        <v>786</v>
      </c>
      <c r="AT371" s="25" t="s">
        <v>396</v>
      </c>
      <c r="AU371" s="25" t="s">
        <v>81</v>
      </c>
      <c r="AY371" s="25" t="s">
        <v>394</v>
      </c>
      <c r="BE371" s="251">
        <f>IF(N371="základní",J371,0)</f>
        <v>0</v>
      </c>
      <c r="BF371" s="251">
        <f>IF(N371="snížená",J371,0)</f>
        <v>0</v>
      </c>
      <c r="BG371" s="251">
        <f>IF(N371="zákl. přenesená",J371,0)</f>
        <v>0</v>
      </c>
      <c r="BH371" s="251">
        <f>IF(N371="sníž. přenesená",J371,0)</f>
        <v>0</v>
      </c>
      <c r="BI371" s="251">
        <f>IF(N371="nulová",J371,0)</f>
        <v>0</v>
      </c>
      <c r="BJ371" s="25" t="s">
        <v>24</v>
      </c>
      <c r="BK371" s="251">
        <f>ROUND(I371*H371,2)</f>
        <v>0</v>
      </c>
      <c r="BL371" s="25" t="s">
        <v>786</v>
      </c>
      <c r="BM371" s="25" t="s">
        <v>1207</v>
      </c>
    </row>
    <row r="372" spans="2:47" s="1" customFormat="1" ht="13.5">
      <c r="B372" s="47"/>
      <c r="C372" s="75"/>
      <c r="D372" s="252" t="s">
        <v>403</v>
      </c>
      <c r="E372" s="75"/>
      <c r="F372" s="253" t="s">
        <v>4280</v>
      </c>
      <c r="G372" s="75"/>
      <c r="H372" s="75"/>
      <c r="I372" s="208"/>
      <c r="J372" s="75"/>
      <c r="K372" s="75"/>
      <c r="L372" s="73"/>
      <c r="M372" s="254"/>
      <c r="N372" s="48"/>
      <c r="O372" s="48"/>
      <c r="P372" s="48"/>
      <c r="Q372" s="48"/>
      <c r="R372" s="48"/>
      <c r="S372" s="48"/>
      <c r="T372" s="96"/>
      <c r="AT372" s="25" t="s">
        <v>403</v>
      </c>
      <c r="AU372" s="25" t="s">
        <v>81</v>
      </c>
    </row>
    <row r="373" spans="2:65" s="1" customFormat="1" ht="16.5" customHeight="1">
      <c r="B373" s="47"/>
      <c r="C373" s="240" t="s">
        <v>812</v>
      </c>
      <c r="D373" s="240" t="s">
        <v>396</v>
      </c>
      <c r="E373" s="241" t="s">
        <v>4281</v>
      </c>
      <c r="F373" s="242" t="s">
        <v>4282</v>
      </c>
      <c r="G373" s="243" t="s">
        <v>2831</v>
      </c>
      <c r="H373" s="244">
        <v>4</v>
      </c>
      <c r="I373" s="245"/>
      <c r="J373" s="246">
        <f>ROUND(I373*H373,2)</f>
        <v>0</v>
      </c>
      <c r="K373" s="242" t="s">
        <v>22</v>
      </c>
      <c r="L373" s="73"/>
      <c r="M373" s="247" t="s">
        <v>22</v>
      </c>
      <c r="N373" s="248" t="s">
        <v>44</v>
      </c>
      <c r="O373" s="48"/>
      <c r="P373" s="249">
        <f>O373*H373</f>
        <v>0</v>
      </c>
      <c r="Q373" s="249">
        <v>0</v>
      </c>
      <c r="R373" s="249">
        <f>Q373*H373</f>
        <v>0</v>
      </c>
      <c r="S373" s="249">
        <v>0</v>
      </c>
      <c r="T373" s="250">
        <f>S373*H373</f>
        <v>0</v>
      </c>
      <c r="AR373" s="25" t="s">
        <v>786</v>
      </c>
      <c r="AT373" s="25" t="s">
        <v>396</v>
      </c>
      <c r="AU373" s="25" t="s">
        <v>81</v>
      </c>
      <c r="AY373" s="25" t="s">
        <v>394</v>
      </c>
      <c r="BE373" s="251">
        <f>IF(N373="základní",J373,0)</f>
        <v>0</v>
      </c>
      <c r="BF373" s="251">
        <f>IF(N373="snížená",J373,0)</f>
        <v>0</v>
      </c>
      <c r="BG373" s="251">
        <f>IF(N373="zákl. přenesená",J373,0)</f>
        <v>0</v>
      </c>
      <c r="BH373" s="251">
        <f>IF(N373="sníž. přenesená",J373,0)</f>
        <v>0</v>
      </c>
      <c r="BI373" s="251">
        <f>IF(N373="nulová",J373,0)</f>
        <v>0</v>
      </c>
      <c r="BJ373" s="25" t="s">
        <v>24</v>
      </c>
      <c r="BK373" s="251">
        <f>ROUND(I373*H373,2)</f>
        <v>0</v>
      </c>
      <c r="BL373" s="25" t="s">
        <v>786</v>
      </c>
      <c r="BM373" s="25" t="s">
        <v>1218</v>
      </c>
    </row>
    <row r="374" spans="2:47" s="1" customFormat="1" ht="13.5">
      <c r="B374" s="47"/>
      <c r="C374" s="75"/>
      <c r="D374" s="252" t="s">
        <v>403</v>
      </c>
      <c r="E374" s="75"/>
      <c r="F374" s="253" t="s">
        <v>4282</v>
      </c>
      <c r="G374" s="75"/>
      <c r="H374" s="75"/>
      <c r="I374" s="208"/>
      <c r="J374" s="75"/>
      <c r="K374" s="75"/>
      <c r="L374" s="73"/>
      <c r="M374" s="254"/>
      <c r="N374" s="48"/>
      <c r="O374" s="48"/>
      <c r="P374" s="48"/>
      <c r="Q374" s="48"/>
      <c r="R374" s="48"/>
      <c r="S374" s="48"/>
      <c r="T374" s="96"/>
      <c r="AT374" s="25" t="s">
        <v>403</v>
      </c>
      <c r="AU374" s="25" t="s">
        <v>81</v>
      </c>
    </row>
    <row r="375" spans="2:63" s="11" customFormat="1" ht="29.85" customHeight="1">
      <c r="B375" s="224"/>
      <c r="C375" s="225"/>
      <c r="D375" s="226" t="s">
        <v>72</v>
      </c>
      <c r="E375" s="238" t="s">
        <v>4283</v>
      </c>
      <c r="F375" s="238" t="s">
        <v>4284</v>
      </c>
      <c r="G375" s="225"/>
      <c r="H375" s="225"/>
      <c r="I375" s="228"/>
      <c r="J375" s="239">
        <f>BK375</f>
        <v>0</v>
      </c>
      <c r="K375" s="225"/>
      <c r="L375" s="230"/>
      <c r="M375" s="231"/>
      <c r="N375" s="232"/>
      <c r="O375" s="232"/>
      <c r="P375" s="233">
        <f>SUM(P376:P377)</f>
        <v>0</v>
      </c>
      <c r="Q375" s="232"/>
      <c r="R375" s="233">
        <f>SUM(R376:R377)</f>
        <v>0</v>
      </c>
      <c r="S375" s="232"/>
      <c r="T375" s="234">
        <f>SUM(T376:T377)</f>
        <v>0</v>
      </c>
      <c r="AR375" s="235" t="s">
        <v>24</v>
      </c>
      <c r="AT375" s="236" t="s">
        <v>72</v>
      </c>
      <c r="AU375" s="236" t="s">
        <v>24</v>
      </c>
      <c r="AY375" s="235" t="s">
        <v>394</v>
      </c>
      <c r="BK375" s="237">
        <f>SUM(BK376:BK377)</f>
        <v>0</v>
      </c>
    </row>
    <row r="376" spans="2:65" s="1" customFormat="1" ht="16.5" customHeight="1">
      <c r="B376" s="47"/>
      <c r="C376" s="240" t="s">
        <v>817</v>
      </c>
      <c r="D376" s="240" t="s">
        <v>396</v>
      </c>
      <c r="E376" s="241" t="s">
        <v>4285</v>
      </c>
      <c r="F376" s="242" t="s">
        <v>4286</v>
      </c>
      <c r="G376" s="243" t="s">
        <v>612</v>
      </c>
      <c r="H376" s="244">
        <v>145</v>
      </c>
      <c r="I376" s="245"/>
      <c r="J376" s="246">
        <f>ROUND(I376*H376,2)</f>
        <v>0</v>
      </c>
      <c r="K376" s="242" t="s">
        <v>22</v>
      </c>
      <c r="L376" s="73"/>
      <c r="M376" s="247" t="s">
        <v>22</v>
      </c>
      <c r="N376" s="248" t="s">
        <v>44</v>
      </c>
      <c r="O376" s="48"/>
      <c r="P376" s="249">
        <f>O376*H376</f>
        <v>0</v>
      </c>
      <c r="Q376" s="249">
        <v>0</v>
      </c>
      <c r="R376" s="249">
        <f>Q376*H376</f>
        <v>0</v>
      </c>
      <c r="S376" s="249">
        <v>0</v>
      </c>
      <c r="T376" s="250">
        <f>S376*H376</f>
        <v>0</v>
      </c>
      <c r="AR376" s="25" t="s">
        <v>786</v>
      </c>
      <c r="AT376" s="25" t="s">
        <v>396</v>
      </c>
      <c r="AU376" s="25" t="s">
        <v>81</v>
      </c>
      <c r="AY376" s="25" t="s">
        <v>394</v>
      </c>
      <c r="BE376" s="251">
        <f>IF(N376="základní",J376,0)</f>
        <v>0</v>
      </c>
      <c r="BF376" s="251">
        <f>IF(N376="snížená",J376,0)</f>
        <v>0</v>
      </c>
      <c r="BG376" s="251">
        <f>IF(N376="zákl. přenesená",J376,0)</f>
        <v>0</v>
      </c>
      <c r="BH376" s="251">
        <f>IF(N376="sníž. přenesená",J376,0)</f>
        <v>0</v>
      </c>
      <c r="BI376" s="251">
        <f>IF(N376="nulová",J376,0)</f>
        <v>0</v>
      </c>
      <c r="BJ376" s="25" t="s">
        <v>24</v>
      </c>
      <c r="BK376" s="251">
        <f>ROUND(I376*H376,2)</f>
        <v>0</v>
      </c>
      <c r="BL376" s="25" t="s">
        <v>786</v>
      </c>
      <c r="BM376" s="25" t="s">
        <v>1234</v>
      </c>
    </row>
    <row r="377" spans="2:47" s="1" customFormat="1" ht="13.5">
      <c r="B377" s="47"/>
      <c r="C377" s="75"/>
      <c r="D377" s="252" t="s">
        <v>403</v>
      </c>
      <c r="E377" s="75"/>
      <c r="F377" s="253" t="s">
        <v>4286</v>
      </c>
      <c r="G377" s="75"/>
      <c r="H377" s="75"/>
      <c r="I377" s="208"/>
      <c r="J377" s="75"/>
      <c r="K377" s="75"/>
      <c r="L377" s="73"/>
      <c r="M377" s="254"/>
      <c r="N377" s="48"/>
      <c r="O377" s="48"/>
      <c r="P377" s="48"/>
      <c r="Q377" s="48"/>
      <c r="R377" s="48"/>
      <c r="S377" s="48"/>
      <c r="T377" s="96"/>
      <c r="AT377" s="25" t="s">
        <v>403</v>
      </c>
      <c r="AU377" s="25" t="s">
        <v>81</v>
      </c>
    </row>
    <row r="378" spans="2:63" s="11" customFormat="1" ht="29.85" customHeight="1">
      <c r="B378" s="224"/>
      <c r="C378" s="225"/>
      <c r="D378" s="226" t="s">
        <v>72</v>
      </c>
      <c r="E378" s="238" t="s">
        <v>4287</v>
      </c>
      <c r="F378" s="238" t="s">
        <v>4288</v>
      </c>
      <c r="G378" s="225"/>
      <c r="H378" s="225"/>
      <c r="I378" s="228"/>
      <c r="J378" s="239">
        <f>BK378</f>
        <v>0</v>
      </c>
      <c r="K378" s="225"/>
      <c r="L378" s="230"/>
      <c r="M378" s="231"/>
      <c r="N378" s="232"/>
      <c r="O378" s="232"/>
      <c r="P378" s="233">
        <f>SUM(P379:P380)</f>
        <v>0</v>
      </c>
      <c r="Q378" s="232"/>
      <c r="R378" s="233">
        <f>SUM(R379:R380)</f>
        <v>0</v>
      </c>
      <c r="S378" s="232"/>
      <c r="T378" s="234">
        <f>SUM(T379:T380)</f>
        <v>0</v>
      </c>
      <c r="AR378" s="235" t="s">
        <v>24</v>
      </c>
      <c r="AT378" s="236" t="s">
        <v>72</v>
      </c>
      <c r="AU378" s="236" t="s">
        <v>24</v>
      </c>
      <c r="AY378" s="235" t="s">
        <v>394</v>
      </c>
      <c r="BK378" s="237">
        <f>SUM(BK379:BK380)</f>
        <v>0</v>
      </c>
    </row>
    <row r="379" spans="2:65" s="1" customFormat="1" ht="16.5" customHeight="1">
      <c r="B379" s="47"/>
      <c r="C379" s="240" t="s">
        <v>822</v>
      </c>
      <c r="D379" s="240" t="s">
        <v>396</v>
      </c>
      <c r="E379" s="241" t="s">
        <v>4289</v>
      </c>
      <c r="F379" s="242" t="s">
        <v>4290</v>
      </c>
      <c r="G379" s="243" t="s">
        <v>2831</v>
      </c>
      <c r="H379" s="244">
        <v>10</v>
      </c>
      <c r="I379" s="245"/>
      <c r="J379" s="246">
        <f>ROUND(I379*H379,2)</f>
        <v>0</v>
      </c>
      <c r="K379" s="242" t="s">
        <v>22</v>
      </c>
      <c r="L379" s="73"/>
      <c r="M379" s="247" t="s">
        <v>22</v>
      </c>
      <c r="N379" s="248" t="s">
        <v>44</v>
      </c>
      <c r="O379" s="48"/>
      <c r="P379" s="249">
        <f>O379*H379</f>
        <v>0</v>
      </c>
      <c r="Q379" s="249">
        <v>0</v>
      </c>
      <c r="R379" s="249">
        <f>Q379*H379</f>
        <v>0</v>
      </c>
      <c r="S379" s="249">
        <v>0</v>
      </c>
      <c r="T379" s="250">
        <f>S379*H379</f>
        <v>0</v>
      </c>
      <c r="AR379" s="25" t="s">
        <v>786</v>
      </c>
      <c r="AT379" s="25" t="s">
        <v>396</v>
      </c>
      <c r="AU379" s="25" t="s">
        <v>81</v>
      </c>
      <c r="AY379" s="25" t="s">
        <v>394</v>
      </c>
      <c r="BE379" s="251">
        <f>IF(N379="základní",J379,0)</f>
        <v>0</v>
      </c>
      <c r="BF379" s="251">
        <f>IF(N379="snížená",J379,0)</f>
        <v>0</v>
      </c>
      <c r="BG379" s="251">
        <f>IF(N379="zákl. přenesená",J379,0)</f>
        <v>0</v>
      </c>
      <c r="BH379" s="251">
        <f>IF(N379="sníž. přenesená",J379,0)</f>
        <v>0</v>
      </c>
      <c r="BI379" s="251">
        <f>IF(N379="nulová",J379,0)</f>
        <v>0</v>
      </c>
      <c r="BJ379" s="25" t="s">
        <v>24</v>
      </c>
      <c r="BK379" s="251">
        <f>ROUND(I379*H379,2)</f>
        <v>0</v>
      </c>
      <c r="BL379" s="25" t="s">
        <v>786</v>
      </c>
      <c r="BM379" s="25" t="s">
        <v>1245</v>
      </c>
    </row>
    <row r="380" spans="2:47" s="1" customFormat="1" ht="13.5">
      <c r="B380" s="47"/>
      <c r="C380" s="75"/>
      <c r="D380" s="252" t="s">
        <v>403</v>
      </c>
      <c r="E380" s="75"/>
      <c r="F380" s="253" t="s">
        <v>4290</v>
      </c>
      <c r="G380" s="75"/>
      <c r="H380" s="75"/>
      <c r="I380" s="208"/>
      <c r="J380" s="75"/>
      <c r="K380" s="75"/>
      <c r="L380" s="73"/>
      <c r="M380" s="254"/>
      <c r="N380" s="48"/>
      <c r="O380" s="48"/>
      <c r="P380" s="48"/>
      <c r="Q380" s="48"/>
      <c r="R380" s="48"/>
      <c r="S380" s="48"/>
      <c r="T380" s="96"/>
      <c r="AT380" s="25" t="s">
        <v>403</v>
      </c>
      <c r="AU380" s="25" t="s">
        <v>81</v>
      </c>
    </row>
    <row r="381" spans="2:63" s="11" customFormat="1" ht="37.4" customHeight="1">
      <c r="B381" s="224"/>
      <c r="C381" s="225"/>
      <c r="D381" s="226" t="s">
        <v>72</v>
      </c>
      <c r="E381" s="227" t="s">
        <v>4291</v>
      </c>
      <c r="F381" s="227" t="s">
        <v>4292</v>
      </c>
      <c r="G381" s="225"/>
      <c r="H381" s="225"/>
      <c r="I381" s="228"/>
      <c r="J381" s="229">
        <f>BK381</f>
        <v>0</v>
      </c>
      <c r="K381" s="225"/>
      <c r="L381" s="230"/>
      <c r="M381" s="231"/>
      <c r="N381" s="232"/>
      <c r="O381" s="232"/>
      <c r="P381" s="233">
        <f>P382+P389+P392+P395+P400+P405+P408+P411+P422+P427+P430+P433+P440+P453+P454+P457+P466+P469+P472+P477+P480</f>
        <v>0</v>
      </c>
      <c r="Q381" s="232"/>
      <c r="R381" s="233">
        <f>R382+R389+R392+R395+R400+R405+R408+R411+R422+R427+R430+R433+R440+R453+R454+R457+R466+R469+R472+R477+R480</f>
        <v>0</v>
      </c>
      <c r="S381" s="232"/>
      <c r="T381" s="234">
        <f>T382+T389+T392+T395+T400+T405+T408+T411+T422+T427+T430+T433+T440+T453+T454+T457+T466+T469+T472+T477+T480</f>
        <v>0</v>
      </c>
      <c r="AR381" s="235" t="s">
        <v>24</v>
      </c>
      <c r="AT381" s="236" t="s">
        <v>72</v>
      </c>
      <c r="AU381" s="236" t="s">
        <v>73</v>
      </c>
      <c r="AY381" s="235" t="s">
        <v>394</v>
      </c>
      <c r="BK381" s="237">
        <f>BK382+BK389+BK392+BK395+BK400+BK405+BK408+BK411+BK422+BK427+BK430+BK433+BK440+BK453+BK454+BK457+BK466+BK469+BK472+BK477+BK480</f>
        <v>0</v>
      </c>
    </row>
    <row r="382" spans="2:63" s="11" customFormat="1" ht="19.9" customHeight="1">
      <c r="B382" s="224"/>
      <c r="C382" s="225"/>
      <c r="D382" s="226" t="s">
        <v>72</v>
      </c>
      <c r="E382" s="238" t="s">
        <v>4293</v>
      </c>
      <c r="F382" s="238" t="s">
        <v>4294</v>
      </c>
      <c r="G382" s="225"/>
      <c r="H382" s="225"/>
      <c r="I382" s="228"/>
      <c r="J382" s="239">
        <f>BK382</f>
        <v>0</v>
      </c>
      <c r="K382" s="225"/>
      <c r="L382" s="230"/>
      <c r="M382" s="231"/>
      <c r="N382" s="232"/>
      <c r="O382" s="232"/>
      <c r="P382" s="233">
        <f>SUM(P383:P388)</f>
        <v>0</v>
      </c>
      <c r="Q382" s="232"/>
      <c r="R382" s="233">
        <f>SUM(R383:R388)</f>
        <v>0</v>
      </c>
      <c r="S382" s="232"/>
      <c r="T382" s="234">
        <f>SUM(T383:T388)</f>
        <v>0</v>
      </c>
      <c r="AR382" s="235" t="s">
        <v>24</v>
      </c>
      <c r="AT382" s="236" t="s">
        <v>72</v>
      </c>
      <c r="AU382" s="236" t="s">
        <v>24</v>
      </c>
      <c r="AY382" s="235" t="s">
        <v>394</v>
      </c>
      <c r="BK382" s="237">
        <f>SUM(BK383:BK388)</f>
        <v>0</v>
      </c>
    </row>
    <row r="383" spans="2:65" s="1" customFormat="1" ht="16.5" customHeight="1">
      <c r="B383" s="47"/>
      <c r="C383" s="240" t="s">
        <v>827</v>
      </c>
      <c r="D383" s="240" t="s">
        <v>396</v>
      </c>
      <c r="E383" s="241" t="s">
        <v>4295</v>
      </c>
      <c r="F383" s="242" t="s">
        <v>4296</v>
      </c>
      <c r="G383" s="243" t="s">
        <v>2831</v>
      </c>
      <c r="H383" s="244">
        <v>102</v>
      </c>
      <c r="I383" s="245"/>
      <c r="J383" s="246">
        <f>ROUND(I383*H383,2)</f>
        <v>0</v>
      </c>
      <c r="K383" s="242" t="s">
        <v>22</v>
      </c>
      <c r="L383" s="73"/>
      <c r="M383" s="247" t="s">
        <v>22</v>
      </c>
      <c r="N383" s="248" t="s">
        <v>44</v>
      </c>
      <c r="O383" s="48"/>
      <c r="P383" s="249">
        <f>O383*H383</f>
        <v>0</v>
      </c>
      <c r="Q383" s="249">
        <v>0</v>
      </c>
      <c r="R383" s="249">
        <f>Q383*H383</f>
        <v>0</v>
      </c>
      <c r="S383" s="249">
        <v>0</v>
      </c>
      <c r="T383" s="250">
        <f>S383*H383</f>
        <v>0</v>
      </c>
      <c r="AR383" s="25" t="s">
        <v>786</v>
      </c>
      <c r="AT383" s="25" t="s">
        <v>396</v>
      </c>
      <c r="AU383" s="25" t="s">
        <v>81</v>
      </c>
      <c r="AY383" s="25" t="s">
        <v>394</v>
      </c>
      <c r="BE383" s="251">
        <f>IF(N383="základní",J383,0)</f>
        <v>0</v>
      </c>
      <c r="BF383" s="251">
        <f>IF(N383="snížená",J383,0)</f>
        <v>0</v>
      </c>
      <c r="BG383" s="251">
        <f>IF(N383="zákl. přenesená",J383,0)</f>
        <v>0</v>
      </c>
      <c r="BH383" s="251">
        <f>IF(N383="sníž. přenesená",J383,0)</f>
        <v>0</v>
      </c>
      <c r="BI383" s="251">
        <f>IF(N383="nulová",J383,0)</f>
        <v>0</v>
      </c>
      <c r="BJ383" s="25" t="s">
        <v>24</v>
      </c>
      <c r="BK383" s="251">
        <f>ROUND(I383*H383,2)</f>
        <v>0</v>
      </c>
      <c r="BL383" s="25" t="s">
        <v>786</v>
      </c>
      <c r="BM383" s="25" t="s">
        <v>1256</v>
      </c>
    </row>
    <row r="384" spans="2:47" s="1" customFormat="1" ht="13.5">
      <c r="B384" s="47"/>
      <c r="C384" s="75"/>
      <c r="D384" s="252" t="s">
        <v>403</v>
      </c>
      <c r="E384" s="75"/>
      <c r="F384" s="253" t="s">
        <v>4296</v>
      </c>
      <c r="G384" s="75"/>
      <c r="H384" s="75"/>
      <c r="I384" s="208"/>
      <c r="J384" s="75"/>
      <c r="K384" s="75"/>
      <c r="L384" s="73"/>
      <c r="M384" s="254"/>
      <c r="N384" s="48"/>
      <c r="O384" s="48"/>
      <c r="P384" s="48"/>
      <c r="Q384" s="48"/>
      <c r="R384" s="48"/>
      <c r="S384" s="48"/>
      <c r="T384" s="96"/>
      <c r="AT384" s="25" t="s">
        <v>403</v>
      </c>
      <c r="AU384" s="25" t="s">
        <v>81</v>
      </c>
    </row>
    <row r="385" spans="2:65" s="1" customFormat="1" ht="16.5" customHeight="1">
      <c r="B385" s="47"/>
      <c r="C385" s="240" t="s">
        <v>832</v>
      </c>
      <c r="D385" s="240" t="s">
        <v>396</v>
      </c>
      <c r="E385" s="241" t="s">
        <v>4297</v>
      </c>
      <c r="F385" s="242" t="s">
        <v>4298</v>
      </c>
      <c r="G385" s="243" t="s">
        <v>2831</v>
      </c>
      <c r="H385" s="244">
        <v>40</v>
      </c>
      <c r="I385" s="245"/>
      <c r="J385" s="246">
        <f>ROUND(I385*H385,2)</f>
        <v>0</v>
      </c>
      <c r="K385" s="242" t="s">
        <v>22</v>
      </c>
      <c r="L385" s="73"/>
      <c r="M385" s="247" t="s">
        <v>22</v>
      </c>
      <c r="N385" s="248" t="s">
        <v>44</v>
      </c>
      <c r="O385" s="48"/>
      <c r="P385" s="249">
        <f>O385*H385</f>
        <v>0</v>
      </c>
      <c r="Q385" s="249">
        <v>0</v>
      </c>
      <c r="R385" s="249">
        <f>Q385*H385</f>
        <v>0</v>
      </c>
      <c r="S385" s="249">
        <v>0</v>
      </c>
      <c r="T385" s="250">
        <f>S385*H385</f>
        <v>0</v>
      </c>
      <c r="AR385" s="25" t="s">
        <v>786</v>
      </c>
      <c r="AT385" s="25" t="s">
        <v>396</v>
      </c>
      <c r="AU385" s="25" t="s">
        <v>81</v>
      </c>
      <c r="AY385" s="25" t="s">
        <v>394</v>
      </c>
      <c r="BE385" s="251">
        <f>IF(N385="základní",J385,0)</f>
        <v>0</v>
      </c>
      <c r="BF385" s="251">
        <f>IF(N385="snížená",J385,0)</f>
        <v>0</v>
      </c>
      <c r="BG385" s="251">
        <f>IF(N385="zákl. přenesená",J385,0)</f>
        <v>0</v>
      </c>
      <c r="BH385" s="251">
        <f>IF(N385="sníž. přenesená",J385,0)</f>
        <v>0</v>
      </c>
      <c r="BI385" s="251">
        <f>IF(N385="nulová",J385,0)</f>
        <v>0</v>
      </c>
      <c r="BJ385" s="25" t="s">
        <v>24</v>
      </c>
      <c r="BK385" s="251">
        <f>ROUND(I385*H385,2)</f>
        <v>0</v>
      </c>
      <c r="BL385" s="25" t="s">
        <v>786</v>
      </c>
      <c r="BM385" s="25" t="s">
        <v>1266</v>
      </c>
    </row>
    <row r="386" spans="2:47" s="1" customFormat="1" ht="13.5">
      <c r="B386" s="47"/>
      <c r="C386" s="75"/>
      <c r="D386" s="252" t="s">
        <v>403</v>
      </c>
      <c r="E386" s="75"/>
      <c r="F386" s="253" t="s">
        <v>4298</v>
      </c>
      <c r="G386" s="75"/>
      <c r="H386" s="75"/>
      <c r="I386" s="208"/>
      <c r="J386" s="75"/>
      <c r="K386" s="75"/>
      <c r="L386" s="73"/>
      <c r="M386" s="254"/>
      <c r="N386" s="48"/>
      <c r="O386" s="48"/>
      <c r="P386" s="48"/>
      <c r="Q386" s="48"/>
      <c r="R386" s="48"/>
      <c r="S386" s="48"/>
      <c r="T386" s="96"/>
      <c r="AT386" s="25" t="s">
        <v>403</v>
      </c>
      <c r="AU386" s="25" t="s">
        <v>81</v>
      </c>
    </row>
    <row r="387" spans="2:65" s="1" customFormat="1" ht="16.5" customHeight="1">
      <c r="B387" s="47"/>
      <c r="C387" s="240" t="s">
        <v>838</v>
      </c>
      <c r="D387" s="240" t="s">
        <v>396</v>
      </c>
      <c r="E387" s="241" t="s">
        <v>4299</v>
      </c>
      <c r="F387" s="242" t="s">
        <v>4300</v>
      </c>
      <c r="G387" s="243" t="s">
        <v>612</v>
      </c>
      <c r="H387" s="244">
        <v>65</v>
      </c>
      <c r="I387" s="245"/>
      <c r="J387" s="246">
        <f>ROUND(I387*H387,2)</f>
        <v>0</v>
      </c>
      <c r="K387" s="242" t="s">
        <v>22</v>
      </c>
      <c r="L387" s="73"/>
      <c r="M387" s="247" t="s">
        <v>22</v>
      </c>
      <c r="N387" s="248" t="s">
        <v>44</v>
      </c>
      <c r="O387" s="48"/>
      <c r="P387" s="249">
        <f>O387*H387</f>
        <v>0</v>
      </c>
      <c r="Q387" s="249">
        <v>0</v>
      </c>
      <c r="R387" s="249">
        <f>Q387*H387</f>
        <v>0</v>
      </c>
      <c r="S387" s="249">
        <v>0</v>
      </c>
      <c r="T387" s="250">
        <f>S387*H387</f>
        <v>0</v>
      </c>
      <c r="AR387" s="25" t="s">
        <v>786</v>
      </c>
      <c r="AT387" s="25" t="s">
        <v>396</v>
      </c>
      <c r="AU387" s="25" t="s">
        <v>81</v>
      </c>
      <c r="AY387" s="25" t="s">
        <v>394</v>
      </c>
      <c r="BE387" s="251">
        <f>IF(N387="základní",J387,0)</f>
        <v>0</v>
      </c>
      <c r="BF387" s="251">
        <f>IF(N387="snížená",J387,0)</f>
        <v>0</v>
      </c>
      <c r="BG387" s="251">
        <f>IF(N387="zákl. přenesená",J387,0)</f>
        <v>0</v>
      </c>
      <c r="BH387" s="251">
        <f>IF(N387="sníž. přenesená",J387,0)</f>
        <v>0</v>
      </c>
      <c r="BI387" s="251">
        <f>IF(N387="nulová",J387,0)</f>
        <v>0</v>
      </c>
      <c r="BJ387" s="25" t="s">
        <v>24</v>
      </c>
      <c r="BK387" s="251">
        <f>ROUND(I387*H387,2)</f>
        <v>0</v>
      </c>
      <c r="BL387" s="25" t="s">
        <v>786</v>
      </c>
      <c r="BM387" s="25" t="s">
        <v>1279</v>
      </c>
    </row>
    <row r="388" spans="2:47" s="1" customFormat="1" ht="13.5">
      <c r="B388" s="47"/>
      <c r="C388" s="75"/>
      <c r="D388" s="252" t="s">
        <v>403</v>
      </c>
      <c r="E388" s="75"/>
      <c r="F388" s="253" t="s">
        <v>4300</v>
      </c>
      <c r="G388" s="75"/>
      <c r="H388" s="75"/>
      <c r="I388" s="208"/>
      <c r="J388" s="75"/>
      <c r="K388" s="75"/>
      <c r="L388" s="73"/>
      <c r="M388" s="254"/>
      <c r="N388" s="48"/>
      <c r="O388" s="48"/>
      <c r="P388" s="48"/>
      <c r="Q388" s="48"/>
      <c r="R388" s="48"/>
      <c r="S388" s="48"/>
      <c r="T388" s="96"/>
      <c r="AT388" s="25" t="s">
        <v>403</v>
      </c>
      <c r="AU388" s="25" t="s">
        <v>81</v>
      </c>
    </row>
    <row r="389" spans="2:63" s="11" customFormat="1" ht="29.85" customHeight="1">
      <c r="B389" s="224"/>
      <c r="C389" s="225"/>
      <c r="D389" s="226" t="s">
        <v>72</v>
      </c>
      <c r="E389" s="238" t="s">
        <v>4301</v>
      </c>
      <c r="F389" s="238" t="s">
        <v>4302</v>
      </c>
      <c r="G389" s="225"/>
      <c r="H389" s="225"/>
      <c r="I389" s="228"/>
      <c r="J389" s="239">
        <f>BK389</f>
        <v>0</v>
      </c>
      <c r="K389" s="225"/>
      <c r="L389" s="230"/>
      <c r="M389" s="231"/>
      <c r="N389" s="232"/>
      <c r="O389" s="232"/>
      <c r="P389" s="233">
        <f>SUM(P390:P391)</f>
        <v>0</v>
      </c>
      <c r="Q389" s="232"/>
      <c r="R389" s="233">
        <f>SUM(R390:R391)</f>
        <v>0</v>
      </c>
      <c r="S389" s="232"/>
      <c r="T389" s="234">
        <f>SUM(T390:T391)</f>
        <v>0</v>
      </c>
      <c r="AR389" s="235" t="s">
        <v>24</v>
      </c>
      <c r="AT389" s="236" t="s">
        <v>72</v>
      </c>
      <c r="AU389" s="236" t="s">
        <v>24</v>
      </c>
      <c r="AY389" s="235" t="s">
        <v>394</v>
      </c>
      <c r="BK389" s="237">
        <f>SUM(BK390:BK391)</f>
        <v>0</v>
      </c>
    </row>
    <row r="390" spans="2:65" s="1" customFormat="1" ht="16.5" customHeight="1">
      <c r="B390" s="47"/>
      <c r="C390" s="240" t="s">
        <v>845</v>
      </c>
      <c r="D390" s="240" t="s">
        <v>396</v>
      </c>
      <c r="E390" s="241" t="s">
        <v>2904</v>
      </c>
      <c r="F390" s="242" t="s">
        <v>4303</v>
      </c>
      <c r="G390" s="243" t="s">
        <v>2831</v>
      </c>
      <c r="H390" s="244">
        <v>200</v>
      </c>
      <c r="I390" s="245"/>
      <c r="J390" s="246">
        <f>ROUND(I390*H390,2)</f>
        <v>0</v>
      </c>
      <c r="K390" s="242" t="s">
        <v>22</v>
      </c>
      <c r="L390" s="73"/>
      <c r="M390" s="247" t="s">
        <v>22</v>
      </c>
      <c r="N390" s="248" t="s">
        <v>44</v>
      </c>
      <c r="O390" s="48"/>
      <c r="P390" s="249">
        <f>O390*H390</f>
        <v>0</v>
      </c>
      <c r="Q390" s="249">
        <v>0</v>
      </c>
      <c r="R390" s="249">
        <f>Q390*H390</f>
        <v>0</v>
      </c>
      <c r="S390" s="249">
        <v>0</v>
      </c>
      <c r="T390" s="250">
        <f>S390*H390</f>
        <v>0</v>
      </c>
      <c r="AR390" s="25" t="s">
        <v>786</v>
      </c>
      <c r="AT390" s="25" t="s">
        <v>396</v>
      </c>
      <c r="AU390" s="25" t="s">
        <v>81</v>
      </c>
      <c r="AY390" s="25" t="s">
        <v>394</v>
      </c>
      <c r="BE390" s="251">
        <f>IF(N390="základní",J390,0)</f>
        <v>0</v>
      </c>
      <c r="BF390" s="251">
        <f>IF(N390="snížená",J390,0)</f>
        <v>0</v>
      </c>
      <c r="BG390" s="251">
        <f>IF(N390="zákl. přenesená",J390,0)</f>
        <v>0</v>
      </c>
      <c r="BH390" s="251">
        <f>IF(N390="sníž. přenesená",J390,0)</f>
        <v>0</v>
      </c>
      <c r="BI390" s="251">
        <f>IF(N390="nulová",J390,0)</f>
        <v>0</v>
      </c>
      <c r="BJ390" s="25" t="s">
        <v>24</v>
      </c>
      <c r="BK390" s="251">
        <f>ROUND(I390*H390,2)</f>
        <v>0</v>
      </c>
      <c r="BL390" s="25" t="s">
        <v>786</v>
      </c>
      <c r="BM390" s="25" t="s">
        <v>1294</v>
      </c>
    </row>
    <row r="391" spans="2:47" s="1" customFormat="1" ht="13.5">
      <c r="B391" s="47"/>
      <c r="C391" s="75"/>
      <c r="D391" s="252" t="s">
        <v>403</v>
      </c>
      <c r="E391" s="75"/>
      <c r="F391" s="253" t="s">
        <v>4303</v>
      </c>
      <c r="G391" s="75"/>
      <c r="H391" s="75"/>
      <c r="I391" s="208"/>
      <c r="J391" s="75"/>
      <c r="K391" s="75"/>
      <c r="L391" s="73"/>
      <c r="M391" s="254"/>
      <c r="N391" s="48"/>
      <c r="O391" s="48"/>
      <c r="P391" s="48"/>
      <c r="Q391" s="48"/>
      <c r="R391" s="48"/>
      <c r="S391" s="48"/>
      <c r="T391" s="96"/>
      <c r="AT391" s="25" t="s">
        <v>403</v>
      </c>
      <c r="AU391" s="25" t="s">
        <v>81</v>
      </c>
    </row>
    <row r="392" spans="2:63" s="11" customFormat="1" ht="29.85" customHeight="1">
      <c r="B392" s="224"/>
      <c r="C392" s="225"/>
      <c r="D392" s="226" t="s">
        <v>72</v>
      </c>
      <c r="E392" s="238" t="s">
        <v>4304</v>
      </c>
      <c r="F392" s="238" t="s">
        <v>4305</v>
      </c>
      <c r="G392" s="225"/>
      <c r="H392" s="225"/>
      <c r="I392" s="228"/>
      <c r="J392" s="239">
        <f>BK392</f>
        <v>0</v>
      </c>
      <c r="K392" s="225"/>
      <c r="L392" s="230"/>
      <c r="M392" s="231"/>
      <c r="N392" s="232"/>
      <c r="O392" s="232"/>
      <c r="P392" s="233">
        <f>SUM(P393:P394)</f>
        <v>0</v>
      </c>
      <c r="Q392" s="232"/>
      <c r="R392" s="233">
        <f>SUM(R393:R394)</f>
        <v>0</v>
      </c>
      <c r="S392" s="232"/>
      <c r="T392" s="234">
        <f>SUM(T393:T394)</f>
        <v>0</v>
      </c>
      <c r="AR392" s="235" t="s">
        <v>24</v>
      </c>
      <c r="AT392" s="236" t="s">
        <v>72</v>
      </c>
      <c r="AU392" s="236" t="s">
        <v>24</v>
      </c>
      <c r="AY392" s="235" t="s">
        <v>394</v>
      </c>
      <c r="BK392" s="237">
        <f>SUM(BK393:BK394)</f>
        <v>0</v>
      </c>
    </row>
    <row r="393" spans="2:65" s="1" customFormat="1" ht="16.5" customHeight="1">
      <c r="B393" s="47"/>
      <c r="C393" s="240" t="s">
        <v>851</v>
      </c>
      <c r="D393" s="240" t="s">
        <v>396</v>
      </c>
      <c r="E393" s="241" t="s">
        <v>4306</v>
      </c>
      <c r="F393" s="242" t="s">
        <v>4307</v>
      </c>
      <c r="G393" s="243" t="s">
        <v>612</v>
      </c>
      <c r="H393" s="244">
        <v>10</v>
      </c>
      <c r="I393" s="245"/>
      <c r="J393" s="246">
        <f>ROUND(I393*H393,2)</f>
        <v>0</v>
      </c>
      <c r="K393" s="242" t="s">
        <v>22</v>
      </c>
      <c r="L393" s="73"/>
      <c r="M393" s="247" t="s">
        <v>22</v>
      </c>
      <c r="N393" s="248" t="s">
        <v>44</v>
      </c>
      <c r="O393" s="48"/>
      <c r="P393" s="249">
        <f>O393*H393</f>
        <v>0</v>
      </c>
      <c r="Q393" s="249">
        <v>0</v>
      </c>
      <c r="R393" s="249">
        <f>Q393*H393</f>
        <v>0</v>
      </c>
      <c r="S393" s="249">
        <v>0</v>
      </c>
      <c r="T393" s="250">
        <f>S393*H393</f>
        <v>0</v>
      </c>
      <c r="AR393" s="25" t="s">
        <v>786</v>
      </c>
      <c r="AT393" s="25" t="s">
        <v>396</v>
      </c>
      <c r="AU393" s="25" t="s">
        <v>81</v>
      </c>
      <c r="AY393" s="25" t="s">
        <v>394</v>
      </c>
      <c r="BE393" s="251">
        <f>IF(N393="základní",J393,0)</f>
        <v>0</v>
      </c>
      <c r="BF393" s="251">
        <f>IF(N393="snížená",J393,0)</f>
        <v>0</v>
      </c>
      <c r="BG393" s="251">
        <f>IF(N393="zákl. přenesená",J393,0)</f>
        <v>0</v>
      </c>
      <c r="BH393" s="251">
        <f>IF(N393="sníž. přenesená",J393,0)</f>
        <v>0</v>
      </c>
      <c r="BI393" s="251">
        <f>IF(N393="nulová",J393,0)</f>
        <v>0</v>
      </c>
      <c r="BJ393" s="25" t="s">
        <v>24</v>
      </c>
      <c r="BK393" s="251">
        <f>ROUND(I393*H393,2)</f>
        <v>0</v>
      </c>
      <c r="BL393" s="25" t="s">
        <v>786</v>
      </c>
      <c r="BM393" s="25" t="s">
        <v>1309</v>
      </c>
    </row>
    <row r="394" spans="2:47" s="1" customFormat="1" ht="13.5">
      <c r="B394" s="47"/>
      <c r="C394" s="75"/>
      <c r="D394" s="252" t="s">
        <v>403</v>
      </c>
      <c r="E394" s="75"/>
      <c r="F394" s="253" t="s">
        <v>4307</v>
      </c>
      <c r="G394" s="75"/>
      <c r="H394" s="75"/>
      <c r="I394" s="208"/>
      <c r="J394" s="75"/>
      <c r="K394" s="75"/>
      <c r="L394" s="73"/>
      <c r="M394" s="254"/>
      <c r="N394" s="48"/>
      <c r="O394" s="48"/>
      <c r="P394" s="48"/>
      <c r="Q394" s="48"/>
      <c r="R394" s="48"/>
      <c r="S394" s="48"/>
      <c r="T394" s="96"/>
      <c r="AT394" s="25" t="s">
        <v>403</v>
      </c>
      <c r="AU394" s="25" t="s">
        <v>81</v>
      </c>
    </row>
    <row r="395" spans="2:63" s="11" customFormat="1" ht="29.85" customHeight="1">
      <c r="B395" s="224"/>
      <c r="C395" s="225"/>
      <c r="D395" s="226" t="s">
        <v>72</v>
      </c>
      <c r="E395" s="238" t="s">
        <v>4308</v>
      </c>
      <c r="F395" s="238" t="s">
        <v>4309</v>
      </c>
      <c r="G395" s="225"/>
      <c r="H395" s="225"/>
      <c r="I395" s="228"/>
      <c r="J395" s="239">
        <f>BK395</f>
        <v>0</v>
      </c>
      <c r="K395" s="225"/>
      <c r="L395" s="230"/>
      <c r="M395" s="231"/>
      <c r="N395" s="232"/>
      <c r="O395" s="232"/>
      <c r="P395" s="233">
        <f>SUM(P396:P399)</f>
        <v>0</v>
      </c>
      <c r="Q395" s="232"/>
      <c r="R395" s="233">
        <f>SUM(R396:R399)</f>
        <v>0</v>
      </c>
      <c r="S395" s="232"/>
      <c r="T395" s="234">
        <f>SUM(T396:T399)</f>
        <v>0</v>
      </c>
      <c r="AR395" s="235" t="s">
        <v>24</v>
      </c>
      <c r="AT395" s="236" t="s">
        <v>72</v>
      </c>
      <c r="AU395" s="236" t="s">
        <v>24</v>
      </c>
      <c r="AY395" s="235" t="s">
        <v>394</v>
      </c>
      <c r="BK395" s="237">
        <f>SUM(BK396:BK399)</f>
        <v>0</v>
      </c>
    </row>
    <row r="396" spans="2:65" s="1" customFormat="1" ht="16.5" customHeight="1">
      <c r="B396" s="47"/>
      <c r="C396" s="240" t="s">
        <v>860</v>
      </c>
      <c r="D396" s="240" t="s">
        <v>396</v>
      </c>
      <c r="E396" s="241" t="s">
        <v>4310</v>
      </c>
      <c r="F396" s="242" t="s">
        <v>4311</v>
      </c>
      <c r="G396" s="243" t="s">
        <v>612</v>
      </c>
      <c r="H396" s="244">
        <v>60</v>
      </c>
      <c r="I396" s="245"/>
      <c r="J396" s="246">
        <f>ROUND(I396*H396,2)</f>
        <v>0</v>
      </c>
      <c r="K396" s="242" t="s">
        <v>22</v>
      </c>
      <c r="L396" s="73"/>
      <c r="M396" s="247" t="s">
        <v>22</v>
      </c>
      <c r="N396" s="248" t="s">
        <v>44</v>
      </c>
      <c r="O396" s="48"/>
      <c r="P396" s="249">
        <f>O396*H396</f>
        <v>0</v>
      </c>
      <c r="Q396" s="249">
        <v>0</v>
      </c>
      <c r="R396" s="249">
        <f>Q396*H396</f>
        <v>0</v>
      </c>
      <c r="S396" s="249">
        <v>0</v>
      </c>
      <c r="T396" s="250">
        <f>S396*H396</f>
        <v>0</v>
      </c>
      <c r="AR396" s="25" t="s">
        <v>786</v>
      </c>
      <c r="AT396" s="25" t="s">
        <v>396</v>
      </c>
      <c r="AU396" s="25" t="s">
        <v>81</v>
      </c>
      <c r="AY396" s="25" t="s">
        <v>394</v>
      </c>
      <c r="BE396" s="251">
        <f>IF(N396="základní",J396,0)</f>
        <v>0</v>
      </c>
      <c r="BF396" s="251">
        <f>IF(N396="snížená",J396,0)</f>
        <v>0</v>
      </c>
      <c r="BG396" s="251">
        <f>IF(N396="zákl. přenesená",J396,0)</f>
        <v>0</v>
      </c>
      <c r="BH396" s="251">
        <f>IF(N396="sníž. přenesená",J396,0)</f>
        <v>0</v>
      </c>
      <c r="BI396" s="251">
        <f>IF(N396="nulová",J396,0)</f>
        <v>0</v>
      </c>
      <c r="BJ396" s="25" t="s">
        <v>24</v>
      </c>
      <c r="BK396" s="251">
        <f>ROUND(I396*H396,2)</f>
        <v>0</v>
      </c>
      <c r="BL396" s="25" t="s">
        <v>786</v>
      </c>
      <c r="BM396" s="25" t="s">
        <v>1320</v>
      </c>
    </row>
    <row r="397" spans="2:47" s="1" customFormat="1" ht="13.5">
      <c r="B397" s="47"/>
      <c r="C397" s="75"/>
      <c r="D397" s="252" t="s">
        <v>403</v>
      </c>
      <c r="E397" s="75"/>
      <c r="F397" s="253" t="s">
        <v>4311</v>
      </c>
      <c r="G397" s="75"/>
      <c r="H397" s="75"/>
      <c r="I397" s="208"/>
      <c r="J397" s="75"/>
      <c r="K397" s="75"/>
      <c r="L397" s="73"/>
      <c r="M397" s="254"/>
      <c r="N397" s="48"/>
      <c r="O397" s="48"/>
      <c r="P397" s="48"/>
      <c r="Q397" s="48"/>
      <c r="R397" s="48"/>
      <c r="S397" s="48"/>
      <c r="T397" s="96"/>
      <c r="AT397" s="25" t="s">
        <v>403</v>
      </c>
      <c r="AU397" s="25" t="s">
        <v>81</v>
      </c>
    </row>
    <row r="398" spans="2:65" s="1" customFormat="1" ht="16.5" customHeight="1">
      <c r="B398" s="47"/>
      <c r="C398" s="240" t="s">
        <v>867</v>
      </c>
      <c r="D398" s="240" t="s">
        <v>396</v>
      </c>
      <c r="E398" s="241" t="s">
        <v>4312</v>
      </c>
      <c r="F398" s="242" t="s">
        <v>4313</v>
      </c>
      <c r="G398" s="243" t="s">
        <v>612</v>
      </c>
      <c r="H398" s="244">
        <v>5</v>
      </c>
      <c r="I398" s="245"/>
      <c r="J398" s="246">
        <f>ROUND(I398*H398,2)</f>
        <v>0</v>
      </c>
      <c r="K398" s="242" t="s">
        <v>22</v>
      </c>
      <c r="L398" s="73"/>
      <c r="M398" s="247" t="s">
        <v>22</v>
      </c>
      <c r="N398" s="248" t="s">
        <v>44</v>
      </c>
      <c r="O398" s="48"/>
      <c r="P398" s="249">
        <f>O398*H398</f>
        <v>0</v>
      </c>
      <c r="Q398" s="249">
        <v>0</v>
      </c>
      <c r="R398" s="249">
        <f>Q398*H398</f>
        <v>0</v>
      </c>
      <c r="S398" s="249">
        <v>0</v>
      </c>
      <c r="T398" s="250">
        <f>S398*H398</f>
        <v>0</v>
      </c>
      <c r="AR398" s="25" t="s">
        <v>786</v>
      </c>
      <c r="AT398" s="25" t="s">
        <v>396</v>
      </c>
      <c r="AU398" s="25" t="s">
        <v>81</v>
      </c>
      <c r="AY398" s="25" t="s">
        <v>394</v>
      </c>
      <c r="BE398" s="251">
        <f>IF(N398="základní",J398,0)</f>
        <v>0</v>
      </c>
      <c r="BF398" s="251">
        <f>IF(N398="snížená",J398,0)</f>
        <v>0</v>
      </c>
      <c r="BG398" s="251">
        <f>IF(N398="zákl. přenesená",J398,0)</f>
        <v>0</v>
      </c>
      <c r="BH398" s="251">
        <f>IF(N398="sníž. přenesená",J398,0)</f>
        <v>0</v>
      </c>
      <c r="BI398" s="251">
        <f>IF(N398="nulová",J398,0)</f>
        <v>0</v>
      </c>
      <c r="BJ398" s="25" t="s">
        <v>24</v>
      </c>
      <c r="BK398" s="251">
        <f>ROUND(I398*H398,2)</f>
        <v>0</v>
      </c>
      <c r="BL398" s="25" t="s">
        <v>786</v>
      </c>
      <c r="BM398" s="25" t="s">
        <v>1331</v>
      </c>
    </row>
    <row r="399" spans="2:47" s="1" customFormat="1" ht="13.5">
      <c r="B399" s="47"/>
      <c r="C399" s="75"/>
      <c r="D399" s="252" t="s">
        <v>403</v>
      </c>
      <c r="E399" s="75"/>
      <c r="F399" s="253" t="s">
        <v>4313</v>
      </c>
      <c r="G399" s="75"/>
      <c r="H399" s="75"/>
      <c r="I399" s="208"/>
      <c r="J399" s="75"/>
      <c r="K399" s="75"/>
      <c r="L399" s="73"/>
      <c r="M399" s="254"/>
      <c r="N399" s="48"/>
      <c r="O399" s="48"/>
      <c r="P399" s="48"/>
      <c r="Q399" s="48"/>
      <c r="R399" s="48"/>
      <c r="S399" s="48"/>
      <c r="T399" s="96"/>
      <c r="AT399" s="25" t="s">
        <v>403</v>
      </c>
      <c r="AU399" s="25" t="s">
        <v>81</v>
      </c>
    </row>
    <row r="400" spans="2:63" s="11" customFormat="1" ht="29.85" customHeight="1">
      <c r="B400" s="224"/>
      <c r="C400" s="225"/>
      <c r="D400" s="226" t="s">
        <v>72</v>
      </c>
      <c r="E400" s="238" t="s">
        <v>4314</v>
      </c>
      <c r="F400" s="238" t="s">
        <v>4315</v>
      </c>
      <c r="G400" s="225"/>
      <c r="H400" s="225"/>
      <c r="I400" s="228"/>
      <c r="J400" s="239">
        <f>BK400</f>
        <v>0</v>
      </c>
      <c r="K400" s="225"/>
      <c r="L400" s="230"/>
      <c r="M400" s="231"/>
      <c r="N400" s="232"/>
      <c r="O400" s="232"/>
      <c r="P400" s="233">
        <f>SUM(P401:P404)</f>
        <v>0</v>
      </c>
      <c r="Q400" s="232"/>
      <c r="R400" s="233">
        <f>SUM(R401:R404)</f>
        <v>0</v>
      </c>
      <c r="S400" s="232"/>
      <c r="T400" s="234">
        <f>SUM(T401:T404)</f>
        <v>0</v>
      </c>
      <c r="AR400" s="235" t="s">
        <v>24</v>
      </c>
      <c r="AT400" s="236" t="s">
        <v>72</v>
      </c>
      <c r="AU400" s="236" t="s">
        <v>24</v>
      </c>
      <c r="AY400" s="235" t="s">
        <v>394</v>
      </c>
      <c r="BK400" s="237">
        <f>SUM(BK401:BK404)</f>
        <v>0</v>
      </c>
    </row>
    <row r="401" spans="2:65" s="1" customFormat="1" ht="16.5" customHeight="1">
      <c r="B401" s="47"/>
      <c r="C401" s="240" t="s">
        <v>872</v>
      </c>
      <c r="D401" s="240" t="s">
        <v>396</v>
      </c>
      <c r="E401" s="241" t="s">
        <v>4316</v>
      </c>
      <c r="F401" s="242" t="s">
        <v>4317</v>
      </c>
      <c r="G401" s="243" t="s">
        <v>2831</v>
      </c>
      <c r="H401" s="244">
        <v>5</v>
      </c>
      <c r="I401" s="245"/>
      <c r="J401" s="246">
        <f>ROUND(I401*H401,2)</f>
        <v>0</v>
      </c>
      <c r="K401" s="242" t="s">
        <v>22</v>
      </c>
      <c r="L401" s="73"/>
      <c r="M401" s="247" t="s">
        <v>22</v>
      </c>
      <c r="N401" s="248" t="s">
        <v>44</v>
      </c>
      <c r="O401" s="48"/>
      <c r="P401" s="249">
        <f>O401*H401</f>
        <v>0</v>
      </c>
      <c r="Q401" s="249">
        <v>0</v>
      </c>
      <c r="R401" s="249">
        <f>Q401*H401</f>
        <v>0</v>
      </c>
      <c r="S401" s="249">
        <v>0</v>
      </c>
      <c r="T401" s="250">
        <f>S401*H401</f>
        <v>0</v>
      </c>
      <c r="AR401" s="25" t="s">
        <v>786</v>
      </c>
      <c r="AT401" s="25" t="s">
        <v>396</v>
      </c>
      <c r="AU401" s="25" t="s">
        <v>81</v>
      </c>
      <c r="AY401" s="25" t="s">
        <v>394</v>
      </c>
      <c r="BE401" s="251">
        <f>IF(N401="základní",J401,0)</f>
        <v>0</v>
      </c>
      <c r="BF401" s="251">
        <f>IF(N401="snížená",J401,0)</f>
        <v>0</v>
      </c>
      <c r="BG401" s="251">
        <f>IF(N401="zákl. přenesená",J401,0)</f>
        <v>0</v>
      </c>
      <c r="BH401" s="251">
        <f>IF(N401="sníž. přenesená",J401,0)</f>
        <v>0</v>
      </c>
      <c r="BI401" s="251">
        <f>IF(N401="nulová",J401,0)</f>
        <v>0</v>
      </c>
      <c r="BJ401" s="25" t="s">
        <v>24</v>
      </c>
      <c r="BK401" s="251">
        <f>ROUND(I401*H401,2)</f>
        <v>0</v>
      </c>
      <c r="BL401" s="25" t="s">
        <v>786</v>
      </c>
      <c r="BM401" s="25" t="s">
        <v>1340</v>
      </c>
    </row>
    <row r="402" spans="2:47" s="1" customFormat="1" ht="13.5">
      <c r="B402" s="47"/>
      <c r="C402" s="75"/>
      <c r="D402" s="252" t="s">
        <v>403</v>
      </c>
      <c r="E402" s="75"/>
      <c r="F402" s="253" t="s">
        <v>4317</v>
      </c>
      <c r="G402" s="75"/>
      <c r="H402" s="75"/>
      <c r="I402" s="208"/>
      <c r="J402" s="75"/>
      <c r="K402" s="75"/>
      <c r="L402" s="73"/>
      <c r="M402" s="254"/>
      <c r="N402" s="48"/>
      <c r="O402" s="48"/>
      <c r="P402" s="48"/>
      <c r="Q402" s="48"/>
      <c r="R402" s="48"/>
      <c r="S402" s="48"/>
      <c r="T402" s="96"/>
      <c r="AT402" s="25" t="s">
        <v>403</v>
      </c>
      <c r="AU402" s="25" t="s">
        <v>81</v>
      </c>
    </row>
    <row r="403" spans="2:65" s="1" customFormat="1" ht="16.5" customHeight="1">
      <c r="B403" s="47"/>
      <c r="C403" s="240" t="s">
        <v>878</v>
      </c>
      <c r="D403" s="240" t="s">
        <v>396</v>
      </c>
      <c r="E403" s="241" t="s">
        <v>4318</v>
      </c>
      <c r="F403" s="242" t="s">
        <v>4319</v>
      </c>
      <c r="G403" s="243" t="s">
        <v>2831</v>
      </c>
      <c r="H403" s="244">
        <v>3</v>
      </c>
      <c r="I403" s="245"/>
      <c r="J403" s="246">
        <f>ROUND(I403*H403,2)</f>
        <v>0</v>
      </c>
      <c r="K403" s="242" t="s">
        <v>22</v>
      </c>
      <c r="L403" s="73"/>
      <c r="M403" s="247" t="s">
        <v>22</v>
      </c>
      <c r="N403" s="248" t="s">
        <v>44</v>
      </c>
      <c r="O403" s="48"/>
      <c r="P403" s="249">
        <f>O403*H403</f>
        <v>0</v>
      </c>
      <c r="Q403" s="249">
        <v>0</v>
      </c>
      <c r="R403" s="249">
        <f>Q403*H403</f>
        <v>0</v>
      </c>
      <c r="S403" s="249">
        <v>0</v>
      </c>
      <c r="T403" s="250">
        <f>S403*H403</f>
        <v>0</v>
      </c>
      <c r="AR403" s="25" t="s">
        <v>786</v>
      </c>
      <c r="AT403" s="25" t="s">
        <v>396</v>
      </c>
      <c r="AU403" s="25" t="s">
        <v>81</v>
      </c>
      <c r="AY403" s="25" t="s">
        <v>394</v>
      </c>
      <c r="BE403" s="251">
        <f>IF(N403="základní",J403,0)</f>
        <v>0</v>
      </c>
      <c r="BF403" s="251">
        <f>IF(N403="snížená",J403,0)</f>
        <v>0</v>
      </c>
      <c r="BG403" s="251">
        <f>IF(N403="zákl. přenesená",J403,0)</f>
        <v>0</v>
      </c>
      <c r="BH403" s="251">
        <f>IF(N403="sníž. přenesená",J403,0)</f>
        <v>0</v>
      </c>
      <c r="BI403" s="251">
        <f>IF(N403="nulová",J403,0)</f>
        <v>0</v>
      </c>
      <c r="BJ403" s="25" t="s">
        <v>24</v>
      </c>
      <c r="BK403" s="251">
        <f>ROUND(I403*H403,2)</f>
        <v>0</v>
      </c>
      <c r="BL403" s="25" t="s">
        <v>786</v>
      </c>
      <c r="BM403" s="25" t="s">
        <v>1353</v>
      </c>
    </row>
    <row r="404" spans="2:47" s="1" customFormat="1" ht="13.5">
      <c r="B404" s="47"/>
      <c r="C404" s="75"/>
      <c r="D404" s="252" t="s">
        <v>403</v>
      </c>
      <c r="E404" s="75"/>
      <c r="F404" s="253" t="s">
        <v>4319</v>
      </c>
      <c r="G404" s="75"/>
      <c r="H404" s="75"/>
      <c r="I404" s="208"/>
      <c r="J404" s="75"/>
      <c r="K404" s="75"/>
      <c r="L404" s="73"/>
      <c r="M404" s="254"/>
      <c r="N404" s="48"/>
      <c r="O404" s="48"/>
      <c r="P404" s="48"/>
      <c r="Q404" s="48"/>
      <c r="R404" s="48"/>
      <c r="S404" s="48"/>
      <c r="T404" s="96"/>
      <c r="AT404" s="25" t="s">
        <v>403</v>
      </c>
      <c r="AU404" s="25" t="s">
        <v>81</v>
      </c>
    </row>
    <row r="405" spans="2:63" s="11" customFormat="1" ht="29.85" customHeight="1">
      <c r="B405" s="224"/>
      <c r="C405" s="225"/>
      <c r="D405" s="226" t="s">
        <v>72</v>
      </c>
      <c r="E405" s="238" t="s">
        <v>4320</v>
      </c>
      <c r="F405" s="238" t="s">
        <v>4321</v>
      </c>
      <c r="G405" s="225"/>
      <c r="H405" s="225"/>
      <c r="I405" s="228"/>
      <c r="J405" s="239">
        <f>BK405</f>
        <v>0</v>
      </c>
      <c r="K405" s="225"/>
      <c r="L405" s="230"/>
      <c r="M405" s="231"/>
      <c r="N405" s="232"/>
      <c r="O405" s="232"/>
      <c r="P405" s="233">
        <f>SUM(P406:P407)</f>
        <v>0</v>
      </c>
      <c r="Q405" s="232"/>
      <c r="R405" s="233">
        <f>SUM(R406:R407)</f>
        <v>0</v>
      </c>
      <c r="S405" s="232"/>
      <c r="T405" s="234">
        <f>SUM(T406:T407)</f>
        <v>0</v>
      </c>
      <c r="AR405" s="235" t="s">
        <v>24</v>
      </c>
      <c r="AT405" s="236" t="s">
        <v>72</v>
      </c>
      <c r="AU405" s="236" t="s">
        <v>24</v>
      </c>
      <c r="AY405" s="235" t="s">
        <v>394</v>
      </c>
      <c r="BK405" s="237">
        <f>SUM(BK406:BK407)</f>
        <v>0</v>
      </c>
    </row>
    <row r="406" spans="2:65" s="1" customFormat="1" ht="16.5" customHeight="1">
      <c r="B406" s="47"/>
      <c r="C406" s="240" t="s">
        <v>884</v>
      </c>
      <c r="D406" s="240" t="s">
        <v>396</v>
      </c>
      <c r="E406" s="241" t="s">
        <v>4322</v>
      </c>
      <c r="F406" s="242" t="s">
        <v>4323</v>
      </c>
      <c r="G406" s="243" t="s">
        <v>2831</v>
      </c>
      <c r="H406" s="244">
        <v>2</v>
      </c>
      <c r="I406" s="245"/>
      <c r="J406" s="246">
        <f>ROUND(I406*H406,2)</f>
        <v>0</v>
      </c>
      <c r="K406" s="242" t="s">
        <v>22</v>
      </c>
      <c r="L406" s="73"/>
      <c r="M406" s="247" t="s">
        <v>22</v>
      </c>
      <c r="N406" s="248" t="s">
        <v>44</v>
      </c>
      <c r="O406" s="48"/>
      <c r="P406" s="249">
        <f>O406*H406</f>
        <v>0</v>
      </c>
      <c r="Q406" s="249">
        <v>0</v>
      </c>
      <c r="R406" s="249">
        <f>Q406*H406</f>
        <v>0</v>
      </c>
      <c r="S406" s="249">
        <v>0</v>
      </c>
      <c r="T406" s="250">
        <f>S406*H406</f>
        <v>0</v>
      </c>
      <c r="AR406" s="25" t="s">
        <v>786</v>
      </c>
      <c r="AT406" s="25" t="s">
        <v>396</v>
      </c>
      <c r="AU406" s="25" t="s">
        <v>81</v>
      </c>
      <c r="AY406" s="25" t="s">
        <v>394</v>
      </c>
      <c r="BE406" s="251">
        <f>IF(N406="základní",J406,0)</f>
        <v>0</v>
      </c>
      <c r="BF406" s="251">
        <f>IF(N406="snížená",J406,0)</f>
        <v>0</v>
      </c>
      <c r="BG406" s="251">
        <f>IF(N406="zákl. přenesená",J406,0)</f>
        <v>0</v>
      </c>
      <c r="BH406" s="251">
        <f>IF(N406="sníž. přenesená",J406,0)</f>
        <v>0</v>
      </c>
      <c r="BI406" s="251">
        <f>IF(N406="nulová",J406,0)</f>
        <v>0</v>
      </c>
      <c r="BJ406" s="25" t="s">
        <v>24</v>
      </c>
      <c r="BK406" s="251">
        <f>ROUND(I406*H406,2)</f>
        <v>0</v>
      </c>
      <c r="BL406" s="25" t="s">
        <v>786</v>
      </c>
      <c r="BM406" s="25" t="s">
        <v>1369</v>
      </c>
    </row>
    <row r="407" spans="2:47" s="1" customFormat="1" ht="13.5">
      <c r="B407" s="47"/>
      <c r="C407" s="75"/>
      <c r="D407" s="252" t="s">
        <v>403</v>
      </c>
      <c r="E407" s="75"/>
      <c r="F407" s="253" t="s">
        <v>4323</v>
      </c>
      <c r="G407" s="75"/>
      <c r="H407" s="75"/>
      <c r="I407" s="208"/>
      <c r="J407" s="75"/>
      <c r="K407" s="75"/>
      <c r="L407" s="73"/>
      <c r="M407" s="254"/>
      <c r="N407" s="48"/>
      <c r="O407" s="48"/>
      <c r="P407" s="48"/>
      <c r="Q407" s="48"/>
      <c r="R407" s="48"/>
      <c r="S407" s="48"/>
      <c r="T407" s="96"/>
      <c r="AT407" s="25" t="s">
        <v>403</v>
      </c>
      <c r="AU407" s="25" t="s">
        <v>81</v>
      </c>
    </row>
    <row r="408" spans="2:63" s="11" customFormat="1" ht="29.85" customHeight="1">
      <c r="B408" s="224"/>
      <c r="C408" s="225"/>
      <c r="D408" s="226" t="s">
        <v>72</v>
      </c>
      <c r="E408" s="238" t="s">
        <v>4324</v>
      </c>
      <c r="F408" s="238" t="s">
        <v>4325</v>
      </c>
      <c r="G408" s="225"/>
      <c r="H408" s="225"/>
      <c r="I408" s="228"/>
      <c r="J408" s="239">
        <f>BK408</f>
        <v>0</v>
      </c>
      <c r="K408" s="225"/>
      <c r="L408" s="230"/>
      <c r="M408" s="231"/>
      <c r="N408" s="232"/>
      <c r="O408" s="232"/>
      <c r="P408" s="233">
        <f>SUM(P409:P410)</f>
        <v>0</v>
      </c>
      <c r="Q408" s="232"/>
      <c r="R408" s="233">
        <f>SUM(R409:R410)</f>
        <v>0</v>
      </c>
      <c r="S408" s="232"/>
      <c r="T408" s="234">
        <f>SUM(T409:T410)</f>
        <v>0</v>
      </c>
      <c r="AR408" s="235" t="s">
        <v>24</v>
      </c>
      <c r="AT408" s="236" t="s">
        <v>72</v>
      </c>
      <c r="AU408" s="236" t="s">
        <v>24</v>
      </c>
      <c r="AY408" s="235" t="s">
        <v>394</v>
      </c>
      <c r="BK408" s="237">
        <f>SUM(BK409:BK410)</f>
        <v>0</v>
      </c>
    </row>
    <row r="409" spans="2:65" s="1" customFormat="1" ht="16.5" customHeight="1">
      <c r="B409" s="47"/>
      <c r="C409" s="240" t="s">
        <v>891</v>
      </c>
      <c r="D409" s="240" t="s">
        <v>396</v>
      </c>
      <c r="E409" s="241" t="s">
        <v>4326</v>
      </c>
      <c r="F409" s="242" t="s">
        <v>4327</v>
      </c>
      <c r="G409" s="243" t="s">
        <v>2831</v>
      </c>
      <c r="H409" s="244">
        <v>7</v>
      </c>
      <c r="I409" s="245"/>
      <c r="J409" s="246">
        <f>ROUND(I409*H409,2)</f>
        <v>0</v>
      </c>
      <c r="K409" s="242" t="s">
        <v>22</v>
      </c>
      <c r="L409" s="73"/>
      <c r="M409" s="247" t="s">
        <v>22</v>
      </c>
      <c r="N409" s="248" t="s">
        <v>44</v>
      </c>
      <c r="O409" s="48"/>
      <c r="P409" s="249">
        <f>O409*H409</f>
        <v>0</v>
      </c>
      <c r="Q409" s="249">
        <v>0</v>
      </c>
      <c r="R409" s="249">
        <f>Q409*H409</f>
        <v>0</v>
      </c>
      <c r="S409" s="249">
        <v>0</v>
      </c>
      <c r="T409" s="250">
        <f>S409*H409</f>
        <v>0</v>
      </c>
      <c r="AR409" s="25" t="s">
        <v>786</v>
      </c>
      <c r="AT409" s="25" t="s">
        <v>396</v>
      </c>
      <c r="AU409" s="25" t="s">
        <v>81</v>
      </c>
      <c r="AY409" s="25" t="s">
        <v>394</v>
      </c>
      <c r="BE409" s="251">
        <f>IF(N409="základní",J409,0)</f>
        <v>0</v>
      </c>
      <c r="BF409" s="251">
        <f>IF(N409="snížená",J409,0)</f>
        <v>0</v>
      </c>
      <c r="BG409" s="251">
        <f>IF(N409="zákl. přenesená",J409,0)</f>
        <v>0</v>
      </c>
      <c r="BH409" s="251">
        <f>IF(N409="sníž. přenesená",J409,0)</f>
        <v>0</v>
      </c>
      <c r="BI409" s="251">
        <f>IF(N409="nulová",J409,0)</f>
        <v>0</v>
      </c>
      <c r="BJ409" s="25" t="s">
        <v>24</v>
      </c>
      <c r="BK409" s="251">
        <f>ROUND(I409*H409,2)</f>
        <v>0</v>
      </c>
      <c r="BL409" s="25" t="s">
        <v>786</v>
      </c>
      <c r="BM409" s="25" t="s">
        <v>1380</v>
      </c>
    </row>
    <row r="410" spans="2:47" s="1" customFormat="1" ht="13.5">
      <c r="B410" s="47"/>
      <c r="C410" s="75"/>
      <c r="D410" s="252" t="s">
        <v>403</v>
      </c>
      <c r="E410" s="75"/>
      <c r="F410" s="253" t="s">
        <v>4327</v>
      </c>
      <c r="G410" s="75"/>
      <c r="H410" s="75"/>
      <c r="I410" s="208"/>
      <c r="J410" s="75"/>
      <c r="K410" s="75"/>
      <c r="L410" s="73"/>
      <c r="M410" s="254"/>
      <c r="N410" s="48"/>
      <c r="O410" s="48"/>
      <c r="P410" s="48"/>
      <c r="Q410" s="48"/>
      <c r="R410" s="48"/>
      <c r="S410" s="48"/>
      <c r="T410" s="96"/>
      <c r="AT410" s="25" t="s">
        <v>403</v>
      </c>
      <c r="AU410" s="25" t="s">
        <v>81</v>
      </c>
    </row>
    <row r="411" spans="2:63" s="11" customFormat="1" ht="29.85" customHeight="1">
      <c r="B411" s="224"/>
      <c r="C411" s="225"/>
      <c r="D411" s="226" t="s">
        <v>72</v>
      </c>
      <c r="E411" s="238" t="s">
        <v>4254</v>
      </c>
      <c r="F411" s="238" t="s">
        <v>4255</v>
      </c>
      <c r="G411" s="225"/>
      <c r="H411" s="225"/>
      <c r="I411" s="228"/>
      <c r="J411" s="239">
        <f>BK411</f>
        <v>0</v>
      </c>
      <c r="K411" s="225"/>
      <c r="L411" s="230"/>
      <c r="M411" s="231"/>
      <c r="N411" s="232"/>
      <c r="O411" s="232"/>
      <c r="P411" s="233">
        <f>SUM(P412:P421)</f>
        <v>0</v>
      </c>
      <c r="Q411" s="232"/>
      <c r="R411" s="233">
        <f>SUM(R412:R421)</f>
        <v>0</v>
      </c>
      <c r="S411" s="232"/>
      <c r="T411" s="234">
        <f>SUM(T412:T421)</f>
        <v>0</v>
      </c>
      <c r="AR411" s="235" t="s">
        <v>24</v>
      </c>
      <c r="AT411" s="236" t="s">
        <v>72</v>
      </c>
      <c r="AU411" s="236" t="s">
        <v>24</v>
      </c>
      <c r="AY411" s="235" t="s">
        <v>394</v>
      </c>
      <c r="BK411" s="237">
        <f>SUM(BK412:BK421)</f>
        <v>0</v>
      </c>
    </row>
    <row r="412" spans="2:65" s="1" customFormat="1" ht="16.5" customHeight="1">
      <c r="B412" s="47"/>
      <c r="C412" s="240" t="s">
        <v>895</v>
      </c>
      <c r="D412" s="240" t="s">
        <v>396</v>
      </c>
      <c r="E412" s="241" t="s">
        <v>2910</v>
      </c>
      <c r="F412" s="242" t="s">
        <v>4328</v>
      </c>
      <c r="G412" s="243" t="s">
        <v>612</v>
      </c>
      <c r="H412" s="244">
        <v>175</v>
      </c>
      <c r="I412" s="245"/>
      <c r="J412" s="246">
        <f>ROUND(I412*H412,2)</f>
        <v>0</v>
      </c>
      <c r="K412" s="242" t="s">
        <v>22</v>
      </c>
      <c r="L412" s="73"/>
      <c r="M412" s="247" t="s">
        <v>22</v>
      </c>
      <c r="N412" s="248" t="s">
        <v>44</v>
      </c>
      <c r="O412" s="48"/>
      <c r="P412" s="249">
        <f>O412*H412</f>
        <v>0</v>
      </c>
      <c r="Q412" s="249">
        <v>0</v>
      </c>
      <c r="R412" s="249">
        <f>Q412*H412</f>
        <v>0</v>
      </c>
      <c r="S412" s="249">
        <v>0</v>
      </c>
      <c r="T412" s="250">
        <f>S412*H412</f>
        <v>0</v>
      </c>
      <c r="AR412" s="25" t="s">
        <v>786</v>
      </c>
      <c r="AT412" s="25" t="s">
        <v>396</v>
      </c>
      <c r="AU412" s="25" t="s">
        <v>81</v>
      </c>
      <c r="AY412" s="25" t="s">
        <v>394</v>
      </c>
      <c r="BE412" s="251">
        <f>IF(N412="základní",J412,0)</f>
        <v>0</v>
      </c>
      <c r="BF412" s="251">
        <f>IF(N412="snížená",J412,0)</f>
        <v>0</v>
      </c>
      <c r="BG412" s="251">
        <f>IF(N412="zákl. přenesená",J412,0)</f>
        <v>0</v>
      </c>
      <c r="BH412" s="251">
        <f>IF(N412="sníž. přenesená",J412,0)</f>
        <v>0</v>
      </c>
      <c r="BI412" s="251">
        <f>IF(N412="nulová",J412,0)</f>
        <v>0</v>
      </c>
      <c r="BJ412" s="25" t="s">
        <v>24</v>
      </c>
      <c r="BK412" s="251">
        <f>ROUND(I412*H412,2)</f>
        <v>0</v>
      </c>
      <c r="BL412" s="25" t="s">
        <v>786</v>
      </c>
      <c r="BM412" s="25" t="s">
        <v>1391</v>
      </c>
    </row>
    <row r="413" spans="2:47" s="1" customFormat="1" ht="13.5">
      <c r="B413" s="47"/>
      <c r="C413" s="75"/>
      <c r="D413" s="252" t="s">
        <v>403</v>
      </c>
      <c r="E413" s="75"/>
      <c r="F413" s="253" t="s">
        <v>4328</v>
      </c>
      <c r="G413" s="75"/>
      <c r="H413" s="75"/>
      <c r="I413" s="208"/>
      <c r="J413" s="75"/>
      <c r="K413" s="75"/>
      <c r="L413" s="73"/>
      <c r="M413" s="254"/>
      <c r="N413" s="48"/>
      <c r="O413" s="48"/>
      <c r="P413" s="48"/>
      <c r="Q413" s="48"/>
      <c r="R413" s="48"/>
      <c r="S413" s="48"/>
      <c r="T413" s="96"/>
      <c r="AT413" s="25" t="s">
        <v>403</v>
      </c>
      <c r="AU413" s="25" t="s">
        <v>81</v>
      </c>
    </row>
    <row r="414" spans="2:65" s="1" customFormat="1" ht="16.5" customHeight="1">
      <c r="B414" s="47"/>
      <c r="C414" s="240" t="s">
        <v>902</v>
      </c>
      <c r="D414" s="240" t="s">
        <v>396</v>
      </c>
      <c r="E414" s="241" t="s">
        <v>2913</v>
      </c>
      <c r="F414" s="242" t="s">
        <v>4329</v>
      </c>
      <c r="G414" s="243" t="s">
        <v>612</v>
      </c>
      <c r="H414" s="244">
        <v>1356</v>
      </c>
      <c r="I414" s="245"/>
      <c r="J414" s="246">
        <f>ROUND(I414*H414,2)</f>
        <v>0</v>
      </c>
      <c r="K414" s="242" t="s">
        <v>22</v>
      </c>
      <c r="L414" s="73"/>
      <c r="M414" s="247" t="s">
        <v>22</v>
      </c>
      <c r="N414" s="248" t="s">
        <v>44</v>
      </c>
      <c r="O414" s="48"/>
      <c r="P414" s="249">
        <f>O414*H414</f>
        <v>0</v>
      </c>
      <c r="Q414" s="249">
        <v>0</v>
      </c>
      <c r="R414" s="249">
        <f>Q414*H414</f>
        <v>0</v>
      </c>
      <c r="S414" s="249">
        <v>0</v>
      </c>
      <c r="T414" s="250">
        <f>S414*H414</f>
        <v>0</v>
      </c>
      <c r="AR414" s="25" t="s">
        <v>786</v>
      </c>
      <c r="AT414" s="25" t="s">
        <v>396</v>
      </c>
      <c r="AU414" s="25" t="s">
        <v>81</v>
      </c>
      <c r="AY414" s="25" t="s">
        <v>394</v>
      </c>
      <c r="BE414" s="251">
        <f>IF(N414="základní",J414,0)</f>
        <v>0</v>
      </c>
      <c r="BF414" s="251">
        <f>IF(N414="snížená",J414,0)</f>
        <v>0</v>
      </c>
      <c r="BG414" s="251">
        <f>IF(N414="zákl. přenesená",J414,0)</f>
        <v>0</v>
      </c>
      <c r="BH414" s="251">
        <f>IF(N414="sníž. přenesená",J414,0)</f>
        <v>0</v>
      </c>
      <c r="BI414" s="251">
        <f>IF(N414="nulová",J414,0)</f>
        <v>0</v>
      </c>
      <c r="BJ414" s="25" t="s">
        <v>24</v>
      </c>
      <c r="BK414" s="251">
        <f>ROUND(I414*H414,2)</f>
        <v>0</v>
      </c>
      <c r="BL414" s="25" t="s">
        <v>786</v>
      </c>
      <c r="BM414" s="25" t="s">
        <v>1425</v>
      </c>
    </row>
    <row r="415" spans="2:47" s="1" customFormat="1" ht="13.5">
      <c r="B415" s="47"/>
      <c r="C415" s="75"/>
      <c r="D415" s="252" t="s">
        <v>403</v>
      </c>
      <c r="E415" s="75"/>
      <c r="F415" s="253" t="s">
        <v>4329</v>
      </c>
      <c r="G415" s="75"/>
      <c r="H415" s="75"/>
      <c r="I415" s="208"/>
      <c r="J415" s="75"/>
      <c r="K415" s="75"/>
      <c r="L415" s="73"/>
      <c r="M415" s="254"/>
      <c r="N415" s="48"/>
      <c r="O415" s="48"/>
      <c r="P415" s="48"/>
      <c r="Q415" s="48"/>
      <c r="R415" s="48"/>
      <c r="S415" s="48"/>
      <c r="T415" s="96"/>
      <c r="AT415" s="25" t="s">
        <v>403</v>
      </c>
      <c r="AU415" s="25" t="s">
        <v>81</v>
      </c>
    </row>
    <row r="416" spans="2:65" s="1" customFormat="1" ht="16.5" customHeight="1">
      <c r="B416" s="47"/>
      <c r="C416" s="240" t="s">
        <v>906</v>
      </c>
      <c r="D416" s="240" t="s">
        <v>396</v>
      </c>
      <c r="E416" s="241" t="s">
        <v>4330</v>
      </c>
      <c r="F416" s="242" t="s">
        <v>4331</v>
      </c>
      <c r="G416" s="243" t="s">
        <v>612</v>
      </c>
      <c r="H416" s="244">
        <v>105</v>
      </c>
      <c r="I416" s="245"/>
      <c r="J416" s="246">
        <f>ROUND(I416*H416,2)</f>
        <v>0</v>
      </c>
      <c r="K416" s="242" t="s">
        <v>22</v>
      </c>
      <c r="L416" s="73"/>
      <c r="M416" s="247" t="s">
        <v>22</v>
      </c>
      <c r="N416" s="248" t="s">
        <v>44</v>
      </c>
      <c r="O416" s="48"/>
      <c r="P416" s="249">
        <f>O416*H416</f>
        <v>0</v>
      </c>
      <c r="Q416" s="249">
        <v>0</v>
      </c>
      <c r="R416" s="249">
        <f>Q416*H416</f>
        <v>0</v>
      </c>
      <c r="S416" s="249">
        <v>0</v>
      </c>
      <c r="T416" s="250">
        <f>S416*H416</f>
        <v>0</v>
      </c>
      <c r="AR416" s="25" t="s">
        <v>786</v>
      </c>
      <c r="AT416" s="25" t="s">
        <v>396</v>
      </c>
      <c r="AU416" s="25" t="s">
        <v>81</v>
      </c>
      <c r="AY416" s="25" t="s">
        <v>394</v>
      </c>
      <c r="BE416" s="251">
        <f>IF(N416="základní",J416,0)</f>
        <v>0</v>
      </c>
      <c r="BF416" s="251">
        <f>IF(N416="snížená",J416,0)</f>
        <v>0</v>
      </c>
      <c r="BG416" s="251">
        <f>IF(N416="zákl. přenesená",J416,0)</f>
        <v>0</v>
      </c>
      <c r="BH416" s="251">
        <f>IF(N416="sníž. přenesená",J416,0)</f>
        <v>0</v>
      </c>
      <c r="BI416" s="251">
        <f>IF(N416="nulová",J416,0)</f>
        <v>0</v>
      </c>
      <c r="BJ416" s="25" t="s">
        <v>24</v>
      </c>
      <c r="BK416" s="251">
        <f>ROUND(I416*H416,2)</f>
        <v>0</v>
      </c>
      <c r="BL416" s="25" t="s">
        <v>786</v>
      </c>
      <c r="BM416" s="25" t="s">
        <v>1437</v>
      </c>
    </row>
    <row r="417" spans="2:47" s="1" customFormat="1" ht="13.5">
      <c r="B417" s="47"/>
      <c r="C417" s="75"/>
      <c r="D417" s="252" t="s">
        <v>403</v>
      </c>
      <c r="E417" s="75"/>
      <c r="F417" s="253" t="s">
        <v>4331</v>
      </c>
      <c r="G417" s="75"/>
      <c r="H417" s="75"/>
      <c r="I417" s="208"/>
      <c r="J417" s="75"/>
      <c r="K417" s="75"/>
      <c r="L417" s="73"/>
      <c r="M417" s="254"/>
      <c r="N417" s="48"/>
      <c r="O417" s="48"/>
      <c r="P417" s="48"/>
      <c r="Q417" s="48"/>
      <c r="R417" s="48"/>
      <c r="S417" s="48"/>
      <c r="T417" s="96"/>
      <c r="AT417" s="25" t="s">
        <v>403</v>
      </c>
      <c r="AU417" s="25" t="s">
        <v>81</v>
      </c>
    </row>
    <row r="418" spans="2:65" s="1" customFormat="1" ht="16.5" customHeight="1">
      <c r="B418" s="47"/>
      <c r="C418" s="240" t="s">
        <v>910</v>
      </c>
      <c r="D418" s="240" t="s">
        <v>396</v>
      </c>
      <c r="E418" s="241" t="s">
        <v>4332</v>
      </c>
      <c r="F418" s="242" t="s">
        <v>4333</v>
      </c>
      <c r="G418" s="243" t="s">
        <v>612</v>
      </c>
      <c r="H418" s="244">
        <v>35</v>
      </c>
      <c r="I418" s="245"/>
      <c r="J418" s="246">
        <f>ROUND(I418*H418,2)</f>
        <v>0</v>
      </c>
      <c r="K418" s="242" t="s">
        <v>22</v>
      </c>
      <c r="L418" s="73"/>
      <c r="M418" s="247" t="s">
        <v>22</v>
      </c>
      <c r="N418" s="248" t="s">
        <v>44</v>
      </c>
      <c r="O418" s="48"/>
      <c r="P418" s="249">
        <f>O418*H418</f>
        <v>0</v>
      </c>
      <c r="Q418" s="249">
        <v>0</v>
      </c>
      <c r="R418" s="249">
        <f>Q418*H418</f>
        <v>0</v>
      </c>
      <c r="S418" s="249">
        <v>0</v>
      </c>
      <c r="T418" s="250">
        <f>S418*H418</f>
        <v>0</v>
      </c>
      <c r="AR418" s="25" t="s">
        <v>786</v>
      </c>
      <c r="AT418" s="25" t="s">
        <v>396</v>
      </c>
      <c r="AU418" s="25" t="s">
        <v>81</v>
      </c>
      <c r="AY418" s="25" t="s">
        <v>394</v>
      </c>
      <c r="BE418" s="251">
        <f>IF(N418="základní",J418,0)</f>
        <v>0</v>
      </c>
      <c r="BF418" s="251">
        <f>IF(N418="snížená",J418,0)</f>
        <v>0</v>
      </c>
      <c r="BG418" s="251">
        <f>IF(N418="zákl. přenesená",J418,0)</f>
        <v>0</v>
      </c>
      <c r="BH418" s="251">
        <f>IF(N418="sníž. přenesená",J418,0)</f>
        <v>0</v>
      </c>
      <c r="BI418" s="251">
        <f>IF(N418="nulová",J418,0)</f>
        <v>0</v>
      </c>
      <c r="BJ418" s="25" t="s">
        <v>24</v>
      </c>
      <c r="BK418" s="251">
        <f>ROUND(I418*H418,2)</f>
        <v>0</v>
      </c>
      <c r="BL418" s="25" t="s">
        <v>786</v>
      </c>
      <c r="BM418" s="25" t="s">
        <v>1448</v>
      </c>
    </row>
    <row r="419" spans="2:47" s="1" customFormat="1" ht="13.5">
      <c r="B419" s="47"/>
      <c r="C419" s="75"/>
      <c r="D419" s="252" t="s">
        <v>403</v>
      </c>
      <c r="E419" s="75"/>
      <c r="F419" s="253" t="s">
        <v>4333</v>
      </c>
      <c r="G419" s="75"/>
      <c r="H419" s="75"/>
      <c r="I419" s="208"/>
      <c r="J419" s="75"/>
      <c r="K419" s="75"/>
      <c r="L419" s="73"/>
      <c r="M419" s="254"/>
      <c r="N419" s="48"/>
      <c r="O419" s="48"/>
      <c r="P419" s="48"/>
      <c r="Q419" s="48"/>
      <c r="R419" s="48"/>
      <c r="S419" s="48"/>
      <c r="T419" s="96"/>
      <c r="AT419" s="25" t="s">
        <v>403</v>
      </c>
      <c r="AU419" s="25" t="s">
        <v>81</v>
      </c>
    </row>
    <row r="420" spans="2:65" s="1" customFormat="1" ht="16.5" customHeight="1">
      <c r="B420" s="47"/>
      <c r="C420" s="240" t="s">
        <v>916</v>
      </c>
      <c r="D420" s="240" t="s">
        <v>396</v>
      </c>
      <c r="E420" s="241" t="s">
        <v>4334</v>
      </c>
      <c r="F420" s="242" t="s">
        <v>4335</v>
      </c>
      <c r="G420" s="243" t="s">
        <v>612</v>
      </c>
      <c r="H420" s="244">
        <v>30</v>
      </c>
      <c r="I420" s="245"/>
      <c r="J420" s="246">
        <f>ROUND(I420*H420,2)</f>
        <v>0</v>
      </c>
      <c r="K420" s="242" t="s">
        <v>22</v>
      </c>
      <c r="L420" s="73"/>
      <c r="M420" s="247" t="s">
        <v>22</v>
      </c>
      <c r="N420" s="248" t="s">
        <v>44</v>
      </c>
      <c r="O420" s="48"/>
      <c r="P420" s="249">
        <f>O420*H420</f>
        <v>0</v>
      </c>
      <c r="Q420" s="249">
        <v>0</v>
      </c>
      <c r="R420" s="249">
        <f>Q420*H420</f>
        <v>0</v>
      </c>
      <c r="S420" s="249">
        <v>0</v>
      </c>
      <c r="T420" s="250">
        <f>S420*H420</f>
        <v>0</v>
      </c>
      <c r="AR420" s="25" t="s">
        <v>786</v>
      </c>
      <c r="AT420" s="25" t="s">
        <v>396</v>
      </c>
      <c r="AU420" s="25" t="s">
        <v>81</v>
      </c>
      <c r="AY420" s="25" t="s">
        <v>394</v>
      </c>
      <c r="BE420" s="251">
        <f>IF(N420="základní",J420,0)</f>
        <v>0</v>
      </c>
      <c r="BF420" s="251">
        <f>IF(N420="snížená",J420,0)</f>
        <v>0</v>
      </c>
      <c r="BG420" s="251">
        <f>IF(N420="zákl. přenesená",J420,0)</f>
        <v>0</v>
      </c>
      <c r="BH420" s="251">
        <f>IF(N420="sníž. přenesená",J420,0)</f>
        <v>0</v>
      </c>
      <c r="BI420" s="251">
        <f>IF(N420="nulová",J420,0)</f>
        <v>0</v>
      </c>
      <c r="BJ420" s="25" t="s">
        <v>24</v>
      </c>
      <c r="BK420" s="251">
        <f>ROUND(I420*H420,2)</f>
        <v>0</v>
      </c>
      <c r="BL420" s="25" t="s">
        <v>786</v>
      </c>
      <c r="BM420" s="25" t="s">
        <v>1460</v>
      </c>
    </row>
    <row r="421" spans="2:47" s="1" customFormat="1" ht="13.5">
      <c r="B421" s="47"/>
      <c r="C421" s="75"/>
      <c r="D421" s="252" t="s">
        <v>403</v>
      </c>
      <c r="E421" s="75"/>
      <c r="F421" s="253" t="s">
        <v>4335</v>
      </c>
      <c r="G421" s="75"/>
      <c r="H421" s="75"/>
      <c r="I421" s="208"/>
      <c r="J421" s="75"/>
      <c r="K421" s="75"/>
      <c r="L421" s="73"/>
      <c r="M421" s="254"/>
      <c r="N421" s="48"/>
      <c r="O421" s="48"/>
      <c r="P421" s="48"/>
      <c r="Q421" s="48"/>
      <c r="R421" s="48"/>
      <c r="S421" s="48"/>
      <c r="T421" s="96"/>
      <c r="AT421" s="25" t="s">
        <v>403</v>
      </c>
      <c r="AU421" s="25" t="s">
        <v>81</v>
      </c>
    </row>
    <row r="422" spans="2:63" s="11" customFormat="1" ht="29.85" customHeight="1">
      <c r="B422" s="224"/>
      <c r="C422" s="225"/>
      <c r="D422" s="226" t="s">
        <v>72</v>
      </c>
      <c r="E422" s="238" t="s">
        <v>4336</v>
      </c>
      <c r="F422" s="238" t="s">
        <v>4337</v>
      </c>
      <c r="G422" s="225"/>
      <c r="H422" s="225"/>
      <c r="I422" s="228"/>
      <c r="J422" s="239">
        <f>BK422</f>
        <v>0</v>
      </c>
      <c r="K422" s="225"/>
      <c r="L422" s="230"/>
      <c r="M422" s="231"/>
      <c r="N422" s="232"/>
      <c r="O422" s="232"/>
      <c r="P422" s="233">
        <f>SUM(P423:P426)</f>
        <v>0</v>
      </c>
      <c r="Q422" s="232"/>
      <c r="R422" s="233">
        <f>SUM(R423:R426)</f>
        <v>0</v>
      </c>
      <c r="S422" s="232"/>
      <c r="T422" s="234">
        <f>SUM(T423:T426)</f>
        <v>0</v>
      </c>
      <c r="AR422" s="235" t="s">
        <v>24</v>
      </c>
      <c r="AT422" s="236" t="s">
        <v>72</v>
      </c>
      <c r="AU422" s="236" t="s">
        <v>24</v>
      </c>
      <c r="AY422" s="235" t="s">
        <v>394</v>
      </c>
      <c r="BK422" s="237">
        <f>SUM(BK423:BK426)</f>
        <v>0</v>
      </c>
    </row>
    <row r="423" spans="2:65" s="1" customFormat="1" ht="16.5" customHeight="1">
      <c r="B423" s="47"/>
      <c r="C423" s="240" t="s">
        <v>922</v>
      </c>
      <c r="D423" s="240" t="s">
        <v>396</v>
      </c>
      <c r="E423" s="241" t="s">
        <v>4338</v>
      </c>
      <c r="F423" s="242" t="s">
        <v>4339</v>
      </c>
      <c r="G423" s="243" t="s">
        <v>612</v>
      </c>
      <c r="H423" s="244">
        <v>4</v>
      </c>
      <c r="I423" s="245"/>
      <c r="J423" s="246">
        <f>ROUND(I423*H423,2)</f>
        <v>0</v>
      </c>
      <c r="K423" s="242" t="s">
        <v>22</v>
      </c>
      <c r="L423" s="73"/>
      <c r="M423" s="247" t="s">
        <v>22</v>
      </c>
      <c r="N423" s="248" t="s">
        <v>44</v>
      </c>
      <c r="O423" s="48"/>
      <c r="P423" s="249">
        <f>O423*H423</f>
        <v>0</v>
      </c>
      <c r="Q423" s="249">
        <v>0</v>
      </c>
      <c r="R423" s="249">
        <f>Q423*H423</f>
        <v>0</v>
      </c>
      <c r="S423" s="249">
        <v>0</v>
      </c>
      <c r="T423" s="250">
        <f>S423*H423</f>
        <v>0</v>
      </c>
      <c r="AR423" s="25" t="s">
        <v>786</v>
      </c>
      <c r="AT423" s="25" t="s">
        <v>396</v>
      </c>
      <c r="AU423" s="25" t="s">
        <v>81</v>
      </c>
      <c r="AY423" s="25" t="s">
        <v>394</v>
      </c>
      <c r="BE423" s="251">
        <f>IF(N423="základní",J423,0)</f>
        <v>0</v>
      </c>
      <c r="BF423" s="251">
        <f>IF(N423="snížená",J423,0)</f>
        <v>0</v>
      </c>
      <c r="BG423" s="251">
        <f>IF(N423="zákl. přenesená",J423,0)</f>
        <v>0</v>
      </c>
      <c r="BH423" s="251">
        <f>IF(N423="sníž. přenesená",J423,0)</f>
        <v>0</v>
      </c>
      <c r="BI423" s="251">
        <f>IF(N423="nulová",J423,0)</f>
        <v>0</v>
      </c>
      <c r="BJ423" s="25" t="s">
        <v>24</v>
      </c>
      <c r="BK423" s="251">
        <f>ROUND(I423*H423,2)</f>
        <v>0</v>
      </c>
      <c r="BL423" s="25" t="s">
        <v>786</v>
      </c>
      <c r="BM423" s="25" t="s">
        <v>1480</v>
      </c>
    </row>
    <row r="424" spans="2:47" s="1" customFormat="1" ht="13.5">
      <c r="B424" s="47"/>
      <c r="C424" s="75"/>
      <c r="D424" s="252" t="s">
        <v>403</v>
      </c>
      <c r="E424" s="75"/>
      <c r="F424" s="253" t="s">
        <v>4339</v>
      </c>
      <c r="G424" s="75"/>
      <c r="H424" s="75"/>
      <c r="I424" s="208"/>
      <c r="J424" s="75"/>
      <c r="K424" s="75"/>
      <c r="L424" s="73"/>
      <c r="M424" s="254"/>
      <c r="N424" s="48"/>
      <c r="O424" s="48"/>
      <c r="P424" s="48"/>
      <c r="Q424" s="48"/>
      <c r="R424" s="48"/>
      <c r="S424" s="48"/>
      <c r="T424" s="96"/>
      <c r="AT424" s="25" t="s">
        <v>403</v>
      </c>
      <c r="AU424" s="25" t="s">
        <v>81</v>
      </c>
    </row>
    <row r="425" spans="2:65" s="1" customFormat="1" ht="16.5" customHeight="1">
      <c r="B425" s="47"/>
      <c r="C425" s="240" t="s">
        <v>927</v>
      </c>
      <c r="D425" s="240" t="s">
        <v>396</v>
      </c>
      <c r="E425" s="241" t="s">
        <v>4340</v>
      </c>
      <c r="F425" s="242" t="s">
        <v>4341</v>
      </c>
      <c r="G425" s="243" t="s">
        <v>612</v>
      </c>
      <c r="H425" s="244">
        <v>6</v>
      </c>
      <c r="I425" s="245"/>
      <c r="J425" s="246">
        <f>ROUND(I425*H425,2)</f>
        <v>0</v>
      </c>
      <c r="K425" s="242" t="s">
        <v>22</v>
      </c>
      <c r="L425" s="73"/>
      <c r="M425" s="247" t="s">
        <v>22</v>
      </c>
      <c r="N425" s="248" t="s">
        <v>44</v>
      </c>
      <c r="O425" s="48"/>
      <c r="P425" s="249">
        <f>O425*H425</f>
        <v>0</v>
      </c>
      <c r="Q425" s="249">
        <v>0</v>
      </c>
      <c r="R425" s="249">
        <f>Q425*H425</f>
        <v>0</v>
      </c>
      <c r="S425" s="249">
        <v>0</v>
      </c>
      <c r="T425" s="250">
        <f>S425*H425</f>
        <v>0</v>
      </c>
      <c r="AR425" s="25" t="s">
        <v>786</v>
      </c>
      <c r="AT425" s="25" t="s">
        <v>396</v>
      </c>
      <c r="AU425" s="25" t="s">
        <v>81</v>
      </c>
      <c r="AY425" s="25" t="s">
        <v>394</v>
      </c>
      <c r="BE425" s="251">
        <f>IF(N425="základní",J425,0)</f>
        <v>0</v>
      </c>
      <c r="BF425" s="251">
        <f>IF(N425="snížená",J425,0)</f>
        <v>0</v>
      </c>
      <c r="BG425" s="251">
        <f>IF(N425="zákl. přenesená",J425,0)</f>
        <v>0</v>
      </c>
      <c r="BH425" s="251">
        <f>IF(N425="sníž. přenesená",J425,0)</f>
        <v>0</v>
      </c>
      <c r="BI425" s="251">
        <f>IF(N425="nulová",J425,0)</f>
        <v>0</v>
      </c>
      <c r="BJ425" s="25" t="s">
        <v>24</v>
      </c>
      <c r="BK425" s="251">
        <f>ROUND(I425*H425,2)</f>
        <v>0</v>
      </c>
      <c r="BL425" s="25" t="s">
        <v>786</v>
      </c>
      <c r="BM425" s="25" t="s">
        <v>1488</v>
      </c>
    </row>
    <row r="426" spans="2:47" s="1" customFormat="1" ht="13.5">
      <c r="B426" s="47"/>
      <c r="C426" s="75"/>
      <c r="D426" s="252" t="s">
        <v>403</v>
      </c>
      <c r="E426" s="75"/>
      <c r="F426" s="253" t="s">
        <v>4341</v>
      </c>
      <c r="G426" s="75"/>
      <c r="H426" s="75"/>
      <c r="I426" s="208"/>
      <c r="J426" s="75"/>
      <c r="K426" s="75"/>
      <c r="L426" s="73"/>
      <c r="M426" s="254"/>
      <c r="N426" s="48"/>
      <c r="O426" s="48"/>
      <c r="P426" s="48"/>
      <c r="Q426" s="48"/>
      <c r="R426" s="48"/>
      <c r="S426" s="48"/>
      <c r="T426" s="96"/>
      <c r="AT426" s="25" t="s">
        <v>403</v>
      </c>
      <c r="AU426" s="25" t="s">
        <v>81</v>
      </c>
    </row>
    <row r="427" spans="2:63" s="11" customFormat="1" ht="29.85" customHeight="1">
      <c r="B427" s="224"/>
      <c r="C427" s="225"/>
      <c r="D427" s="226" t="s">
        <v>72</v>
      </c>
      <c r="E427" s="238" t="s">
        <v>4342</v>
      </c>
      <c r="F427" s="238" t="s">
        <v>4343</v>
      </c>
      <c r="G427" s="225"/>
      <c r="H427" s="225"/>
      <c r="I427" s="228"/>
      <c r="J427" s="239">
        <f>BK427</f>
        <v>0</v>
      </c>
      <c r="K427" s="225"/>
      <c r="L427" s="230"/>
      <c r="M427" s="231"/>
      <c r="N427" s="232"/>
      <c r="O427" s="232"/>
      <c r="P427" s="233">
        <f>SUM(P428:P429)</f>
        <v>0</v>
      </c>
      <c r="Q427" s="232"/>
      <c r="R427" s="233">
        <f>SUM(R428:R429)</f>
        <v>0</v>
      </c>
      <c r="S427" s="232"/>
      <c r="T427" s="234">
        <f>SUM(T428:T429)</f>
        <v>0</v>
      </c>
      <c r="AR427" s="235" t="s">
        <v>24</v>
      </c>
      <c r="AT427" s="236" t="s">
        <v>72</v>
      </c>
      <c r="AU427" s="236" t="s">
        <v>24</v>
      </c>
      <c r="AY427" s="235" t="s">
        <v>394</v>
      </c>
      <c r="BK427" s="237">
        <f>SUM(BK428:BK429)</f>
        <v>0</v>
      </c>
    </row>
    <row r="428" spans="2:65" s="1" customFormat="1" ht="16.5" customHeight="1">
      <c r="B428" s="47"/>
      <c r="C428" s="240" t="s">
        <v>270</v>
      </c>
      <c r="D428" s="240" t="s">
        <v>396</v>
      </c>
      <c r="E428" s="241" t="s">
        <v>4344</v>
      </c>
      <c r="F428" s="242" t="s">
        <v>4345</v>
      </c>
      <c r="G428" s="243" t="s">
        <v>612</v>
      </c>
      <c r="H428" s="244">
        <v>20</v>
      </c>
      <c r="I428" s="245"/>
      <c r="J428" s="246">
        <f>ROUND(I428*H428,2)</f>
        <v>0</v>
      </c>
      <c r="K428" s="242" t="s">
        <v>22</v>
      </c>
      <c r="L428" s="73"/>
      <c r="M428" s="247" t="s">
        <v>22</v>
      </c>
      <c r="N428" s="248" t="s">
        <v>44</v>
      </c>
      <c r="O428" s="48"/>
      <c r="P428" s="249">
        <f>O428*H428</f>
        <v>0</v>
      </c>
      <c r="Q428" s="249">
        <v>0</v>
      </c>
      <c r="R428" s="249">
        <f>Q428*H428</f>
        <v>0</v>
      </c>
      <c r="S428" s="249">
        <v>0</v>
      </c>
      <c r="T428" s="250">
        <f>S428*H428</f>
        <v>0</v>
      </c>
      <c r="AR428" s="25" t="s">
        <v>786</v>
      </c>
      <c r="AT428" s="25" t="s">
        <v>396</v>
      </c>
      <c r="AU428" s="25" t="s">
        <v>81</v>
      </c>
      <c r="AY428" s="25" t="s">
        <v>394</v>
      </c>
      <c r="BE428" s="251">
        <f>IF(N428="základní",J428,0)</f>
        <v>0</v>
      </c>
      <c r="BF428" s="251">
        <f>IF(N428="snížená",J428,0)</f>
        <v>0</v>
      </c>
      <c r="BG428" s="251">
        <f>IF(N428="zákl. přenesená",J428,0)</f>
        <v>0</v>
      </c>
      <c r="BH428" s="251">
        <f>IF(N428="sníž. přenesená",J428,0)</f>
        <v>0</v>
      </c>
      <c r="BI428" s="251">
        <f>IF(N428="nulová",J428,0)</f>
        <v>0</v>
      </c>
      <c r="BJ428" s="25" t="s">
        <v>24</v>
      </c>
      <c r="BK428" s="251">
        <f>ROUND(I428*H428,2)</f>
        <v>0</v>
      </c>
      <c r="BL428" s="25" t="s">
        <v>786</v>
      </c>
      <c r="BM428" s="25" t="s">
        <v>1496</v>
      </c>
    </row>
    <row r="429" spans="2:47" s="1" customFormat="1" ht="13.5">
      <c r="B429" s="47"/>
      <c r="C429" s="75"/>
      <c r="D429" s="252" t="s">
        <v>403</v>
      </c>
      <c r="E429" s="75"/>
      <c r="F429" s="253" t="s">
        <v>4345</v>
      </c>
      <c r="G429" s="75"/>
      <c r="H429" s="75"/>
      <c r="I429" s="208"/>
      <c r="J429" s="75"/>
      <c r="K429" s="75"/>
      <c r="L429" s="73"/>
      <c r="M429" s="254"/>
      <c r="N429" s="48"/>
      <c r="O429" s="48"/>
      <c r="P429" s="48"/>
      <c r="Q429" s="48"/>
      <c r="R429" s="48"/>
      <c r="S429" s="48"/>
      <c r="T429" s="96"/>
      <c r="AT429" s="25" t="s">
        <v>403</v>
      </c>
      <c r="AU429" s="25" t="s">
        <v>81</v>
      </c>
    </row>
    <row r="430" spans="2:63" s="11" customFormat="1" ht="29.85" customHeight="1">
      <c r="B430" s="224"/>
      <c r="C430" s="225"/>
      <c r="D430" s="226" t="s">
        <v>72</v>
      </c>
      <c r="E430" s="238" t="s">
        <v>4346</v>
      </c>
      <c r="F430" s="238" t="s">
        <v>4347</v>
      </c>
      <c r="G430" s="225"/>
      <c r="H430" s="225"/>
      <c r="I430" s="228"/>
      <c r="J430" s="239">
        <f>BK430</f>
        <v>0</v>
      </c>
      <c r="K430" s="225"/>
      <c r="L430" s="230"/>
      <c r="M430" s="231"/>
      <c r="N430" s="232"/>
      <c r="O430" s="232"/>
      <c r="P430" s="233">
        <f>SUM(P431:P432)</f>
        <v>0</v>
      </c>
      <c r="Q430" s="232"/>
      <c r="R430" s="233">
        <f>SUM(R431:R432)</f>
        <v>0</v>
      </c>
      <c r="S430" s="232"/>
      <c r="T430" s="234">
        <f>SUM(T431:T432)</f>
        <v>0</v>
      </c>
      <c r="AR430" s="235" t="s">
        <v>24</v>
      </c>
      <c r="AT430" s="236" t="s">
        <v>72</v>
      </c>
      <c r="AU430" s="236" t="s">
        <v>24</v>
      </c>
      <c r="AY430" s="235" t="s">
        <v>394</v>
      </c>
      <c r="BK430" s="237">
        <f>SUM(BK431:BK432)</f>
        <v>0</v>
      </c>
    </row>
    <row r="431" spans="2:65" s="1" customFormat="1" ht="16.5" customHeight="1">
      <c r="B431" s="47"/>
      <c r="C431" s="240" t="s">
        <v>940</v>
      </c>
      <c r="D431" s="240" t="s">
        <v>396</v>
      </c>
      <c r="E431" s="241" t="s">
        <v>4348</v>
      </c>
      <c r="F431" s="242" t="s">
        <v>4349</v>
      </c>
      <c r="G431" s="243" t="s">
        <v>612</v>
      </c>
      <c r="H431" s="244">
        <v>70</v>
      </c>
      <c r="I431" s="245"/>
      <c r="J431" s="246">
        <f>ROUND(I431*H431,2)</f>
        <v>0</v>
      </c>
      <c r="K431" s="242" t="s">
        <v>22</v>
      </c>
      <c r="L431" s="73"/>
      <c r="M431" s="247" t="s">
        <v>22</v>
      </c>
      <c r="N431" s="248" t="s">
        <v>44</v>
      </c>
      <c r="O431" s="48"/>
      <c r="P431" s="249">
        <f>O431*H431</f>
        <v>0</v>
      </c>
      <c r="Q431" s="249">
        <v>0</v>
      </c>
      <c r="R431" s="249">
        <f>Q431*H431</f>
        <v>0</v>
      </c>
      <c r="S431" s="249">
        <v>0</v>
      </c>
      <c r="T431" s="250">
        <f>S431*H431</f>
        <v>0</v>
      </c>
      <c r="AR431" s="25" t="s">
        <v>786</v>
      </c>
      <c r="AT431" s="25" t="s">
        <v>396</v>
      </c>
      <c r="AU431" s="25" t="s">
        <v>81</v>
      </c>
      <c r="AY431" s="25" t="s">
        <v>394</v>
      </c>
      <c r="BE431" s="251">
        <f>IF(N431="základní",J431,0)</f>
        <v>0</v>
      </c>
      <c r="BF431" s="251">
        <f>IF(N431="snížená",J431,0)</f>
        <v>0</v>
      </c>
      <c r="BG431" s="251">
        <f>IF(N431="zákl. přenesená",J431,0)</f>
        <v>0</v>
      </c>
      <c r="BH431" s="251">
        <f>IF(N431="sníž. přenesená",J431,0)</f>
        <v>0</v>
      </c>
      <c r="BI431" s="251">
        <f>IF(N431="nulová",J431,0)</f>
        <v>0</v>
      </c>
      <c r="BJ431" s="25" t="s">
        <v>24</v>
      </c>
      <c r="BK431" s="251">
        <f>ROUND(I431*H431,2)</f>
        <v>0</v>
      </c>
      <c r="BL431" s="25" t="s">
        <v>786</v>
      </c>
      <c r="BM431" s="25" t="s">
        <v>1505</v>
      </c>
    </row>
    <row r="432" spans="2:47" s="1" customFormat="1" ht="13.5">
      <c r="B432" s="47"/>
      <c r="C432" s="75"/>
      <c r="D432" s="252" t="s">
        <v>403</v>
      </c>
      <c r="E432" s="75"/>
      <c r="F432" s="253" t="s">
        <v>4349</v>
      </c>
      <c r="G432" s="75"/>
      <c r="H432" s="75"/>
      <c r="I432" s="208"/>
      <c r="J432" s="75"/>
      <c r="K432" s="75"/>
      <c r="L432" s="73"/>
      <c r="M432" s="254"/>
      <c r="N432" s="48"/>
      <c r="O432" s="48"/>
      <c r="P432" s="48"/>
      <c r="Q432" s="48"/>
      <c r="R432" s="48"/>
      <c r="S432" s="48"/>
      <c r="T432" s="96"/>
      <c r="AT432" s="25" t="s">
        <v>403</v>
      </c>
      <c r="AU432" s="25" t="s">
        <v>81</v>
      </c>
    </row>
    <row r="433" spans="2:63" s="11" customFormat="1" ht="29.85" customHeight="1">
      <c r="B433" s="224"/>
      <c r="C433" s="225"/>
      <c r="D433" s="226" t="s">
        <v>72</v>
      </c>
      <c r="E433" s="238" t="s">
        <v>4266</v>
      </c>
      <c r="F433" s="238" t="s">
        <v>4267</v>
      </c>
      <c r="G433" s="225"/>
      <c r="H433" s="225"/>
      <c r="I433" s="228"/>
      <c r="J433" s="239">
        <f>BK433</f>
        <v>0</v>
      </c>
      <c r="K433" s="225"/>
      <c r="L433" s="230"/>
      <c r="M433" s="231"/>
      <c r="N433" s="232"/>
      <c r="O433" s="232"/>
      <c r="P433" s="233">
        <f>SUM(P434:P439)</f>
        <v>0</v>
      </c>
      <c r="Q433" s="232"/>
      <c r="R433" s="233">
        <f>SUM(R434:R439)</f>
        <v>0</v>
      </c>
      <c r="S433" s="232"/>
      <c r="T433" s="234">
        <f>SUM(T434:T439)</f>
        <v>0</v>
      </c>
      <c r="AR433" s="235" t="s">
        <v>24</v>
      </c>
      <c r="AT433" s="236" t="s">
        <v>72</v>
      </c>
      <c r="AU433" s="236" t="s">
        <v>24</v>
      </c>
      <c r="AY433" s="235" t="s">
        <v>394</v>
      </c>
      <c r="BK433" s="237">
        <f>SUM(BK434:BK439)</f>
        <v>0</v>
      </c>
    </row>
    <row r="434" spans="2:65" s="1" customFormat="1" ht="16.5" customHeight="1">
      <c r="B434" s="47"/>
      <c r="C434" s="240" t="s">
        <v>947</v>
      </c>
      <c r="D434" s="240" t="s">
        <v>396</v>
      </c>
      <c r="E434" s="241" t="s">
        <v>4350</v>
      </c>
      <c r="F434" s="242" t="s">
        <v>4351</v>
      </c>
      <c r="G434" s="243" t="s">
        <v>2831</v>
      </c>
      <c r="H434" s="244">
        <v>1</v>
      </c>
      <c r="I434" s="245"/>
      <c r="J434" s="246">
        <f>ROUND(I434*H434,2)</f>
        <v>0</v>
      </c>
      <c r="K434" s="242" t="s">
        <v>22</v>
      </c>
      <c r="L434" s="73"/>
      <c r="M434" s="247" t="s">
        <v>22</v>
      </c>
      <c r="N434" s="248" t="s">
        <v>44</v>
      </c>
      <c r="O434" s="48"/>
      <c r="P434" s="249">
        <f>O434*H434</f>
        <v>0</v>
      </c>
      <c r="Q434" s="249">
        <v>0</v>
      </c>
      <c r="R434" s="249">
        <f>Q434*H434</f>
        <v>0</v>
      </c>
      <c r="S434" s="249">
        <v>0</v>
      </c>
      <c r="T434" s="250">
        <f>S434*H434</f>
        <v>0</v>
      </c>
      <c r="AR434" s="25" t="s">
        <v>786</v>
      </c>
      <c r="AT434" s="25" t="s">
        <v>396</v>
      </c>
      <c r="AU434" s="25" t="s">
        <v>81</v>
      </c>
      <c r="AY434" s="25" t="s">
        <v>394</v>
      </c>
      <c r="BE434" s="251">
        <f>IF(N434="základní",J434,0)</f>
        <v>0</v>
      </c>
      <c r="BF434" s="251">
        <f>IF(N434="snížená",J434,0)</f>
        <v>0</v>
      </c>
      <c r="BG434" s="251">
        <f>IF(N434="zákl. přenesená",J434,0)</f>
        <v>0</v>
      </c>
      <c r="BH434" s="251">
        <f>IF(N434="sníž. přenesená",J434,0)</f>
        <v>0</v>
      </c>
      <c r="BI434" s="251">
        <f>IF(N434="nulová",J434,0)</f>
        <v>0</v>
      </c>
      <c r="BJ434" s="25" t="s">
        <v>24</v>
      </c>
      <c r="BK434" s="251">
        <f>ROUND(I434*H434,2)</f>
        <v>0</v>
      </c>
      <c r="BL434" s="25" t="s">
        <v>786</v>
      </c>
      <c r="BM434" s="25" t="s">
        <v>1518</v>
      </c>
    </row>
    <row r="435" spans="2:47" s="1" customFormat="1" ht="13.5">
      <c r="B435" s="47"/>
      <c r="C435" s="75"/>
      <c r="D435" s="252" t="s">
        <v>403</v>
      </c>
      <c r="E435" s="75"/>
      <c r="F435" s="253" t="s">
        <v>4351</v>
      </c>
      <c r="G435" s="75"/>
      <c r="H435" s="75"/>
      <c r="I435" s="208"/>
      <c r="J435" s="75"/>
      <c r="K435" s="75"/>
      <c r="L435" s="73"/>
      <c r="M435" s="254"/>
      <c r="N435" s="48"/>
      <c r="O435" s="48"/>
      <c r="P435" s="48"/>
      <c r="Q435" s="48"/>
      <c r="R435" s="48"/>
      <c r="S435" s="48"/>
      <c r="T435" s="96"/>
      <c r="AT435" s="25" t="s">
        <v>403</v>
      </c>
      <c r="AU435" s="25" t="s">
        <v>81</v>
      </c>
    </row>
    <row r="436" spans="2:65" s="1" customFormat="1" ht="16.5" customHeight="1">
      <c r="B436" s="47"/>
      <c r="C436" s="240" t="s">
        <v>953</v>
      </c>
      <c r="D436" s="240" t="s">
        <v>396</v>
      </c>
      <c r="E436" s="241" t="s">
        <v>4270</v>
      </c>
      <c r="F436" s="242" t="s">
        <v>4271</v>
      </c>
      <c r="G436" s="243" t="s">
        <v>2831</v>
      </c>
      <c r="H436" s="244">
        <v>2</v>
      </c>
      <c r="I436" s="245"/>
      <c r="J436" s="246">
        <f>ROUND(I436*H436,2)</f>
        <v>0</v>
      </c>
      <c r="K436" s="242" t="s">
        <v>22</v>
      </c>
      <c r="L436" s="73"/>
      <c r="M436" s="247" t="s">
        <v>22</v>
      </c>
      <c r="N436" s="248" t="s">
        <v>44</v>
      </c>
      <c r="O436" s="48"/>
      <c r="P436" s="249">
        <f>O436*H436</f>
        <v>0</v>
      </c>
      <c r="Q436" s="249">
        <v>0</v>
      </c>
      <c r="R436" s="249">
        <f>Q436*H436</f>
        <v>0</v>
      </c>
      <c r="S436" s="249">
        <v>0</v>
      </c>
      <c r="T436" s="250">
        <f>S436*H436</f>
        <v>0</v>
      </c>
      <c r="AR436" s="25" t="s">
        <v>786</v>
      </c>
      <c r="AT436" s="25" t="s">
        <v>396</v>
      </c>
      <c r="AU436" s="25" t="s">
        <v>81</v>
      </c>
      <c r="AY436" s="25" t="s">
        <v>394</v>
      </c>
      <c r="BE436" s="251">
        <f>IF(N436="základní",J436,0)</f>
        <v>0</v>
      </c>
      <c r="BF436" s="251">
        <f>IF(N436="snížená",J436,0)</f>
        <v>0</v>
      </c>
      <c r="BG436" s="251">
        <f>IF(N436="zákl. přenesená",J436,0)</f>
        <v>0</v>
      </c>
      <c r="BH436" s="251">
        <f>IF(N436="sníž. přenesená",J436,0)</f>
        <v>0</v>
      </c>
      <c r="BI436" s="251">
        <f>IF(N436="nulová",J436,0)</f>
        <v>0</v>
      </c>
      <c r="BJ436" s="25" t="s">
        <v>24</v>
      </c>
      <c r="BK436" s="251">
        <f>ROUND(I436*H436,2)</f>
        <v>0</v>
      </c>
      <c r="BL436" s="25" t="s">
        <v>786</v>
      </c>
      <c r="BM436" s="25" t="s">
        <v>1529</v>
      </c>
    </row>
    <row r="437" spans="2:47" s="1" customFormat="1" ht="13.5">
      <c r="B437" s="47"/>
      <c r="C437" s="75"/>
      <c r="D437" s="252" t="s">
        <v>403</v>
      </c>
      <c r="E437" s="75"/>
      <c r="F437" s="253" t="s">
        <v>4271</v>
      </c>
      <c r="G437" s="75"/>
      <c r="H437" s="75"/>
      <c r="I437" s="208"/>
      <c r="J437" s="75"/>
      <c r="K437" s="75"/>
      <c r="L437" s="73"/>
      <c r="M437" s="254"/>
      <c r="N437" s="48"/>
      <c r="O437" s="48"/>
      <c r="P437" s="48"/>
      <c r="Q437" s="48"/>
      <c r="R437" s="48"/>
      <c r="S437" s="48"/>
      <c r="T437" s="96"/>
      <c r="AT437" s="25" t="s">
        <v>403</v>
      </c>
      <c r="AU437" s="25" t="s">
        <v>81</v>
      </c>
    </row>
    <row r="438" spans="2:65" s="1" customFormat="1" ht="16.5" customHeight="1">
      <c r="B438" s="47"/>
      <c r="C438" s="240" t="s">
        <v>960</v>
      </c>
      <c r="D438" s="240" t="s">
        <v>396</v>
      </c>
      <c r="E438" s="241" t="s">
        <v>4352</v>
      </c>
      <c r="F438" s="242" t="s">
        <v>4353</v>
      </c>
      <c r="G438" s="243" t="s">
        <v>2831</v>
      </c>
      <c r="H438" s="244">
        <v>2</v>
      </c>
      <c r="I438" s="245"/>
      <c r="J438" s="246">
        <f>ROUND(I438*H438,2)</f>
        <v>0</v>
      </c>
      <c r="K438" s="242" t="s">
        <v>22</v>
      </c>
      <c r="L438" s="73"/>
      <c r="M438" s="247" t="s">
        <v>22</v>
      </c>
      <c r="N438" s="248" t="s">
        <v>44</v>
      </c>
      <c r="O438" s="48"/>
      <c r="P438" s="249">
        <f>O438*H438</f>
        <v>0</v>
      </c>
      <c r="Q438" s="249">
        <v>0</v>
      </c>
      <c r="R438" s="249">
        <f>Q438*H438</f>
        <v>0</v>
      </c>
      <c r="S438" s="249">
        <v>0</v>
      </c>
      <c r="T438" s="250">
        <f>S438*H438</f>
        <v>0</v>
      </c>
      <c r="AR438" s="25" t="s">
        <v>786</v>
      </c>
      <c r="AT438" s="25" t="s">
        <v>396</v>
      </c>
      <c r="AU438" s="25" t="s">
        <v>81</v>
      </c>
      <c r="AY438" s="25" t="s">
        <v>394</v>
      </c>
      <c r="BE438" s="251">
        <f>IF(N438="základní",J438,0)</f>
        <v>0</v>
      </c>
      <c r="BF438" s="251">
        <f>IF(N438="snížená",J438,0)</f>
        <v>0</v>
      </c>
      <c r="BG438" s="251">
        <f>IF(N438="zákl. přenesená",J438,0)</f>
        <v>0</v>
      </c>
      <c r="BH438" s="251">
        <f>IF(N438="sníž. přenesená",J438,0)</f>
        <v>0</v>
      </c>
      <c r="BI438" s="251">
        <f>IF(N438="nulová",J438,0)</f>
        <v>0</v>
      </c>
      <c r="BJ438" s="25" t="s">
        <v>24</v>
      </c>
      <c r="BK438" s="251">
        <f>ROUND(I438*H438,2)</f>
        <v>0</v>
      </c>
      <c r="BL438" s="25" t="s">
        <v>786</v>
      </c>
      <c r="BM438" s="25" t="s">
        <v>1539</v>
      </c>
    </row>
    <row r="439" spans="2:47" s="1" customFormat="1" ht="13.5">
      <c r="B439" s="47"/>
      <c r="C439" s="75"/>
      <c r="D439" s="252" t="s">
        <v>403</v>
      </c>
      <c r="E439" s="75"/>
      <c r="F439" s="253" t="s">
        <v>4353</v>
      </c>
      <c r="G439" s="75"/>
      <c r="H439" s="75"/>
      <c r="I439" s="208"/>
      <c r="J439" s="75"/>
      <c r="K439" s="75"/>
      <c r="L439" s="73"/>
      <c r="M439" s="254"/>
      <c r="N439" s="48"/>
      <c r="O439" s="48"/>
      <c r="P439" s="48"/>
      <c r="Q439" s="48"/>
      <c r="R439" s="48"/>
      <c r="S439" s="48"/>
      <c r="T439" s="96"/>
      <c r="AT439" s="25" t="s">
        <v>403</v>
      </c>
      <c r="AU439" s="25" t="s">
        <v>81</v>
      </c>
    </row>
    <row r="440" spans="2:63" s="11" customFormat="1" ht="29.85" customHeight="1">
      <c r="B440" s="224"/>
      <c r="C440" s="225"/>
      <c r="D440" s="226" t="s">
        <v>72</v>
      </c>
      <c r="E440" s="238" t="s">
        <v>4274</v>
      </c>
      <c r="F440" s="238" t="s">
        <v>4275</v>
      </c>
      <c r="G440" s="225"/>
      <c r="H440" s="225"/>
      <c r="I440" s="228"/>
      <c r="J440" s="239">
        <f>BK440</f>
        <v>0</v>
      </c>
      <c r="K440" s="225"/>
      <c r="L440" s="230"/>
      <c r="M440" s="231"/>
      <c r="N440" s="232"/>
      <c r="O440" s="232"/>
      <c r="P440" s="233">
        <f>SUM(P441:P452)</f>
        <v>0</v>
      </c>
      <c r="Q440" s="232"/>
      <c r="R440" s="233">
        <f>SUM(R441:R452)</f>
        <v>0</v>
      </c>
      <c r="S440" s="232"/>
      <c r="T440" s="234">
        <f>SUM(T441:T452)</f>
        <v>0</v>
      </c>
      <c r="AR440" s="235" t="s">
        <v>24</v>
      </c>
      <c r="AT440" s="236" t="s">
        <v>72</v>
      </c>
      <c r="AU440" s="236" t="s">
        <v>24</v>
      </c>
      <c r="AY440" s="235" t="s">
        <v>394</v>
      </c>
      <c r="BK440" s="237">
        <f>SUM(BK441:BK452)</f>
        <v>0</v>
      </c>
    </row>
    <row r="441" spans="2:65" s="1" customFormat="1" ht="16.5" customHeight="1">
      <c r="B441" s="47"/>
      <c r="C441" s="240" t="s">
        <v>966</v>
      </c>
      <c r="D441" s="240" t="s">
        <v>396</v>
      </c>
      <c r="E441" s="241" t="s">
        <v>2925</v>
      </c>
      <c r="F441" s="242" t="s">
        <v>4277</v>
      </c>
      <c r="G441" s="243" t="s">
        <v>2831</v>
      </c>
      <c r="H441" s="244">
        <v>173</v>
      </c>
      <c r="I441" s="245"/>
      <c r="J441" s="246">
        <f>ROUND(I441*H441,2)</f>
        <v>0</v>
      </c>
      <c r="K441" s="242" t="s">
        <v>22</v>
      </c>
      <c r="L441" s="73"/>
      <c r="M441" s="247" t="s">
        <v>22</v>
      </c>
      <c r="N441" s="248" t="s">
        <v>44</v>
      </c>
      <c r="O441" s="48"/>
      <c r="P441" s="249">
        <f>O441*H441</f>
        <v>0</v>
      </c>
      <c r="Q441" s="249">
        <v>0</v>
      </c>
      <c r="R441" s="249">
        <f>Q441*H441</f>
        <v>0</v>
      </c>
      <c r="S441" s="249">
        <v>0</v>
      </c>
      <c r="T441" s="250">
        <f>S441*H441</f>
        <v>0</v>
      </c>
      <c r="AR441" s="25" t="s">
        <v>786</v>
      </c>
      <c r="AT441" s="25" t="s">
        <v>396</v>
      </c>
      <c r="AU441" s="25" t="s">
        <v>81</v>
      </c>
      <c r="AY441" s="25" t="s">
        <v>394</v>
      </c>
      <c r="BE441" s="251">
        <f>IF(N441="základní",J441,0)</f>
        <v>0</v>
      </c>
      <c r="BF441" s="251">
        <f>IF(N441="snížená",J441,0)</f>
        <v>0</v>
      </c>
      <c r="BG441" s="251">
        <f>IF(N441="zákl. přenesená",J441,0)</f>
        <v>0</v>
      </c>
      <c r="BH441" s="251">
        <f>IF(N441="sníž. přenesená",J441,0)</f>
        <v>0</v>
      </c>
      <c r="BI441" s="251">
        <f>IF(N441="nulová",J441,0)</f>
        <v>0</v>
      </c>
      <c r="BJ441" s="25" t="s">
        <v>24</v>
      </c>
      <c r="BK441" s="251">
        <f>ROUND(I441*H441,2)</f>
        <v>0</v>
      </c>
      <c r="BL441" s="25" t="s">
        <v>786</v>
      </c>
      <c r="BM441" s="25" t="s">
        <v>1550</v>
      </c>
    </row>
    <row r="442" spans="2:47" s="1" customFormat="1" ht="13.5">
      <c r="B442" s="47"/>
      <c r="C442" s="75"/>
      <c r="D442" s="252" t="s">
        <v>403</v>
      </c>
      <c r="E442" s="75"/>
      <c r="F442" s="253" t="s">
        <v>4277</v>
      </c>
      <c r="G442" s="75"/>
      <c r="H442" s="75"/>
      <c r="I442" s="208"/>
      <c r="J442" s="75"/>
      <c r="K442" s="75"/>
      <c r="L442" s="73"/>
      <c r="M442" s="254"/>
      <c r="N442" s="48"/>
      <c r="O442" s="48"/>
      <c r="P442" s="48"/>
      <c r="Q442" s="48"/>
      <c r="R442" s="48"/>
      <c r="S442" s="48"/>
      <c r="T442" s="96"/>
      <c r="AT442" s="25" t="s">
        <v>403</v>
      </c>
      <c r="AU442" s="25" t="s">
        <v>81</v>
      </c>
    </row>
    <row r="443" spans="2:65" s="1" customFormat="1" ht="16.5" customHeight="1">
      <c r="B443" s="47"/>
      <c r="C443" s="240" t="s">
        <v>972</v>
      </c>
      <c r="D443" s="240" t="s">
        <v>396</v>
      </c>
      <c r="E443" s="241" t="s">
        <v>4354</v>
      </c>
      <c r="F443" s="242" t="s">
        <v>4355</v>
      </c>
      <c r="G443" s="243" t="s">
        <v>2831</v>
      </c>
      <c r="H443" s="244">
        <v>5</v>
      </c>
      <c r="I443" s="245"/>
      <c r="J443" s="246">
        <f>ROUND(I443*H443,2)</f>
        <v>0</v>
      </c>
      <c r="K443" s="242" t="s">
        <v>22</v>
      </c>
      <c r="L443" s="73"/>
      <c r="M443" s="247" t="s">
        <v>22</v>
      </c>
      <c r="N443" s="248" t="s">
        <v>44</v>
      </c>
      <c r="O443" s="48"/>
      <c r="P443" s="249">
        <f>O443*H443</f>
        <v>0</v>
      </c>
      <c r="Q443" s="249">
        <v>0</v>
      </c>
      <c r="R443" s="249">
        <f>Q443*H443</f>
        <v>0</v>
      </c>
      <c r="S443" s="249">
        <v>0</v>
      </c>
      <c r="T443" s="250">
        <f>S443*H443</f>
        <v>0</v>
      </c>
      <c r="AR443" s="25" t="s">
        <v>786</v>
      </c>
      <c r="AT443" s="25" t="s">
        <v>396</v>
      </c>
      <c r="AU443" s="25" t="s">
        <v>81</v>
      </c>
      <c r="AY443" s="25" t="s">
        <v>394</v>
      </c>
      <c r="BE443" s="251">
        <f>IF(N443="základní",J443,0)</f>
        <v>0</v>
      </c>
      <c r="BF443" s="251">
        <f>IF(N443="snížená",J443,0)</f>
        <v>0</v>
      </c>
      <c r="BG443" s="251">
        <f>IF(N443="zákl. přenesená",J443,0)</f>
        <v>0</v>
      </c>
      <c r="BH443" s="251">
        <f>IF(N443="sníž. přenesená",J443,0)</f>
        <v>0</v>
      </c>
      <c r="BI443" s="251">
        <f>IF(N443="nulová",J443,0)</f>
        <v>0</v>
      </c>
      <c r="BJ443" s="25" t="s">
        <v>24</v>
      </c>
      <c r="BK443" s="251">
        <f>ROUND(I443*H443,2)</f>
        <v>0</v>
      </c>
      <c r="BL443" s="25" t="s">
        <v>786</v>
      </c>
      <c r="BM443" s="25" t="s">
        <v>1562</v>
      </c>
    </row>
    <row r="444" spans="2:47" s="1" customFormat="1" ht="13.5">
      <c r="B444" s="47"/>
      <c r="C444" s="75"/>
      <c r="D444" s="252" t="s">
        <v>403</v>
      </c>
      <c r="E444" s="75"/>
      <c r="F444" s="253" t="s">
        <v>4355</v>
      </c>
      <c r="G444" s="75"/>
      <c r="H444" s="75"/>
      <c r="I444" s="208"/>
      <c r="J444" s="75"/>
      <c r="K444" s="75"/>
      <c r="L444" s="73"/>
      <c r="M444" s="254"/>
      <c r="N444" s="48"/>
      <c r="O444" s="48"/>
      <c r="P444" s="48"/>
      <c r="Q444" s="48"/>
      <c r="R444" s="48"/>
      <c r="S444" s="48"/>
      <c r="T444" s="96"/>
      <c r="AT444" s="25" t="s">
        <v>403</v>
      </c>
      <c r="AU444" s="25" t="s">
        <v>81</v>
      </c>
    </row>
    <row r="445" spans="2:65" s="1" customFormat="1" ht="16.5" customHeight="1">
      <c r="B445" s="47"/>
      <c r="C445" s="240" t="s">
        <v>978</v>
      </c>
      <c r="D445" s="240" t="s">
        <v>396</v>
      </c>
      <c r="E445" s="241" t="s">
        <v>4356</v>
      </c>
      <c r="F445" s="242" t="s">
        <v>4278</v>
      </c>
      <c r="G445" s="243" t="s">
        <v>2831</v>
      </c>
      <c r="H445" s="244">
        <v>2</v>
      </c>
      <c r="I445" s="245"/>
      <c r="J445" s="246">
        <f>ROUND(I445*H445,2)</f>
        <v>0</v>
      </c>
      <c r="K445" s="242" t="s">
        <v>22</v>
      </c>
      <c r="L445" s="73"/>
      <c r="M445" s="247" t="s">
        <v>22</v>
      </c>
      <c r="N445" s="248" t="s">
        <v>44</v>
      </c>
      <c r="O445" s="48"/>
      <c r="P445" s="249">
        <f>O445*H445</f>
        <v>0</v>
      </c>
      <c r="Q445" s="249">
        <v>0</v>
      </c>
      <c r="R445" s="249">
        <f>Q445*H445</f>
        <v>0</v>
      </c>
      <c r="S445" s="249">
        <v>0</v>
      </c>
      <c r="T445" s="250">
        <f>S445*H445</f>
        <v>0</v>
      </c>
      <c r="AR445" s="25" t="s">
        <v>786</v>
      </c>
      <c r="AT445" s="25" t="s">
        <v>396</v>
      </c>
      <c r="AU445" s="25" t="s">
        <v>81</v>
      </c>
      <c r="AY445" s="25" t="s">
        <v>394</v>
      </c>
      <c r="BE445" s="251">
        <f>IF(N445="základní",J445,0)</f>
        <v>0</v>
      </c>
      <c r="BF445" s="251">
        <f>IF(N445="snížená",J445,0)</f>
        <v>0</v>
      </c>
      <c r="BG445" s="251">
        <f>IF(N445="zákl. přenesená",J445,0)</f>
        <v>0</v>
      </c>
      <c r="BH445" s="251">
        <f>IF(N445="sníž. přenesená",J445,0)</f>
        <v>0</v>
      </c>
      <c r="BI445" s="251">
        <f>IF(N445="nulová",J445,0)</f>
        <v>0</v>
      </c>
      <c r="BJ445" s="25" t="s">
        <v>24</v>
      </c>
      <c r="BK445" s="251">
        <f>ROUND(I445*H445,2)</f>
        <v>0</v>
      </c>
      <c r="BL445" s="25" t="s">
        <v>786</v>
      </c>
      <c r="BM445" s="25" t="s">
        <v>1573</v>
      </c>
    </row>
    <row r="446" spans="2:47" s="1" customFormat="1" ht="13.5">
      <c r="B446" s="47"/>
      <c r="C446" s="75"/>
      <c r="D446" s="252" t="s">
        <v>403</v>
      </c>
      <c r="E446" s="75"/>
      <c r="F446" s="253" t="s">
        <v>4278</v>
      </c>
      <c r="G446" s="75"/>
      <c r="H446" s="75"/>
      <c r="I446" s="208"/>
      <c r="J446" s="75"/>
      <c r="K446" s="75"/>
      <c r="L446" s="73"/>
      <c r="M446" s="254"/>
      <c r="N446" s="48"/>
      <c r="O446" s="48"/>
      <c r="P446" s="48"/>
      <c r="Q446" s="48"/>
      <c r="R446" s="48"/>
      <c r="S446" s="48"/>
      <c r="T446" s="96"/>
      <c r="AT446" s="25" t="s">
        <v>403</v>
      </c>
      <c r="AU446" s="25" t="s">
        <v>81</v>
      </c>
    </row>
    <row r="447" spans="2:65" s="1" customFormat="1" ht="16.5" customHeight="1">
      <c r="B447" s="47"/>
      <c r="C447" s="240" t="s">
        <v>983</v>
      </c>
      <c r="D447" s="240" t="s">
        <v>396</v>
      </c>
      <c r="E447" s="241" t="s">
        <v>4279</v>
      </c>
      <c r="F447" s="242" t="s">
        <v>4280</v>
      </c>
      <c r="G447" s="243" t="s">
        <v>2831</v>
      </c>
      <c r="H447" s="244">
        <v>10</v>
      </c>
      <c r="I447" s="245"/>
      <c r="J447" s="246">
        <f>ROUND(I447*H447,2)</f>
        <v>0</v>
      </c>
      <c r="K447" s="242" t="s">
        <v>22</v>
      </c>
      <c r="L447" s="73"/>
      <c r="M447" s="247" t="s">
        <v>22</v>
      </c>
      <c r="N447" s="248" t="s">
        <v>44</v>
      </c>
      <c r="O447" s="48"/>
      <c r="P447" s="249">
        <f>O447*H447</f>
        <v>0</v>
      </c>
      <c r="Q447" s="249">
        <v>0</v>
      </c>
      <c r="R447" s="249">
        <f>Q447*H447</f>
        <v>0</v>
      </c>
      <c r="S447" s="249">
        <v>0</v>
      </c>
      <c r="T447" s="250">
        <f>S447*H447</f>
        <v>0</v>
      </c>
      <c r="AR447" s="25" t="s">
        <v>786</v>
      </c>
      <c r="AT447" s="25" t="s">
        <v>396</v>
      </c>
      <c r="AU447" s="25" t="s">
        <v>81</v>
      </c>
      <c r="AY447" s="25" t="s">
        <v>394</v>
      </c>
      <c r="BE447" s="251">
        <f>IF(N447="základní",J447,0)</f>
        <v>0</v>
      </c>
      <c r="BF447" s="251">
        <f>IF(N447="snížená",J447,0)</f>
        <v>0</v>
      </c>
      <c r="BG447" s="251">
        <f>IF(N447="zákl. přenesená",J447,0)</f>
        <v>0</v>
      </c>
      <c r="BH447" s="251">
        <f>IF(N447="sníž. přenesená",J447,0)</f>
        <v>0</v>
      </c>
      <c r="BI447" s="251">
        <f>IF(N447="nulová",J447,0)</f>
        <v>0</v>
      </c>
      <c r="BJ447" s="25" t="s">
        <v>24</v>
      </c>
      <c r="BK447" s="251">
        <f>ROUND(I447*H447,2)</f>
        <v>0</v>
      </c>
      <c r="BL447" s="25" t="s">
        <v>786</v>
      </c>
      <c r="BM447" s="25" t="s">
        <v>1585</v>
      </c>
    </row>
    <row r="448" spans="2:47" s="1" customFormat="1" ht="13.5">
      <c r="B448" s="47"/>
      <c r="C448" s="75"/>
      <c r="D448" s="252" t="s">
        <v>403</v>
      </c>
      <c r="E448" s="75"/>
      <c r="F448" s="253" t="s">
        <v>4280</v>
      </c>
      <c r="G448" s="75"/>
      <c r="H448" s="75"/>
      <c r="I448" s="208"/>
      <c r="J448" s="75"/>
      <c r="K448" s="75"/>
      <c r="L448" s="73"/>
      <c r="M448" s="254"/>
      <c r="N448" s="48"/>
      <c r="O448" s="48"/>
      <c r="P448" s="48"/>
      <c r="Q448" s="48"/>
      <c r="R448" s="48"/>
      <c r="S448" s="48"/>
      <c r="T448" s="96"/>
      <c r="AT448" s="25" t="s">
        <v>403</v>
      </c>
      <c r="AU448" s="25" t="s">
        <v>81</v>
      </c>
    </row>
    <row r="449" spans="2:65" s="1" customFormat="1" ht="16.5" customHeight="1">
      <c r="B449" s="47"/>
      <c r="C449" s="240" t="s">
        <v>989</v>
      </c>
      <c r="D449" s="240" t="s">
        <v>396</v>
      </c>
      <c r="E449" s="241" t="s">
        <v>4357</v>
      </c>
      <c r="F449" s="242" t="s">
        <v>4358</v>
      </c>
      <c r="G449" s="243" t="s">
        <v>2831</v>
      </c>
      <c r="H449" s="244">
        <v>2</v>
      </c>
      <c r="I449" s="245"/>
      <c r="J449" s="246">
        <f>ROUND(I449*H449,2)</f>
        <v>0</v>
      </c>
      <c r="K449" s="242" t="s">
        <v>22</v>
      </c>
      <c r="L449" s="73"/>
      <c r="M449" s="247" t="s">
        <v>22</v>
      </c>
      <c r="N449" s="248" t="s">
        <v>44</v>
      </c>
      <c r="O449" s="48"/>
      <c r="P449" s="249">
        <f>O449*H449</f>
        <v>0</v>
      </c>
      <c r="Q449" s="249">
        <v>0</v>
      </c>
      <c r="R449" s="249">
        <f>Q449*H449</f>
        <v>0</v>
      </c>
      <c r="S449" s="249">
        <v>0</v>
      </c>
      <c r="T449" s="250">
        <f>S449*H449</f>
        <v>0</v>
      </c>
      <c r="AR449" s="25" t="s">
        <v>786</v>
      </c>
      <c r="AT449" s="25" t="s">
        <v>396</v>
      </c>
      <c r="AU449" s="25" t="s">
        <v>81</v>
      </c>
      <c r="AY449" s="25" t="s">
        <v>394</v>
      </c>
      <c r="BE449" s="251">
        <f>IF(N449="základní",J449,0)</f>
        <v>0</v>
      </c>
      <c r="BF449" s="251">
        <f>IF(N449="snížená",J449,0)</f>
        <v>0</v>
      </c>
      <c r="BG449" s="251">
        <f>IF(N449="zákl. přenesená",J449,0)</f>
        <v>0</v>
      </c>
      <c r="BH449" s="251">
        <f>IF(N449="sníž. přenesená",J449,0)</f>
        <v>0</v>
      </c>
      <c r="BI449" s="251">
        <f>IF(N449="nulová",J449,0)</f>
        <v>0</v>
      </c>
      <c r="BJ449" s="25" t="s">
        <v>24</v>
      </c>
      <c r="BK449" s="251">
        <f>ROUND(I449*H449,2)</f>
        <v>0</v>
      </c>
      <c r="BL449" s="25" t="s">
        <v>786</v>
      </c>
      <c r="BM449" s="25" t="s">
        <v>1595</v>
      </c>
    </row>
    <row r="450" spans="2:47" s="1" customFormat="1" ht="13.5">
      <c r="B450" s="47"/>
      <c r="C450" s="75"/>
      <c r="D450" s="252" t="s">
        <v>403</v>
      </c>
      <c r="E450" s="75"/>
      <c r="F450" s="253" t="s">
        <v>4358</v>
      </c>
      <c r="G450" s="75"/>
      <c r="H450" s="75"/>
      <c r="I450" s="208"/>
      <c r="J450" s="75"/>
      <c r="K450" s="75"/>
      <c r="L450" s="73"/>
      <c r="M450" s="254"/>
      <c r="N450" s="48"/>
      <c r="O450" s="48"/>
      <c r="P450" s="48"/>
      <c r="Q450" s="48"/>
      <c r="R450" s="48"/>
      <c r="S450" s="48"/>
      <c r="T450" s="96"/>
      <c r="AT450" s="25" t="s">
        <v>403</v>
      </c>
      <c r="AU450" s="25" t="s">
        <v>81</v>
      </c>
    </row>
    <row r="451" spans="2:65" s="1" customFormat="1" ht="16.5" customHeight="1">
      <c r="B451" s="47"/>
      <c r="C451" s="240" t="s">
        <v>996</v>
      </c>
      <c r="D451" s="240" t="s">
        <v>396</v>
      </c>
      <c r="E451" s="241" t="s">
        <v>4359</v>
      </c>
      <c r="F451" s="242" t="s">
        <v>4360</v>
      </c>
      <c r="G451" s="243" t="s">
        <v>2831</v>
      </c>
      <c r="H451" s="244">
        <v>6</v>
      </c>
      <c r="I451" s="245"/>
      <c r="J451" s="246">
        <f>ROUND(I451*H451,2)</f>
        <v>0</v>
      </c>
      <c r="K451" s="242" t="s">
        <v>22</v>
      </c>
      <c r="L451" s="73"/>
      <c r="M451" s="247" t="s">
        <v>22</v>
      </c>
      <c r="N451" s="248" t="s">
        <v>44</v>
      </c>
      <c r="O451" s="48"/>
      <c r="P451" s="249">
        <f>O451*H451</f>
        <v>0</v>
      </c>
      <c r="Q451" s="249">
        <v>0</v>
      </c>
      <c r="R451" s="249">
        <f>Q451*H451</f>
        <v>0</v>
      </c>
      <c r="S451" s="249">
        <v>0</v>
      </c>
      <c r="T451" s="250">
        <f>S451*H451</f>
        <v>0</v>
      </c>
      <c r="AR451" s="25" t="s">
        <v>786</v>
      </c>
      <c r="AT451" s="25" t="s">
        <v>396</v>
      </c>
      <c r="AU451" s="25" t="s">
        <v>81</v>
      </c>
      <c r="AY451" s="25" t="s">
        <v>394</v>
      </c>
      <c r="BE451" s="251">
        <f>IF(N451="základní",J451,0)</f>
        <v>0</v>
      </c>
      <c r="BF451" s="251">
        <f>IF(N451="snížená",J451,0)</f>
        <v>0</v>
      </c>
      <c r="BG451" s="251">
        <f>IF(N451="zákl. přenesená",J451,0)</f>
        <v>0</v>
      </c>
      <c r="BH451" s="251">
        <f>IF(N451="sníž. přenesená",J451,0)</f>
        <v>0</v>
      </c>
      <c r="BI451" s="251">
        <f>IF(N451="nulová",J451,0)</f>
        <v>0</v>
      </c>
      <c r="BJ451" s="25" t="s">
        <v>24</v>
      </c>
      <c r="BK451" s="251">
        <f>ROUND(I451*H451,2)</f>
        <v>0</v>
      </c>
      <c r="BL451" s="25" t="s">
        <v>786</v>
      </c>
      <c r="BM451" s="25" t="s">
        <v>1610</v>
      </c>
    </row>
    <row r="452" spans="2:47" s="1" customFormat="1" ht="13.5">
      <c r="B452" s="47"/>
      <c r="C452" s="75"/>
      <c r="D452" s="252" t="s">
        <v>403</v>
      </c>
      <c r="E452" s="75"/>
      <c r="F452" s="253" t="s">
        <v>4360</v>
      </c>
      <c r="G452" s="75"/>
      <c r="H452" s="75"/>
      <c r="I452" s="208"/>
      <c r="J452" s="75"/>
      <c r="K452" s="75"/>
      <c r="L452" s="73"/>
      <c r="M452" s="254"/>
      <c r="N452" s="48"/>
      <c r="O452" s="48"/>
      <c r="P452" s="48"/>
      <c r="Q452" s="48"/>
      <c r="R452" s="48"/>
      <c r="S452" s="48"/>
      <c r="T452" s="96"/>
      <c r="AT452" s="25" t="s">
        <v>403</v>
      </c>
      <c r="AU452" s="25" t="s">
        <v>81</v>
      </c>
    </row>
    <row r="453" spans="2:63" s="11" customFormat="1" ht="29.85" customHeight="1">
      <c r="B453" s="224"/>
      <c r="C453" s="225"/>
      <c r="D453" s="226" t="s">
        <v>72</v>
      </c>
      <c r="E453" s="238" t="s">
        <v>4361</v>
      </c>
      <c r="F453" s="238" t="s">
        <v>4362</v>
      </c>
      <c r="G453" s="225"/>
      <c r="H453" s="225"/>
      <c r="I453" s="228"/>
      <c r="J453" s="239">
        <f>BK453</f>
        <v>0</v>
      </c>
      <c r="K453" s="225"/>
      <c r="L453" s="230"/>
      <c r="M453" s="231"/>
      <c r="N453" s="232"/>
      <c r="O453" s="232"/>
      <c r="P453" s="233">
        <v>0</v>
      </c>
      <c r="Q453" s="232"/>
      <c r="R453" s="233">
        <v>0</v>
      </c>
      <c r="S453" s="232"/>
      <c r="T453" s="234">
        <v>0</v>
      </c>
      <c r="AR453" s="235" t="s">
        <v>24</v>
      </c>
      <c r="AT453" s="236" t="s">
        <v>72</v>
      </c>
      <c r="AU453" s="236" t="s">
        <v>24</v>
      </c>
      <c r="AY453" s="235" t="s">
        <v>394</v>
      </c>
      <c r="BK453" s="237">
        <v>0</v>
      </c>
    </row>
    <row r="454" spans="2:63" s="11" customFormat="1" ht="19.9" customHeight="1">
      <c r="B454" s="224"/>
      <c r="C454" s="225"/>
      <c r="D454" s="226" t="s">
        <v>72</v>
      </c>
      <c r="E454" s="238" t="s">
        <v>4363</v>
      </c>
      <c r="F454" s="238" t="s">
        <v>4364</v>
      </c>
      <c r="G454" s="225"/>
      <c r="H454" s="225"/>
      <c r="I454" s="228"/>
      <c r="J454" s="239">
        <f>BK454</f>
        <v>0</v>
      </c>
      <c r="K454" s="225"/>
      <c r="L454" s="230"/>
      <c r="M454" s="231"/>
      <c r="N454" s="232"/>
      <c r="O454" s="232"/>
      <c r="P454" s="233">
        <f>SUM(P455:P456)</f>
        <v>0</v>
      </c>
      <c r="Q454" s="232"/>
      <c r="R454" s="233">
        <f>SUM(R455:R456)</f>
        <v>0</v>
      </c>
      <c r="S454" s="232"/>
      <c r="T454" s="234">
        <f>SUM(T455:T456)</f>
        <v>0</v>
      </c>
      <c r="AR454" s="235" t="s">
        <v>24</v>
      </c>
      <c r="AT454" s="236" t="s">
        <v>72</v>
      </c>
      <c r="AU454" s="236" t="s">
        <v>24</v>
      </c>
      <c r="AY454" s="235" t="s">
        <v>394</v>
      </c>
      <c r="BK454" s="237">
        <f>SUM(BK455:BK456)</f>
        <v>0</v>
      </c>
    </row>
    <row r="455" spans="2:65" s="1" customFormat="1" ht="16.5" customHeight="1">
      <c r="B455" s="47"/>
      <c r="C455" s="240" t="s">
        <v>1003</v>
      </c>
      <c r="D455" s="240" t="s">
        <v>396</v>
      </c>
      <c r="E455" s="241" t="s">
        <v>4365</v>
      </c>
      <c r="F455" s="242" t="s">
        <v>4366</v>
      </c>
      <c r="G455" s="243" t="s">
        <v>2831</v>
      </c>
      <c r="H455" s="244">
        <v>4</v>
      </c>
      <c r="I455" s="245"/>
      <c r="J455" s="246">
        <f>ROUND(I455*H455,2)</f>
        <v>0</v>
      </c>
      <c r="K455" s="242" t="s">
        <v>22</v>
      </c>
      <c r="L455" s="73"/>
      <c r="M455" s="247" t="s">
        <v>22</v>
      </c>
      <c r="N455" s="248" t="s">
        <v>44</v>
      </c>
      <c r="O455" s="48"/>
      <c r="P455" s="249">
        <f>O455*H455</f>
        <v>0</v>
      </c>
      <c r="Q455" s="249">
        <v>0</v>
      </c>
      <c r="R455" s="249">
        <f>Q455*H455</f>
        <v>0</v>
      </c>
      <c r="S455" s="249">
        <v>0</v>
      </c>
      <c r="T455" s="250">
        <f>S455*H455</f>
        <v>0</v>
      </c>
      <c r="AR455" s="25" t="s">
        <v>786</v>
      </c>
      <c r="AT455" s="25" t="s">
        <v>396</v>
      </c>
      <c r="AU455" s="25" t="s">
        <v>81</v>
      </c>
      <c r="AY455" s="25" t="s">
        <v>394</v>
      </c>
      <c r="BE455" s="251">
        <f>IF(N455="základní",J455,0)</f>
        <v>0</v>
      </c>
      <c r="BF455" s="251">
        <f>IF(N455="snížená",J455,0)</f>
        <v>0</v>
      </c>
      <c r="BG455" s="251">
        <f>IF(N455="zákl. přenesená",J455,0)</f>
        <v>0</v>
      </c>
      <c r="BH455" s="251">
        <f>IF(N455="sníž. přenesená",J455,0)</f>
        <v>0</v>
      </c>
      <c r="BI455" s="251">
        <f>IF(N455="nulová",J455,0)</f>
        <v>0</v>
      </c>
      <c r="BJ455" s="25" t="s">
        <v>24</v>
      </c>
      <c r="BK455" s="251">
        <f>ROUND(I455*H455,2)</f>
        <v>0</v>
      </c>
      <c r="BL455" s="25" t="s">
        <v>786</v>
      </c>
      <c r="BM455" s="25" t="s">
        <v>1622</v>
      </c>
    </row>
    <row r="456" spans="2:47" s="1" customFormat="1" ht="13.5">
      <c r="B456" s="47"/>
      <c r="C456" s="75"/>
      <c r="D456" s="252" t="s">
        <v>403</v>
      </c>
      <c r="E456" s="75"/>
      <c r="F456" s="253" t="s">
        <v>4366</v>
      </c>
      <c r="G456" s="75"/>
      <c r="H456" s="75"/>
      <c r="I456" s="208"/>
      <c r="J456" s="75"/>
      <c r="K456" s="75"/>
      <c r="L456" s="73"/>
      <c r="M456" s="254"/>
      <c r="N456" s="48"/>
      <c r="O456" s="48"/>
      <c r="P456" s="48"/>
      <c r="Q456" s="48"/>
      <c r="R456" s="48"/>
      <c r="S456" s="48"/>
      <c r="T456" s="96"/>
      <c r="AT456" s="25" t="s">
        <v>403</v>
      </c>
      <c r="AU456" s="25" t="s">
        <v>81</v>
      </c>
    </row>
    <row r="457" spans="2:63" s="11" customFormat="1" ht="29.85" customHeight="1">
      <c r="B457" s="224"/>
      <c r="C457" s="225"/>
      <c r="D457" s="226" t="s">
        <v>72</v>
      </c>
      <c r="E457" s="238" t="s">
        <v>4367</v>
      </c>
      <c r="F457" s="238" t="s">
        <v>4368</v>
      </c>
      <c r="G457" s="225"/>
      <c r="H457" s="225"/>
      <c r="I457" s="228"/>
      <c r="J457" s="239">
        <f>BK457</f>
        <v>0</v>
      </c>
      <c r="K457" s="225"/>
      <c r="L457" s="230"/>
      <c r="M457" s="231"/>
      <c r="N457" s="232"/>
      <c r="O457" s="232"/>
      <c r="P457" s="233">
        <f>SUM(P458:P465)</f>
        <v>0</v>
      </c>
      <c r="Q457" s="232"/>
      <c r="R457" s="233">
        <f>SUM(R458:R465)</f>
        <v>0</v>
      </c>
      <c r="S457" s="232"/>
      <c r="T457" s="234">
        <f>SUM(T458:T465)</f>
        <v>0</v>
      </c>
      <c r="AR457" s="235" t="s">
        <v>24</v>
      </c>
      <c r="AT457" s="236" t="s">
        <v>72</v>
      </c>
      <c r="AU457" s="236" t="s">
        <v>24</v>
      </c>
      <c r="AY457" s="235" t="s">
        <v>394</v>
      </c>
      <c r="BK457" s="237">
        <f>SUM(BK458:BK465)</f>
        <v>0</v>
      </c>
    </row>
    <row r="458" spans="2:65" s="1" customFormat="1" ht="16.5" customHeight="1">
      <c r="B458" s="47"/>
      <c r="C458" s="240" t="s">
        <v>1008</v>
      </c>
      <c r="D458" s="240" t="s">
        <v>396</v>
      </c>
      <c r="E458" s="241" t="s">
        <v>4369</v>
      </c>
      <c r="F458" s="242" t="s">
        <v>4370</v>
      </c>
      <c r="G458" s="243" t="s">
        <v>2831</v>
      </c>
      <c r="H458" s="244">
        <v>57</v>
      </c>
      <c r="I458" s="245"/>
      <c r="J458" s="246">
        <f>ROUND(I458*H458,2)</f>
        <v>0</v>
      </c>
      <c r="K458" s="242" t="s">
        <v>22</v>
      </c>
      <c r="L458" s="73"/>
      <c r="M458" s="247" t="s">
        <v>22</v>
      </c>
      <c r="N458" s="248" t="s">
        <v>44</v>
      </c>
      <c r="O458" s="48"/>
      <c r="P458" s="249">
        <f>O458*H458</f>
        <v>0</v>
      </c>
      <c r="Q458" s="249">
        <v>0</v>
      </c>
      <c r="R458" s="249">
        <f>Q458*H458</f>
        <v>0</v>
      </c>
      <c r="S458" s="249">
        <v>0</v>
      </c>
      <c r="T458" s="250">
        <f>S458*H458</f>
        <v>0</v>
      </c>
      <c r="AR458" s="25" t="s">
        <v>786</v>
      </c>
      <c r="AT458" s="25" t="s">
        <v>396</v>
      </c>
      <c r="AU458" s="25" t="s">
        <v>81</v>
      </c>
      <c r="AY458" s="25" t="s">
        <v>394</v>
      </c>
      <c r="BE458" s="251">
        <f>IF(N458="základní",J458,0)</f>
        <v>0</v>
      </c>
      <c r="BF458" s="251">
        <f>IF(N458="snížená",J458,0)</f>
        <v>0</v>
      </c>
      <c r="BG458" s="251">
        <f>IF(N458="zákl. přenesená",J458,0)</f>
        <v>0</v>
      </c>
      <c r="BH458" s="251">
        <f>IF(N458="sníž. přenesená",J458,0)</f>
        <v>0</v>
      </c>
      <c r="BI458" s="251">
        <f>IF(N458="nulová",J458,0)</f>
        <v>0</v>
      </c>
      <c r="BJ458" s="25" t="s">
        <v>24</v>
      </c>
      <c r="BK458" s="251">
        <f>ROUND(I458*H458,2)</f>
        <v>0</v>
      </c>
      <c r="BL458" s="25" t="s">
        <v>786</v>
      </c>
      <c r="BM458" s="25" t="s">
        <v>1634</v>
      </c>
    </row>
    <row r="459" spans="2:47" s="1" customFormat="1" ht="13.5">
      <c r="B459" s="47"/>
      <c r="C459" s="75"/>
      <c r="D459" s="252" t="s">
        <v>403</v>
      </c>
      <c r="E459" s="75"/>
      <c r="F459" s="253" t="s">
        <v>4370</v>
      </c>
      <c r="G459" s="75"/>
      <c r="H459" s="75"/>
      <c r="I459" s="208"/>
      <c r="J459" s="75"/>
      <c r="K459" s="75"/>
      <c r="L459" s="73"/>
      <c r="M459" s="254"/>
      <c r="N459" s="48"/>
      <c r="O459" s="48"/>
      <c r="P459" s="48"/>
      <c r="Q459" s="48"/>
      <c r="R459" s="48"/>
      <c r="S459" s="48"/>
      <c r="T459" s="96"/>
      <c r="AT459" s="25" t="s">
        <v>403</v>
      </c>
      <c r="AU459" s="25" t="s">
        <v>81</v>
      </c>
    </row>
    <row r="460" spans="2:65" s="1" customFormat="1" ht="16.5" customHeight="1">
      <c r="B460" s="47"/>
      <c r="C460" s="240" t="s">
        <v>1014</v>
      </c>
      <c r="D460" s="240" t="s">
        <v>396</v>
      </c>
      <c r="E460" s="241" t="s">
        <v>4371</v>
      </c>
      <c r="F460" s="242" t="s">
        <v>4372</v>
      </c>
      <c r="G460" s="243" t="s">
        <v>2831</v>
      </c>
      <c r="H460" s="244">
        <v>19</v>
      </c>
      <c r="I460" s="245"/>
      <c r="J460" s="246">
        <f>ROUND(I460*H460,2)</f>
        <v>0</v>
      </c>
      <c r="K460" s="242" t="s">
        <v>22</v>
      </c>
      <c r="L460" s="73"/>
      <c r="M460" s="247" t="s">
        <v>22</v>
      </c>
      <c r="N460" s="248" t="s">
        <v>44</v>
      </c>
      <c r="O460" s="48"/>
      <c r="P460" s="249">
        <f>O460*H460</f>
        <v>0</v>
      </c>
      <c r="Q460" s="249">
        <v>0</v>
      </c>
      <c r="R460" s="249">
        <f>Q460*H460</f>
        <v>0</v>
      </c>
      <c r="S460" s="249">
        <v>0</v>
      </c>
      <c r="T460" s="250">
        <f>S460*H460</f>
        <v>0</v>
      </c>
      <c r="AR460" s="25" t="s">
        <v>786</v>
      </c>
      <c r="AT460" s="25" t="s">
        <v>396</v>
      </c>
      <c r="AU460" s="25" t="s">
        <v>81</v>
      </c>
      <c r="AY460" s="25" t="s">
        <v>394</v>
      </c>
      <c r="BE460" s="251">
        <f>IF(N460="základní",J460,0)</f>
        <v>0</v>
      </c>
      <c r="BF460" s="251">
        <f>IF(N460="snížená",J460,0)</f>
        <v>0</v>
      </c>
      <c r="BG460" s="251">
        <f>IF(N460="zákl. přenesená",J460,0)</f>
        <v>0</v>
      </c>
      <c r="BH460" s="251">
        <f>IF(N460="sníž. přenesená",J460,0)</f>
        <v>0</v>
      </c>
      <c r="BI460" s="251">
        <f>IF(N460="nulová",J460,0)</f>
        <v>0</v>
      </c>
      <c r="BJ460" s="25" t="s">
        <v>24</v>
      </c>
      <c r="BK460" s="251">
        <f>ROUND(I460*H460,2)</f>
        <v>0</v>
      </c>
      <c r="BL460" s="25" t="s">
        <v>786</v>
      </c>
      <c r="BM460" s="25" t="s">
        <v>1646</v>
      </c>
    </row>
    <row r="461" spans="2:47" s="1" customFormat="1" ht="13.5">
      <c r="B461" s="47"/>
      <c r="C461" s="75"/>
      <c r="D461" s="252" t="s">
        <v>403</v>
      </c>
      <c r="E461" s="75"/>
      <c r="F461" s="253" t="s">
        <v>4372</v>
      </c>
      <c r="G461" s="75"/>
      <c r="H461" s="75"/>
      <c r="I461" s="208"/>
      <c r="J461" s="75"/>
      <c r="K461" s="75"/>
      <c r="L461" s="73"/>
      <c r="M461" s="254"/>
      <c r="N461" s="48"/>
      <c r="O461" s="48"/>
      <c r="P461" s="48"/>
      <c r="Q461" s="48"/>
      <c r="R461" s="48"/>
      <c r="S461" s="48"/>
      <c r="T461" s="96"/>
      <c r="AT461" s="25" t="s">
        <v>403</v>
      </c>
      <c r="AU461" s="25" t="s">
        <v>81</v>
      </c>
    </row>
    <row r="462" spans="2:65" s="1" customFormat="1" ht="16.5" customHeight="1">
      <c r="B462" s="47"/>
      <c r="C462" s="240" t="s">
        <v>1020</v>
      </c>
      <c r="D462" s="240" t="s">
        <v>396</v>
      </c>
      <c r="E462" s="241" t="s">
        <v>4373</v>
      </c>
      <c r="F462" s="242" t="s">
        <v>4374</v>
      </c>
      <c r="G462" s="243" t="s">
        <v>2831</v>
      </c>
      <c r="H462" s="244">
        <v>5</v>
      </c>
      <c r="I462" s="245"/>
      <c r="J462" s="246">
        <f>ROUND(I462*H462,2)</f>
        <v>0</v>
      </c>
      <c r="K462" s="242" t="s">
        <v>22</v>
      </c>
      <c r="L462" s="73"/>
      <c r="M462" s="247" t="s">
        <v>22</v>
      </c>
      <c r="N462" s="248" t="s">
        <v>44</v>
      </c>
      <c r="O462" s="48"/>
      <c r="P462" s="249">
        <f>O462*H462</f>
        <v>0</v>
      </c>
      <c r="Q462" s="249">
        <v>0</v>
      </c>
      <c r="R462" s="249">
        <f>Q462*H462</f>
        <v>0</v>
      </c>
      <c r="S462" s="249">
        <v>0</v>
      </c>
      <c r="T462" s="250">
        <f>S462*H462</f>
        <v>0</v>
      </c>
      <c r="AR462" s="25" t="s">
        <v>786</v>
      </c>
      <c r="AT462" s="25" t="s">
        <v>396</v>
      </c>
      <c r="AU462" s="25" t="s">
        <v>81</v>
      </c>
      <c r="AY462" s="25" t="s">
        <v>394</v>
      </c>
      <c r="BE462" s="251">
        <f>IF(N462="základní",J462,0)</f>
        <v>0</v>
      </c>
      <c r="BF462" s="251">
        <f>IF(N462="snížená",J462,0)</f>
        <v>0</v>
      </c>
      <c r="BG462" s="251">
        <f>IF(N462="zákl. přenesená",J462,0)</f>
        <v>0</v>
      </c>
      <c r="BH462" s="251">
        <f>IF(N462="sníž. přenesená",J462,0)</f>
        <v>0</v>
      </c>
      <c r="BI462" s="251">
        <f>IF(N462="nulová",J462,0)</f>
        <v>0</v>
      </c>
      <c r="BJ462" s="25" t="s">
        <v>24</v>
      </c>
      <c r="BK462" s="251">
        <f>ROUND(I462*H462,2)</f>
        <v>0</v>
      </c>
      <c r="BL462" s="25" t="s">
        <v>786</v>
      </c>
      <c r="BM462" s="25" t="s">
        <v>1655</v>
      </c>
    </row>
    <row r="463" spans="2:47" s="1" customFormat="1" ht="13.5">
      <c r="B463" s="47"/>
      <c r="C463" s="75"/>
      <c r="D463" s="252" t="s">
        <v>403</v>
      </c>
      <c r="E463" s="75"/>
      <c r="F463" s="253" t="s">
        <v>4374</v>
      </c>
      <c r="G463" s="75"/>
      <c r="H463" s="75"/>
      <c r="I463" s="208"/>
      <c r="J463" s="75"/>
      <c r="K463" s="75"/>
      <c r="L463" s="73"/>
      <c r="M463" s="254"/>
      <c r="N463" s="48"/>
      <c r="O463" s="48"/>
      <c r="P463" s="48"/>
      <c r="Q463" s="48"/>
      <c r="R463" s="48"/>
      <c r="S463" s="48"/>
      <c r="T463" s="96"/>
      <c r="AT463" s="25" t="s">
        <v>403</v>
      </c>
      <c r="AU463" s="25" t="s">
        <v>81</v>
      </c>
    </row>
    <row r="464" spans="2:65" s="1" customFormat="1" ht="16.5" customHeight="1">
      <c r="B464" s="47"/>
      <c r="C464" s="240" t="s">
        <v>1024</v>
      </c>
      <c r="D464" s="240" t="s">
        <v>396</v>
      </c>
      <c r="E464" s="241" t="s">
        <v>4375</v>
      </c>
      <c r="F464" s="242" t="s">
        <v>4376</v>
      </c>
      <c r="G464" s="243" t="s">
        <v>2831</v>
      </c>
      <c r="H464" s="244">
        <v>14</v>
      </c>
      <c r="I464" s="245"/>
      <c r="J464" s="246">
        <f>ROUND(I464*H464,2)</f>
        <v>0</v>
      </c>
      <c r="K464" s="242" t="s">
        <v>22</v>
      </c>
      <c r="L464" s="73"/>
      <c r="M464" s="247" t="s">
        <v>22</v>
      </c>
      <c r="N464" s="248" t="s">
        <v>44</v>
      </c>
      <c r="O464" s="48"/>
      <c r="P464" s="249">
        <f>O464*H464</f>
        <v>0</v>
      </c>
      <c r="Q464" s="249">
        <v>0</v>
      </c>
      <c r="R464" s="249">
        <f>Q464*H464</f>
        <v>0</v>
      </c>
      <c r="S464" s="249">
        <v>0</v>
      </c>
      <c r="T464" s="250">
        <f>S464*H464</f>
        <v>0</v>
      </c>
      <c r="AR464" s="25" t="s">
        <v>786</v>
      </c>
      <c r="AT464" s="25" t="s">
        <v>396</v>
      </c>
      <c r="AU464" s="25" t="s">
        <v>81</v>
      </c>
      <c r="AY464" s="25" t="s">
        <v>394</v>
      </c>
      <c r="BE464" s="251">
        <f>IF(N464="základní",J464,0)</f>
        <v>0</v>
      </c>
      <c r="BF464" s="251">
        <f>IF(N464="snížená",J464,0)</f>
        <v>0</v>
      </c>
      <c r="BG464" s="251">
        <f>IF(N464="zákl. přenesená",J464,0)</f>
        <v>0</v>
      </c>
      <c r="BH464" s="251">
        <f>IF(N464="sníž. přenesená",J464,0)</f>
        <v>0</v>
      </c>
      <c r="BI464" s="251">
        <f>IF(N464="nulová",J464,0)</f>
        <v>0</v>
      </c>
      <c r="BJ464" s="25" t="s">
        <v>24</v>
      </c>
      <c r="BK464" s="251">
        <f>ROUND(I464*H464,2)</f>
        <v>0</v>
      </c>
      <c r="BL464" s="25" t="s">
        <v>786</v>
      </c>
      <c r="BM464" s="25" t="s">
        <v>1664</v>
      </c>
    </row>
    <row r="465" spans="2:47" s="1" customFormat="1" ht="13.5">
      <c r="B465" s="47"/>
      <c r="C465" s="75"/>
      <c r="D465" s="252" t="s">
        <v>403</v>
      </c>
      <c r="E465" s="75"/>
      <c r="F465" s="253" t="s">
        <v>4376</v>
      </c>
      <c r="G465" s="75"/>
      <c r="H465" s="75"/>
      <c r="I465" s="208"/>
      <c r="J465" s="75"/>
      <c r="K465" s="75"/>
      <c r="L465" s="73"/>
      <c r="M465" s="254"/>
      <c r="N465" s="48"/>
      <c r="O465" s="48"/>
      <c r="P465" s="48"/>
      <c r="Q465" s="48"/>
      <c r="R465" s="48"/>
      <c r="S465" s="48"/>
      <c r="T465" s="96"/>
      <c r="AT465" s="25" t="s">
        <v>403</v>
      </c>
      <c r="AU465" s="25" t="s">
        <v>81</v>
      </c>
    </row>
    <row r="466" spans="2:63" s="11" customFormat="1" ht="29.85" customHeight="1">
      <c r="B466" s="224"/>
      <c r="C466" s="225"/>
      <c r="D466" s="226" t="s">
        <v>72</v>
      </c>
      <c r="E466" s="238" t="s">
        <v>4377</v>
      </c>
      <c r="F466" s="238" t="s">
        <v>4378</v>
      </c>
      <c r="G466" s="225"/>
      <c r="H466" s="225"/>
      <c r="I466" s="228"/>
      <c r="J466" s="239">
        <f>BK466</f>
        <v>0</v>
      </c>
      <c r="K466" s="225"/>
      <c r="L466" s="230"/>
      <c r="M466" s="231"/>
      <c r="N466" s="232"/>
      <c r="O466" s="232"/>
      <c r="P466" s="233">
        <f>SUM(P467:P468)</f>
        <v>0</v>
      </c>
      <c r="Q466" s="232"/>
      <c r="R466" s="233">
        <f>SUM(R467:R468)</f>
        <v>0</v>
      </c>
      <c r="S466" s="232"/>
      <c r="T466" s="234">
        <f>SUM(T467:T468)</f>
        <v>0</v>
      </c>
      <c r="AR466" s="235" t="s">
        <v>24</v>
      </c>
      <c r="AT466" s="236" t="s">
        <v>72</v>
      </c>
      <c r="AU466" s="236" t="s">
        <v>24</v>
      </c>
      <c r="AY466" s="235" t="s">
        <v>394</v>
      </c>
      <c r="BK466" s="237">
        <f>SUM(BK467:BK468)</f>
        <v>0</v>
      </c>
    </row>
    <row r="467" spans="2:65" s="1" customFormat="1" ht="16.5" customHeight="1">
      <c r="B467" s="47"/>
      <c r="C467" s="240" t="s">
        <v>1028</v>
      </c>
      <c r="D467" s="240" t="s">
        <v>396</v>
      </c>
      <c r="E467" s="241" t="s">
        <v>4379</v>
      </c>
      <c r="F467" s="242" t="s">
        <v>4380</v>
      </c>
      <c r="G467" s="243" t="s">
        <v>2831</v>
      </c>
      <c r="H467" s="244">
        <v>29</v>
      </c>
      <c r="I467" s="245"/>
      <c r="J467" s="246">
        <f>ROUND(I467*H467,2)</f>
        <v>0</v>
      </c>
      <c r="K467" s="242" t="s">
        <v>22</v>
      </c>
      <c r="L467" s="73"/>
      <c r="M467" s="247" t="s">
        <v>22</v>
      </c>
      <c r="N467" s="248" t="s">
        <v>44</v>
      </c>
      <c r="O467" s="48"/>
      <c r="P467" s="249">
        <f>O467*H467</f>
        <v>0</v>
      </c>
      <c r="Q467" s="249">
        <v>0</v>
      </c>
      <c r="R467" s="249">
        <f>Q467*H467</f>
        <v>0</v>
      </c>
      <c r="S467" s="249">
        <v>0</v>
      </c>
      <c r="T467" s="250">
        <f>S467*H467</f>
        <v>0</v>
      </c>
      <c r="AR467" s="25" t="s">
        <v>786</v>
      </c>
      <c r="AT467" s="25" t="s">
        <v>396</v>
      </c>
      <c r="AU467" s="25" t="s">
        <v>81</v>
      </c>
      <c r="AY467" s="25" t="s">
        <v>394</v>
      </c>
      <c r="BE467" s="251">
        <f>IF(N467="základní",J467,0)</f>
        <v>0</v>
      </c>
      <c r="BF467" s="251">
        <f>IF(N467="snížená",J467,0)</f>
        <v>0</v>
      </c>
      <c r="BG467" s="251">
        <f>IF(N467="zákl. přenesená",J467,0)</f>
        <v>0</v>
      </c>
      <c r="BH467" s="251">
        <f>IF(N467="sníž. přenesená",J467,0)</f>
        <v>0</v>
      </c>
      <c r="BI467" s="251">
        <f>IF(N467="nulová",J467,0)</f>
        <v>0</v>
      </c>
      <c r="BJ467" s="25" t="s">
        <v>24</v>
      </c>
      <c r="BK467" s="251">
        <f>ROUND(I467*H467,2)</f>
        <v>0</v>
      </c>
      <c r="BL467" s="25" t="s">
        <v>786</v>
      </c>
      <c r="BM467" s="25" t="s">
        <v>1673</v>
      </c>
    </row>
    <row r="468" spans="2:47" s="1" customFormat="1" ht="13.5">
      <c r="B468" s="47"/>
      <c r="C468" s="75"/>
      <c r="D468" s="252" t="s">
        <v>403</v>
      </c>
      <c r="E468" s="75"/>
      <c r="F468" s="253" t="s">
        <v>4380</v>
      </c>
      <c r="G468" s="75"/>
      <c r="H468" s="75"/>
      <c r="I468" s="208"/>
      <c r="J468" s="75"/>
      <c r="K468" s="75"/>
      <c r="L468" s="73"/>
      <c r="M468" s="254"/>
      <c r="N468" s="48"/>
      <c r="O468" s="48"/>
      <c r="P468" s="48"/>
      <c r="Q468" s="48"/>
      <c r="R468" s="48"/>
      <c r="S468" s="48"/>
      <c r="T468" s="96"/>
      <c r="AT468" s="25" t="s">
        <v>403</v>
      </c>
      <c r="AU468" s="25" t="s">
        <v>81</v>
      </c>
    </row>
    <row r="469" spans="2:63" s="11" customFormat="1" ht="29.85" customHeight="1">
      <c r="B469" s="224"/>
      <c r="C469" s="225"/>
      <c r="D469" s="226" t="s">
        <v>72</v>
      </c>
      <c r="E469" s="238" t="s">
        <v>4381</v>
      </c>
      <c r="F469" s="238" t="s">
        <v>4382</v>
      </c>
      <c r="G469" s="225"/>
      <c r="H469" s="225"/>
      <c r="I469" s="228"/>
      <c r="J469" s="239">
        <f>BK469</f>
        <v>0</v>
      </c>
      <c r="K469" s="225"/>
      <c r="L469" s="230"/>
      <c r="M469" s="231"/>
      <c r="N469" s="232"/>
      <c r="O469" s="232"/>
      <c r="P469" s="233">
        <f>SUM(P470:P471)</f>
        <v>0</v>
      </c>
      <c r="Q469" s="232"/>
      <c r="R469" s="233">
        <f>SUM(R470:R471)</f>
        <v>0</v>
      </c>
      <c r="S469" s="232"/>
      <c r="T469" s="234">
        <f>SUM(T470:T471)</f>
        <v>0</v>
      </c>
      <c r="AR469" s="235" t="s">
        <v>24</v>
      </c>
      <c r="AT469" s="236" t="s">
        <v>72</v>
      </c>
      <c r="AU469" s="236" t="s">
        <v>24</v>
      </c>
      <c r="AY469" s="235" t="s">
        <v>394</v>
      </c>
      <c r="BK469" s="237">
        <f>SUM(BK470:BK471)</f>
        <v>0</v>
      </c>
    </row>
    <row r="470" spans="2:65" s="1" customFormat="1" ht="16.5" customHeight="1">
      <c r="B470" s="47"/>
      <c r="C470" s="240" t="s">
        <v>1032</v>
      </c>
      <c r="D470" s="240" t="s">
        <v>396</v>
      </c>
      <c r="E470" s="241" t="s">
        <v>4383</v>
      </c>
      <c r="F470" s="242" t="s">
        <v>4384</v>
      </c>
      <c r="G470" s="243" t="s">
        <v>2831</v>
      </c>
      <c r="H470" s="244">
        <v>5</v>
      </c>
      <c r="I470" s="245"/>
      <c r="J470" s="246">
        <f>ROUND(I470*H470,2)</f>
        <v>0</v>
      </c>
      <c r="K470" s="242" t="s">
        <v>22</v>
      </c>
      <c r="L470" s="73"/>
      <c r="M470" s="247" t="s">
        <v>22</v>
      </c>
      <c r="N470" s="248" t="s">
        <v>44</v>
      </c>
      <c r="O470" s="48"/>
      <c r="P470" s="249">
        <f>O470*H470</f>
        <v>0</v>
      </c>
      <c r="Q470" s="249">
        <v>0</v>
      </c>
      <c r="R470" s="249">
        <f>Q470*H470</f>
        <v>0</v>
      </c>
      <c r="S470" s="249">
        <v>0</v>
      </c>
      <c r="T470" s="250">
        <f>S470*H470</f>
        <v>0</v>
      </c>
      <c r="AR470" s="25" t="s">
        <v>786</v>
      </c>
      <c r="AT470" s="25" t="s">
        <v>396</v>
      </c>
      <c r="AU470" s="25" t="s">
        <v>81</v>
      </c>
      <c r="AY470" s="25" t="s">
        <v>394</v>
      </c>
      <c r="BE470" s="251">
        <f>IF(N470="základní",J470,0)</f>
        <v>0</v>
      </c>
      <c r="BF470" s="251">
        <f>IF(N470="snížená",J470,0)</f>
        <v>0</v>
      </c>
      <c r="BG470" s="251">
        <f>IF(N470="zákl. přenesená",J470,0)</f>
        <v>0</v>
      </c>
      <c r="BH470" s="251">
        <f>IF(N470="sníž. přenesená",J470,0)</f>
        <v>0</v>
      </c>
      <c r="BI470" s="251">
        <f>IF(N470="nulová",J470,0)</f>
        <v>0</v>
      </c>
      <c r="BJ470" s="25" t="s">
        <v>24</v>
      </c>
      <c r="BK470" s="251">
        <f>ROUND(I470*H470,2)</f>
        <v>0</v>
      </c>
      <c r="BL470" s="25" t="s">
        <v>786</v>
      </c>
      <c r="BM470" s="25" t="s">
        <v>1682</v>
      </c>
    </row>
    <row r="471" spans="2:47" s="1" customFormat="1" ht="13.5">
      <c r="B471" s="47"/>
      <c r="C471" s="75"/>
      <c r="D471" s="252" t="s">
        <v>403</v>
      </c>
      <c r="E471" s="75"/>
      <c r="F471" s="253" t="s">
        <v>4384</v>
      </c>
      <c r="G471" s="75"/>
      <c r="H471" s="75"/>
      <c r="I471" s="208"/>
      <c r="J471" s="75"/>
      <c r="K471" s="75"/>
      <c r="L471" s="73"/>
      <c r="M471" s="254"/>
      <c r="N471" s="48"/>
      <c r="O471" s="48"/>
      <c r="P471" s="48"/>
      <c r="Q471" s="48"/>
      <c r="R471" s="48"/>
      <c r="S471" s="48"/>
      <c r="T471" s="96"/>
      <c r="AT471" s="25" t="s">
        <v>403</v>
      </c>
      <c r="AU471" s="25" t="s">
        <v>81</v>
      </c>
    </row>
    <row r="472" spans="2:63" s="11" customFormat="1" ht="29.85" customHeight="1">
      <c r="B472" s="224"/>
      <c r="C472" s="225"/>
      <c r="D472" s="226" t="s">
        <v>72</v>
      </c>
      <c r="E472" s="238" t="s">
        <v>4385</v>
      </c>
      <c r="F472" s="238" t="s">
        <v>4386</v>
      </c>
      <c r="G472" s="225"/>
      <c r="H472" s="225"/>
      <c r="I472" s="228"/>
      <c r="J472" s="239">
        <f>BK472</f>
        <v>0</v>
      </c>
      <c r="K472" s="225"/>
      <c r="L472" s="230"/>
      <c r="M472" s="231"/>
      <c r="N472" s="232"/>
      <c r="O472" s="232"/>
      <c r="P472" s="233">
        <f>SUM(P473:P476)</f>
        <v>0</v>
      </c>
      <c r="Q472" s="232"/>
      <c r="R472" s="233">
        <f>SUM(R473:R476)</f>
        <v>0</v>
      </c>
      <c r="S472" s="232"/>
      <c r="T472" s="234">
        <f>SUM(T473:T476)</f>
        <v>0</v>
      </c>
      <c r="AR472" s="235" t="s">
        <v>24</v>
      </c>
      <c r="AT472" s="236" t="s">
        <v>72</v>
      </c>
      <c r="AU472" s="236" t="s">
        <v>24</v>
      </c>
      <c r="AY472" s="235" t="s">
        <v>394</v>
      </c>
      <c r="BK472" s="237">
        <f>SUM(BK473:BK476)</f>
        <v>0</v>
      </c>
    </row>
    <row r="473" spans="2:65" s="1" customFormat="1" ht="38.25" customHeight="1">
      <c r="B473" s="47"/>
      <c r="C473" s="240" t="s">
        <v>1036</v>
      </c>
      <c r="D473" s="240" t="s">
        <v>396</v>
      </c>
      <c r="E473" s="241" t="s">
        <v>4387</v>
      </c>
      <c r="F473" s="242" t="s">
        <v>4388</v>
      </c>
      <c r="G473" s="243" t="s">
        <v>2831</v>
      </c>
      <c r="H473" s="244">
        <v>6</v>
      </c>
      <c r="I473" s="245"/>
      <c r="J473" s="246">
        <f>ROUND(I473*H473,2)</f>
        <v>0</v>
      </c>
      <c r="K473" s="242" t="s">
        <v>22</v>
      </c>
      <c r="L473" s="73"/>
      <c r="M473" s="247" t="s">
        <v>22</v>
      </c>
      <c r="N473" s="248" t="s">
        <v>44</v>
      </c>
      <c r="O473" s="48"/>
      <c r="P473" s="249">
        <f>O473*H473</f>
        <v>0</v>
      </c>
      <c r="Q473" s="249">
        <v>0</v>
      </c>
      <c r="R473" s="249">
        <f>Q473*H473</f>
        <v>0</v>
      </c>
      <c r="S473" s="249">
        <v>0</v>
      </c>
      <c r="T473" s="250">
        <f>S473*H473</f>
        <v>0</v>
      </c>
      <c r="AR473" s="25" t="s">
        <v>786</v>
      </c>
      <c r="AT473" s="25" t="s">
        <v>396</v>
      </c>
      <c r="AU473" s="25" t="s">
        <v>81</v>
      </c>
      <c r="AY473" s="25" t="s">
        <v>394</v>
      </c>
      <c r="BE473" s="251">
        <f>IF(N473="základní",J473,0)</f>
        <v>0</v>
      </c>
      <c r="BF473" s="251">
        <f>IF(N473="snížená",J473,0)</f>
        <v>0</v>
      </c>
      <c r="BG473" s="251">
        <f>IF(N473="zákl. přenesená",J473,0)</f>
        <v>0</v>
      </c>
      <c r="BH473" s="251">
        <f>IF(N473="sníž. přenesená",J473,0)</f>
        <v>0</v>
      </c>
      <c r="BI473" s="251">
        <f>IF(N473="nulová",J473,0)</f>
        <v>0</v>
      </c>
      <c r="BJ473" s="25" t="s">
        <v>24</v>
      </c>
      <c r="BK473" s="251">
        <f>ROUND(I473*H473,2)</f>
        <v>0</v>
      </c>
      <c r="BL473" s="25" t="s">
        <v>786</v>
      </c>
      <c r="BM473" s="25" t="s">
        <v>1695</v>
      </c>
    </row>
    <row r="474" spans="2:47" s="1" customFormat="1" ht="13.5">
      <c r="B474" s="47"/>
      <c r="C474" s="75"/>
      <c r="D474" s="252" t="s">
        <v>403</v>
      </c>
      <c r="E474" s="75"/>
      <c r="F474" s="253" t="s">
        <v>4388</v>
      </c>
      <c r="G474" s="75"/>
      <c r="H474" s="75"/>
      <c r="I474" s="208"/>
      <c r="J474" s="75"/>
      <c r="K474" s="75"/>
      <c r="L474" s="73"/>
      <c r="M474" s="254"/>
      <c r="N474" s="48"/>
      <c r="O474" s="48"/>
      <c r="P474" s="48"/>
      <c r="Q474" s="48"/>
      <c r="R474" s="48"/>
      <c r="S474" s="48"/>
      <c r="T474" s="96"/>
      <c r="AT474" s="25" t="s">
        <v>403</v>
      </c>
      <c r="AU474" s="25" t="s">
        <v>81</v>
      </c>
    </row>
    <row r="475" spans="2:65" s="1" customFormat="1" ht="25.5" customHeight="1">
      <c r="B475" s="47"/>
      <c r="C475" s="240" t="s">
        <v>1040</v>
      </c>
      <c r="D475" s="240" t="s">
        <v>396</v>
      </c>
      <c r="E475" s="241" t="s">
        <v>4389</v>
      </c>
      <c r="F475" s="242" t="s">
        <v>4390</v>
      </c>
      <c r="G475" s="243" t="s">
        <v>2831</v>
      </c>
      <c r="H475" s="244">
        <v>8</v>
      </c>
      <c r="I475" s="245"/>
      <c r="J475" s="246">
        <f>ROUND(I475*H475,2)</f>
        <v>0</v>
      </c>
      <c r="K475" s="242" t="s">
        <v>22</v>
      </c>
      <c r="L475" s="73"/>
      <c r="M475" s="247" t="s">
        <v>22</v>
      </c>
      <c r="N475" s="248" t="s">
        <v>44</v>
      </c>
      <c r="O475" s="48"/>
      <c r="P475" s="249">
        <f>O475*H475</f>
        <v>0</v>
      </c>
      <c r="Q475" s="249">
        <v>0</v>
      </c>
      <c r="R475" s="249">
        <f>Q475*H475</f>
        <v>0</v>
      </c>
      <c r="S475" s="249">
        <v>0</v>
      </c>
      <c r="T475" s="250">
        <f>S475*H475</f>
        <v>0</v>
      </c>
      <c r="AR475" s="25" t="s">
        <v>786</v>
      </c>
      <c r="AT475" s="25" t="s">
        <v>396</v>
      </c>
      <c r="AU475" s="25" t="s">
        <v>81</v>
      </c>
      <c r="AY475" s="25" t="s">
        <v>394</v>
      </c>
      <c r="BE475" s="251">
        <f>IF(N475="základní",J475,0)</f>
        <v>0</v>
      </c>
      <c r="BF475" s="251">
        <f>IF(N475="snížená",J475,0)</f>
        <v>0</v>
      </c>
      <c r="BG475" s="251">
        <f>IF(N475="zákl. přenesená",J475,0)</f>
        <v>0</v>
      </c>
      <c r="BH475" s="251">
        <f>IF(N475="sníž. přenesená",J475,0)</f>
        <v>0</v>
      </c>
      <c r="BI475" s="251">
        <f>IF(N475="nulová",J475,0)</f>
        <v>0</v>
      </c>
      <c r="BJ475" s="25" t="s">
        <v>24</v>
      </c>
      <c r="BK475" s="251">
        <f>ROUND(I475*H475,2)</f>
        <v>0</v>
      </c>
      <c r="BL475" s="25" t="s">
        <v>786</v>
      </c>
      <c r="BM475" s="25" t="s">
        <v>1708</v>
      </c>
    </row>
    <row r="476" spans="2:47" s="1" customFormat="1" ht="13.5">
      <c r="B476" s="47"/>
      <c r="C476" s="75"/>
      <c r="D476" s="252" t="s">
        <v>403</v>
      </c>
      <c r="E476" s="75"/>
      <c r="F476" s="253" t="s">
        <v>4390</v>
      </c>
      <c r="G476" s="75"/>
      <c r="H476" s="75"/>
      <c r="I476" s="208"/>
      <c r="J476" s="75"/>
      <c r="K476" s="75"/>
      <c r="L476" s="73"/>
      <c r="M476" s="254"/>
      <c r="N476" s="48"/>
      <c r="O476" s="48"/>
      <c r="P476" s="48"/>
      <c r="Q476" s="48"/>
      <c r="R476" s="48"/>
      <c r="S476" s="48"/>
      <c r="T476" s="96"/>
      <c r="AT476" s="25" t="s">
        <v>403</v>
      </c>
      <c r="AU476" s="25" t="s">
        <v>81</v>
      </c>
    </row>
    <row r="477" spans="2:63" s="11" customFormat="1" ht="29.85" customHeight="1">
      <c r="B477" s="224"/>
      <c r="C477" s="225"/>
      <c r="D477" s="226" t="s">
        <v>72</v>
      </c>
      <c r="E477" s="238" t="s">
        <v>4391</v>
      </c>
      <c r="F477" s="238" t="s">
        <v>4392</v>
      </c>
      <c r="G477" s="225"/>
      <c r="H477" s="225"/>
      <c r="I477" s="228"/>
      <c r="J477" s="239">
        <f>BK477</f>
        <v>0</v>
      </c>
      <c r="K477" s="225"/>
      <c r="L477" s="230"/>
      <c r="M477" s="231"/>
      <c r="N477" s="232"/>
      <c r="O477" s="232"/>
      <c r="P477" s="233">
        <f>SUM(P478:P479)</f>
        <v>0</v>
      </c>
      <c r="Q477" s="232"/>
      <c r="R477" s="233">
        <f>SUM(R478:R479)</f>
        <v>0</v>
      </c>
      <c r="S477" s="232"/>
      <c r="T477" s="234">
        <f>SUM(T478:T479)</f>
        <v>0</v>
      </c>
      <c r="AR477" s="235" t="s">
        <v>24</v>
      </c>
      <c r="AT477" s="236" t="s">
        <v>72</v>
      </c>
      <c r="AU477" s="236" t="s">
        <v>24</v>
      </c>
      <c r="AY477" s="235" t="s">
        <v>394</v>
      </c>
      <c r="BK477" s="237">
        <f>SUM(BK478:BK479)</f>
        <v>0</v>
      </c>
    </row>
    <row r="478" spans="2:65" s="1" customFormat="1" ht="16.5" customHeight="1">
      <c r="B478" s="47"/>
      <c r="C478" s="240" t="s">
        <v>1050</v>
      </c>
      <c r="D478" s="240" t="s">
        <v>396</v>
      </c>
      <c r="E478" s="241" t="s">
        <v>4393</v>
      </c>
      <c r="F478" s="242" t="s">
        <v>4394</v>
      </c>
      <c r="G478" s="243" t="s">
        <v>399</v>
      </c>
      <c r="H478" s="244">
        <v>0.5</v>
      </c>
      <c r="I478" s="245"/>
      <c r="J478" s="246">
        <f>ROUND(I478*H478,2)</f>
        <v>0</v>
      </c>
      <c r="K478" s="242" t="s">
        <v>22</v>
      </c>
      <c r="L478" s="73"/>
      <c r="M478" s="247" t="s">
        <v>22</v>
      </c>
      <c r="N478" s="248" t="s">
        <v>44</v>
      </c>
      <c r="O478" s="48"/>
      <c r="P478" s="249">
        <f>O478*H478</f>
        <v>0</v>
      </c>
      <c r="Q478" s="249">
        <v>0</v>
      </c>
      <c r="R478" s="249">
        <f>Q478*H478</f>
        <v>0</v>
      </c>
      <c r="S478" s="249">
        <v>0</v>
      </c>
      <c r="T478" s="250">
        <f>S478*H478</f>
        <v>0</v>
      </c>
      <c r="AR478" s="25" t="s">
        <v>786</v>
      </c>
      <c r="AT478" s="25" t="s">
        <v>396</v>
      </c>
      <c r="AU478" s="25" t="s">
        <v>81</v>
      </c>
      <c r="AY478" s="25" t="s">
        <v>394</v>
      </c>
      <c r="BE478" s="251">
        <f>IF(N478="základní",J478,0)</f>
        <v>0</v>
      </c>
      <c r="BF478" s="251">
        <f>IF(N478="snížená",J478,0)</f>
        <v>0</v>
      </c>
      <c r="BG478" s="251">
        <f>IF(N478="zákl. přenesená",J478,0)</f>
        <v>0</v>
      </c>
      <c r="BH478" s="251">
        <f>IF(N478="sníž. přenesená",J478,0)</f>
        <v>0</v>
      </c>
      <c r="BI478" s="251">
        <f>IF(N478="nulová",J478,0)</f>
        <v>0</v>
      </c>
      <c r="BJ478" s="25" t="s">
        <v>24</v>
      </c>
      <c r="BK478" s="251">
        <f>ROUND(I478*H478,2)</f>
        <v>0</v>
      </c>
      <c r="BL478" s="25" t="s">
        <v>786</v>
      </c>
      <c r="BM478" s="25" t="s">
        <v>1720</v>
      </c>
    </row>
    <row r="479" spans="2:47" s="1" customFormat="1" ht="13.5">
      <c r="B479" s="47"/>
      <c r="C479" s="75"/>
      <c r="D479" s="252" t="s">
        <v>403</v>
      </c>
      <c r="E479" s="75"/>
      <c r="F479" s="253" t="s">
        <v>4394</v>
      </c>
      <c r="G479" s="75"/>
      <c r="H479" s="75"/>
      <c r="I479" s="208"/>
      <c r="J479" s="75"/>
      <c r="K479" s="75"/>
      <c r="L479" s="73"/>
      <c r="M479" s="254"/>
      <c r="N479" s="48"/>
      <c r="O479" s="48"/>
      <c r="P479" s="48"/>
      <c r="Q479" s="48"/>
      <c r="R479" s="48"/>
      <c r="S479" s="48"/>
      <c r="T479" s="96"/>
      <c r="AT479" s="25" t="s">
        <v>403</v>
      </c>
      <c r="AU479" s="25" t="s">
        <v>81</v>
      </c>
    </row>
    <row r="480" spans="2:63" s="11" customFormat="1" ht="29.85" customHeight="1">
      <c r="B480" s="224"/>
      <c r="C480" s="225"/>
      <c r="D480" s="226" t="s">
        <v>72</v>
      </c>
      <c r="E480" s="238" t="s">
        <v>4395</v>
      </c>
      <c r="F480" s="238" t="s">
        <v>4396</v>
      </c>
      <c r="G480" s="225"/>
      <c r="H480" s="225"/>
      <c r="I480" s="228"/>
      <c r="J480" s="239">
        <f>BK480</f>
        <v>0</v>
      </c>
      <c r="K480" s="225"/>
      <c r="L480" s="230"/>
      <c r="M480" s="231"/>
      <c r="N480" s="232"/>
      <c r="O480" s="232"/>
      <c r="P480" s="233">
        <f>SUM(P481:P502)</f>
        <v>0</v>
      </c>
      <c r="Q480" s="232"/>
      <c r="R480" s="233">
        <f>SUM(R481:R502)</f>
        <v>0</v>
      </c>
      <c r="S480" s="232"/>
      <c r="T480" s="234">
        <f>SUM(T481:T502)</f>
        <v>0</v>
      </c>
      <c r="AR480" s="235" t="s">
        <v>24</v>
      </c>
      <c r="AT480" s="236" t="s">
        <v>72</v>
      </c>
      <c r="AU480" s="236" t="s">
        <v>24</v>
      </c>
      <c r="AY480" s="235" t="s">
        <v>394</v>
      </c>
      <c r="BK480" s="237">
        <f>SUM(BK481:BK502)</f>
        <v>0</v>
      </c>
    </row>
    <row r="481" spans="2:65" s="1" customFormat="1" ht="16.5" customHeight="1">
      <c r="B481" s="47"/>
      <c r="C481" s="240" t="s">
        <v>1056</v>
      </c>
      <c r="D481" s="240" t="s">
        <v>396</v>
      </c>
      <c r="E481" s="241" t="s">
        <v>4397</v>
      </c>
      <c r="F481" s="242" t="s">
        <v>4398</v>
      </c>
      <c r="G481" s="243" t="s">
        <v>2831</v>
      </c>
      <c r="H481" s="244">
        <v>3</v>
      </c>
      <c r="I481" s="245"/>
      <c r="J481" s="246">
        <f>ROUND(I481*H481,2)</f>
        <v>0</v>
      </c>
      <c r="K481" s="242" t="s">
        <v>22</v>
      </c>
      <c r="L481" s="73"/>
      <c r="M481" s="247" t="s">
        <v>22</v>
      </c>
      <c r="N481" s="248" t="s">
        <v>44</v>
      </c>
      <c r="O481" s="48"/>
      <c r="P481" s="249">
        <f>O481*H481</f>
        <v>0</v>
      </c>
      <c r="Q481" s="249">
        <v>0</v>
      </c>
      <c r="R481" s="249">
        <f>Q481*H481</f>
        <v>0</v>
      </c>
      <c r="S481" s="249">
        <v>0</v>
      </c>
      <c r="T481" s="250">
        <f>S481*H481</f>
        <v>0</v>
      </c>
      <c r="AR481" s="25" t="s">
        <v>786</v>
      </c>
      <c r="AT481" s="25" t="s">
        <v>396</v>
      </c>
      <c r="AU481" s="25" t="s">
        <v>81</v>
      </c>
      <c r="AY481" s="25" t="s">
        <v>394</v>
      </c>
      <c r="BE481" s="251">
        <f>IF(N481="základní",J481,0)</f>
        <v>0</v>
      </c>
      <c r="BF481" s="251">
        <f>IF(N481="snížená",J481,0)</f>
        <v>0</v>
      </c>
      <c r="BG481" s="251">
        <f>IF(N481="zákl. přenesená",J481,0)</f>
        <v>0</v>
      </c>
      <c r="BH481" s="251">
        <f>IF(N481="sníž. přenesená",J481,0)</f>
        <v>0</v>
      </c>
      <c r="BI481" s="251">
        <f>IF(N481="nulová",J481,0)</f>
        <v>0</v>
      </c>
      <c r="BJ481" s="25" t="s">
        <v>24</v>
      </c>
      <c r="BK481" s="251">
        <f>ROUND(I481*H481,2)</f>
        <v>0</v>
      </c>
      <c r="BL481" s="25" t="s">
        <v>786</v>
      </c>
      <c r="BM481" s="25" t="s">
        <v>1733</v>
      </c>
    </row>
    <row r="482" spans="2:47" s="1" customFormat="1" ht="13.5">
      <c r="B482" s="47"/>
      <c r="C482" s="75"/>
      <c r="D482" s="252" t="s">
        <v>403</v>
      </c>
      <c r="E482" s="75"/>
      <c r="F482" s="253" t="s">
        <v>4398</v>
      </c>
      <c r="G482" s="75"/>
      <c r="H482" s="75"/>
      <c r="I482" s="208"/>
      <c r="J482" s="75"/>
      <c r="K482" s="75"/>
      <c r="L482" s="73"/>
      <c r="M482" s="254"/>
      <c r="N482" s="48"/>
      <c r="O482" s="48"/>
      <c r="P482" s="48"/>
      <c r="Q482" s="48"/>
      <c r="R482" s="48"/>
      <c r="S482" s="48"/>
      <c r="T482" s="96"/>
      <c r="AT482" s="25" t="s">
        <v>403</v>
      </c>
      <c r="AU482" s="25" t="s">
        <v>81</v>
      </c>
    </row>
    <row r="483" spans="2:65" s="1" customFormat="1" ht="16.5" customHeight="1">
      <c r="B483" s="47"/>
      <c r="C483" s="240" t="s">
        <v>1069</v>
      </c>
      <c r="D483" s="240" t="s">
        <v>396</v>
      </c>
      <c r="E483" s="241" t="s">
        <v>4399</v>
      </c>
      <c r="F483" s="242" t="s">
        <v>4400</v>
      </c>
      <c r="G483" s="243" t="s">
        <v>2831</v>
      </c>
      <c r="H483" s="244">
        <v>3</v>
      </c>
      <c r="I483" s="245"/>
      <c r="J483" s="246">
        <f>ROUND(I483*H483,2)</f>
        <v>0</v>
      </c>
      <c r="K483" s="242" t="s">
        <v>22</v>
      </c>
      <c r="L483" s="73"/>
      <c r="M483" s="247" t="s">
        <v>22</v>
      </c>
      <c r="N483" s="248" t="s">
        <v>44</v>
      </c>
      <c r="O483" s="48"/>
      <c r="P483" s="249">
        <f>O483*H483</f>
        <v>0</v>
      </c>
      <c r="Q483" s="249">
        <v>0</v>
      </c>
      <c r="R483" s="249">
        <f>Q483*H483</f>
        <v>0</v>
      </c>
      <c r="S483" s="249">
        <v>0</v>
      </c>
      <c r="T483" s="250">
        <f>S483*H483</f>
        <v>0</v>
      </c>
      <c r="AR483" s="25" t="s">
        <v>786</v>
      </c>
      <c r="AT483" s="25" t="s">
        <v>396</v>
      </c>
      <c r="AU483" s="25" t="s">
        <v>81</v>
      </c>
      <c r="AY483" s="25" t="s">
        <v>394</v>
      </c>
      <c r="BE483" s="251">
        <f>IF(N483="základní",J483,0)</f>
        <v>0</v>
      </c>
      <c r="BF483" s="251">
        <f>IF(N483="snížená",J483,0)</f>
        <v>0</v>
      </c>
      <c r="BG483" s="251">
        <f>IF(N483="zákl. přenesená",J483,0)</f>
        <v>0</v>
      </c>
      <c r="BH483" s="251">
        <f>IF(N483="sníž. přenesená",J483,0)</f>
        <v>0</v>
      </c>
      <c r="BI483" s="251">
        <f>IF(N483="nulová",J483,0)</f>
        <v>0</v>
      </c>
      <c r="BJ483" s="25" t="s">
        <v>24</v>
      </c>
      <c r="BK483" s="251">
        <f>ROUND(I483*H483,2)</f>
        <v>0</v>
      </c>
      <c r="BL483" s="25" t="s">
        <v>786</v>
      </c>
      <c r="BM483" s="25" t="s">
        <v>1746</v>
      </c>
    </row>
    <row r="484" spans="2:47" s="1" customFormat="1" ht="13.5">
      <c r="B484" s="47"/>
      <c r="C484" s="75"/>
      <c r="D484" s="252" t="s">
        <v>403</v>
      </c>
      <c r="E484" s="75"/>
      <c r="F484" s="253" t="s">
        <v>4400</v>
      </c>
      <c r="G484" s="75"/>
      <c r="H484" s="75"/>
      <c r="I484" s="208"/>
      <c r="J484" s="75"/>
      <c r="K484" s="75"/>
      <c r="L484" s="73"/>
      <c r="M484" s="254"/>
      <c r="N484" s="48"/>
      <c r="O484" s="48"/>
      <c r="P484" s="48"/>
      <c r="Q484" s="48"/>
      <c r="R484" s="48"/>
      <c r="S484" s="48"/>
      <c r="T484" s="96"/>
      <c r="AT484" s="25" t="s">
        <v>403</v>
      </c>
      <c r="AU484" s="25" t="s">
        <v>81</v>
      </c>
    </row>
    <row r="485" spans="2:65" s="1" customFormat="1" ht="16.5" customHeight="1">
      <c r="B485" s="47"/>
      <c r="C485" s="240" t="s">
        <v>1074</v>
      </c>
      <c r="D485" s="240" t="s">
        <v>396</v>
      </c>
      <c r="E485" s="241" t="s">
        <v>4401</v>
      </c>
      <c r="F485" s="242" t="s">
        <v>4402</v>
      </c>
      <c r="G485" s="243" t="s">
        <v>2831</v>
      </c>
      <c r="H485" s="244">
        <v>4</v>
      </c>
      <c r="I485" s="245"/>
      <c r="J485" s="246">
        <f>ROUND(I485*H485,2)</f>
        <v>0</v>
      </c>
      <c r="K485" s="242" t="s">
        <v>22</v>
      </c>
      <c r="L485" s="73"/>
      <c r="M485" s="247" t="s">
        <v>22</v>
      </c>
      <c r="N485" s="248" t="s">
        <v>44</v>
      </c>
      <c r="O485" s="48"/>
      <c r="P485" s="249">
        <f>O485*H485</f>
        <v>0</v>
      </c>
      <c r="Q485" s="249">
        <v>0</v>
      </c>
      <c r="R485" s="249">
        <f>Q485*H485</f>
        <v>0</v>
      </c>
      <c r="S485" s="249">
        <v>0</v>
      </c>
      <c r="T485" s="250">
        <f>S485*H485</f>
        <v>0</v>
      </c>
      <c r="AR485" s="25" t="s">
        <v>786</v>
      </c>
      <c r="AT485" s="25" t="s">
        <v>396</v>
      </c>
      <c r="AU485" s="25" t="s">
        <v>81</v>
      </c>
      <c r="AY485" s="25" t="s">
        <v>394</v>
      </c>
      <c r="BE485" s="251">
        <f>IF(N485="základní",J485,0)</f>
        <v>0</v>
      </c>
      <c r="BF485" s="251">
        <f>IF(N485="snížená",J485,0)</f>
        <v>0</v>
      </c>
      <c r="BG485" s="251">
        <f>IF(N485="zákl. přenesená",J485,0)</f>
        <v>0</v>
      </c>
      <c r="BH485" s="251">
        <f>IF(N485="sníž. přenesená",J485,0)</f>
        <v>0</v>
      </c>
      <c r="BI485" s="251">
        <f>IF(N485="nulová",J485,0)</f>
        <v>0</v>
      </c>
      <c r="BJ485" s="25" t="s">
        <v>24</v>
      </c>
      <c r="BK485" s="251">
        <f>ROUND(I485*H485,2)</f>
        <v>0</v>
      </c>
      <c r="BL485" s="25" t="s">
        <v>786</v>
      </c>
      <c r="BM485" s="25" t="s">
        <v>1757</v>
      </c>
    </row>
    <row r="486" spans="2:47" s="1" customFormat="1" ht="13.5">
      <c r="B486" s="47"/>
      <c r="C486" s="75"/>
      <c r="D486" s="252" t="s">
        <v>403</v>
      </c>
      <c r="E486" s="75"/>
      <c r="F486" s="253" t="s">
        <v>4402</v>
      </c>
      <c r="G486" s="75"/>
      <c r="H486" s="75"/>
      <c r="I486" s="208"/>
      <c r="J486" s="75"/>
      <c r="K486" s="75"/>
      <c r="L486" s="73"/>
      <c r="M486" s="254"/>
      <c r="N486" s="48"/>
      <c r="O486" s="48"/>
      <c r="P486" s="48"/>
      <c r="Q486" s="48"/>
      <c r="R486" s="48"/>
      <c r="S486" s="48"/>
      <c r="T486" s="96"/>
      <c r="AT486" s="25" t="s">
        <v>403</v>
      </c>
      <c r="AU486" s="25" t="s">
        <v>81</v>
      </c>
    </row>
    <row r="487" spans="2:65" s="1" customFormat="1" ht="16.5" customHeight="1">
      <c r="B487" s="47"/>
      <c r="C487" s="240" t="s">
        <v>1079</v>
      </c>
      <c r="D487" s="240" t="s">
        <v>396</v>
      </c>
      <c r="E487" s="241" t="s">
        <v>4403</v>
      </c>
      <c r="F487" s="242" t="s">
        <v>4404</v>
      </c>
      <c r="G487" s="243" t="s">
        <v>2831</v>
      </c>
      <c r="H487" s="244">
        <v>9</v>
      </c>
      <c r="I487" s="245"/>
      <c r="J487" s="246">
        <f>ROUND(I487*H487,2)</f>
        <v>0</v>
      </c>
      <c r="K487" s="242" t="s">
        <v>22</v>
      </c>
      <c r="L487" s="73"/>
      <c r="M487" s="247" t="s">
        <v>22</v>
      </c>
      <c r="N487" s="248" t="s">
        <v>44</v>
      </c>
      <c r="O487" s="48"/>
      <c r="P487" s="249">
        <f>O487*H487</f>
        <v>0</v>
      </c>
      <c r="Q487" s="249">
        <v>0</v>
      </c>
      <c r="R487" s="249">
        <f>Q487*H487</f>
        <v>0</v>
      </c>
      <c r="S487" s="249">
        <v>0</v>
      </c>
      <c r="T487" s="250">
        <f>S487*H487</f>
        <v>0</v>
      </c>
      <c r="AR487" s="25" t="s">
        <v>786</v>
      </c>
      <c r="AT487" s="25" t="s">
        <v>396</v>
      </c>
      <c r="AU487" s="25" t="s">
        <v>81</v>
      </c>
      <c r="AY487" s="25" t="s">
        <v>394</v>
      </c>
      <c r="BE487" s="251">
        <f>IF(N487="základní",J487,0)</f>
        <v>0</v>
      </c>
      <c r="BF487" s="251">
        <f>IF(N487="snížená",J487,0)</f>
        <v>0</v>
      </c>
      <c r="BG487" s="251">
        <f>IF(N487="zákl. přenesená",J487,0)</f>
        <v>0</v>
      </c>
      <c r="BH487" s="251">
        <f>IF(N487="sníž. přenesená",J487,0)</f>
        <v>0</v>
      </c>
      <c r="BI487" s="251">
        <f>IF(N487="nulová",J487,0)</f>
        <v>0</v>
      </c>
      <c r="BJ487" s="25" t="s">
        <v>24</v>
      </c>
      <c r="BK487" s="251">
        <f>ROUND(I487*H487,2)</f>
        <v>0</v>
      </c>
      <c r="BL487" s="25" t="s">
        <v>786</v>
      </c>
      <c r="BM487" s="25" t="s">
        <v>1769</v>
      </c>
    </row>
    <row r="488" spans="2:47" s="1" customFormat="1" ht="13.5">
      <c r="B488" s="47"/>
      <c r="C488" s="75"/>
      <c r="D488" s="252" t="s">
        <v>403</v>
      </c>
      <c r="E488" s="75"/>
      <c r="F488" s="253" t="s">
        <v>4404</v>
      </c>
      <c r="G488" s="75"/>
      <c r="H488" s="75"/>
      <c r="I488" s="208"/>
      <c r="J488" s="75"/>
      <c r="K488" s="75"/>
      <c r="L488" s="73"/>
      <c r="M488" s="254"/>
      <c r="N488" s="48"/>
      <c r="O488" s="48"/>
      <c r="P488" s="48"/>
      <c r="Q488" s="48"/>
      <c r="R488" s="48"/>
      <c r="S488" s="48"/>
      <c r="T488" s="96"/>
      <c r="AT488" s="25" t="s">
        <v>403</v>
      </c>
      <c r="AU488" s="25" t="s">
        <v>81</v>
      </c>
    </row>
    <row r="489" spans="2:65" s="1" customFormat="1" ht="16.5" customHeight="1">
      <c r="B489" s="47"/>
      <c r="C489" s="240" t="s">
        <v>1084</v>
      </c>
      <c r="D489" s="240" t="s">
        <v>396</v>
      </c>
      <c r="E489" s="241" t="s">
        <v>4405</v>
      </c>
      <c r="F489" s="242" t="s">
        <v>4406</v>
      </c>
      <c r="G489" s="243" t="s">
        <v>2831</v>
      </c>
      <c r="H489" s="244">
        <v>1</v>
      </c>
      <c r="I489" s="245"/>
      <c r="J489" s="246">
        <f>ROUND(I489*H489,2)</f>
        <v>0</v>
      </c>
      <c r="K489" s="242" t="s">
        <v>22</v>
      </c>
      <c r="L489" s="73"/>
      <c r="M489" s="247" t="s">
        <v>22</v>
      </c>
      <c r="N489" s="248" t="s">
        <v>44</v>
      </c>
      <c r="O489" s="48"/>
      <c r="P489" s="249">
        <f>O489*H489</f>
        <v>0</v>
      </c>
      <c r="Q489" s="249">
        <v>0</v>
      </c>
      <c r="R489" s="249">
        <f>Q489*H489</f>
        <v>0</v>
      </c>
      <c r="S489" s="249">
        <v>0</v>
      </c>
      <c r="T489" s="250">
        <f>S489*H489</f>
        <v>0</v>
      </c>
      <c r="AR489" s="25" t="s">
        <v>786</v>
      </c>
      <c r="AT489" s="25" t="s">
        <v>396</v>
      </c>
      <c r="AU489" s="25" t="s">
        <v>81</v>
      </c>
      <c r="AY489" s="25" t="s">
        <v>394</v>
      </c>
      <c r="BE489" s="251">
        <f>IF(N489="základní",J489,0)</f>
        <v>0</v>
      </c>
      <c r="BF489" s="251">
        <f>IF(N489="snížená",J489,0)</f>
        <v>0</v>
      </c>
      <c r="BG489" s="251">
        <f>IF(N489="zákl. přenesená",J489,0)</f>
        <v>0</v>
      </c>
      <c r="BH489" s="251">
        <f>IF(N489="sníž. přenesená",J489,0)</f>
        <v>0</v>
      </c>
      <c r="BI489" s="251">
        <f>IF(N489="nulová",J489,0)</f>
        <v>0</v>
      </c>
      <c r="BJ489" s="25" t="s">
        <v>24</v>
      </c>
      <c r="BK489" s="251">
        <f>ROUND(I489*H489,2)</f>
        <v>0</v>
      </c>
      <c r="BL489" s="25" t="s">
        <v>786</v>
      </c>
      <c r="BM489" s="25" t="s">
        <v>1783</v>
      </c>
    </row>
    <row r="490" spans="2:47" s="1" customFormat="1" ht="13.5">
      <c r="B490" s="47"/>
      <c r="C490" s="75"/>
      <c r="D490" s="252" t="s">
        <v>403</v>
      </c>
      <c r="E490" s="75"/>
      <c r="F490" s="253" t="s">
        <v>4406</v>
      </c>
      <c r="G490" s="75"/>
      <c r="H490" s="75"/>
      <c r="I490" s="208"/>
      <c r="J490" s="75"/>
      <c r="K490" s="75"/>
      <c r="L490" s="73"/>
      <c r="M490" s="254"/>
      <c r="N490" s="48"/>
      <c r="O490" s="48"/>
      <c r="P490" s="48"/>
      <c r="Q490" s="48"/>
      <c r="R490" s="48"/>
      <c r="S490" s="48"/>
      <c r="T490" s="96"/>
      <c r="AT490" s="25" t="s">
        <v>403</v>
      </c>
      <c r="AU490" s="25" t="s">
        <v>81</v>
      </c>
    </row>
    <row r="491" spans="2:65" s="1" customFormat="1" ht="16.5" customHeight="1">
      <c r="B491" s="47"/>
      <c r="C491" s="240" t="s">
        <v>1090</v>
      </c>
      <c r="D491" s="240" t="s">
        <v>396</v>
      </c>
      <c r="E491" s="241" t="s">
        <v>4407</v>
      </c>
      <c r="F491" s="242" t="s">
        <v>4408</v>
      </c>
      <c r="G491" s="243" t="s">
        <v>2831</v>
      </c>
      <c r="H491" s="244">
        <v>1</v>
      </c>
      <c r="I491" s="245"/>
      <c r="J491" s="246">
        <f>ROUND(I491*H491,2)</f>
        <v>0</v>
      </c>
      <c r="K491" s="242" t="s">
        <v>22</v>
      </c>
      <c r="L491" s="73"/>
      <c r="M491" s="247" t="s">
        <v>22</v>
      </c>
      <c r="N491" s="248" t="s">
        <v>44</v>
      </c>
      <c r="O491" s="48"/>
      <c r="P491" s="249">
        <f>O491*H491</f>
        <v>0</v>
      </c>
      <c r="Q491" s="249">
        <v>0</v>
      </c>
      <c r="R491" s="249">
        <f>Q491*H491</f>
        <v>0</v>
      </c>
      <c r="S491" s="249">
        <v>0</v>
      </c>
      <c r="T491" s="250">
        <f>S491*H491</f>
        <v>0</v>
      </c>
      <c r="AR491" s="25" t="s">
        <v>786</v>
      </c>
      <c r="AT491" s="25" t="s">
        <v>396</v>
      </c>
      <c r="AU491" s="25" t="s">
        <v>81</v>
      </c>
      <c r="AY491" s="25" t="s">
        <v>394</v>
      </c>
      <c r="BE491" s="251">
        <f>IF(N491="základní",J491,0)</f>
        <v>0</v>
      </c>
      <c r="BF491" s="251">
        <f>IF(N491="snížená",J491,0)</f>
        <v>0</v>
      </c>
      <c r="BG491" s="251">
        <f>IF(N491="zákl. přenesená",J491,0)</f>
        <v>0</v>
      </c>
      <c r="BH491" s="251">
        <f>IF(N491="sníž. přenesená",J491,0)</f>
        <v>0</v>
      </c>
      <c r="BI491" s="251">
        <f>IF(N491="nulová",J491,0)</f>
        <v>0</v>
      </c>
      <c r="BJ491" s="25" t="s">
        <v>24</v>
      </c>
      <c r="BK491" s="251">
        <f>ROUND(I491*H491,2)</f>
        <v>0</v>
      </c>
      <c r="BL491" s="25" t="s">
        <v>786</v>
      </c>
      <c r="BM491" s="25" t="s">
        <v>1795</v>
      </c>
    </row>
    <row r="492" spans="2:47" s="1" customFormat="1" ht="13.5">
      <c r="B492" s="47"/>
      <c r="C492" s="75"/>
      <c r="D492" s="252" t="s">
        <v>403</v>
      </c>
      <c r="E492" s="75"/>
      <c r="F492" s="253" t="s">
        <v>4408</v>
      </c>
      <c r="G492" s="75"/>
      <c r="H492" s="75"/>
      <c r="I492" s="208"/>
      <c r="J492" s="75"/>
      <c r="K492" s="75"/>
      <c r="L492" s="73"/>
      <c r="M492" s="254"/>
      <c r="N492" s="48"/>
      <c r="O492" s="48"/>
      <c r="P492" s="48"/>
      <c r="Q492" s="48"/>
      <c r="R492" s="48"/>
      <c r="S492" s="48"/>
      <c r="T492" s="96"/>
      <c r="AT492" s="25" t="s">
        <v>403</v>
      </c>
      <c r="AU492" s="25" t="s">
        <v>81</v>
      </c>
    </row>
    <row r="493" spans="2:65" s="1" customFormat="1" ht="16.5" customHeight="1">
      <c r="B493" s="47"/>
      <c r="C493" s="240" t="s">
        <v>1096</v>
      </c>
      <c r="D493" s="240" t="s">
        <v>396</v>
      </c>
      <c r="E493" s="241" t="s">
        <v>4409</v>
      </c>
      <c r="F493" s="242" t="s">
        <v>4410</v>
      </c>
      <c r="G493" s="243" t="s">
        <v>2831</v>
      </c>
      <c r="H493" s="244">
        <v>1</v>
      </c>
      <c r="I493" s="245"/>
      <c r="J493" s="246">
        <f>ROUND(I493*H493,2)</f>
        <v>0</v>
      </c>
      <c r="K493" s="242" t="s">
        <v>22</v>
      </c>
      <c r="L493" s="73"/>
      <c r="M493" s="247" t="s">
        <v>22</v>
      </c>
      <c r="N493" s="248" t="s">
        <v>44</v>
      </c>
      <c r="O493" s="48"/>
      <c r="P493" s="249">
        <f>O493*H493</f>
        <v>0</v>
      </c>
      <c r="Q493" s="249">
        <v>0</v>
      </c>
      <c r="R493" s="249">
        <f>Q493*H493</f>
        <v>0</v>
      </c>
      <c r="S493" s="249">
        <v>0</v>
      </c>
      <c r="T493" s="250">
        <f>S493*H493</f>
        <v>0</v>
      </c>
      <c r="AR493" s="25" t="s">
        <v>786</v>
      </c>
      <c r="AT493" s="25" t="s">
        <v>396</v>
      </c>
      <c r="AU493" s="25" t="s">
        <v>81</v>
      </c>
      <c r="AY493" s="25" t="s">
        <v>394</v>
      </c>
      <c r="BE493" s="251">
        <f>IF(N493="základní",J493,0)</f>
        <v>0</v>
      </c>
      <c r="BF493" s="251">
        <f>IF(N493="snížená",J493,0)</f>
        <v>0</v>
      </c>
      <c r="BG493" s="251">
        <f>IF(N493="zákl. přenesená",J493,0)</f>
        <v>0</v>
      </c>
      <c r="BH493" s="251">
        <f>IF(N493="sníž. přenesená",J493,0)</f>
        <v>0</v>
      </c>
      <c r="BI493" s="251">
        <f>IF(N493="nulová",J493,0)</f>
        <v>0</v>
      </c>
      <c r="BJ493" s="25" t="s">
        <v>24</v>
      </c>
      <c r="BK493" s="251">
        <f>ROUND(I493*H493,2)</f>
        <v>0</v>
      </c>
      <c r="BL493" s="25" t="s">
        <v>786</v>
      </c>
      <c r="BM493" s="25" t="s">
        <v>1807</v>
      </c>
    </row>
    <row r="494" spans="2:47" s="1" customFormat="1" ht="13.5">
      <c r="B494" s="47"/>
      <c r="C494" s="75"/>
      <c r="D494" s="252" t="s">
        <v>403</v>
      </c>
      <c r="E494" s="75"/>
      <c r="F494" s="253" t="s">
        <v>4410</v>
      </c>
      <c r="G494" s="75"/>
      <c r="H494" s="75"/>
      <c r="I494" s="208"/>
      <c r="J494" s="75"/>
      <c r="K494" s="75"/>
      <c r="L494" s="73"/>
      <c r="M494" s="254"/>
      <c r="N494" s="48"/>
      <c r="O494" s="48"/>
      <c r="P494" s="48"/>
      <c r="Q494" s="48"/>
      <c r="R494" s="48"/>
      <c r="S494" s="48"/>
      <c r="T494" s="96"/>
      <c r="AT494" s="25" t="s">
        <v>403</v>
      </c>
      <c r="AU494" s="25" t="s">
        <v>81</v>
      </c>
    </row>
    <row r="495" spans="2:65" s="1" customFormat="1" ht="16.5" customHeight="1">
      <c r="B495" s="47"/>
      <c r="C495" s="240" t="s">
        <v>1102</v>
      </c>
      <c r="D495" s="240" t="s">
        <v>396</v>
      </c>
      <c r="E495" s="241" t="s">
        <v>4411</v>
      </c>
      <c r="F495" s="242" t="s">
        <v>4412</v>
      </c>
      <c r="G495" s="243" t="s">
        <v>2831</v>
      </c>
      <c r="H495" s="244">
        <v>1</v>
      </c>
      <c r="I495" s="245"/>
      <c r="J495" s="246">
        <f>ROUND(I495*H495,2)</f>
        <v>0</v>
      </c>
      <c r="K495" s="242" t="s">
        <v>22</v>
      </c>
      <c r="L495" s="73"/>
      <c r="M495" s="247" t="s">
        <v>22</v>
      </c>
      <c r="N495" s="248" t="s">
        <v>44</v>
      </c>
      <c r="O495" s="48"/>
      <c r="P495" s="249">
        <f>O495*H495</f>
        <v>0</v>
      </c>
      <c r="Q495" s="249">
        <v>0</v>
      </c>
      <c r="R495" s="249">
        <f>Q495*H495</f>
        <v>0</v>
      </c>
      <c r="S495" s="249">
        <v>0</v>
      </c>
      <c r="T495" s="250">
        <f>S495*H495</f>
        <v>0</v>
      </c>
      <c r="AR495" s="25" t="s">
        <v>786</v>
      </c>
      <c r="AT495" s="25" t="s">
        <v>396</v>
      </c>
      <c r="AU495" s="25" t="s">
        <v>81</v>
      </c>
      <c r="AY495" s="25" t="s">
        <v>394</v>
      </c>
      <c r="BE495" s="251">
        <f>IF(N495="základní",J495,0)</f>
        <v>0</v>
      </c>
      <c r="BF495" s="251">
        <f>IF(N495="snížená",J495,0)</f>
        <v>0</v>
      </c>
      <c r="BG495" s="251">
        <f>IF(N495="zákl. přenesená",J495,0)</f>
        <v>0</v>
      </c>
      <c r="BH495" s="251">
        <f>IF(N495="sníž. přenesená",J495,0)</f>
        <v>0</v>
      </c>
      <c r="BI495" s="251">
        <f>IF(N495="nulová",J495,0)</f>
        <v>0</v>
      </c>
      <c r="BJ495" s="25" t="s">
        <v>24</v>
      </c>
      <c r="BK495" s="251">
        <f>ROUND(I495*H495,2)</f>
        <v>0</v>
      </c>
      <c r="BL495" s="25" t="s">
        <v>786</v>
      </c>
      <c r="BM495" s="25" t="s">
        <v>1819</v>
      </c>
    </row>
    <row r="496" spans="2:47" s="1" customFormat="1" ht="13.5">
      <c r="B496" s="47"/>
      <c r="C496" s="75"/>
      <c r="D496" s="252" t="s">
        <v>403</v>
      </c>
      <c r="E496" s="75"/>
      <c r="F496" s="253" t="s">
        <v>4412</v>
      </c>
      <c r="G496" s="75"/>
      <c r="H496" s="75"/>
      <c r="I496" s="208"/>
      <c r="J496" s="75"/>
      <c r="K496" s="75"/>
      <c r="L496" s="73"/>
      <c r="M496" s="254"/>
      <c r="N496" s="48"/>
      <c r="O496" s="48"/>
      <c r="P496" s="48"/>
      <c r="Q496" s="48"/>
      <c r="R496" s="48"/>
      <c r="S496" s="48"/>
      <c r="T496" s="96"/>
      <c r="AT496" s="25" t="s">
        <v>403</v>
      </c>
      <c r="AU496" s="25" t="s">
        <v>81</v>
      </c>
    </row>
    <row r="497" spans="2:65" s="1" customFormat="1" ht="16.5" customHeight="1">
      <c r="B497" s="47"/>
      <c r="C497" s="240" t="s">
        <v>1108</v>
      </c>
      <c r="D497" s="240" t="s">
        <v>396</v>
      </c>
      <c r="E497" s="241" t="s">
        <v>4413</v>
      </c>
      <c r="F497" s="242" t="s">
        <v>4414</v>
      </c>
      <c r="G497" s="243" t="s">
        <v>2831</v>
      </c>
      <c r="H497" s="244">
        <v>4</v>
      </c>
      <c r="I497" s="245"/>
      <c r="J497" s="246">
        <f>ROUND(I497*H497,2)</f>
        <v>0</v>
      </c>
      <c r="K497" s="242" t="s">
        <v>22</v>
      </c>
      <c r="L497" s="73"/>
      <c r="M497" s="247" t="s">
        <v>22</v>
      </c>
      <c r="N497" s="248" t="s">
        <v>44</v>
      </c>
      <c r="O497" s="48"/>
      <c r="P497" s="249">
        <f>O497*H497</f>
        <v>0</v>
      </c>
      <c r="Q497" s="249">
        <v>0</v>
      </c>
      <c r="R497" s="249">
        <f>Q497*H497</f>
        <v>0</v>
      </c>
      <c r="S497" s="249">
        <v>0</v>
      </c>
      <c r="T497" s="250">
        <f>S497*H497</f>
        <v>0</v>
      </c>
      <c r="AR497" s="25" t="s">
        <v>786</v>
      </c>
      <c r="AT497" s="25" t="s">
        <v>396</v>
      </c>
      <c r="AU497" s="25" t="s">
        <v>81</v>
      </c>
      <c r="AY497" s="25" t="s">
        <v>394</v>
      </c>
      <c r="BE497" s="251">
        <f>IF(N497="základní",J497,0)</f>
        <v>0</v>
      </c>
      <c r="BF497" s="251">
        <f>IF(N497="snížená",J497,0)</f>
        <v>0</v>
      </c>
      <c r="BG497" s="251">
        <f>IF(N497="zákl. přenesená",J497,0)</f>
        <v>0</v>
      </c>
      <c r="BH497" s="251">
        <f>IF(N497="sníž. přenesená",J497,0)</f>
        <v>0</v>
      </c>
      <c r="BI497" s="251">
        <f>IF(N497="nulová",J497,0)</f>
        <v>0</v>
      </c>
      <c r="BJ497" s="25" t="s">
        <v>24</v>
      </c>
      <c r="BK497" s="251">
        <f>ROUND(I497*H497,2)</f>
        <v>0</v>
      </c>
      <c r="BL497" s="25" t="s">
        <v>786</v>
      </c>
      <c r="BM497" s="25" t="s">
        <v>1831</v>
      </c>
    </row>
    <row r="498" spans="2:47" s="1" customFormat="1" ht="13.5">
      <c r="B498" s="47"/>
      <c r="C498" s="75"/>
      <c r="D498" s="252" t="s">
        <v>403</v>
      </c>
      <c r="E498" s="75"/>
      <c r="F498" s="253" t="s">
        <v>4414</v>
      </c>
      <c r="G498" s="75"/>
      <c r="H498" s="75"/>
      <c r="I498" s="208"/>
      <c r="J498" s="75"/>
      <c r="K498" s="75"/>
      <c r="L498" s="73"/>
      <c r="M498" s="254"/>
      <c r="N498" s="48"/>
      <c r="O498" s="48"/>
      <c r="P498" s="48"/>
      <c r="Q498" s="48"/>
      <c r="R498" s="48"/>
      <c r="S498" s="48"/>
      <c r="T498" s="96"/>
      <c r="AT498" s="25" t="s">
        <v>403</v>
      </c>
      <c r="AU498" s="25" t="s">
        <v>81</v>
      </c>
    </row>
    <row r="499" spans="2:65" s="1" customFormat="1" ht="16.5" customHeight="1">
      <c r="B499" s="47"/>
      <c r="C499" s="240" t="s">
        <v>1112</v>
      </c>
      <c r="D499" s="240" t="s">
        <v>396</v>
      </c>
      <c r="E499" s="241" t="s">
        <v>4415</v>
      </c>
      <c r="F499" s="242" t="s">
        <v>4416</v>
      </c>
      <c r="G499" s="243" t="s">
        <v>2831</v>
      </c>
      <c r="H499" s="244">
        <v>1</v>
      </c>
      <c r="I499" s="245"/>
      <c r="J499" s="246">
        <f>ROUND(I499*H499,2)</f>
        <v>0</v>
      </c>
      <c r="K499" s="242" t="s">
        <v>22</v>
      </c>
      <c r="L499" s="73"/>
      <c r="M499" s="247" t="s">
        <v>22</v>
      </c>
      <c r="N499" s="248" t="s">
        <v>44</v>
      </c>
      <c r="O499" s="48"/>
      <c r="P499" s="249">
        <f>O499*H499</f>
        <v>0</v>
      </c>
      <c r="Q499" s="249">
        <v>0</v>
      </c>
      <c r="R499" s="249">
        <f>Q499*H499</f>
        <v>0</v>
      </c>
      <c r="S499" s="249">
        <v>0</v>
      </c>
      <c r="T499" s="250">
        <f>S499*H499</f>
        <v>0</v>
      </c>
      <c r="AR499" s="25" t="s">
        <v>786</v>
      </c>
      <c r="AT499" s="25" t="s">
        <v>396</v>
      </c>
      <c r="AU499" s="25" t="s">
        <v>81</v>
      </c>
      <c r="AY499" s="25" t="s">
        <v>394</v>
      </c>
      <c r="BE499" s="251">
        <f>IF(N499="základní",J499,0)</f>
        <v>0</v>
      </c>
      <c r="BF499" s="251">
        <f>IF(N499="snížená",J499,0)</f>
        <v>0</v>
      </c>
      <c r="BG499" s="251">
        <f>IF(N499="zákl. přenesená",J499,0)</f>
        <v>0</v>
      </c>
      <c r="BH499" s="251">
        <f>IF(N499="sníž. přenesená",J499,0)</f>
        <v>0</v>
      </c>
      <c r="BI499" s="251">
        <f>IF(N499="nulová",J499,0)</f>
        <v>0</v>
      </c>
      <c r="BJ499" s="25" t="s">
        <v>24</v>
      </c>
      <c r="BK499" s="251">
        <f>ROUND(I499*H499,2)</f>
        <v>0</v>
      </c>
      <c r="BL499" s="25" t="s">
        <v>786</v>
      </c>
      <c r="BM499" s="25" t="s">
        <v>1844</v>
      </c>
    </row>
    <row r="500" spans="2:47" s="1" customFormat="1" ht="13.5">
      <c r="B500" s="47"/>
      <c r="C500" s="75"/>
      <c r="D500" s="252" t="s">
        <v>403</v>
      </c>
      <c r="E500" s="75"/>
      <c r="F500" s="253" t="s">
        <v>4416</v>
      </c>
      <c r="G500" s="75"/>
      <c r="H500" s="75"/>
      <c r="I500" s="208"/>
      <c r="J500" s="75"/>
      <c r="K500" s="75"/>
      <c r="L500" s="73"/>
      <c r="M500" s="254"/>
      <c r="N500" s="48"/>
      <c r="O500" s="48"/>
      <c r="P500" s="48"/>
      <c r="Q500" s="48"/>
      <c r="R500" s="48"/>
      <c r="S500" s="48"/>
      <c r="T500" s="96"/>
      <c r="AT500" s="25" t="s">
        <v>403</v>
      </c>
      <c r="AU500" s="25" t="s">
        <v>81</v>
      </c>
    </row>
    <row r="501" spans="2:65" s="1" customFormat="1" ht="16.5" customHeight="1">
      <c r="B501" s="47"/>
      <c r="C501" s="240" t="s">
        <v>1118</v>
      </c>
      <c r="D501" s="240" t="s">
        <v>396</v>
      </c>
      <c r="E501" s="241" t="s">
        <v>4417</v>
      </c>
      <c r="F501" s="242" t="s">
        <v>4418</v>
      </c>
      <c r="G501" s="243" t="s">
        <v>2831</v>
      </c>
      <c r="H501" s="244">
        <v>2</v>
      </c>
      <c r="I501" s="245"/>
      <c r="J501" s="246">
        <f>ROUND(I501*H501,2)</f>
        <v>0</v>
      </c>
      <c r="K501" s="242" t="s">
        <v>22</v>
      </c>
      <c r="L501" s="73"/>
      <c r="M501" s="247" t="s">
        <v>22</v>
      </c>
      <c r="N501" s="248" t="s">
        <v>44</v>
      </c>
      <c r="O501" s="48"/>
      <c r="P501" s="249">
        <f>O501*H501</f>
        <v>0</v>
      </c>
      <c r="Q501" s="249">
        <v>0</v>
      </c>
      <c r="R501" s="249">
        <f>Q501*H501</f>
        <v>0</v>
      </c>
      <c r="S501" s="249">
        <v>0</v>
      </c>
      <c r="T501" s="250">
        <f>S501*H501</f>
        <v>0</v>
      </c>
      <c r="AR501" s="25" t="s">
        <v>786</v>
      </c>
      <c r="AT501" s="25" t="s">
        <v>396</v>
      </c>
      <c r="AU501" s="25" t="s">
        <v>81</v>
      </c>
      <c r="AY501" s="25" t="s">
        <v>394</v>
      </c>
      <c r="BE501" s="251">
        <f>IF(N501="základní",J501,0)</f>
        <v>0</v>
      </c>
      <c r="BF501" s="251">
        <f>IF(N501="snížená",J501,0)</f>
        <v>0</v>
      </c>
      <c r="BG501" s="251">
        <f>IF(N501="zákl. přenesená",J501,0)</f>
        <v>0</v>
      </c>
      <c r="BH501" s="251">
        <f>IF(N501="sníž. přenesená",J501,0)</f>
        <v>0</v>
      </c>
      <c r="BI501" s="251">
        <f>IF(N501="nulová",J501,0)</f>
        <v>0</v>
      </c>
      <c r="BJ501" s="25" t="s">
        <v>24</v>
      </c>
      <c r="BK501" s="251">
        <f>ROUND(I501*H501,2)</f>
        <v>0</v>
      </c>
      <c r="BL501" s="25" t="s">
        <v>786</v>
      </c>
      <c r="BM501" s="25" t="s">
        <v>1853</v>
      </c>
    </row>
    <row r="502" spans="2:47" s="1" customFormat="1" ht="13.5">
      <c r="B502" s="47"/>
      <c r="C502" s="75"/>
      <c r="D502" s="252" t="s">
        <v>403</v>
      </c>
      <c r="E502" s="75"/>
      <c r="F502" s="253" t="s">
        <v>4418</v>
      </c>
      <c r="G502" s="75"/>
      <c r="H502" s="75"/>
      <c r="I502" s="208"/>
      <c r="J502" s="75"/>
      <c r="K502" s="75"/>
      <c r="L502" s="73"/>
      <c r="M502" s="254"/>
      <c r="N502" s="48"/>
      <c r="O502" s="48"/>
      <c r="P502" s="48"/>
      <c r="Q502" s="48"/>
      <c r="R502" s="48"/>
      <c r="S502" s="48"/>
      <c r="T502" s="96"/>
      <c r="AT502" s="25" t="s">
        <v>403</v>
      </c>
      <c r="AU502" s="25" t="s">
        <v>81</v>
      </c>
    </row>
    <row r="503" spans="2:63" s="11" customFormat="1" ht="37.4" customHeight="1">
      <c r="B503" s="224"/>
      <c r="C503" s="225"/>
      <c r="D503" s="226" t="s">
        <v>72</v>
      </c>
      <c r="E503" s="227" t="s">
        <v>4419</v>
      </c>
      <c r="F503" s="227" t="s">
        <v>4420</v>
      </c>
      <c r="G503" s="225"/>
      <c r="H503" s="225"/>
      <c r="I503" s="228"/>
      <c r="J503" s="229">
        <f>BK503</f>
        <v>0</v>
      </c>
      <c r="K503" s="225"/>
      <c r="L503" s="230"/>
      <c r="M503" s="231"/>
      <c r="N503" s="232"/>
      <c r="O503" s="232"/>
      <c r="P503" s="233">
        <f>P504+P511+P514+P517+P520+P525+P532+P535+P538+P541+P550+P553</f>
        <v>0</v>
      </c>
      <c r="Q503" s="232"/>
      <c r="R503" s="233">
        <f>R504+R511+R514+R517+R520+R525+R532+R535+R538+R541+R550+R553</f>
        <v>0</v>
      </c>
      <c r="S503" s="232"/>
      <c r="T503" s="234">
        <f>T504+T511+T514+T517+T520+T525+T532+T535+T538+T541+T550+T553</f>
        <v>0</v>
      </c>
      <c r="AR503" s="235" t="s">
        <v>24</v>
      </c>
      <c r="AT503" s="236" t="s">
        <v>72</v>
      </c>
      <c r="AU503" s="236" t="s">
        <v>73</v>
      </c>
      <c r="AY503" s="235" t="s">
        <v>394</v>
      </c>
      <c r="BK503" s="237">
        <f>BK504+BK511+BK514+BK517+BK520+BK525+BK532+BK535+BK538+BK541+BK550+BK553</f>
        <v>0</v>
      </c>
    </row>
    <row r="504" spans="2:63" s="11" customFormat="1" ht="19.9" customHeight="1">
      <c r="B504" s="224"/>
      <c r="C504" s="225"/>
      <c r="D504" s="226" t="s">
        <v>72</v>
      </c>
      <c r="E504" s="238" t="s">
        <v>4293</v>
      </c>
      <c r="F504" s="238" t="s">
        <v>4294</v>
      </c>
      <c r="G504" s="225"/>
      <c r="H504" s="225"/>
      <c r="I504" s="228"/>
      <c r="J504" s="239">
        <f>BK504</f>
        <v>0</v>
      </c>
      <c r="K504" s="225"/>
      <c r="L504" s="230"/>
      <c r="M504" s="231"/>
      <c r="N504" s="232"/>
      <c r="O504" s="232"/>
      <c r="P504" s="233">
        <f>SUM(P505:P510)</f>
        <v>0</v>
      </c>
      <c r="Q504" s="232"/>
      <c r="R504" s="233">
        <f>SUM(R505:R510)</f>
        <v>0</v>
      </c>
      <c r="S504" s="232"/>
      <c r="T504" s="234">
        <f>SUM(T505:T510)</f>
        <v>0</v>
      </c>
      <c r="AR504" s="235" t="s">
        <v>24</v>
      </c>
      <c r="AT504" s="236" t="s">
        <v>72</v>
      </c>
      <c r="AU504" s="236" t="s">
        <v>24</v>
      </c>
      <c r="AY504" s="235" t="s">
        <v>394</v>
      </c>
      <c r="BK504" s="237">
        <f>SUM(BK505:BK510)</f>
        <v>0</v>
      </c>
    </row>
    <row r="505" spans="2:65" s="1" customFormat="1" ht="16.5" customHeight="1">
      <c r="B505" s="47"/>
      <c r="C505" s="240" t="s">
        <v>1122</v>
      </c>
      <c r="D505" s="240" t="s">
        <v>396</v>
      </c>
      <c r="E505" s="241" t="s">
        <v>4295</v>
      </c>
      <c r="F505" s="242" t="s">
        <v>4296</v>
      </c>
      <c r="G505" s="243" t="s">
        <v>2831</v>
      </c>
      <c r="H505" s="244">
        <v>34</v>
      </c>
      <c r="I505" s="245"/>
      <c r="J505" s="246">
        <f>ROUND(I505*H505,2)</f>
        <v>0</v>
      </c>
      <c r="K505" s="242" t="s">
        <v>22</v>
      </c>
      <c r="L505" s="73"/>
      <c r="M505" s="247" t="s">
        <v>22</v>
      </c>
      <c r="N505" s="248" t="s">
        <v>44</v>
      </c>
      <c r="O505" s="48"/>
      <c r="P505" s="249">
        <f>O505*H505</f>
        <v>0</v>
      </c>
      <c r="Q505" s="249">
        <v>0</v>
      </c>
      <c r="R505" s="249">
        <f>Q505*H505</f>
        <v>0</v>
      </c>
      <c r="S505" s="249">
        <v>0</v>
      </c>
      <c r="T505" s="250">
        <f>S505*H505</f>
        <v>0</v>
      </c>
      <c r="AR505" s="25" t="s">
        <v>786</v>
      </c>
      <c r="AT505" s="25" t="s">
        <v>396</v>
      </c>
      <c r="AU505" s="25" t="s">
        <v>81</v>
      </c>
      <c r="AY505" s="25" t="s">
        <v>394</v>
      </c>
      <c r="BE505" s="251">
        <f>IF(N505="základní",J505,0)</f>
        <v>0</v>
      </c>
      <c r="BF505" s="251">
        <f>IF(N505="snížená",J505,0)</f>
        <v>0</v>
      </c>
      <c r="BG505" s="251">
        <f>IF(N505="zákl. přenesená",J505,0)</f>
        <v>0</v>
      </c>
      <c r="BH505" s="251">
        <f>IF(N505="sníž. přenesená",J505,0)</f>
        <v>0</v>
      </c>
      <c r="BI505" s="251">
        <f>IF(N505="nulová",J505,0)</f>
        <v>0</v>
      </c>
      <c r="BJ505" s="25" t="s">
        <v>24</v>
      </c>
      <c r="BK505" s="251">
        <f>ROUND(I505*H505,2)</f>
        <v>0</v>
      </c>
      <c r="BL505" s="25" t="s">
        <v>786</v>
      </c>
      <c r="BM505" s="25" t="s">
        <v>1865</v>
      </c>
    </row>
    <row r="506" spans="2:47" s="1" customFormat="1" ht="13.5">
      <c r="B506" s="47"/>
      <c r="C506" s="75"/>
      <c r="D506" s="252" t="s">
        <v>403</v>
      </c>
      <c r="E506" s="75"/>
      <c r="F506" s="253" t="s">
        <v>4296</v>
      </c>
      <c r="G506" s="75"/>
      <c r="H506" s="75"/>
      <c r="I506" s="208"/>
      <c r="J506" s="75"/>
      <c r="K506" s="75"/>
      <c r="L506" s="73"/>
      <c r="M506" s="254"/>
      <c r="N506" s="48"/>
      <c r="O506" s="48"/>
      <c r="P506" s="48"/>
      <c r="Q506" s="48"/>
      <c r="R506" s="48"/>
      <c r="S506" s="48"/>
      <c r="T506" s="96"/>
      <c r="AT506" s="25" t="s">
        <v>403</v>
      </c>
      <c r="AU506" s="25" t="s">
        <v>81</v>
      </c>
    </row>
    <row r="507" spans="2:65" s="1" customFormat="1" ht="16.5" customHeight="1">
      <c r="B507" s="47"/>
      <c r="C507" s="240" t="s">
        <v>1130</v>
      </c>
      <c r="D507" s="240" t="s">
        <v>396</v>
      </c>
      <c r="E507" s="241" t="s">
        <v>4297</v>
      </c>
      <c r="F507" s="242" t="s">
        <v>4298</v>
      </c>
      <c r="G507" s="243" t="s">
        <v>2831</v>
      </c>
      <c r="H507" s="244">
        <v>73</v>
      </c>
      <c r="I507" s="245"/>
      <c r="J507" s="246">
        <f>ROUND(I507*H507,2)</f>
        <v>0</v>
      </c>
      <c r="K507" s="242" t="s">
        <v>22</v>
      </c>
      <c r="L507" s="73"/>
      <c r="M507" s="247" t="s">
        <v>22</v>
      </c>
      <c r="N507" s="248" t="s">
        <v>44</v>
      </c>
      <c r="O507" s="48"/>
      <c r="P507" s="249">
        <f>O507*H507</f>
        <v>0</v>
      </c>
      <c r="Q507" s="249">
        <v>0</v>
      </c>
      <c r="R507" s="249">
        <f>Q507*H507</f>
        <v>0</v>
      </c>
      <c r="S507" s="249">
        <v>0</v>
      </c>
      <c r="T507" s="250">
        <f>S507*H507</f>
        <v>0</v>
      </c>
      <c r="AR507" s="25" t="s">
        <v>786</v>
      </c>
      <c r="AT507" s="25" t="s">
        <v>396</v>
      </c>
      <c r="AU507" s="25" t="s">
        <v>81</v>
      </c>
      <c r="AY507" s="25" t="s">
        <v>394</v>
      </c>
      <c r="BE507" s="251">
        <f>IF(N507="základní",J507,0)</f>
        <v>0</v>
      </c>
      <c r="BF507" s="251">
        <f>IF(N507="snížená",J507,0)</f>
        <v>0</v>
      </c>
      <c r="BG507" s="251">
        <f>IF(N507="zákl. přenesená",J507,0)</f>
        <v>0</v>
      </c>
      <c r="BH507" s="251">
        <f>IF(N507="sníž. přenesená",J507,0)</f>
        <v>0</v>
      </c>
      <c r="BI507" s="251">
        <f>IF(N507="nulová",J507,0)</f>
        <v>0</v>
      </c>
      <c r="BJ507" s="25" t="s">
        <v>24</v>
      </c>
      <c r="BK507" s="251">
        <f>ROUND(I507*H507,2)</f>
        <v>0</v>
      </c>
      <c r="BL507" s="25" t="s">
        <v>786</v>
      </c>
      <c r="BM507" s="25" t="s">
        <v>1876</v>
      </c>
    </row>
    <row r="508" spans="2:47" s="1" customFormat="1" ht="13.5">
      <c r="B508" s="47"/>
      <c r="C508" s="75"/>
      <c r="D508" s="252" t="s">
        <v>403</v>
      </c>
      <c r="E508" s="75"/>
      <c r="F508" s="253" t="s">
        <v>4298</v>
      </c>
      <c r="G508" s="75"/>
      <c r="H508" s="75"/>
      <c r="I508" s="208"/>
      <c r="J508" s="75"/>
      <c r="K508" s="75"/>
      <c r="L508" s="73"/>
      <c r="M508" s="254"/>
      <c r="N508" s="48"/>
      <c r="O508" s="48"/>
      <c r="P508" s="48"/>
      <c r="Q508" s="48"/>
      <c r="R508" s="48"/>
      <c r="S508" s="48"/>
      <c r="T508" s="96"/>
      <c r="AT508" s="25" t="s">
        <v>403</v>
      </c>
      <c r="AU508" s="25" t="s">
        <v>81</v>
      </c>
    </row>
    <row r="509" spans="2:65" s="1" customFormat="1" ht="16.5" customHeight="1">
      <c r="B509" s="47"/>
      <c r="C509" s="240" t="s">
        <v>1139</v>
      </c>
      <c r="D509" s="240" t="s">
        <v>396</v>
      </c>
      <c r="E509" s="241" t="s">
        <v>4299</v>
      </c>
      <c r="F509" s="242" t="s">
        <v>4300</v>
      </c>
      <c r="G509" s="243" t="s">
        <v>612</v>
      </c>
      <c r="H509" s="244">
        <v>25</v>
      </c>
      <c r="I509" s="245"/>
      <c r="J509" s="246">
        <f>ROUND(I509*H509,2)</f>
        <v>0</v>
      </c>
      <c r="K509" s="242" t="s">
        <v>22</v>
      </c>
      <c r="L509" s="73"/>
      <c r="M509" s="247" t="s">
        <v>22</v>
      </c>
      <c r="N509" s="248" t="s">
        <v>44</v>
      </c>
      <c r="O509" s="48"/>
      <c r="P509" s="249">
        <f>O509*H509</f>
        <v>0</v>
      </c>
      <c r="Q509" s="249">
        <v>0</v>
      </c>
      <c r="R509" s="249">
        <f>Q509*H509</f>
        <v>0</v>
      </c>
      <c r="S509" s="249">
        <v>0</v>
      </c>
      <c r="T509" s="250">
        <f>S509*H509</f>
        <v>0</v>
      </c>
      <c r="AR509" s="25" t="s">
        <v>786</v>
      </c>
      <c r="AT509" s="25" t="s">
        <v>396</v>
      </c>
      <c r="AU509" s="25" t="s">
        <v>81</v>
      </c>
      <c r="AY509" s="25" t="s">
        <v>394</v>
      </c>
      <c r="BE509" s="251">
        <f>IF(N509="základní",J509,0)</f>
        <v>0</v>
      </c>
      <c r="BF509" s="251">
        <f>IF(N509="snížená",J509,0)</f>
        <v>0</v>
      </c>
      <c r="BG509" s="251">
        <f>IF(N509="zákl. přenesená",J509,0)</f>
        <v>0</v>
      </c>
      <c r="BH509" s="251">
        <f>IF(N509="sníž. přenesená",J509,0)</f>
        <v>0</v>
      </c>
      <c r="BI509" s="251">
        <f>IF(N509="nulová",J509,0)</f>
        <v>0</v>
      </c>
      <c r="BJ509" s="25" t="s">
        <v>24</v>
      </c>
      <c r="BK509" s="251">
        <f>ROUND(I509*H509,2)</f>
        <v>0</v>
      </c>
      <c r="BL509" s="25" t="s">
        <v>786</v>
      </c>
      <c r="BM509" s="25" t="s">
        <v>1885</v>
      </c>
    </row>
    <row r="510" spans="2:47" s="1" customFormat="1" ht="13.5">
      <c r="B510" s="47"/>
      <c r="C510" s="75"/>
      <c r="D510" s="252" t="s">
        <v>403</v>
      </c>
      <c r="E510" s="75"/>
      <c r="F510" s="253" t="s">
        <v>4300</v>
      </c>
      <c r="G510" s="75"/>
      <c r="H510" s="75"/>
      <c r="I510" s="208"/>
      <c r="J510" s="75"/>
      <c r="K510" s="75"/>
      <c r="L510" s="73"/>
      <c r="M510" s="254"/>
      <c r="N510" s="48"/>
      <c r="O510" s="48"/>
      <c r="P510" s="48"/>
      <c r="Q510" s="48"/>
      <c r="R510" s="48"/>
      <c r="S510" s="48"/>
      <c r="T510" s="96"/>
      <c r="AT510" s="25" t="s">
        <v>403</v>
      </c>
      <c r="AU510" s="25" t="s">
        <v>81</v>
      </c>
    </row>
    <row r="511" spans="2:63" s="11" customFormat="1" ht="29.85" customHeight="1">
      <c r="B511" s="224"/>
      <c r="C511" s="225"/>
      <c r="D511" s="226" t="s">
        <v>72</v>
      </c>
      <c r="E511" s="238" t="s">
        <v>4301</v>
      </c>
      <c r="F511" s="238" t="s">
        <v>4302</v>
      </c>
      <c r="G511" s="225"/>
      <c r="H511" s="225"/>
      <c r="I511" s="228"/>
      <c r="J511" s="239">
        <f>BK511</f>
        <v>0</v>
      </c>
      <c r="K511" s="225"/>
      <c r="L511" s="230"/>
      <c r="M511" s="231"/>
      <c r="N511" s="232"/>
      <c r="O511" s="232"/>
      <c r="P511" s="233">
        <f>SUM(P512:P513)</f>
        <v>0</v>
      </c>
      <c r="Q511" s="232"/>
      <c r="R511" s="233">
        <f>SUM(R512:R513)</f>
        <v>0</v>
      </c>
      <c r="S511" s="232"/>
      <c r="T511" s="234">
        <f>SUM(T512:T513)</f>
        <v>0</v>
      </c>
      <c r="AR511" s="235" t="s">
        <v>24</v>
      </c>
      <c r="AT511" s="236" t="s">
        <v>72</v>
      </c>
      <c r="AU511" s="236" t="s">
        <v>24</v>
      </c>
      <c r="AY511" s="235" t="s">
        <v>394</v>
      </c>
      <c r="BK511" s="237">
        <f>SUM(BK512:BK513)</f>
        <v>0</v>
      </c>
    </row>
    <row r="512" spans="2:65" s="1" customFormat="1" ht="16.5" customHeight="1">
      <c r="B512" s="47"/>
      <c r="C512" s="240" t="s">
        <v>1144</v>
      </c>
      <c r="D512" s="240" t="s">
        <v>396</v>
      </c>
      <c r="E512" s="241" t="s">
        <v>2904</v>
      </c>
      <c r="F512" s="242" t="s">
        <v>4303</v>
      </c>
      <c r="G512" s="243" t="s">
        <v>2831</v>
      </c>
      <c r="H512" s="244">
        <v>292</v>
      </c>
      <c r="I512" s="245"/>
      <c r="J512" s="246">
        <f>ROUND(I512*H512,2)</f>
        <v>0</v>
      </c>
      <c r="K512" s="242" t="s">
        <v>22</v>
      </c>
      <c r="L512" s="73"/>
      <c r="M512" s="247" t="s">
        <v>22</v>
      </c>
      <c r="N512" s="248" t="s">
        <v>44</v>
      </c>
      <c r="O512" s="48"/>
      <c r="P512" s="249">
        <f>O512*H512</f>
        <v>0</v>
      </c>
      <c r="Q512" s="249">
        <v>0</v>
      </c>
      <c r="R512" s="249">
        <f>Q512*H512</f>
        <v>0</v>
      </c>
      <c r="S512" s="249">
        <v>0</v>
      </c>
      <c r="T512" s="250">
        <f>S512*H512</f>
        <v>0</v>
      </c>
      <c r="AR512" s="25" t="s">
        <v>786</v>
      </c>
      <c r="AT512" s="25" t="s">
        <v>396</v>
      </c>
      <c r="AU512" s="25" t="s">
        <v>81</v>
      </c>
      <c r="AY512" s="25" t="s">
        <v>394</v>
      </c>
      <c r="BE512" s="251">
        <f>IF(N512="základní",J512,0)</f>
        <v>0</v>
      </c>
      <c r="BF512" s="251">
        <f>IF(N512="snížená",J512,0)</f>
        <v>0</v>
      </c>
      <c r="BG512" s="251">
        <f>IF(N512="zákl. přenesená",J512,0)</f>
        <v>0</v>
      </c>
      <c r="BH512" s="251">
        <f>IF(N512="sníž. přenesená",J512,0)</f>
        <v>0</v>
      </c>
      <c r="BI512" s="251">
        <f>IF(N512="nulová",J512,0)</f>
        <v>0</v>
      </c>
      <c r="BJ512" s="25" t="s">
        <v>24</v>
      </c>
      <c r="BK512" s="251">
        <f>ROUND(I512*H512,2)</f>
        <v>0</v>
      </c>
      <c r="BL512" s="25" t="s">
        <v>786</v>
      </c>
      <c r="BM512" s="25" t="s">
        <v>1896</v>
      </c>
    </row>
    <row r="513" spans="2:47" s="1" customFormat="1" ht="13.5">
      <c r="B513" s="47"/>
      <c r="C513" s="75"/>
      <c r="D513" s="252" t="s">
        <v>403</v>
      </c>
      <c r="E513" s="75"/>
      <c r="F513" s="253" t="s">
        <v>4303</v>
      </c>
      <c r="G513" s="75"/>
      <c r="H513" s="75"/>
      <c r="I513" s="208"/>
      <c r="J513" s="75"/>
      <c r="K513" s="75"/>
      <c r="L513" s="73"/>
      <c r="M513" s="254"/>
      <c r="N513" s="48"/>
      <c r="O513" s="48"/>
      <c r="P513" s="48"/>
      <c r="Q513" s="48"/>
      <c r="R513" s="48"/>
      <c r="S513" s="48"/>
      <c r="T513" s="96"/>
      <c r="AT513" s="25" t="s">
        <v>403</v>
      </c>
      <c r="AU513" s="25" t="s">
        <v>81</v>
      </c>
    </row>
    <row r="514" spans="2:63" s="11" customFormat="1" ht="29.85" customHeight="1">
      <c r="B514" s="224"/>
      <c r="C514" s="225"/>
      <c r="D514" s="226" t="s">
        <v>72</v>
      </c>
      <c r="E514" s="238" t="s">
        <v>4324</v>
      </c>
      <c r="F514" s="238" t="s">
        <v>4325</v>
      </c>
      <c r="G514" s="225"/>
      <c r="H514" s="225"/>
      <c r="I514" s="228"/>
      <c r="J514" s="239">
        <f>BK514</f>
        <v>0</v>
      </c>
      <c r="K514" s="225"/>
      <c r="L514" s="230"/>
      <c r="M514" s="231"/>
      <c r="N514" s="232"/>
      <c r="O514" s="232"/>
      <c r="P514" s="233">
        <f>SUM(P515:P516)</f>
        <v>0</v>
      </c>
      <c r="Q514" s="232"/>
      <c r="R514" s="233">
        <f>SUM(R515:R516)</f>
        <v>0</v>
      </c>
      <c r="S514" s="232"/>
      <c r="T514" s="234">
        <f>SUM(T515:T516)</f>
        <v>0</v>
      </c>
      <c r="AR514" s="235" t="s">
        <v>24</v>
      </c>
      <c r="AT514" s="236" t="s">
        <v>72</v>
      </c>
      <c r="AU514" s="236" t="s">
        <v>24</v>
      </c>
      <c r="AY514" s="235" t="s">
        <v>394</v>
      </c>
      <c r="BK514" s="237">
        <f>SUM(BK515:BK516)</f>
        <v>0</v>
      </c>
    </row>
    <row r="515" spans="2:65" s="1" customFormat="1" ht="16.5" customHeight="1">
      <c r="B515" s="47"/>
      <c r="C515" s="240" t="s">
        <v>1149</v>
      </c>
      <c r="D515" s="240" t="s">
        <v>396</v>
      </c>
      <c r="E515" s="241" t="s">
        <v>4326</v>
      </c>
      <c r="F515" s="242" t="s">
        <v>4327</v>
      </c>
      <c r="G515" s="243" t="s">
        <v>2831</v>
      </c>
      <c r="H515" s="244">
        <v>17</v>
      </c>
      <c r="I515" s="245"/>
      <c r="J515" s="246">
        <f>ROUND(I515*H515,2)</f>
        <v>0</v>
      </c>
      <c r="K515" s="242" t="s">
        <v>22</v>
      </c>
      <c r="L515" s="73"/>
      <c r="M515" s="247" t="s">
        <v>22</v>
      </c>
      <c r="N515" s="248" t="s">
        <v>44</v>
      </c>
      <c r="O515" s="48"/>
      <c r="P515" s="249">
        <f>O515*H515</f>
        <v>0</v>
      </c>
      <c r="Q515" s="249">
        <v>0</v>
      </c>
      <c r="R515" s="249">
        <f>Q515*H515</f>
        <v>0</v>
      </c>
      <c r="S515" s="249">
        <v>0</v>
      </c>
      <c r="T515" s="250">
        <f>S515*H515</f>
        <v>0</v>
      </c>
      <c r="AR515" s="25" t="s">
        <v>786</v>
      </c>
      <c r="AT515" s="25" t="s">
        <v>396</v>
      </c>
      <c r="AU515" s="25" t="s">
        <v>81</v>
      </c>
      <c r="AY515" s="25" t="s">
        <v>394</v>
      </c>
      <c r="BE515" s="251">
        <f>IF(N515="základní",J515,0)</f>
        <v>0</v>
      </c>
      <c r="BF515" s="251">
        <f>IF(N515="snížená",J515,0)</f>
        <v>0</v>
      </c>
      <c r="BG515" s="251">
        <f>IF(N515="zákl. přenesená",J515,0)</f>
        <v>0</v>
      </c>
      <c r="BH515" s="251">
        <f>IF(N515="sníž. přenesená",J515,0)</f>
        <v>0</v>
      </c>
      <c r="BI515" s="251">
        <f>IF(N515="nulová",J515,0)</f>
        <v>0</v>
      </c>
      <c r="BJ515" s="25" t="s">
        <v>24</v>
      </c>
      <c r="BK515" s="251">
        <f>ROUND(I515*H515,2)</f>
        <v>0</v>
      </c>
      <c r="BL515" s="25" t="s">
        <v>786</v>
      </c>
      <c r="BM515" s="25" t="s">
        <v>1907</v>
      </c>
    </row>
    <row r="516" spans="2:47" s="1" customFormat="1" ht="13.5">
      <c r="B516" s="47"/>
      <c r="C516" s="75"/>
      <c r="D516" s="252" t="s">
        <v>403</v>
      </c>
      <c r="E516" s="75"/>
      <c r="F516" s="253" t="s">
        <v>4327</v>
      </c>
      <c r="G516" s="75"/>
      <c r="H516" s="75"/>
      <c r="I516" s="208"/>
      <c r="J516" s="75"/>
      <c r="K516" s="75"/>
      <c r="L516" s="73"/>
      <c r="M516" s="254"/>
      <c r="N516" s="48"/>
      <c r="O516" s="48"/>
      <c r="P516" s="48"/>
      <c r="Q516" s="48"/>
      <c r="R516" s="48"/>
      <c r="S516" s="48"/>
      <c r="T516" s="96"/>
      <c r="AT516" s="25" t="s">
        <v>403</v>
      </c>
      <c r="AU516" s="25" t="s">
        <v>81</v>
      </c>
    </row>
    <row r="517" spans="2:63" s="11" customFormat="1" ht="29.85" customHeight="1">
      <c r="B517" s="224"/>
      <c r="C517" s="225"/>
      <c r="D517" s="226" t="s">
        <v>72</v>
      </c>
      <c r="E517" s="238" t="s">
        <v>4421</v>
      </c>
      <c r="F517" s="238" t="s">
        <v>4422</v>
      </c>
      <c r="G517" s="225"/>
      <c r="H517" s="225"/>
      <c r="I517" s="228"/>
      <c r="J517" s="239">
        <f>BK517</f>
        <v>0</v>
      </c>
      <c r="K517" s="225"/>
      <c r="L517" s="230"/>
      <c r="M517" s="231"/>
      <c r="N517" s="232"/>
      <c r="O517" s="232"/>
      <c r="P517" s="233">
        <f>SUM(P518:P519)</f>
        <v>0</v>
      </c>
      <c r="Q517" s="232"/>
      <c r="R517" s="233">
        <f>SUM(R518:R519)</f>
        <v>0</v>
      </c>
      <c r="S517" s="232"/>
      <c r="T517" s="234">
        <f>SUM(T518:T519)</f>
        <v>0</v>
      </c>
      <c r="AR517" s="235" t="s">
        <v>24</v>
      </c>
      <c r="AT517" s="236" t="s">
        <v>72</v>
      </c>
      <c r="AU517" s="236" t="s">
        <v>24</v>
      </c>
      <c r="AY517" s="235" t="s">
        <v>394</v>
      </c>
      <c r="BK517" s="237">
        <f>SUM(BK518:BK519)</f>
        <v>0</v>
      </c>
    </row>
    <row r="518" spans="2:65" s="1" customFormat="1" ht="16.5" customHeight="1">
      <c r="B518" s="47"/>
      <c r="C518" s="240" t="s">
        <v>1154</v>
      </c>
      <c r="D518" s="240" t="s">
        <v>396</v>
      </c>
      <c r="E518" s="241" t="s">
        <v>4423</v>
      </c>
      <c r="F518" s="242" t="s">
        <v>4424</v>
      </c>
      <c r="G518" s="243" t="s">
        <v>2831</v>
      </c>
      <c r="H518" s="244">
        <v>15</v>
      </c>
      <c r="I518" s="245"/>
      <c r="J518" s="246">
        <f>ROUND(I518*H518,2)</f>
        <v>0</v>
      </c>
      <c r="K518" s="242" t="s">
        <v>22</v>
      </c>
      <c r="L518" s="73"/>
      <c r="M518" s="247" t="s">
        <v>22</v>
      </c>
      <c r="N518" s="248" t="s">
        <v>44</v>
      </c>
      <c r="O518" s="48"/>
      <c r="P518" s="249">
        <f>O518*H518</f>
        <v>0</v>
      </c>
      <c r="Q518" s="249">
        <v>0</v>
      </c>
      <c r="R518" s="249">
        <f>Q518*H518</f>
        <v>0</v>
      </c>
      <c r="S518" s="249">
        <v>0</v>
      </c>
      <c r="T518" s="250">
        <f>S518*H518</f>
        <v>0</v>
      </c>
      <c r="AR518" s="25" t="s">
        <v>786</v>
      </c>
      <c r="AT518" s="25" t="s">
        <v>396</v>
      </c>
      <c r="AU518" s="25" t="s">
        <v>81</v>
      </c>
      <c r="AY518" s="25" t="s">
        <v>394</v>
      </c>
      <c r="BE518" s="251">
        <f>IF(N518="základní",J518,0)</f>
        <v>0</v>
      </c>
      <c r="BF518" s="251">
        <f>IF(N518="snížená",J518,0)</f>
        <v>0</v>
      </c>
      <c r="BG518" s="251">
        <f>IF(N518="zákl. přenesená",J518,0)</f>
        <v>0</v>
      </c>
      <c r="BH518" s="251">
        <f>IF(N518="sníž. přenesená",J518,0)</f>
        <v>0</v>
      </c>
      <c r="BI518" s="251">
        <f>IF(N518="nulová",J518,0)</f>
        <v>0</v>
      </c>
      <c r="BJ518" s="25" t="s">
        <v>24</v>
      </c>
      <c r="BK518" s="251">
        <f>ROUND(I518*H518,2)</f>
        <v>0</v>
      </c>
      <c r="BL518" s="25" t="s">
        <v>786</v>
      </c>
      <c r="BM518" s="25" t="s">
        <v>1919</v>
      </c>
    </row>
    <row r="519" spans="2:47" s="1" customFormat="1" ht="13.5">
      <c r="B519" s="47"/>
      <c r="C519" s="75"/>
      <c r="D519" s="252" t="s">
        <v>403</v>
      </c>
      <c r="E519" s="75"/>
      <c r="F519" s="253" t="s">
        <v>4424</v>
      </c>
      <c r="G519" s="75"/>
      <c r="H519" s="75"/>
      <c r="I519" s="208"/>
      <c r="J519" s="75"/>
      <c r="K519" s="75"/>
      <c r="L519" s="73"/>
      <c r="M519" s="254"/>
      <c r="N519" s="48"/>
      <c r="O519" s="48"/>
      <c r="P519" s="48"/>
      <c r="Q519" s="48"/>
      <c r="R519" s="48"/>
      <c r="S519" s="48"/>
      <c r="T519" s="96"/>
      <c r="AT519" s="25" t="s">
        <v>403</v>
      </c>
      <c r="AU519" s="25" t="s">
        <v>81</v>
      </c>
    </row>
    <row r="520" spans="2:63" s="11" customFormat="1" ht="29.85" customHeight="1">
      <c r="B520" s="224"/>
      <c r="C520" s="225"/>
      <c r="D520" s="226" t="s">
        <v>72</v>
      </c>
      <c r="E520" s="238" t="s">
        <v>4425</v>
      </c>
      <c r="F520" s="238" t="s">
        <v>4426</v>
      </c>
      <c r="G520" s="225"/>
      <c r="H520" s="225"/>
      <c r="I520" s="228"/>
      <c r="J520" s="239">
        <f>BK520</f>
        <v>0</v>
      </c>
      <c r="K520" s="225"/>
      <c r="L520" s="230"/>
      <c r="M520" s="231"/>
      <c r="N520" s="232"/>
      <c r="O520" s="232"/>
      <c r="P520" s="233">
        <f>SUM(P521:P524)</f>
        <v>0</v>
      </c>
      <c r="Q520" s="232"/>
      <c r="R520" s="233">
        <f>SUM(R521:R524)</f>
        <v>0</v>
      </c>
      <c r="S520" s="232"/>
      <c r="T520" s="234">
        <f>SUM(T521:T524)</f>
        <v>0</v>
      </c>
      <c r="AR520" s="235" t="s">
        <v>24</v>
      </c>
      <c r="AT520" s="236" t="s">
        <v>72</v>
      </c>
      <c r="AU520" s="236" t="s">
        <v>24</v>
      </c>
      <c r="AY520" s="235" t="s">
        <v>394</v>
      </c>
      <c r="BK520" s="237">
        <f>SUM(BK521:BK524)</f>
        <v>0</v>
      </c>
    </row>
    <row r="521" spans="2:65" s="1" customFormat="1" ht="16.5" customHeight="1">
      <c r="B521" s="47"/>
      <c r="C521" s="240" t="s">
        <v>1160</v>
      </c>
      <c r="D521" s="240" t="s">
        <v>396</v>
      </c>
      <c r="E521" s="241" t="s">
        <v>4427</v>
      </c>
      <c r="F521" s="242" t="s">
        <v>4428</v>
      </c>
      <c r="G521" s="243" t="s">
        <v>612</v>
      </c>
      <c r="H521" s="244">
        <v>40</v>
      </c>
      <c r="I521" s="245"/>
      <c r="J521" s="246">
        <f>ROUND(I521*H521,2)</f>
        <v>0</v>
      </c>
      <c r="K521" s="242" t="s">
        <v>22</v>
      </c>
      <c r="L521" s="73"/>
      <c r="M521" s="247" t="s">
        <v>22</v>
      </c>
      <c r="N521" s="248" t="s">
        <v>44</v>
      </c>
      <c r="O521" s="48"/>
      <c r="P521" s="249">
        <f>O521*H521</f>
        <v>0</v>
      </c>
      <c r="Q521" s="249">
        <v>0</v>
      </c>
      <c r="R521" s="249">
        <f>Q521*H521</f>
        <v>0</v>
      </c>
      <c r="S521" s="249">
        <v>0</v>
      </c>
      <c r="T521" s="250">
        <f>S521*H521</f>
        <v>0</v>
      </c>
      <c r="AR521" s="25" t="s">
        <v>786</v>
      </c>
      <c r="AT521" s="25" t="s">
        <v>396</v>
      </c>
      <c r="AU521" s="25" t="s">
        <v>81</v>
      </c>
      <c r="AY521" s="25" t="s">
        <v>394</v>
      </c>
      <c r="BE521" s="251">
        <f>IF(N521="základní",J521,0)</f>
        <v>0</v>
      </c>
      <c r="BF521" s="251">
        <f>IF(N521="snížená",J521,0)</f>
        <v>0</v>
      </c>
      <c r="BG521" s="251">
        <f>IF(N521="zákl. přenesená",J521,0)</f>
        <v>0</v>
      </c>
      <c r="BH521" s="251">
        <f>IF(N521="sníž. přenesená",J521,0)</f>
        <v>0</v>
      </c>
      <c r="BI521" s="251">
        <f>IF(N521="nulová",J521,0)</f>
        <v>0</v>
      </c>
      <c r="BJ521" s="25" t="s">
        <v>24</v>
      </c>
      <c r="BK521" s="251">
        <f>ROUND(I521*H521,2)</f>
        <v>0</v>
      </c>
      <c r="BL521" s="25" t="s">
        <v>786</v>
      </c>
      <c r="BM521" s="25" t="s">
        <v>1931</v>
      </c>
    </row>
    <row r="522" spans="2:47" s="1" customFormat="1" ht="13.5">
      <c r="B522" s="47"/>
      <c r="C522" s="75"/>
      <c r="D522" s="252" t="s">
        <v>403</v>
      </c>
      <c r="E522" s="75"/>
      <c r="F522" s="253" t="s">
        <v>4428</v>
      </c>
      <c r="G522" s="75"/>
      <c r="H522" s="75"/>
      <c r="I522" s="208"/>
      <c r="J522" s="75"/>
      <c r="K522" s="75"/>
      <c r="L522" s="73"/>
      <c r="M522" s="254"/>
      <c r="N522" s="48"/>
      <c r="O522" s="48"/>
      <c r="P522" s="48"/>
      <c r="Q522" s="48"/>
      <c r="R522" s="48"/>
      <c r="S522" s="48"/>
      <c r="T522" s="96"/>
      <c r="AT522" s="25" t="s">
        <v>403</v>
      </c>
      <c r="AU522" s="25" t="s">
        <v>81</v>
      </c>
    </row>
    <row r="523" spans="2:65" s="1" customFormat="1" ht="16.5" customHeight="1">
      <c r="B523" s="47"/>
      <c r="C523" s="240" t="s">
        <v>1166</v>
      </c>
      <c r="D523" s="240" t="s">
        <v>396</v>
      </c>
      <c r="E523" s="241" t="s">
        <v>4429</v>
      </c>
      <c r="F523" s="242" t="s">
        <v>4430</v>
      </c>
      <c r="G523" s="243" t="s">
        <v>612</v>
      </c>
      <c r="H523" s="244">
        <v>3</v>
      </c>
      <c r="I523" s="245"/>
      <c r="J523" s="246">
        <f>ROUND(I523*H523,2)</f>
        <v>0</v>
      </c>
      <c r="K523" s="242" t="s">
        <v>22</v>
      </c>
      <c r="L523" s="73"/>
      <c r="M523" s="247" t="s">
        <v>22</v>
      </c>
      <c r="N523" s="248" t="s">
        <v>44</v>
      </c>
      <c r="O523" s="48"/>
      <c r="P523" s="249">
        <f>O523*H523</f>
        <v>0</v>
      </c>
      <c r="Q523" s="249">
        <v>0</v>
      </c>
      <c r="R523" s="249">
        <f>Q523*H523</f>
        <v>0</v>
      </c>
      <c r="S523" s="249">
        <v>0</v>
      </c>
      <c r="T523" s="250">
        <f>S523*H523</f>
        <v>0</v>
      </c>
      <c r="AR523" s="25" t="s">
        <v>786</v>
      </c>
      <c r="AT523" s="25" t="s">
        <v>396</v>
      </c>
      <c r="AU523" s="25" t="s">
        <v>81</v>
      </c>
      <c r="AY523" s="25" t="s">
        <v>394</v>
      </c>
      <c r="BE523" s="251">
        <f>IF(N523="základní",J523,0)</f>
        <v>0</v>
      </c>
      <c r="BF523" s="251">
        <f>IF(N523="snížená",J523,0)</f>
        <v>0</v>
      </c>
      <c r="BG523" s="251">
        <f>IF(N523="zákl. přenesená",J523,0)</f>
        <v>0</v>
      </c>
      <c r="BH523" s="251">
        <f>IF(N523="sníž. přenesená",J523,0)</f>
        <v>0</v>
      </c>
      <c r="BI523" s="251">
        <f>IF(N523="nulová",J523,0)</f>
        <v>0</v>
      </c>
      <c r="BJ523" s="25" t="s">
        <v>24</v>
      </c>
      <c r="BK523" s="251">
        <f>ROUND(I523*H523,2)</f>
        <v>0</v>
      </c>
      <c r="BL523" s="25" t="s">
        <v>786</v>
      </c>
      <c r="BM523" s="25" t="s">
        <v>1943</v>
      </c>
    </row>
    <row r="524" spans="2:47" s="1" customFormat="1" ht="13.5">
      <c r="B524" s="47"/>
      <c r="C524" s="75"/>
      <c r="D524" s="252" t="s">
        <v>403</v>
      </c>
      <c r="E524" s="75"/>
      <c r="F524" s="253" t="s">
        <v>4430</v>
      </c>
      <c r="G524" s="75"/>
      <c r="H524" s="75"/>
      <c r="I524" s="208"/>
      <c r="J524" s="75"/>
      <c r="K524" s="75"/>
      <c r="L524" s="73"/>
      <c r="M524" s="254"/>
      <c r="N524" s="48"/>
      <c r="O524" s="48"/>
      <c r="P524" s="48"/>
      <c r="Q524" s="48"/>
      <c r="R524" s="48"/>
      <c r="S524" s="48"/>
      <c r="T524" s="96"/>
      <c r="AT524" s="25" t="s">
        <v>403</v>
      </c>
      <c r="AU524" s="25" t="s">
        <v>81</v>
      </c>
    </row>
    <row r="525" spans="2:63" s="11" customFormat="1" ht="29.85" customHeight="1">
      <c r="B525" s="224"/>
      <c r="C525" s="225"/>
      <c r="D525" s="226" t="s">
        <v>72</v>
      </c>
      <c r="E525" s="238" t="s">
        <v>4254</v>
      </c>
      <c r="F525" s="238" t="s">
        <v>4255</v>
      </c>
      <c r="G525" s="225"/>
      <c r="H525" s="225"/>
      <c r="I525" s="228"/>
      <c r="J525" s="239">
        <f>BK525</f>
        <v>0</v>
      </c>
      <c r="K525" s="225"/>
      <c r="L525" s="230"/>
      <c r="M525" s="231"/>
      <c r="N525" s="232"/>
      <c r="O525" s="232"/>
      <c r="P525" s="233">
        <f>SUM(P526:P531)</f>
        <v>0</v>
      </c>
      <c r="Q525" s="232"/>
      <c r="R525" s="233">
        <f>SUM(R526:R531)</f>
        <v>0</v>
      </c>
      <c r="S525" s="232"/>
      <c r="T525" s="234">
        <f>SUM(T526:T531)</f>
        <v>0</v>
      </c>
      <c r="AR525" s="235" t="s">
        <v>24</v>
      </c>
      <c r="AT525" s="236" t="s">
        <v>72</v>
      </c>
      <c r="AU525" s="236" t="s">
        <v>24</v>
      </c>
      <c r="AY525" s="235" t="s">
        <v>394</v>
      </c>
      <c r="BK525" s="237">
        <f>SUM(BK526:BK531)</f>
        <v>0</v>
      </c>
    </row>
    <row r="526" spans="2:65" s="1" customFormat="1" ht="16.5" customHeight="1">
      <c r="B526" s="47"/>
      <c r="C526" s="240" t="s">
        <v>1172</v>
      </c>
      <c r="D526" s="240" t="s">
        <v>396</v>
      </c>
      <c r="E526" s="241" t="s">
        <v>2910</v>
      </c>
      <c r="F526" s="242" t="s">
        <v>4328</v>
      </c>
      <c r="G526" s="243" t="s">
        <v>612</v>
      </c>
      <c r="H526" s="244">
        <v>637</v>
      </c>
      <c r="I526" s="245"/>
      <c r="J526" s="246">
        <f>ROUND(I526*H526,2)</f>
        <v>0</v>
      </c>
      <c r="K526" s="242" t="s">
        <v>22</v>
      </c>
      <c r="L526" s="73"/>
      <c r="M526" s="247" t="s">
        <v>22</v>
      </c>
      <c r="N526" s="248" t="s">
        <v>44</v>
      </c>
      <c r="O526" s="48"/>
      <c r="P526" s="249">
        <f>O526*H526</f>
        <v>0</v>
      </c>
      <c r="Q526" s="249">
        <v>0</v>
      </c>
      <c r="R526" s="249">
        <f>Q526*H526</f>
        <v>0</v>
      </c>
      <c r="S526" s="249">
        <v>0</v>
      </c>
      <c r="T526" s="250">
        <f>S526*H526</f>
        <v>0</v>
      </c>
      <c r="AR526" s="25" t="s">
        <v>786</v>
      </c>
      <c r="AT526" s="25" t="s">
        <v>396</v>
      </c>
      <c r="AU526" s="25" t="s">
        <v>81</v>
      </c>
      <c r="AY526" s="25" t="s">
        <v>394</v>
      </c>
      <c r="BE526" s="251">
        <f>IF(N526="základní",J526,0)</f>
        <v>0</v>
      </c>
      <c r="BF526" s="251">
        <f>IF(N526="snížená",J526,0)</f>
        <v>0</v>
      </c>
      <c r="BG526" s="251">
        <f>IF(N526="zákl. přenesená",J526,0)</f>
        <v>0</v>
      </c>
      <c r="BH526" s="251">
        <f>IF(N526="sníž. přenesená",J526,0)</f>
        <v>0</v>
      </c>
      <c r="BI526" s="251">
        <f>IF(N526="nulová",J526,0)</f>
        <v>0</v>
      </c>
      <c r="BJ526" s="25" t="s">
        <v>24</v>
      </c>
      <c r="BK526" s="251">
        <f>ROUND(I526*H526,2)</f>
        <v>0</v>
      </c>
      <c r="BL526" s="25" t="s">
        <v>786</v>
      </c>
      <c r="BM526" s="25" t="s">
        <v>1956</v>
      </c>
    </row>
    <row r="527" spans="2:47" s="1" customFormat="1" ht="13.5">
      <c r="B527" s="47"/>
      <c r="C527" s="75"/>
      <c r="D527" s="252" t="s">
        <v>403</v>
      </c>
      <c r="E527" s="75"/>
      <c r="F527" s="253" t="s">
        <v>4328</v>
      </c>
      <c r="G527" s="75"/>
      <c r="H527" s="75"/>
      <c r="I527" s="208"/>
      <c r="J527" s="75"/>
      <c r="K527" s="75"/>
      <c r="L527" s="73"/>
      <c r="M527" s="254"/>
      <c r="N527" s="48"/>
      <c r="O527" s="48"/>
      <c r="P527" s="48"/>
      <c r="Q527" s="48"/>
      <c r="R527" s="48"/>
      <c r="S527" s="48"/>
      <c r="T527" s="96"/>
      <c r="AT527" s="25" t="s">
        <v>403</v>
      </c>
      <c r="AU527" s="25" t="s">
        <v>81</v>
      </c>
    </row>
    <row r="528" spans="2:65" s="1" customFormat="1" ht="16.5" customHeight="1">
      <c r="B528" s="47"/>
      <c r="C528" s="240" t="s">
        <v>1177</v>
      </c>
      <c r="D528" s="240" t="s">
        <v>396</v>
      </c>
      <c r="E528" s="241" t="s">
        <v>4330</v>
      </c>
      <c r="F528" s="242" t="s">
        <v>4331</v>
      </c>
      <c r="G528" s="243" t="s">
        <v>612</v>
      </c>
      <c r="H528" s="244">
        <v>573</v>
      </c>
      <c r="I528" s="245"/>
      <c r="J528" s="246">
        <f>ROUND(I528*H528,2)</f>
        <v>0</v>
      </c>
      <c r="K528" s="242" t="s">
        <v>22</v>
      </c>
      <c r="L528" s="73"/>
      <c r="M528" s="247" t="s">
        <v>22</v>
      </c>
      <c r="N528" s="248" t="s">
        <v>44</v>
      </c>
      <c r="O528" s="48"/>
      <c r="P528" s="249">
        <f>O528*H528</f>
        <v>0</v>
      </c>
      <c r="Q528" s="249">
        <v>0</v>
      </c>
      <c r="R528" s="249">
        <f>Q528*H528</f>
        <v>0</v>
      </c>
      <c r="S528" s="249">
        <v>0</v>
      </c>
      <c r="T528" s="250">
        <f>S528*H528</f>
        <v>0</v>
      </c>
      <c r="AR528" s="25" t="s">
        <v>786</v>
      </c>
      <c r="AT528" s="25" t="s">
        <v>396</v>
      </c>
      <c r="AU528" s="25" t="s">
        <v>81</v>
      </c>
      <c r="AY528" s="25" t="s">
        <v>394</v>
      </c>
      <c r="BE528" s="251">
        <f>IF(N528="základní",J528,0)</f>
        <v>0</v>
      </c>
      <c r="BF528" s="251">
        <f>IF(N528="snížená",J528,0)</f>
        <v>0</v>
      </c>
      <c r="BG528" s="251">
        <f>IF(N528="zákl. přenesená",J528,0)</f>
        <v>0</v>
      </c>
      <c r="BH528" s="251">
        <f>IF(N528="sníž. přenesená",J528,0)</f>
        <v>0</v>
      </c>
      <c r="BI528" s="251">
        <f>IF(N528="nulová",J528,0)</f>
        <v>0</v>
      </c>
      <c r="BJ528" s="25" t="s">
        <v>24</v>
      </c>
      <c r="BK528" s="251">
        <f>ROUND(I528*H528,2)</f>
        <v>0</v>
      </c>
      <c r="BL528" s="25" t="s">
        <v>786</v>
      </c>
      <c r="BM528" s="25" t="s">
        <v>1967</v>
      </c>
    </row>
    <row r="529" spans="2:47" s="1" customFormat="1" ht="13.5">
      <c r="B529" s="47"/>
      <c r="C529" s="75"/>
      <c r="D529" s="252" t="s">
        <v>403</v>
      </c>
      <c r="E529" s="75"/>
      <c r="F529" s="253" t="s">
        <v>4331</v>
      </c>
      <c r="G529" s="75"/>
      <c r="H529" s="75"/>
      <c r="I529" s="208"/>
      <c r="J529" s="75"/>
      <c r="K529" s="75"/>
      <c r="L529" s="73"/>
      <c r="M529" s="254"/>
      <c r="N529" s="48"/>
      <c r="O529" s="48"/>
      <c r="P529" s="48"/>
      <c r="Q529" s="48"/>
      <c r="R529" s="48"/>
      <c r="S529" s="48"/>
      <c r="T529" s="96"/>
      <c r="AT529" s="25" t="s">
        <v>403</v>
      </c>
      <c r="AU529" s="25" t="s">
        <v>81</v>
      </c>
    </row>
    <row r="530" spans="2:65" s="1" customFormat="1" ht="16.5" customHeight="1">
      <c r="B530" s="47"/>
      <c r="C530" s="240" t="s">
        <v>1183</v>
      </c>
      <c r="D530" s="240" t="s">
        <v>396</v>
      </c>
      <c r="E530" s="241" t="s">
        <v>4332</v>
      </c>
      <c r="F530" s="242" t="s">
        <v>4333</v>
      </c>
      <c r="G530" s="243" t="s">
        <v>612</v>
      </c>
      <c r="H530" s="244">
        <v>32</v>
      </c>
      <c r="I530" s="245"/>
      <c r="J530" s="246">
        <f>ROUND(I530*H530,2)</f>
        <v>0</v>
      </c>
      <c r="K530" s="242" t="s">
        <v>22</v>
      </c>
      <c r="L530" s="73"/>
      <c r="M530" s="247" t="s">
        <v>22</v>
      </c>
      <c r="N530" s="248" t="s">
        <v>44</v>
      </c>
      <c r="O530" s="48"/>
      <c r="P530" s="249">
        <f>O530*H530</f>
        <v>0</v>
      </c>
      <c r="Q530" s="249">
        <v>0</v>
      </c>
      <c r="R530" s="249">
        <f>Q530*H530</f>
        <v>0</v>
      </c>
      <c r="S530" s="249">
        <v>0</v>
      </c>
      <c r="T530" s="250">
        <f>S530*H530</f>
        <v>0</v>
      </c>
      <c r="AR530" s="25" t="s">
        <v>786</v>
      </c>
      <c r="AT530" s="25" t="s">
        <v>396</v>
      </c>
      <c r="AU530" s="25" t="s">
        <v>81</v>
      </c>
      <c r="AY530" s="25" t="s">
        <v>394</v>
      </c>
      <c r="BE530" s="251">
        <f>IF(N530="základní",J530,0)</f>
        <v>0</v>
      </c>
      <c r="BF530" s="251">
        <f>IF(N530="snížená",J530,0)</f>
        <v>0</v>
      </c>
      <c r="BG530" s="251">
        <f>IF(N530="zákl. přenesená",J530,0)</f>
        <v>0</v>
      </c>
      <c r="BH530" s="251">
        <f>IF(N530="sníž. přenesená",J530,0)</f>
        <v>0</v>
      </c>
      <c r="BI530" s="251">
        <f>IF(N530="nulová",J530,0)</f>
        <v>0</v>
      </c>
      <c r="BJ530" s="25" t="s">
        <v>24</v>
      </c>
      <c r="BK530" s="251">
        <f>ROUND(I530*H530,2)</f>
        <v>0</v>
      </c>
      <c r="BL530" s="25" t="s">
        <v>786</v>
      </c>
      <c r="BM530" s="25" t="s">
        <v>1980</v>
      </c>
    </row>
    <row r="531" spans="2:47" s="1" customFormat="1" ht="13.5">
      <c r="B531" s="47"/>
      <c r="C531" s="75"/>
      <c r="D531" s="252" t="s">
        <v>403</v>
      </c>
      <c r="E531" s="75"/>
      <c r="F531" s="253" t="s">
        <v>4333</v>
      </c>
      <c r="G531" s="75"/>
      <c r="H531" s="75"/>
      <c r="I531" s="208"/>
      <c r="J531" s="75"/>
      <c r="K531" s="75"/>
      <c r="L531" s="73"/>
      <c r="M531" s="254"/>
      <c r="N531" s="48"/>
      <c r="O531" s="48"/>
      <c r="P531" s="48"/>
      <c r="Q531" s="48"/>
      <c r="R531" s="48"/>
      <c r="S531" s="48"/>
      <c r="T531" s="96"/>
      <c r="AT531" s="25" t="s">
        <v>403</v>
      </c>
      <c r="AU531" s="25" t="s">
        <v>81</v>
      </c>
    </row>
    <row r="532" spans="2:63" s="11" customFormat="1" ht="29.85" customHeight="1">
      <c r="B532" s="224"/>
      <c r="C532" s="225"/>
      <c r="D532" s="226" t="s">
        <v>72</v>
      </c>
      <c r="E532" s="238" t="s">
        <v>4342</v>
      </c>
      <c r="F532" s="238" t="s">
        <v>4343</v>
      </c>
      <c r="G532" s="225"/>
      <c r="H532" s="225"/>
      <c r="I532" s="228"/>
      <c r="J532" s="239">
        <f>BK532</f>
        <v>0</v>
      </c>
      <c r="K532" s="225"/>
      <c r="L532" s="230"/>
      <c r="M532" s="231"/>
      <c r="N532" s="232"/>
      <c r="O532" s="232"/>
      <c r="P532" s="233">
        <f>SUM(P533:P534)</f>
        <v>0</v>
      </c>
      <c r="Q532" s="232"/>
      <c r="R532" s="233">
        <f>SUM(R533:R534)</f>
        <v>0</v>
      </c>
      <c r="S532" s="232"/>
      <c r="T532" s="234">
        <f>SUM(T533:T534)</f>
        <v>0</v>
      </c>
      <c r="AR532" s="235" t="s">
        <v>24</v>
      </c>
      <c r="AT532" s="236" t="s">
        <v>72</v>
      </c>
      <c r="AU532" s="236" t="s">
        <v>24</v>
      </c>
      <c r="AY532" s="235" t="s">
        <v>394</v>
      </c>
      <c r="BK532" s="237">
        <f>SUM(BK533:BK534)</f>
        <v>0</v>
      </c>
    </row>
    <row r="533" spans="2:65" s="1" customFormat="1" ht="16.5" customHeight="1">
      <c r="B533" s="47"/>
      <c r="C533" s="240" t="s">
        <v>1190</v>
      </c>
      <c r="D533" s="240" t="s">
        <v>396</v>
      </c>
      <c r="E533" s="241" t="s">
        <v>4344</v>
      </c>
      <c r="F533" s="242" t="s">
        <v>4345</v>
      </c>
      <c r="G533" s="243" t="s">
        <v>612</v>
      </c>
      <c r="H533" s="244">
        <v>132</v>
      </c>
      <c r="I533" s="245"/>
      <c r="J533" s="246">
        <f>ROUND(I533*H533,2)</f>
        <v>0</v>
      </c>
      <c r="K533" s="242" t="s">
        <v>22</v>
      </c>
      <c r="L533" s="73"/>
      <c r="M533" s="247" t="s">
        <v>22</v>
      </c>
      <c r="N533" s="248" t="s">
        <v>44</v>
      </c>
      <c r="O533" s="48"/>
      <c r="P533" s="249">
        <f>O533*H533</f>
        <v>0</v>
      </c>
      <c r="Q533" s="249">
        <v>0</v>
      </c>
      <c r="R533" s="249">
        <f>Q533*H533</f>
        <v>0</v>
      </c>
      <c r="S533" s="249">
        <v>0</v>
      </c>
      <c r="T533" s="250">
        <f>S533*H533</f>
        <v>0</v>
      </c>
      <c r="AR533" s="25" t="s">
        <v>786</v>
      </c>
      <c r="AT533" s="25" t="s">
        <v>396</v>
      </c>
      <c r="AU533" s="25" t="s">
        <v>81</v>
      </c>
      <c r="AY533" s="25" t="s">
        <v>394</v>
      </c>
      <c r="BE533" s="251">
        <f>IF(N533="základní",J533,0)</f>
        <v>0</v>
      </c>
      <c r="BF533" s="251">
        <f>IF(N533="snížená",J533,0)</f>
        <v>0</v>
      </c>
      <c r="BG533" s="251">
        <f>IF(N533="zákl. přenesená",J533,0)</f>
        <v>0</v>
      </c>
      <c r="BH533" s="251">
        <f>IF(N533="sníž. přenesená",J533,0)</f>
        <v>0</v>
      </c>
      <c r="BI533" s="251">
        <f>IF(N533="nulová",J533,0)</f>
        <v>0</v>
      </c>
      <c r="BJ533" s="25" t="s">
        <v>24</v>
      </c>
      <c r="BK533" s="251">
        <f>ROUND(I533*H533,2)</f>
        <v>0</v>
      </c>
      <c r="BL533" s="25" t="s">
        <v>786</v>
      </c>
      <c r="BM533" s="25" t="s">
        <v>1992</v>
      </c>
    </row>
    <row r="534" spans="2:47" s="1" customFormat="1" ht="13.5">
      <c r="B534" s="47"/>
      <c r="C534" s="75"/>
      <c r="D534" s="252" t="s">
        <v>403</v>
      </c>
      <c r="E534" s="75"/>
      <c r="F534" s="253" t="s">
        <v>4345</v>
      </c>
      <c r="G534" s="75"/>
      <c r="H534" s="75"/>
      <c r="I534" s="208"/>
      <c r="J534" s="75"/>
      <c r="K534" s="75"/>
      <c r="L534" s="73"/>
      <c r="M534" s="254"/>
      <c r="N534" s="48"/>
      <c r="O534" s="48"/>
      <c r="P534" s="48"/>
      <c r="Q534" s="48"/>
      <c r="R534" s="48"/>
      <c r="S534" s="48"/>
      <c r="T534" s="96"/>
      <c r="AT534" s="25" t="s">
        <v>403</v>
      </c>
      <c r="AU534" s="25" t="s">
        <v>81</v>
      </c>
    </row>
    <row r="535" spans="2:63" s="11" customFormat="1" ht="29.85" customHeight="1">
      <c r="B535" s="224"/>
      <c r="C535" s="225"/>
      <c r="D535" s="226" t="s">
        <v>72</v>
      </c>
      <c r="E535" s="238" t="s">
        <v>4346</v>
      </c>
      <c r="F535" s="238" t="s">
        <v>4347</v>
      </c>
      <c r="G535" s="225"/>
      <c r="H535" s="225"/>
      <c r="I535" s="228"/>
      <c r="J535" s="239">
        <f>BK535</f>
        <v>0</v>
      </c>
      <c r="K535" s="225"/>
      <c r="L535" s="230"/>
      <c r="M535" s="231"/>
      <c r="N535" s="232"/>
      <c r="O535" s="232"/>
      <c r="P535" s="233">
        <f>SUM(P536:P537)</f>
        <v>0</v>
      </c>
      <c r="Q535" s="232"/>
      <c r="R535" s="233">
        <f>SUM(R536:R537)</f>
        <v>0</v>
      </c>
      <c r="S535" s="232"/>
      <c r="T535" s="234">
        <f>SUM(T536:T537)</f>
        <v>0</v>
      </c>
      <c r="AR535" s="235" t="s">
        <v>24</v>
      </c>
      <c r="AT535" s="236" t="s">
        <v>72</v>
      </c>
      <c r="AU535" s="236" t="s">
        <v>24</v>
      </c>
      <c r="AY535" s="235" t="s">
        <v>394</v>
      </c>
      <c r="BK535" s="237">
        <f>SUM(BK536:BK537)</f>
        <v>0</v>
      </c>
    </row>
    <row r="536" spans="2:65" s="1" customFormat="1" ht="16.5" customHeight="1">
      <c r="B536" s="47"/>
      <c r="C536" s="240" t="s">
        <v>1195</v>
      </c>
      <c r="D536" s="240" t="s">
        <v>396</v>
      </c>
      <c r="E536" s="241" t="s">
        <v>4348</v>
      </c>
      <c r="F536" s="242" t="s">
        <v>4349</v>
      </c>
      <c r="G536" s="243" t="s">
        <v>612</v>
      </c>
      <c r="H536" s="244">
        <v>25</v>
      </c>
      <c r="I536" s="245"/>
      <c r="J536" s="246">
        <f>ROUND(I536*H536,2)</f>
        <v>0</v>
      </c>
      <c r="K536" s="242" t="s">
        <v>22</v>
      </c>
      <c r="L536" s="73"/>
      <c r="M536" s="247" t="s">
        <v>22</v>
      </c>
      <c r="N536" s="248" t="s">
        <v>44</v>
      </c>
      <c r="O536" s="48"/>
      <c r="P536" s="249">
        <f>O536*H536</f>
        <v>0</v>
      </c>
      <c r="Q536" s="249">
        <v>0</v>
      </c>
      <c r="R536" s="249">
        <f>Q536*H536</f>
        <v>0</v>
      </c>
      <c r="S536" s="249">
        <v>0</v>
      </c>
      <c r="T536" s="250">
        <f>S536*H536</f>
        <v>0</v>
      </c>
      <c r="AR536" s="25" t="s">
        <v>786</v>
      </c>
      <c r="AT536" s="25" t="s">
        <v>396</v>
      </c>
      <c r="AU536" s="25" t="s">
        <v>81</v>
      </c>
      <c r="AY536" s="25" t="s">
        <v>394</v>
      </c>
      <c r="BE536" s="251">
        <f>IF(N536="základní",J536,0)</f>
        <v>0</v>
      </c>
      <c r="BF536" s="251">
        <f>IF(N536="snížená",J536,0)</f>
        <v>0</v>
      </c>
      <c r="BG536" s="251">
        <f>IF(N536="zákl. přenesená",J536,0)</f>
        <v>0</v>
      </c>
      <c r="BH536" s="251">
        <f>IF(N536="sníž. přenesená",J536,0)</f>
        <v>0</v>
      </c>
      <c r="BI536" s="251">
        <f>IF(N536="nulová",J536,0)</f>
        <v>0</v>
      </c>
      <c r="BJ536" s="25" t="s">
        <v>24</v>
      </c>
      <c r="BK536" s="251">
        <f>ROUND(I536*H536,2)</f>
        <v>0</v>
      </c>
      <c r="BL536" s="25" t="s">
        <v>786</v>
      </c>
      <c r="BM536" s="25" t="s">
        <v>2002</v>
      </c>
    </row>
    <row r="537" spans="2:47" s="1" customFormat="1" ht="13.5">
      <c r="B537" s="47"/>
      <c r="C537" s="75"/>
      <c r="D537" s="252" t="s">
        <v>403</v>
      </c>
      <c r="E537" s="75"/>
      <c r="F537" s="253" t="s">
        <v>4349</v>
      </c>
      <c r="G537" s="75"/>
      <c r="H537" s="75"/>
      <c r="I537" s="208"/>
      <c r="J537" s="75"/>
      <c r="K537" s="75"/>
      <c r="L537" s="73"/>
      <c r="M537" s="254"/>
      <c r="N537" s="48"/>
      <c r="O537" s="48"/>
      <c r="P537" s="48"/>
      <c r="Q537" s="48"/>
      <c r="R537" s="48"/>
      <c r="S537" s="48"/>
      <c r="T537" s="96"/>
      <c r="AT537" s="25" t="s">
        <v>403</v>
      </c>
      <c r="AU537" s="25" t="s">
        <v>81</v>
      </c>
    </row>
    <row r="538" spans="2:63" s="11" customFormat="1" ht="29.85" customHeight="1">
      <c r="B538" s="224"/>
      <c r="C538" s="225"/>
      <c r="D538" s="226" t="s">
        <v>72</v>
      </c>
      <c r="E538" s="238" t="s">
        <v>4274</v>
      </c>
      <c r="F538" s="238" t="s">
        <v>4275</v>
      </c>
      <c r="G538" s="225"/>
      <c r="H538" s="225"/>
      <c r="I538" s="228"/>
      <c r="J538" s="239">
        <f>BK538</f>
        <v>0</v>
      </c>
      <c r="K538" s="225"/>
      <c r="L538" s="230"/>
      <c r="M538" s="231"/>
      <c r="N538" s="232"/>
      <c r="O538" s="232"/>
      <c r="P538" s="233">
        <f>SUM(P539:P540)</f>
        <v>0</v>
      </c>
      <c r="Q538" s="232"/>
      <c r="R538" s="233">
        <f>SUM(R539:R540)</f>
        <v>0</v>
      </c>
      <c r="S538" s="232"/>
      <c r="T538" s="234">
        <f>SUM(T539:T540)</f>
        <v>0</v>
      </c>
      <c r="AR538" s="235" t="s">
        <v>24</v>
      </c>
      <c r="AT538" s="236" t="s">
        <v>72</v>
      </c>
      <c r="AU538" s="236" t="s">
        <v>24</v>
      </c>
      <c r="AY538" s="235" t="s">
        <v>394</v>
      </c>
      <c r="BK538" s="237">
        <f>SUM(BK539:BK540)</f>
        <v>0</v>
      </c>
    </row>
    <row r="539" spans="2:65" s="1" customFormat="1" ht="16.5" customHeight="1">
      <c r="B539" s="47"/>
      <c r="C539" s="240" t="s">
        <v>1202</v>
      </c>
      <c r="D539" s="240" t="s">
        <v>396</v>
      </c>
      <c r="E539" s="241" t="s">
        <v>2925</v>
      </c>
      <c r="F539" s="242" t="s">
        <v>4277</v>
      </c>
      <c r="G539" s="243" t="s">
        <v>2831</v>
      </c>
      <c r="H539" s="244">
        <v>152</v>
      </c>
      <c r="I539" s="245"/>
      <c r="J539" s="246">
        <f>ROUND(I539*H539,2)</f>
        <v>0</v>
      </c>
      <c r="K539" s="242" t="s">
        <v>22</v>
      </c>
      <c r="L539" s="73"/>
      <c r="M539" s="247" t="s">
        <v>22</v>
      </c>
      <c r="N539" s="248" t="s">
        <v>44</v>
      </c>
      <c r="O539" s="48"/>
      <c r="P539" s="249">
        <f>O539*H539</f>
        <v>0</v>
      </c>
      <c r="Q539" s="249">
        <v>0</v>
      </c>
      <c r="R539" s="249">
        <f>Q539*H539</f>
        <v>0</v>
      </c>
      <c r="S539" s="249">
        <v>0</v>
      </c>
      <c r="T539" s="250">
        <f>S539*H539</f>
        <v>0</v>
      </c>
      <c r="AR539" s="25" t="s">
        <v>786</v>
      </c>
      <c r="AT539" s="25" t="s">
        <v>396</v>
      </c>
      <c r="AU539" s="25" t="s">
        <v>81</v>
      </c>
      <c r="AY539" s="25" t="s">
        <v>394</v>
      </c>
      <c r="BE539" s="251">
        <f>IF(N539="základní",J539,0)</f>
        <v>0</v>
      </c>
      <c r="BF539" s="251">
        <f>IF(N539="snížená",J539,0)</f>
        <v>0</v>
      </c>
      <c r="BG539" s="251">
        <f>IF(N539="zákl. přenesená",J539,0)</f>
        <v>0</v>
      </c>
      <c r="BH539" s="251">
        <f>IF(N539="sníž. přenesená",J539,0)</f>
        <v>0</v>
      </c>
      <c r="BI539" s="251">
        <f>IF(N539="nulová",J539,0)</f>
        <v>0</v>
      </c>
      <c r="BJ539" s="25" t="s">
        <v>24</v>
      </c>
      <c r="BK539" s="251">
        <f>ROUND(I539*H539,2)</f>
        <v>0</v>
      </c>
      <c r="BL539" s="25" t="s">
        <v>786</v>
      </c>
      <c r="BM539" s="25" t="s">
        <v>2014</v>
      </c>
    </row>
    <row r="540" spans="2:47" s="1" customFormat="1" ht="13.5">
      <c r="B540" s="47"/>
      <c r="C540" s="75"/>
      <c r="D540" s="252" t="s">
        <v>403</v>
      </c>
      <c r="E540" s="75"/>
      <c r="F540" s="253" t="s">
        <v>4277</v>
      </c>
      <c r="G540" s="75"/>
      <c r="H540" s="75"/>
      <c r="I540" s="208"/>
      <c r="J540" s="75"/>
      <c r="K540" s="75"/>
      <c r="L540" s="73"/>
      <c r="M540" s="254"/>
      <c r="N540" s="48"/>
      <c r="O540" s="48"/>
      <c r="P540" s="48"/>
      <c r="Q540" s="48"/>
      <c r="R540" s="48"/>
      <c r="S540" s="48"/>
      <c r="T540" s="96"/>
      <c r="AT540" s="25" t="s">
        <v>403</v>
      </c>
      <c r="AU540" s="25" t="s">
        <v>81</v>
      </c>
    </row>
    <row r="541" spans="2:63" s="11" customFormat="1" ht="29.85" customHeight="1">
      <c r="B541" s="224"/>
      <c r="C541" s="225"/>
      <c r="D541" s="226" t="s">
        <v>72</v>
      </c>
      <c r="E541" s="238" t="s">
        <v>4431</v>
      </c>
      <c r="F541" s="238" t="s">
        <v>4432</v>
      </c>
      <c r="G541" s="225"/>
      <c r="H541" s="225"/>
      <c r="I541" s="228"/>
      <c r="J541" s="239">
        <f>BK541</f>
        <v>0</v>
      </c>
      <c r="K541" s="225"/>
      <c r="L541" s="230"/>
      <c r="M541" s="231"/>
      <c r="N541" s="232"/>
      <c r="O541" s="232"/>
      <c r="P541" s="233">
        <f>SUM(P542:P549)</f>
        <v>0</v>
      </c>
      <c r="Q541" s="232"/>
      <c r="R541" s="233">
        <f>SUM(R542:R549)</f>
        <v>0</v>
      </c>
      <c r="S541" s="232"/>
      <c r="T541" s="234">
        <f>SUM(T542:T549)</f>
        <v>0</v>
      </c>
      <c r="AR541" s="235" t="s">
        <v>24</v>
      </c>
      <c r="AT541" s="236" t="s">
        <v>72</v>
      </c>
      <c r="AU541" s="236" t="s">
        <v>24</v>
      </c>
      <c r="AY541" s="235" t="s">
        <v>394</v>
      </c>
      <c r="BK541" s="237">
        <f>SUM(BK542:BK549)</f>
        <v>0</v>
      </c>
    </row>
    <row r="542" spans="2:65" s="1" customFormat="1" ht="16.5" customHeight="1">
      <c r="B542" s="47"/>
      <c r="C542" s="240" t="s">
        <v>1207</v>
      </c>
      <c r="D542" s="240" t="s">
        <v>396</v>
      </c>
      <c r="E542" s="241" t="s">
        <v>4433</v>
      </c>
      <c r="F542" s="242" t="s">
        <v>4434</v>
      </c>
      <c r="G542" s="243" t="s">
        <v>2831</v>
      </c>
      <c r="H542" s="244">
        <v>6</v>
      </c>
      <c r="I542" s="245"/>
      <c r="J542" s="246">
        <f>ROUND(I542*H542,2)</f>
        <v>0</v>
      </c>
      <c r="K542" s="242" t="s">
        <v>22</v>
      </c>
      <c r="L542" s="73"/>
      <c r="M542" s="247" t="s">
        <v>22</v>
      </c>
      <c r="N542" s="248" t="s">
        <v>44</v>
      </c>
      <c r="O542" s="48"/>
      <c r="P542" s="249">
        <f>O542*H542</f>
        <v>0</v>
      </c>
      <c r="Q542" s="249">
        <v>0</v>
      </c>
      <c r="R542" s="249">
        <f>Q542*H542</f>
        <v>0</v>
      </c>
      <c r="S542" s="249">
        <v>0</v>
      </c>
      <c r="T542" s="250">
        <f>S542*H542</f>
        <v>0</v>
      </c>
      <c r="AR542" s="25" t="s">
        <v>786</v>
      </c>
      <c r="AT542" s="25" t="s">
        <v>396</v>
      </c>
      <c r="AU542" s="25" t="s">
        <v>81</v>
      </c>
      <c r="AY542" s="25" t="s">
        <v>394</v>
      </c>
      <c r="BE542" s="251">
        <f>IF(N542="základní",J542,0)</f>
        <v>0</v>
      </c>
      <c r="BF542" s="251">
        <f>IF(N542="snížená",J542,0)</f>
        <v>0</v>
      </c>
      <c r="BG542" s="251">
        <f>IF(N542="zákl. přenesená",J542,0)</f>
        <v>0</v>
      </c>
      <c r="BH542" s="251">
        <f>IF(N542="sníž. přenesená",J542,0)</f>
        <v>0</v>
      </c>
      <c r="BI542" s="251">
        <f>IF(N542="nulová",J542,0)</f>
        <v>0</v>
      </c>
      <c r="BJ542" s="25" t="s">
        <v>24</v>
      </c>
      <c r="BK542" s="251">
        <f>ROUND(I542*H542,2)</f>
        <v>0</v>
      </c>
      <c r="BL542" s="25" t="s">
        <v>786</v>
      </c>
      <c r="BM542" s="25" t="s">
        <v>2028</v>
      </c>
    </row>
    <row r="543" spans="2:47" s="1" customFormat="1" ht="13.5">
      <c r="B543" s="47"/>
      <c r="C543" s="75"/>
      <c r="D543" s="252" t="s">
        <v>403</v>
      </c>
      <c r="E543" s="75"/>
      <c r="F543" s="253" t="s">
        <v>4434</v>
      </c>
      <c r="G543" s="75"/>
      <c r="H543" s="75"/>
      <c r="I543" s="208"/>
      <c r="J543" s="75"/>
      <c r="K543" s="75"/>
      <c r="L543" s="73"/>
      <c r="M543" s="254"/>
      <c r="N543" s="48"/>
      <c r="O543" s="48"/>
      <c r="P543" s="48"/>
      <c r="Q543" s="48"/>
      <c r="R543" s="48"/>
      <c r="S543" s="48"/>
      <c r="T543" s="96"/>
      <c r="AT543" s="25" t="s">
        <v>403</v>
      </c>
      <c r="AU543" s="25" t="s">
        <v>81</v>
      </c>
    </row>
    <row r="544" spans="2:65" s="1" customFormat="1" ht="16.5" customHeight="1">
      <c r="B544" s="47"/>
      <c r="C544" s="240" t="s">
        <v>1213</v>
      </c>
      <c r="D544" s="240" t="s">
        <v>396</v>
      </c>
      <c r="E544" s="241" t="s">
        <v>4435</v>
      </c>
      <c r="F544" s="242" t="s">
        <v>4436</v>
      </c>
      <c r="G544" s="243" t="s">
        <v>2831</v>
      </c>
      <c r="H544" s="244">
        <v>10</v>
      </c>
      <c r="I544" s="245"/>
      <c r="J544" s="246">
        <f>ROUND(I544*H544,2)</f>
        <v>0</v>
      </c>
      <c r="K544" s="242" t="s">
        <v>22</v>
      </c>
      <c r="L544" s="73"/>
      <c r="M544" s="247" t="s">
        <v>22</v>
      </c>
      <c r="N544" s="248" t="s">
        <v>44</v>
      </c>
      <c r="O544" s="48"/>
      <c r="P544" s="249">
        <f>O544*H544</f>
        <v>0</v>
      </c>
      <c r="Q544" s="249">
        <v>0</v>
      </c>
      <c r="R544" s="249">
        <f>Q544*H544</f>
        <v>0</v>
      </c>
      <c r="S544" s="249">
        <v>0</v>
      </c>
      <c r="T544" s="250">
        <f>S544*H544</f>
        <v>0</v>
      </c>
      <c r="AR544" s="25" t="s">
        <v>786</v>
      </c>
      <c r="AT544" s="25" t="s">
        <v>396</v>
      </c>
      <c r="AU544" s="25" t="s">
        <v>81</v>
      </c>
      <c r="AY544" s="25" t="s">
        <v>394</v>
      </c>
      <c r="BE544" s="251">
        <f>IF(N544="základní",J544,0)</f>
        <v>0</v>
      </c>
      <c r="BF544" s="251">
        <f>IF(N544="snížená",J544,0)</f>
        <v>0</v>
      </c>
      <c r="BG544" s="251">
        <f>IF(N544="zákl. přenesená",J544,0)</f>
        <v>0</v>
      </c>
      <c r="BH544" s="251">
        <f>IF(N544="sníž. přenesená",J544,0)</f>
        <v>0</v>
      </c>
      <c r="BI544" s="251">
        <f>IF(N544="nulová",J544,0)</f>
        <v>0</v>
      </c>
      <c r="BJ544" s="25" t="s">
        <v>24</v>
      </c>
      <c r="BK544" s="251">
        <f>ROUND(I544*H544,2)</f>
        <v>0</v>
      </c>
      <c r="BL544" s="25" t="s">
        <v>786</v>
      </c>
      <c r="BM544" s="25" t="s">
        <v>2039</v>
      </c>
    </row>
    <row r="545" spans="2:47" s="1" customFormat="1" ht="13.5">
      <c r="B545" s="47"/>
      <c r="C545" s="75"/>
      <c r="D545" s="252" t="s">
        <v>403</v>
      </c>
      <c r="E545" s="75"/>
      <c r="F545" s="253" t="s">
        <v>4436</v>
      </c>
      <c r="G545" s="75"/>
      <c r="H545" s="75"/>
      <c r="I545" s="208"/>
      <c r="J545" s="75"/>
      <c r="K545" s="75"/>
      <c r="L545" s="73"/>
      <c r="M545" s="254"/>
      <c r="N545" s="48"/>
      <c r="O545" s="48"/>
      <c r="P545" s="48"/>
      <c r="Q545" s="48"/>
      <c r="R545" s="48"/>
      <c r="S545" s="48"/>
      <c r="T545" s="96"/>
      <c r="AT545" s="25" t="s">
        <v>403</v>
      </c>
      <c r="AU545" s="25" t="s">
        <v>81</v>
      </c>
    </row>
    <row r="546" spans="2:65" s="1" customFormat="1" ht="16.5" customHeight="1">
      <c r="B546" s="47"/>
      <c r="C546" s="240" t="s">
        <v>1218</v>
      </c>
      <c r="D546" s="240" t="s">
        <v>396</v>
      </c>
      <c r="E546" s="241" t="s">
        <v>4437</v>
      </c>
      <c r="F546" s="242" t="s">
        <v>4438</v>
      </c>
      <c r="G546" s="243" t="s">
        <v>2831</v>
      </c>
      <c r="H546" s="244">
        <v>1</v>
      </c>
      <c r="I546" s="245"/>
      <c r="J546" s="246">
        <f>ROUND(I546*H546,2)</f>
        <v>0</v>
      </c>
      <c r="K546" s="242" t="s">
        <v>22</v>
      </c>
      <c r="L546" s="73"/>
      <c r="M546" s="247" t="s">
        <v>22</v>
      </c>
      <c r="N546" s="248" t="s">
        <v>44</v>
      </c>
      <c r="O546" s="48"/>
      <c r="P546" s="249">
        <f>O546*H546</f>
        <v>0</v>
      </c>
      <c r="Q546" s="249">
        <v>0</v>
      </c>
      <c r="R546" s="249">
        <f>Q546*H546</f>
        <v>0</v>
      </c>
      <c r="S546" s="249">
        <v>0</v>
      </c>
      <c r="T546" s="250">
        <f>S546*H546</f>
        <v>0</v>
      </c>
      <c r="AR546" s="25" t="s">
        <v>786</v>
      </c>
      <c r="AT546" s="25" t="s">
        <v>396</v>
      </c>
      <c r="AU546" s="25" t="s">
        <v>81</v>
      </c>
      <c r="AY546" s="25" t="s">
        <v>394</v>
      </c>
      <c r="BE546" s="251">
        <f>IF(N546="základní",J546,0)</f>
        <v>0</v>
      </c>
      <c r="BF546" s="251">
        <f>IF(N546="snížená",J546,0)</f>
        <v>0</v>
      </c>
      <c r="BG546" s="251">
        <f>IF(N546="zákl. přenesená",J546,0)</f>
        <v>0</v>
      </c>
      <c r="BH546" s="251">
        <f>IF(N546="sníž. přenesená",J546,0)</f>
        <v>0</v>
      </c>
      <c r="BI546" s="251">
        <f>IF(N546="nulová",J546,0)</f>
        <v>0</v>
      </c>
      <c r="BJ546" s="25" t="s">
        <v>24</v>
      </c>
      <c r="BK546" s="251">
        <f>ROUND(I546*H546,2)</f>
        <v>0</v>
      </c>
      <c r="BL546" s="25" t="s">
        <v>786</v>
      </c>
      <c r="BM546" s="25" t="s">
        <v>2051</v>
      </c>
    </row>
    <row r="547" spans="2:47" s="1" customFormat="1" ht="13.5">
      <c r="B547" s="47"/>
      <c r="C547" s="75"/>
      <c r="D547" s="252" t="s">
        <v>403</v>
      </c>
      <c r="E547" s="75"/>
      <c r="F547" s="253" t="s">
        <v>4438</v>
      </c>
      <c r="G547" s="75"/>
      <c r="H547" s="75"/>
      <c r="I547" s="208"/>
      <c r="J547" s="75"/>
      <c r="K547" s="75"/>
      <c r="L547" s="73"/>
      <c r="M547" s="254"/>
      <c r="N547" s="48"/>
      <c r="O547" s="48"/>
      <c r="P547" s="48"/>
      <c r="Q547" s="48"/>
      <c r="R547" s="48"/>
      <c r="S547" s="48"/>
      <c r="T547" s="96"/>
      <c r="AT547" s="25" t="s">
        <v>403</v>
      </c>
      <c r="AU547" s="25" t="s">
        <v>81</v>
      </c>
    </row>
    <row r="548" spans="2:65" s="1" customFormat="1" ht="16.5" customHeight="1">
      <c r="B548" s="47"/>
      <c r="C548" s="240" t="s">
        <v>1223</v>
      </c>
      <c r="D548" s="240" t="s">
        <v>396</v>
      </c>
      <c r="E548" s="241" t="s">
        <v>4365</v>
      </c>
      <c r="F548" s="242" t="s">
        <v>4366</v>
      </c>
      <c r="G548" s="243" t="s">
        <v>2831</v>
      </c>
      <c r="H548" s="244">
        <v>2</v>
      </c>
      <c r="I548" s="245"/>
      <c r="J548" s="246">
        <f>ROUND(I548*H548,2)</f>
        <v>0</v>
      </c>
      <c r="K548" s="242" t="s">
        <v>22</v>
      </c>
      <c r="L548" s="73"/>
      <c r="M548" s="247" t="s">
        <v>22</v>
      </c>
      <c r="N548" s="248" t="s">
        <v>44</v>
      </c>
      <c r="O548" s="48"/>
      <c r="P548" s="249">
        <f>O548*H548</f>
        <v>0</v>
      </c>
      <c r="Q548" s="249">
        <v>0</v>
      </c>
      <c r="R548" s="249">
        <f>Q548*H548</f>
        <v>0</v>
      </c>
      <c r="S548" s="249">
        <v>0</v>
      </c>
      <c r="T548" s="250">
        <f>S548*H548</f>
        <v>0</v>
      </c>
      <c r="AR548" s="25" t="s">
        <v>786</v>
      </c>
      <c r="AT548" s="25" t="s">
        <v>396</v>
      </c>
      <c r="AU548" s="25" t="s">
        <v>81</v>
      </c>
      <c r="AY548" s="25" t="s">
        <v>394</v>
      </c>
      <c r="BE548" s="251">
        <f>IF(N548="základní",J548,0)</f>
        <v>0</v>
      </c>
      <c r="BF548" s="251">
        <f>IF(N548="snížená",J548,0)</f>
        <v>0</v>
      </c>
      <c r="BG548" s="251">
        <f>IF(N548="zákl. přenesená",J548,0)</f>
        <v>0</v>
      </c>
      <c r="BH548" s="251">
        <f>IF(N548="sníž. přenesená",J548,0)</f>
        <v>0</v>
      </c>
      <c r="BI548" s="251">
        <f>IF(N548="nulová",J548,0)</f>
        <v>0</v>
      </c>
      <c r="BJ548" s="25" t="s">
        <v>24</v>
      </c>
      <c r="BK548" s="251">
        <f>ROUND(I548*H548,2)</f>
        <v>0</v>
      </c>
      <c r="BL548" s="25" t="s">
        <v>786</v>
      </c>
      <c r="BM548" s="25" t="s">
        <v>2059</v>
      </c>
    </row>
    <row r="549" spans="2:47" s="1" customFormat="1" ht="13.5">
      <c r="B549" s="47"/>
      <c r="C549" s="75"/>
      <c r="D549" s="252" t="s">
        <v>403</v>
      </c>
      <c r="E549" s="75"/>
      <c r="F549" s="253" t="s">
        <v>4366</v>
      </c>
      <c r="G549" s="75"/>
      <c r="H549" s="75"/>
      <c r="I549" s="208"/>
      <c r="J549" s="75"/>
      <c r="K549" s="75"/>
      <c r="L549" s="73"/>
      <c r="M549" s="254"/>
      <c r="N549" s="48"/>
      <c r="O549" s="48"/>
      <c r="P549" s="48"/>
      <c r="Q549" s="48"/>
      <c r="R549" s="48"/>
      <c r="S549" s="48"/>
      <c r="T549" s="96"/>
      <c r="AT549" s="25" t="s">
        <v>403</v>
      </c>
      <c r="AU549" s="25" t="s">
        <v>81</v>
      </c>
    </row>
    <row r="550" spans="2:63" s="11" customFormat="1" ht="29.85" customHeight="1">
      <c r="B550" s="224"/>
      <c r="C550" s="225"/>
      <c r="D550" s="226" t="s">
        <v>72</v>
      </c>
      <c r="E550" s="238" t="s">
        <v>4391</v>
      </c>
      <c r="F550" s="238" t="s">
        <v>4392</v>
      </c>
      <c r="G550" s="225"/>
      <c r="H550" s="225"/>
      <c r="I550" s="228"/>
      <c r="J550" s="239">
        <f>BK550</f>
        <v>0</v>
      </c>
      <c r="K550" s="225"/>
      <c r="L550" s="230"/>
      <c r="M550" s="231"/>
      <c r="N550" s="232"/>
      <c r="O550" s="232"/>
      <c r="P550" s="233">
        <f>SUM(P551:P552)</f>
        <v>0</v>
      </c>
      <c r="Q550" s="232"/>
      <c r="R550" s="233">
        <f>SUM(R551:R552)</f>
        <v>0</v>
      </c>
      <c r="S550" s="232"/>
      <c r="T550" s="234">
        <f>SUM(T551:T552)</f>
        <v>0</v>
      </c>
      <c r="AR550" s="235" t="s">
        <v>24</v>
      </c>
      <c r="AT550" s="236" t="s">
        <v>72</v>
      </c>
      <c r="AU550" s="236" t="s">
        <v>24</v>
      </c>
      <c r="AY550" s="235" t="s">
        <v>394</v>
      </c>
      <c r="BK550" s="237">
        <f>SUM(BK551:BK552)</f>
        <v>0</v>
      </c>
    </row>
    <row r="551" spans="2:65" s="1" customFormat="1" ht="16.5" customHeight="1">
      <c r="B551" s="47"/>
      <c r="C551" s="240" t="s">
        <v>1234</v>
      </c>
      <c r="D551" s="240" t="s">
        <v>396</v>
      </c>
      <c r="E551" s="241" t="s">
        <v>4393</v>
      </c>
      <c r="F551" s="242" t="s">
        <v>4394</v>
      </c>
      <c r="G551" s="243" t="s">
        <v>399</v>
      </c>
      <c r="H551" s="244">
        <v>0.5</v>
      </c>
      <c r="I551" s="245"/>
      <c r="J551" s="246">
        <f>ROUND(I551*H551,2)</f>
        <v>0</v>
      </c>
      <c r="K551" s="242" t="s">
        <v>22</v>
      </c>
      <c r="L551" s="73"/>
      <c r="M551" s="247" t="s">
        <v>22</v>
      </c>
      <c r="N551" s="248" t="s">
        <v>44</v>
      </c>
      <c r="O551" s="48"/>
      <c r="P551" s="249">
        <f>O551*H551</f>
        <v>0</v>
      </c>
      <c r="Q551" s="249">
        <v>0</v>
      </c>
      <c r="R551" s="249">
        <f>Q551*H551</f>
        <v>0</v>
      </c>
      <c r="S551" s="249">
        <v>0</v>
      </c>
      <c r="T551" s="250">
        <f>S551*H551</f>
        <v>0</v>
      </c>
      <c r="AR551" s="25" t="s">
        <v>786</v>
      </c>
      <c r="AT551" s="25" t="s">
        <v>396</v>
      </c>
      <c r="AU551" s="25" t="s">
        <v>81</v>
      </c>
      <c r="AY551" s="25" t="s">
        <v>394</v>
      </c>
      <c r="BE551" s="251">
        <f>IF(N551="základní",J551,0)</f>
        <v>0</v>
      </c>
      <c r="BF551" s="251">
        <f>IF(N551="snížená",J551,0)</f>
        <v>0</v>
      </c>
      <c r="BG551" s="251">
        <f>IF(N551="zákl. přenesená",J551,0)</f>
        <v>0</v>
      </c>
      <c r="BH551" s="251">
        <f>IF(N551="sníž. přenesená",J551,0)</f>
        <v>0</v>
      </c>
      <c r="BI551" s="251">
        <f>IF(N551="nulová",J551,0)</f>
        <v>0</v>
      </c>
      <c r="BJ551" s="25" t="s">
        <v>24</v>
      </c>
      <c r="BK551" s="251">
        <f>ROUND(I551*H551,2)</f>
        <v>0</v>
      </c>
      <c r="BL551" s="25" t="s">
        <v>786</v>
      </c>
      <c r="BM551" s="25" t="s">
        <v>2069</v>
      </c>
    </row>
    <row r="552" spans="2:47" s="1" customFormat="1" ht="13.5">
      <c r="B552" s="47"/>
      <c r="C552" s="75"/>
      <c r="D552" s="252" t="s">
        <v>403</v>
      </c>
      <c r="E552" s="75"/>
      <c r="F552" s="253" t="s">
        <v>4394</v>
      </c>
      <c r="G552" s="75"/>
      <c r="H552" s="75"/>
      <c r="I552" s="208"/>
      <c r="J552" s="75"/>
      <c r="K552" s="75"/>
      <c r="L552" s="73"/>
      <c r="M552" s="254"/>
      <c r="N552" s="48"/>
      <c r="O552" s="48"/>
      <c r="P552" s="48"/>
      <c r="Q552" s="48"/>
      <c r="R552" s="48"/>
      <c r="S552" s="48"/>
      <c r="T552" s="96"/>
      <c r="AT552" s="25" t="s">
        <v>403</v>
      </c>
      <c r="AU552" s="25" t="s">
        <v>81</v>
      </c>
    </row>
    <row r="553" spans="2:63" s="11" customFormat="1" ht="29.85" customHeight="1">
      <c r="B553" s="224"/>
      <c r="C553" s="225"/>
      <c r="D553" s="226" t="s">
        <v>72</v>
      </c>
      <c r="E553" s="238" t="s">
        <v>4395</v>
      </c>
      <c r="F553" s="238" t="s">
        <v>4396</v>
      </c>
      <c r="G553" s="225"/>
      <c r="H553" s="225"/>
      <c r="I553" s="228"/>
      <c r="J553" s="239">
        <f>BK553</f>
        <v>0</v>
      </c>
      <c r="K553" s="225"/>
      <c r="L553" s="230"/>
      <c r="M553" s="231"/>
      <c r="N553" s="232"/>
      <c r="O553" s="232"/>
      <c r="P553" s="233">
        <f>SUM(P554:P559)</f>
        <v>0</v>
      </c>
      <c r="Q553" s="232"/>
      <c r="R553" s="233">
        <f>SUM(R554:R559)</f>
        <v>0</v>
      </c>
      <c r="S553" s="232"/>
      <c r="T553" s="234">
        <f>SUM(T554:T559)</f>
        <v>0</v>
      </c>
      <c r="AR553" s="235" t="s">
        <v>24</v>
      </c>
      <c r="AT553" s="236" t="s">
        <v>72</v>
      </c>
      <c r="AU553" s="236" t="s">
        <v>24</v>
      </c>
      <c r="AY553" s="235" t="s">
        <v>394</v>
      </c>
      <c r="BK553" s="237">
        <f>SUM(BK554:BK559)</f>
        <v>0</v>
      </c>
    </row>
    <row r="554" spans="2:65" s="1" customFormat="1" ht="16.5" customHeight="1">
      <c r="B554" s="47"/>
      <c r="C554" s="240" t="s">
        <v>1240</v>
      </c>
      <c r="D554" s="240" t="s">
        <v>396</v>
      </c>
      <c r="E554" s="241" t="s">
        <v>4439</v>
      </c>
      <c r="F554" s="242" t="s">
        <v>4440</v>
      </c>
      <c r="G554" s="243" t="s">
        <v>2831</v>
      </c>
      <c r="H554" s="244">
        <v>2</v>
      </c>
      <c r="I554" s="245"/>
      <c r="J554" s="246">
        <f>ROUND(I554*H554,2)</f>
        <v>0</v>
      </c>
      <c r="K554" s="242" t="s">
        <v>22</v>
      </c>
      <c r="L554" s="73"/>
      <c r="M554" s="247" t="s">
        <v>22</v>
      </c>
      <c r="N554" s="248" t="s">
        <v>44</v>
      </c>
      <c r="O554" s="48"/>
      <c r="P554" s="249">
        <f>O554*H554</f>
        <v>0</v>
      </c>
      <c r="Q554" s="249">
        <v>0</v>
      </c>
      <c r="R554" s="249">
        <f>Q554*H554</f>
        <v>0</v>
      </c>
      <c r="S554" s="249">
        <v>0</v>
      </c>
      <c r="T554" s="250">
        <f>S554*H554</f>
        <v>0</v>
      </c>
      <c r="AR554" s="25" t="s">
        <v>786</v>
      </c>
      <c r="AT554" s="25" t="s">
        <v>396</v>
      </c>
      <c r="AU554" s="25" t="s">
        <v>81</v>
      </c>
      <c r="AY554" s="25" t="s">
        <v>394</v>
      </c>
      <c r="BE554" s="251">
        <f>IF(N554="základní",J554,0)</f>
        <v>0</v>
      </c>
      <c r="BF554" s="251">
        <f>IF(N554="snížená",J554,0)</f>
        <v>0</v>
      </c>
      <c r="BG554" s="251">
        <f>IF(N554="zákl. přenesená",J554,0)</f>
        <v>0</v>
      </c>
      <c r="BH554" s="251">
        <f>IF(N554="sníž. přenesená",J554,0)</f>
        <v>0</v>
      </c>
      <c r="BI554" s="251">
        <f>IF(N554="nulová",J554,0)</f>
        <v>0</v>
      </c>
      <c r="BJ554" s="25" t="s">
        <v>24</v>
      </c>
      <c r="BK554" s="251">
        <f>ROUND(I554*H554,2)</f>
        <v>0</v>
      </c>
      <c r="BL554" s="25" t="s">
        <v>786</v>
      </c>
      <c r="BM554" s="25" t="s">
        <v>2077</v>
      </c>
    </row>
    <row r="555" spans="2:47" s="1" customFormat="1" ht="13.5">
      <c r="B555" s="47"/>
      <c r="C555" s="75"/>
      <c r="D555" s="252" t="s">
        <v>403</v>
      </c>
      <c r="E555" s="75"/>
      <c r="F555" s="253" t="s">
        <v>4440</v>
      </c>
      <c r="G555" s="75"/>
      <c r="H555" s="75"/>
      <c r="I555" s="208"/>
      <c r="J555" s="75"/>
      <c r="K555" s="75"/>
      <c r="L555" s="73"/>
      <c r="M555" s="254"/>
      <c r="N555" s="48"/>
      <c r="O555" s="48"/>
      <c r="P555" s="48"/>
      <c r="Q555" s="48"/>
      <c r="R555" s="48"/>
      <c r="S555" s="48"/>
      <c r="T555" s="96"/>
      <c r="AT555" s="25" t="s">
        <v>403</v>
      </c>
      <c r="AU555" s="25" t="s">
        <v>81</v>
      </c>
    </row>
    <row r="556" spans="2:65" s="1" customFormat="1" ht="16.5" customHeight="1">
      <c r="B556" s="47"/>
      <c r="C556" s="240" t="s">
        <v>1245</v>
      </c>
      <c r="D556" s="240" t="s">
        <v>396</v>
      </c>
      <c r="E556" s="241" t="s">
        <v>4441</v>
      </c>
      <c r="F556" s="242" t="s">
        <v>4442</v>
      </c>
      <c r="G556" s="243" t="s">
        <v>2831</v>
      </c>
      <c r="H556" s="244">
        <v>15</v>
      </c>
      <c r="I556" s="245"/>
      <c r="J556" s="246">
        <f>ROUND(I556*H556,2)</f>
        <v>0</v>
      </c>
      <c r="K556" s="242" t="s">
        <v>22</v>
      </c>
      <c r="L556" s="73"/>
      <c r="M556" s="247" t="s">
        <v>22</v>
      </c>
      <c r="N556" s="248" t="s">
        <v>44</v>
      </c>
      <c r="O556" s="48"/>
      <c r="P556" s="249">
        <f>O556*H556</f>
        <v>0</v>
      </c>
      <c r="Q556" s="249">
        <v>0</v>
      </c>
      <c r="R556" s="249">
        <f>Q556*H556</f>
        <v>0</v>
      </c>
      <c r="S556" s="249">
        <v>0</v>
      </c>
      <c r="T556" s="250">
        <f>S556*H556</f>
        <v>0</v>
      </c>
      <c r="AR556" s="25" t="s">
        <v>786</v>
      </c>
      <c r="AT556" s="25" t="s">
        <v>396</v>
      </c>
      <c r="AU556" s="25" t="s">
        <v>81</v>
      </c>
      <c r="AY556" s="25" t="s">
        <v>394</v>
      </c>
      <c r="BE556" s="251">
        <f>IF(N556="základní",J556,0)</f>
        <v>0</v>
      </c>
      <c r="BF556" s="251">
        <f>IF(N556="snížená",J556,0)</f>
        <v>0</v>
      </c>
      <c r="BG556" s="251">
        <f>IF(N556="zákl. přenesená",J556,0)</f>
        <v>0</v>
      </c>
      <c r="BH556" s="251">
        <f>IF(N556="sníž. přenesená",J556,0)</f>
        <v>0</v>
      </c>
      <c r="BI556" s="251">
        <f>IF(N556="nulová",J556,0)</f>
        <v>0</v>
      </c>
      <c r="BJ556" s="25" t="s">
        <v>24</v>
      </c>
      <c r="BK556" s="251">
        <f>ROUND(I556*H556,2)</f>
        <v>0</v>
      </c>
      <c r="BL556" s="25" t="s">
        <v>786</v>
      </c>
      <c r="BM556" s="25" t="s">
        <v>2085</v>
      </c>
    </row>
    <row r="557" spans="2:47" s="1" customFormat="1" ht="13.5">
      <c r="B557" s="47"/>
      <c r="C557" s="75"/>
      <c r="D557" s="252" t="s">
        <v>403</v>
      </c>
      <c r="E557" s="75"/>
      <c r="F557" s="253" t="s">
        <v>4442</v>
      </c>
      <c r="G557" s="75"/>
      <c r="H557" s="75"/>
      <c r="I557" s="208"/>
      <c r="J557" s="75"/>
      <c r="K557" s="75"/>
      <c r="L557" s="73"/>
      <c r="M557" s="254"/>
      <c r="N557" s="48"/>
      <c r="O557" s="48"/>
      <c r="P557" s="48"/>
      <c r="Q557" s="48"/>
      <c r="R557" s="48"/>
      <c r="S557" s="48"/>
      <c r="T557" s="96"/>
      <c r="AT557" s="25" t="s">
        <v>403</v>
      </c>
      <c r="AU557" s="25" t="s">
        <v>81</v>
      </c>
    </row>
    <row r="558" spans="2:65" s="1" customFormat="1" ht="16.5" customHeight="1">
      <c r="B558" s="47"/>
      <c r="C558" s="240" t="s">
        <v>1250</v>
      </c>
      <c r="D558" s="240" t="s">
        <v>396</v>
      </c>
      <c r="E558" s="241" t="s">
        <v>4443</v>
      </c>
      <c r="F558" s="242" t="s">
        <v>4444</v>
      </c>
      <c r="G558" s="243" t="s">
        <v>2831</v>
      </c>
      <c r="H558" s="244">
        <v>2</v>
      </c>
      <c r="I558" s="245"/>
      <c r="J558" s="246">
        <f>ROUND(I558*H558,2)</f>
        <v>0</v>
      </c>
      <c r="K558" s="242" t="s">
        <v>22</v>
      </c>
      <c r="L558" s="73"/>
      <c r="M558" s="247" t="s">
        <v>22</v>
      </c>
      <c r="N558" s="248" t="s">
        <v>44</v>
      </c>
      <c r="O558" s="48"/>
      <c r="P558" s="249">
        <f>O558*H558</f>
        <v>0</v>
      </c>
      <c r="Q558" s="249">
        <v>0</v>
      </c>
      <c r="R558" s="249">
        <f>Q558*H558</f>
        <v>0</v>
      </c>
      <c r="S558" s="249">
        <v>0</v>
      </c>
      <c r="T558" s="250">
        <f>S558*H558</f>
        <v>0</v>
      </c>
      <c r="AR558" s="25" t="s">
        <v>786</v>
      </c>
      <c r="AT558" s="25" t="s">
        <v>396</v>
      </c>
      <c r="AU558" s="25" t="s">
        <v>81</v>
      </c>
      <c r="AY558" s="25" t="s">
        <v>394</v>
      </c>
      <c r="BE558" s="251">
        <f>IF(N558="základní",J558,0)</f>
        <v>0</v>
      </c>
      <c r="BF558" s="251">
        <f>IF(N558="snížená",J558,0)</f>
        <v>0</v>
      </c>
      <c r="BG558" s="251">
        <f>IF(N558="zákl. přenesená",J558,0)</f>
        <v>0</v>
      </c>
      <c r="BH558" s="251">
        <f>IF(N558="sníž. přenesená",J558,0)</f>
        <v>0</v>
      </c>
      <c r="BI558" s="251">
        <f>IF(N558="nulová",J558,0)</f>
        <v>0</v>
      </c>
      <c r="BJ558" s="25" t="s">
        <v>24</v>
      </c>
      <c r="BK558" s="251">
        <f>ROUND(I558*H558,2)</f>
        <v>0</v>
      </c>
      <c r="BL558" s="25" t="s">
        <v>786</v>
      </c>
      <c r="BM558" s="25" t="s">
        <v>2094</v>
      </c>
    </row>
    <row r="559" spans="2:47" s="1" customFormat="1" ht="13.5">
      <c r="B559" s="47"/>
      <c r="C559" s="75"/>
      <c r="D559" s="252" t="s">
        <v>403</v>
      </c>
      <c r="E559" s="75"/>
      <c r="F559" s="253" t="s">
        <v>4444</v>
      </c>
      <c r="G559" s="75"/>
      <c r="H559" s="75"/>
      <c r="I559" s="208"/>
      <c r="J559" s="75"/>
      <c r="K559" s="75"/>
      <c r="L559" s="73"/>
      <c r="M559" s="254"/>
      <c r="N559" s="48"/>
      <c r="O559" s="48"/>
      <c r="P559" s="48"/>
      <c r="Q559" s="48"/>
      <c r="R559" s="48"/>
      <c r="S559" s="48"/>
      <c r="T559" s="96"/>
      <c r="AT559" s="25" t="s">
        <v>403</v>
      </c>
      <c r="AU559" s="25" t="s">
        <v>81</v>
      </c>
    </row>
    <row r="560" spans="2:63" s="11" customFormat="1" ht="37.4" customHeight="1">
      <c r="B560" s="224"/>
      <c r="C560" s="225"/>
      <c r="D560" s="226" t="s">
        <v>72</v>
      </c>
      <c r="E560" s="227" t="s">
        <v>4445</v>
      </c>
      <c r="F560" s="227" t="s">
        <v>4446</v>
      </c>
      <c r="G560" s="225"/>
      <c r="H560" s="225"/>
      <c r="I560" s="228"/>
      <c r="J560" s="229">
        <f>BK560</f>
        <v>0</v>
      </c>
      <c r="K560" s="225"/>
      <c r="L560" s="230"/>
      <c r="M560" s="231"/>
      <c r="N560" s="232"/>
      <c r="O560" s="232"/>
      <c r="P560" s="233">
        <f>P561+P664+P667+P670</f>
        <v>0</v>
      </c>
      <c r="Q560" s="232"/>
      <c r="R560" s="233">
        <f>R561+R664+R667+R670</f>
        <v>0</v>
      </c>
      <c r="S560" s="232"/>
      <c r="T560" s="234">
        <f>T561+T664+T667+T670</f>
        <v>0</v>
      </c>
      <c r="AR560" s="235" t="s">
        <v>24</v>
      </c>
      <c r="AT560" s="236" t="s">
        <v>72</v>
      </c>
      <c r="AU560" s="236" t="s">
        <v>73</v>
      </c>
      <c r="AY560" s="235" t="s">
        <v>394</v>
      </c>
      <c r="BK560" s="237">
        <f>BK561+BK664+BK667+BK670</f>
        <v>0</v>
      </c>
    </row>
    <row r="561" spans="2:63" s="11" customFormat="1" ht="19.9" customHeight="1">
      <c r="B561" s="224"/>
      <c r="C561" s="225"/>
      <c r="D561" s="226" t="s">
        <v>72</v>
      </c>
      <c r="E561" s="238" t="s">
        <v>4447</v>
      </c>
      <c r="F561" s="238" t="s">
        <v>4448</v>
      </c>
      <c r="G561" s="225"/>
      <c r="H561" s="225"/>
      <c r="I561" s="228"/>
      <c r="J561" s="239">
        <f>BK561</f>
        <v>0</v>
      </c>
      <c r="K561" s="225"/>
      <c r="L561" s="230"/>
      <c r="M561" s="231"/>
      <c r="N561" s="232"/>
      <c r="O561" s="232"/>
      <c r="P561" s="233">
        <f>SUM(P562:P663)</f>
        <v>0</v>
      </c>
      <c r="Q561" s="232"/>
      <c r="R561" s="233">
        <f>SUM(R562:R663)</f>
        <v>0</v>
      </c>
      <c r="S561" s="232"/>
      <c r="T561" s="234">
        <f>SUM(T562:T663)</f>
        <v>0</v>
      </c>
      <c r="AR561" s="235" t="s">
        <v>24</v>
      </c>
      <c r="AT561" s="236" t="s">
        <v>72</v>
      </c>
      <c r="AU561" s="236" t="s">
        <v>24</v>
      </c>
      <c r="AY561" s="235" t="s">
        <v>394</v>
      </c>
      <c r="BK561" s="237">
        <f>SUM(BK562:BK663)</f>
        <v>0</v>
      </c>
    </row>
    <row r="562" spans="2:65" s="1" customFormat="1" ht="16.5" customHeight="1">
      <c r="B562" s="47"/>
      <c r="C562" s="240" t="s">
        <v>1256</v>
      </c>
      <c r="D562" s="240" t="s">
        <v>396</v>
      </c>
      <c r="E562" s="241" t="s">
        <v>4449</v>
      </c>
      <c r="F562" s="242" t="s">
        <v>4450</v>
      </c>
      <c r="G562" s="243" t="s">
        <v>2831</v>
      </c>
      <c r="H562" s="244">
        <v>1</v>
      </c>
      <c r="I562" s="245"/>
      <c r="J562" s="246">
        <f>ROUND(I562*H562,2)</f>
        <v>0</v>
      </c>
      <c r="K562" s="242" t="s">
        <v>22</v>
      </c>
      <c r="L562" s="73"/>
      <c r="M562" s="247" t="s">
        <v>22</v>
      </c>
      <c r="N562" s="248" t="s">
        <v>44</v>
      </c>
      <c r="O562" s="48"/>
      <c r="P562" s="249">
        <f>O562*H562</f>
        <v>0</v>
      </c>
      <c r="Q562" s="249">
        <v>0</v>
      </c>
      <c r="R562" s="249">
        <f>Q562*H562</f>
        <v>0</v>
      </c>
      <c r="S562" s="249">
        <v>0</v>
      </c>
      <c r="T562" s="250">
        <f>S562*H562</f>
        <v>0</v>
      </c>
      <c r="AR562" s="25" t="s">
        <v>786</v>
      </c>
      <c r="AT562" s="25" t="s">
        <v>396</v>
      </c>
      <c r="AU562" s="25" t="s">
        <v>81</v>
      </c>
      <c r="AY562" s="25" t="s">
        <v>394</v>
      </c>
      <c r="BE562" s="251">
        <f>IF(N562="základní",J562,0)</f>
        <v>0</v>
      </c>
      <c r="BF562" s="251">
        <f>IF(N562="snížená",J562,0)</f>
        <v>0</v>
      </c>
      <c r="BG562" s="251">
        <f>IF(N562="zákl. přenesená",J562,0)</f>
        <v>0</v>
      </c>
      <c r="BH562" s="251">
        <f>IF(N562="sníž. přenesená",J562,0)</f>
        <v>0</v>
      </c>
      <c r="BI562" s="251">
        <f>IF(N562="nulová",J562,0)</f>
        <v>0</v>
      </c>
      <c r="BJ562" s="25" t="s">
        <v>24</v>
      </c>
      <c r="BK562" s="251">
        <f>ROUND(I562*H562,2)</f>
        <v>0</v>
      </c>
      <c r="BL562" s="25" t="s">
        <v>786</v>
      </c>
      <c r="BM562" s="25" t="s">
        <v>2105</v>
      </c>
    </row>
    <row r="563" spans="2:47" s="1" customFormat="1" ht="13.5">
      <c r="B563" s="47"/>
      <c r="C563" s="75"/>
      <c r="D563" s="252" t="s">
        <v>403</v>
      </c>
      <c r="E563" s="75"/>
      <c r="F563" s="253" t="s">
        <v>4450</v>
      </c>
      <c r="G563" s="75"/>
      <c r="H563" s="75"/>
      <c r="I563" s="208"/>
      <c r="J563" s="75"/>
      <c r="K563" s="75"/>
      <c r="L563" s="73"/>
      <c r="M563" s="254"/>
      <c r="N563" s="48"/>
      <c r="O563" s="48"/>
      <c r="P563" s="48"/>
      <c r="Q563" s="48"/>
      <c r="R563" s="48"/>
      <c r="S563" s="48"/>
      <c r="T563" s="96"/>
      <c r="AT563" s="25" t="s">
        <v>403</v>
      </c>
      <c r="AU563" s="25" t="s">
        <v>81</v>
      </c>
    </row>
    <row r="564" spans="2:65" s="1" customFormat="1" ht="16.5" customHeight="1">
      <c r="B564" s="47"/>
      <c r="C564" s="240" t="s">
        <v>1261</v>
      </c>
      <c r="D564" s="240" t="s">
        <v>396</v>
      </c>
      <c r="E564" s="241" t="s">
        <v>4451</v>
      </c>
      <c r="F564" s="242" t="s">
        <v>4452</v>
      </c>
      <c r="G564" s="243" t="s">
        <v>2831</v>
      </c>
      <c r="H564" s="244">
        <v>4</v>
      </c>
      <c r="I564" s="245"/>
      <c r="J564" s="246">
        <f>ROUND(I564*H564,2)</f>
        <v>0</v>
      </c>
      <c r="K564" s="242" t="s">
        <v>22</v>
      </c>
      <c r="L564" s="73"/>
      <c r="M564" s="247" t="s">
        <v>22</v>
      </c>
      <c r="N564" s="248" t="s">
        <v>44</v>
      </c>
      <c r="O564" s="48"/>
      <c r="P564" s="249">
        <f>O564*H564</f>
        <v>0</v>
      </c>
      <c r="Q564" s="249">
        <v>0</v>
      </c>
      <c r="R564" s="249">
        <f>Q564*H564</f>
        <v>0</v>
      </c>
      <c r="S564" s="249">
        <v>0</v>
      </c>
      <c r="T564" s="250">
        <f>S564*H564</f>
        <v>0</v>
      </c>
      <c r="AR564" s="25" t="s">
        <v>786</v>
      </c>
      <c r="AT564" s="25" t="s">
        <v>396</v>
      </c>
      <c r="AU564" s="25" t="s">
        <v>81</v>
      </c>
      <c r="AY564" s="25" t="s">
        <v>394</v>
      </c>
      <c r="BE564" s="251">
        <f>IF(N564="základní",J564,0)</f>
        <v>0</v>
      </c>
      <c r="BF564" s="251">
        <f>IF(N564="snížená",J564,0)</f>
        <v>0</v>
      </c>
      <c r="BG564" s="251">
        <f>IF(N564="zákl. přenesená",J564,0)</f>
        <v>0</v>
      </c>
      <c r="BH564" s="251">
        <f>IF(N564="sníž. přenesená",J564,0)</f>
        <v>0</v>
      </c>
      <c r="BI564" s="251">
        <f>IF(N564="nulová",J564,0)</f>
        <v>0</v>
      </c>
      <c r="BJ564" s="25" t="s">
        <v>24</v>
      </c>
      <c r="BK564" s="251">
        <f>ROUND(I564*H564,2)</f>
        <v>0</v>
      </c>
      <c r="BL564" s="25" t="s">
        <v>786</v>
      </c>
      <c r="BM564" s="25" t="s">
        <v>2118</v>
      </c>
    </row>
    <row r="565" spans="2:47" s="1" customFormat="1" ht="13.5">
      <c r="B565" s="47"/>
      <c r="C565" s="75"/>
      <c r="D565" s="252" t="s">
        <v>403</v>
      </c>
      <c r="E565" s="75"/>
      <c r="F565" s="253" t="s">
        <v>4452</v>
      </c>
      <c r="G565" s="75"/>
      <c r="H565" s="75"/>
      <c r="I565" s="208"/>
      <c r="J565" s="75"/>
      <c r="K565" s="75"/>
      <c r="L565" s="73"/>
      <c r="M565" s="254"/>
      <c r="N565" s="48"/>
      <c r="O565" s="48"/>
      <c r="P565" s="48"/>
      <c r="Q565" s="48"/>
      <c r="R565" s="48"/>
      <c r="S565" s="48"/>
      <c r="T565" s="96"/>
      <c r="AT565" s="25" t="s">
        <v>403</v>
      </c>
      <c r="AU565" s="25" t="s">
        <v>81</v>
      </c>
    </row>
    <row r="566" spans="2:65" s="1" customFormat="1" ht="16.5" customHeight="1">
      <c r="B566" s="47"/>
      <c r="C566" s="240" t="s">
        <v>1266</v>
      </c>
      <c r="D566" s="240" t="s">
        <v>396</v>
      </c>
      <c r="E566" s="241" t="s">
        <v>4453</v>
      </c>
      <c r="F566" s="242" t="s">
        <v>4454</v>
      </c>
      <c r="G566" s="243" t="s">
        <v>2831</v>
      </c>
      <c r="H566" s="244">
        <v>1</v>
      </c>
      <c r="I566" s="245"/>
      <c r="J566" s="246">
        <f>ROUND(I566*H566,2)</f>
        <v>0</v>
      </c>
      <c r="K566" s="242" t="s">
        <v>22</v>
      </c>
      <c r="L566" s="73"/>
      <c r="M566" s="247" t="s">
        <v>22</v>
      </c>
      <c r="N566" s="248" t="s">
        <v>44</v>
      </c>
      <c r="O566" s="48"/>
      <c r="P566" s="249">
        <f>O566*H566</f>
        <v>0</v>
      </c>
      <c r="Q566" s="249">
        <v>0</v>
      </c>
      <c r="R566" s="249">
        <f>Q566*H566</f>
        <v>0</v>
      </c>
      <c r="S566" s="249">
        <v>0</v>
      </c>
      <c r="T566" s="250">
        <f>S566*H566</f>
        <v>0</v>
      </c>
      <c r="AR566" s="25" t="s">
        <v>786</v>
      </c>
      <c r="AT566" s="25" t="s">
        <v>396</v>
      </c>
      <c r="AU566" s="25" t="s">
        <v>81</v>
      </c>
      <c r="AY566" s="25" t="s">
        <v>394</v>
      </c>
      <c r="BE566" s="251">
        <f>IF(N566="základní",J566,0)</f>
        <v>0</v>
      </c>
      <c r="BF566" s="251">
        <f>IF(N566="snížená",J566,0)</f>
        <v>0</v>
      </c>
      <c r="BG566" s="251">
        <f>IF(N566="zákl. přenesená",J566,0)</f>
        <v>0</v>
      </c>
      <c r="BH566" s="251">
        <f>IF(N566="sníž. přenesená",J566,0)</f>
        <v>0</v>
      </c>
      <c r="BI566" s="251">
        <f>IF(N566="nulová",J566,0)</f>
        <v>0</v>
      </c>
      <c r="BJ566" s="25" t="s">
        <v>24</v>
      </c>
      <c r="BK566" s="251">
        <f>ROUND(I566*H566,2)</f>
        <v>0</v>
      </c>
      <c r="BL566" s="25" t="s">
        <v>786</v>
      </c>
      <c r="BM566" s="25" t="s">
        <v>2131</v>
      </c>
    </row>
    <row r="567" spans="2:47" s="1" customFormat="1" ht="13.5">
      <c r="B567" s="47"/>
      <c r="C567" s="75"/>
      <c r="D567" s="252" t="s">
        <v>403</v>
      </c>
      <c r="E567" s="75"/>
      <c r="F567" s="253" t="s">
        <v>4454</v>
      </c>
      <c r="G567" s="75"/>
      <c r="H567" s="75"/>
      <c r="I567" s="208"/>
      <c r="J567" s="75"/>
      <c r="K567" s="75"/>
      <c r="L567" s="73"/>
      <c r="M567" s="254"/>
      <c r="N567" s="48"/>
      <c r="O567" s="48"/>
      <c r="P567" s="48"/>
      <c r="Q567" s="48"/>
      <c r="R567" s="48"/>
      <c r="S567" s="48"/>
      <c r="T567" s="96"/>
      <c r="AT567" s="25" t="s">
        <v>403</v>
      </c>
      <c r="AU567" s="25" t="s">
        <v>81</v>
      </c>
    </row>
    <row r="568" spans="2:65" s="1" customFormat="1" ht="16.5" customHeight="1">
      <c r="B568" s="47"/>
      <c r="C568" s="240" t="s">
        <v>1272</v>
      </c>
      <c r="D568" s="240" t="s">
        <v>396</v>
      </c>
      <c r="E568" s="241" t="s">
        <v>4455</v>
      </c>
      <c r="F568" s="242" t="s">
        <v>4456</v>
      </c>
      <c r="G568" s="243" t="s">
        <v>2831</v>
      </c>
      <c r="H568" s="244">
        <v>2</v>
      </c>
      <c r="I568" s="245"/>
      <c r="J568" s="246">
        <f>ROUND(I568*H568,2)</f>
        <v>0</v>
      </c>
      <c r="K568" s="242" t="s">
        <v>22</v>
      </c>
      <c r="L568" s="73"/>
      <c r="M568" s="247" t="s">
        <v>22</v>
      </c>
      <c r="N568" s="248" t="s">
        <v>44</v>
      </c>
      <c r="O568" s="48"/>
      <c r="P568" s="249">
        <f>O568*H568</f>
        <v>0</v>
      </c>
      <c r="Q568" s="249">
        <v>0</v>
      </c>
      <c r="R568" s="249">
        <f>Q568*H568</f>
        <v>0</v>
      </c>
      <c r="S568" s="249">
        <v>0</v>
      </c>
      <c r="T568" s="250">
        <f>S568*H568</f>
        <v>0</v>
      </c>
      <c r="AR568" s="25" t="s">
        <v>786</v>
      </c>
      <c r="AT568" s="25" t="s">
        <v>396</v>
      </c>
      <c r="AU568" s="25" t="s">
        <v>81</v>
      </c>
      <c r="AY568" s="25" t="s">
        <v>394</v>
      </c>
      <c r="BE568" s="251">
        <f>IF(N568="základní",J568,0)</f>
        <v>0</v>
      </c>
      <c r="BF568" s="251">
        <f>IF(N568="snížená",J568,0)</f>
        <v>0</v>
      </c>
      <c r="BG568" s="251">
        <f>IF(N568="zákl. přenesená",J568,0)</f>
        <v>0</v>
      </c>
      <c r="BH568" s="251">
        <f>IF(N568="sníž. přenesená",J568,0)</f>
        <v>0</v>
      </c>
      <c r="BI568" s="251">
        <f>IF(N568="nulová",J568,0)</f>
        <v>0</v>
      </c>
      <c r="BJ568" s="25" t="s">
        <v>24</v>
      </c>
      <c r="BK568" s="251">
        <f>ROUND(I568*H568,2)</f>
        <v>0</v>
      </c>
      <c r="BL568" s="25" t="s">
        <v>786</v>
      </c>
      <c r="BM568" s="25" t="s">
        <v>2146</v>
      </c>
    </row>
    <row r="569" spans="2:47" s="1" customFormat="1" ht="13.5">
      <c r="B569" s="47"/>
      <c r="C569" s="75"/>
      <c r="D569" s="252" t="s">
        <v>403</v>
      </c>
      <c r="E569" s="75"/>
      <c r="F569" s="253" t="s">
        <v>4456</v>
      </c>
      <c r="G569" s="75"/>
      <c r="H569" s="75"/>
      <c r="I569" s="208"/>
      <c r="J569" s="75"/>
      <c r="K569" s="75"/>
      <c r="L569" s="73"/>
      <c r="M569" s="254"/>
      <c r="N569" s="48"/>
      <c r="O569" s="48"/>
      <c r="P569" s="48"/>
      <c r="Q569" s="48"/>
      <c r="R569" s="48"/>
      <c r="S569" s="48"/>
      <c r="T569" s="96"/>
      <c r="AT569" s="25" t="s">
        <v>403</v>
      </c>
      <c r="AU569" s="25" t="s">
        <v>81</v>
      </c>
    </row>
    <row r="570" spans="2:65" s="1" customFormat="1" ht="16.5" customHeight="1">
      <c r="B570" s="47"/>
      <c r="C570" s="240" t="s">
        <v>1279</v>
      </c>
      <c r="D570" s="240" t="s">
        <v>396</v>
      </c>
      <c r="E570" s="241" t="s">
        <v>4457</v>
      </c>
      <c r="F570" s="242" t="s">
        <v>4458</v>
      </c>
      <c r="G570" s="243" t="s">
        <v>2831</v>
      </c>
      <c r="H570" s="244">
        <v>12</v>
      </c>
      <c r="I570" s="245"/>
      <c r="J570" s="246">
        <f>ROUND(I570*H570,2)</f>
        <v>0</v>
      </c>
      <c r="K570" s="242" t="s">
        <v>22</v>
      </c>
      <c r="L570" s="73"/>
      <c r="M570" s="247" t="s">
        <v>22</v>
      </c>
      <c r="N570" s="248" t="s">
        <v>44</v>
      </c>
      <c r="O570" s="48"/>
      <c r="P570" s="249">
        <f>O570*H570</f>
        <v>0</v>
      </c>
      <c r="Q570" s="249">
        <v>0</v>
      </c>
      <c r="R570" s="249">
        <f>Q570*H570</f>
        <v>0</v>
      </c>
      <c r="S570" s="249">
        <v>0</v>
      </c>
      <c r="T570" s="250">
        <f>S570*H570</f>
        <v>0</v>
      </c>
      <c r="AR570" s="25" t="s">
        <v>786</v>
      </c>
      <c r="AT570" s="25" t="s">
        <v>396</v>
      </c>
      <c r="AU570" s="25" t="s">
        <v>81</v>
      </c>
      <c r="AY570" s="25" t="s">
        <v>394</v>
      </c>
      <c r="BE570" s="251">
        <f>IF(N570="základní",J570,0)</f>
        <v>0</v>
      </c>
      <c r="BF570" s="251">
        <f>IF(N570="snížená",J570,0)</f>
        <v>0</v>
      </c>
      <c r="BG570" s="251">
        <f>IF(N570="zákl. přenesená",J570,0)</f>
        <v>0</v>
      </c>
      <c r="BH570" s="251">
        <f>IF(N570="sníž. přenesená",J570,0)</f>
        <v>0</v>
      </c>
      <c r="BI570" s="251">
        <f>IF(N570="nulová",J570,0)</f>
        <v>0</v>
      </c>
      <c r="BJ570" s="25" t="s">
        <v>24</v>
      </c>
      <c r="BK570" s="251">
        <f>ROUND(I570*H570,2)</f>
        <v>0</v>
      </c>
      <c r="BL570" s="25" t="s">
        <v>786</v>
      </c>
      <c r="BM570" s="25" t="s">
        <v>2156</v>
      </c>
    </row>
    <row r="571" spans="2:47" s="1" customFormat="1" ht="13.5">
      <c r="B571" s="47"/>
      <c r="C571" s="75"/>
      <c r="D571" s="252" t="s">
        <v>403</v>
      </c>
      <c r="E571" s="75"/>
      <c r="F571" s="253" t="s">
        <v>4458</v>
      </c>
      <c r="G571" s="75"/>
      <c r="H571" s="75"/>
      <c r="I571" s="208"/>
      <c r="J571" s="75"/>
      <c r="K571" s="75"/>
      <c r="L571" s="73"/>
      <c r="M571" s="254"/>
      <c r="N571" s="48"/>
      <c r="O571" s="48"/>
      <c r="P571" s="48"/>
      <c r="Q571" s="48"/>
      <c r="R571" s="48"/>
      <c r="S571" s="48"/>
      <c r="T571" s="96"/>
      <c r="AT571" s="25" t="s">
        <v>403</v>
      </c>
      <c r="AU571" s="25" t="s">
        <v>81</v>
      </c>
    </row>
    <row r="572" spans="2:65" s="1" customFormat="1" ht="16.5" customHeight="1">
      <c r="B572" s="47"/>
      <c r="C572" s="240" t="s">
        <v>1284</v>
      </c>
      <c r="D572" s="240" t="s">
        <v>396</v>
      </c>
      <c r="E572" s="241" t="s">
        <v>4459</v>
      </c>
      <c r="F572" s="242" t="s">
        <v>4460</v>
      </c>
      <c r="G572" s="243" t="s">
        <v>2831</v>
      </c>
      <c r="H572" s="244">
        <v>15</v>
      </c>
      <c r="I572" s="245"/>
      <c r="J572" s="246">
        <f>ROUND(I572*H572,2)</f>
        <v>0</v>
      </c>
      <c r="K572" s="242" t="s">
        <v>22</v>
      </c>
      <c r="L572" s="73"/>
      <c r="M572" s="247" t="s">
        <v>22</v>
      </c>
      <c r="N572" s="248" t="s">
        <v>44</v>
      </c>
      <c r="O572" s="48"/>
      <c r="P572" s="249">
        <f>O572*H572</f>
        <v>0</v>
      </c>
      <c r="Q572" s="249">
        <v>0</v>
      </c>
      <c r="R572" s="249">
        <f>Q572*H572</f>
        <v>0</v>
      </c>
      <c r="S572" s="249">
        <v>0</v>
      </c>
      <c r="T572" s="250">
        <f>S572*H572</f>
        <v>0</v>
      </c>
      <c r="AR572" s="25" t="s">
        <v>786</v>
      </c>
      <c r="AT572" s="25" t="s">
        <v>396</v>
      </c>
      <c r="AU572" s="25" t="s">
        <v>81</v>
      </c>
      <c r="AY572" s="25" t="s">
        <v>394</v>
      </c>
      <c r="BE572" s="251">
        <f>IF(N572="základní",J572,0)</f>
        <v>0</v>
      </c>
      <c r="BF572" s="251">
        <f>IF(N572="snížená",J572,0)</f>
        <v>0</v>
      </c>
      <c r="BG572" s="251">
        <f>IF(N572="zákl. přenesená",J572,0)</f>
        <v>0</v>
      </c>
      <c r="BH572" s="251">
        <f>IF(N572="sníž. přenesená",J572,0)</f>
        <v>0</v>
      </c>
      <c r="BI572" s="251">
        <f>IF(N572="nulová",J572,0)</f>
        <v>0</v>
      </c>
      <c r="BJ572" s="25" t="s">
        <v>24</v>
      </c>
      <c r="BK572" s="251">
        <f>ROUND(I572*H572,2)</f>
        <v>0</v>
      </c>
      <c r="BL572" s="25" t="s">
        <v>786</v>
      </c>
      <c r="BM572" s="25" t="s">
        <v>2170</v>
      </c>
    </row>
    <row r="573" spans="2:47" s="1" customFormat="1" ht="13.5">
      <c r="B573" s="47"/>
      <c r="C573" s="75"/>
      <c r="D573" s="252" t="s">
        <v>403</v>
      </c>
      <c r="E573" s="75"/>
      <c r="F573" s="253" t="s">
        <v>4460</v>
      </c>
      <c r="G573" s="75"/>
      <c r="H573" s="75"/>
      <c r="I573" s="208"/>
      <c r="J573" s="75"/>
      <c r="K573" s="75"/>
      <c r="L573" s="73"/>
      <c r="M573" s="254"/>
      <c r="N573" s="48"/>
      <c r="O573" s="48"/>
      <c r="P573" s="48"/>
      <c r="Q573" s="48"/>
      <c r="R573" s="48"/>
      <c r="S573" s="48"/>
      <c r="T573" s="96"/>
      <c r="AT573" s="25" t="s">
        <v>403</v>
      </c>
      <c r="AU573" s="25" t="s">
        <v>81</v>
      </c>
    </row>
    <row r="574" spans="2:65" s="1" customFormat="1" ht="25.5" customHeight="1">
      <c r="B574" s="47"/>
      <c r="C574" s="240" t="s">
        <v>1294</v>
      </c>
      <c r="D574" s="240" t="s">
        <v>396</v>
      </c>
      <c r="E574" s="241" t="s">
        <v>4461</v>
      </c>
      <c r="F574" s="242" t="s">
        <v>4462</v>
      </c>
      <c r="G574" s="243" t="s">
        <v>2831</v>
      </c>
      <c r="H574" s="244">
        <v>13</v>
      </c>
      <c r="I574" s="245"/>
      <c r="J574" s="246">
        <f>ROUND(I574*H574,2)</f>
        <v>0</v>
      </c>
      <c r="K574" s="242" t="s">
        <v>22</v>
      </c>
      <c r="L574" s="73"/>
      <c r="M574" s="247" t="s">
        <v>22</v>
      </c>
      <c r="N574" s="248" t="s">
        <v>44</v>
      </c>
      <c r="O574" s="48"/>
      <c r="P574" s="249">
        <f>O574*H574</f>
        <v>0</v>
      </c>
      <c r="Q574" s="249">
        <v>0</v>
      </c>
      <c r="R574" s="249">
        <f>Q574*H574</f>
        <v>0</v>
      </c>
      <c r="S574" s="249">
        <v>0</v>
      </c>
      <c r="T574" s="250">
        <f>S574*H574</f>
        <v>0</v>
      </c>
      <c r="AR574" s="25" t="s">
        <v>786</v>
      </c>
      <c r="AT574" s="25" t="s">
        <v>396</v>
      </c>
      <c r="AU574" s="25" t="s">
        <v>81</v>
      </c>
      <c r="AY574" s="25" t="s">
        <v>394</v>
      </c>
      <c r="BE574" s="251">
        <f>IF(N574="základní",J574,0)</f>
        <v>0</v>
      </c>
      <c r="BF574" s="251">
        <f>IF(N574="snížená",J574,0)</f>
        <v>0</v>
      </c>
      <c r="BG574" s="251">
        <f>IF(N574="zákl. přenesená",J574,0)</f>
        <v>0</v>
      </c>
      <c r="BH574" s="251">
        <f>IF(N574="sníž. přenesená",J574,0)</f>
        <v>0</v>
      </c>
      <c r="BI574" s="251">
        <f>IF(N574="nulová",J574,0)</f>
        <v>0</v>
      </c>
      <c r="BJ574" s="25" t="s">
        <v>24</v>
      </c>
      <c r="BK574" s="251">
        <f>ROUND(I574*H574,2)</f>
        <v>0</v>
      </c>
      <c r="BL574" s="25" t="s">
        <v>786</v>
      </c>
      <c r="BM574" s="25" t="s">
        <v>2182</v>
      </c>
    </row>
    <row r="575" spans="2:47" s="1" customFormat="1" ht="13.5">
      <c r="B575" s="47"/>
      <c r="C575" s="75"/>
      <c r="D575" s="252" t="s">
        <v>403</v>
      </c>
      <c r="E575" s="75"/>
      <c r="F575" s="253" t="s">
        <v>4462</v>
      </c>
      <c r="G575" s="75"/>
      <c r="H575" s="75"/>
      <c r="I575" s="208"/>
      <c r="J575" s="75"/>
      <c r="K575" s="75"/>
      <c r="L575" s="73"/>
      <c r="M575" s="254"/>
      <c r="N575" s="48"/>
      <c r="O575" s="48"/>
      <c r="P575" s="48"/>
      <c r="Q575" s="48"/>
      <c r="R575" s="48"/>
      <c r="S575" s="48"/>
      <c r="T575" s="96"/>
      <c r="AT575" s="25" t="s">
        <v>403</v>
      </c>
      <c r="AU575" s="25" t="s">
        <v>81</v>
      </c>
    </row>
    <row r="576" spans="2:65" s="1" customFormat="1" ht="25.5" customHeight="1">
      <c r="B576" s="47"/>
      <c r="C576" s="240" t="s">
        <v>1303</v>
      </c>
      <c r="D576" s="240" t="s">
        <v>396</v>
      </c>
      <c r="E576" s="241" t="s">
        <v>4463</v>
      </c>
      <c r="F576" s="242" t="s">
        <v>4464</v>
      </c>
      <c r="G576" s="243" t="s">
        <v>2831</v>
      </c>
      <c r="H576" s="244">
        <v>17</v>
      </c>
      <c r="I576" s="245"/>
      <c r="J576" s="246">
        <f>ROUND(I576*H576,2)</f>
        <v>0</v>
      </c>
      <c r="K576" s="242" t="s">
        <v>22</v>
      </c>
      <c r="L576" s="73"/>
      <c r="M576" s="247" t="s">
        <v>22</v>
      </c>
      <c r="N576" s="248" t="s">
        <v>44</v>
      </c>
      <c r="O576" s="48"/>
      <c r="P576" s="249">
        <f>O576*H576</f>
        <v>0</v>
      </c>
      <c r="Q576" s="249">
        <v>0</v>
      </c>
      <c r="R576" s="249">
        <f>Q576*H576</f>
        <v>0</v>
      </c>
      <c r="S576" s="249">
        <v>0</v>
      </c>
      <c r="T576" s="250">
        <f>S576*H576</f>
        <v>0</v>
      </c>
      <c r="AR576" s="25" t="s">
        <v>786</v>
      </c>
      <c r="AT576" s="25" t="s">
        <v>396</v>
      </c>
      <c r="AU576" s="25" t="s">
        <v>81</v>
      </c>
      <c r="AY576" s="25" t="s">
        <v>394</v>
      </c>
      <c r="BE576" s="251">
        <f>IF(N576="základní",J576,0)</f>
        <v>0</v>
      </c>
      <c r="BF576" s="251">
        <f>IF(N576="snížená",J576,0)</f>
        <v>0</v>
      </c>
      <c r="BG576" s="251">
        <f>IF(N576="zákl. přenesená",J576,0)</f>
        <v>0</v>
      </c>
      <c r="BH576" s="251">
        <f>IF(N576="sníž. přenesená",J576,0)</f>
        <v>0</v>
      </c>
      <c r="BI576" s="251">
        <f>IF(N576="nulová",J576,0)</f>
        <v>0</v>
      </c>
      <c r="BJ576" s="25" t="s">
        <v>24</v>
      </c>
      <c r="BK576" s="251">
        <f>ROUND(I576*H576,2)</f>
        <v>0</v>
      </c>
      <c r="BL576" s="25" t="s">
        <v>786</v>
      </c>
      <c r="BM576" s="25" t="s">
        <v>2193</v>
      </c>
    </row>
    <row r="577" spans="2:47" s="1" customFormat="1" ht="13.5">
      <c r="B577" s="47"/>
      <c r="C577" s="75"/>
      <c r="D577" s="252" t="s">
        <v>403</v>
      </c>
      <c r="E577" s="75"/>
      <c r="F577" s="253" t="s">
        <v>4464</v>
      </c>
      <c r="G577" s="75"/>
      <c r="H577" s="75"/>
      <c r="I577" s="208"/>
      <c r="J577" s="75"/>
      <c r="K577" s="75"/>
      <c r="L577" s="73"/>
      <c r="M577" s="254"/>
      <c r="N577" s="48"/>
      <c r="O577" s="48"/>
      <c r="P577" s="48"/>
      <c r="Q577" s="48"/>
      <c r="R577" s="48"/>
      <c r="S577" s="48"/>
      <c r="T577" s="96"/>
      <c r="AT577" s="25" t="s">
        <v>403</v>
      </c>
      <c r="AU577" s="25" t="s">
        <v>81</v>
      </c>
    </row>
    <row r="578" spans="2:65" s="1" customFormat="1" ht="25.5" customHeight="1">
      <c r="B578" s="47"/>
      <c r="C578" s="240" t="s">
        <v>1309</v>
      </c>
      <c r="D578" s="240" t="s">
        <v>396</v>
      </c>
      <c r="E578" s="241" t="s">
        <v>4465</v>
      </c>
      <c r="F578" s="242" t="s">
        <v>4466</v>
      </c>
      <c r="G578" s="243" t="s">
        <v>2831</v>
      </c>
      <c r="H578" s="244">
        <v>1</v>
      </c>
      <c r="I578" s="245"/>
      <c r="J578" s="246">
        <f>ROUND(I578*H578,2)</f>
        <v>0</v>
      </c>
      <c r="K578" s="242" t="s">
        <v>22</v>
      </c>
      <c r="L578" s="73"/>
      <c r="M578" s="247" t="s">
        <v>22</v>
      </c>
      <c r="N578" s="248" t="s">
        <v>44</v>
      </c>
      <c r="O578" s="48"/>
      <c r="P578" s="249">
        <f>O578*H578</f>
        <v>0</v>
      </c>
      <c r="Q578" s="249">
        <v>0</v>
      </c>
      <c r="R578" s="249">
        <f>Q578*H578</f>
        <v>0</v>
      </c>
      <c r="S578" s="249">
        <v>0</v>
      </c>
      <c r="T578" s="250">
        <f>S578*H578</f>
        <v>0</v>
      </c>
      <c r="AR578" s="25" t="s">
        <v>786</v>
      </c>
      <c r="AT578" s="25" t="s">
        <v>396</v>
      </c>
      <c r="AU578" s="25" t="s">
        <v>81</v>
      </c>
      <c r="AY578" s="25" t="s">
        <v>394</v>
      </c>
      <c r="BE578" s="251">
        <f>IF(N578="základní",J578,0)</f>
        <v>0</v>
      </c>
      <c r="BF578" s="251">
        <f>IF(N578="snížená",J578,0)</f>
        <v>0</v>
      </c>
      <c r="BG578" s="251">
        <f>IF(N578="zákl. přenesená",J578,0)</f>
        <v>0</v>
      </c>
      <c r="BH578" s="251">
        <f>IF(N578="sníž. přenesená",J578,0)</f>
        <v>0</v>
      </c>
      <c r="BI578" s="251">
        <f>IF(N578="nulová",J578,0)</f>
        <v>0</v>
      </c>
      <c r="BJ578" s="25" t="s">
        <v>24</v>
      </c>
      <c r="BK578" s="251">
        <f>ROUND(I578*H578,2)</f>
        <v>0</v>
      </c>
      <c r="BL578" s="25" t="s">
        <v>786</v>
      </c>
      <c r="BM578" s="25" t="s">
        <v>2206</v>
      </c>
    </row>
    <row r="579" spans="2:47" s="1" customFormat="1" ht="13.5">
      <c r="B579" s="47"/>
      <c r="C579" s="75"/>
      <c r="D579" s="252" t="s">
        <v>403</v>
      </c>
      <c r="E579" s="75"/>
      <c r="F579" s="253" t="s">
        <v>4466</v>
      </c>
      <c r="G579" s="75"/>
      <c r="H579" s="75"/>
      <c r="I579" s="208"/>
      <c r="J579" s="75"/>
      <c r="K579" s="75"/>
      <c r="L579" s="73"/>
      <c r="M579" s="254"/>
      <c r="N579" s="48"/>
      <c r="O579" s="48"/>
      <c r="P579" s="48"/>
      <c r="Q579" s="48"/>
      <c r="R579" s="48"/>
      <c r="S579" s="48"/>
      <c r="T579" s="96"/>
      <c r="AT579" s="25" t="s">
        <v>403</v>
      </c>
      <c r="AU579" s="25" t="s">
        <v>81</v>
      </c>
    </row>
    <row r="580" spans="2:65" s="1" customFormat="1" ht="25.5" customHeight="1">
      <c r="B580" s="47"/>
      <c r="C580" s="240" t="s">
        <v>1315</v>
      </c>
      <c r="D580" s="240" t="s">
        <v>396</v>
      </c>
      <c r="E580" s="241" t="s">
        <v>4467</v>
      </c>
      <c r="F580" s="242" t="s">
        <v>4468</v>
      </c>
      <c r="G580" s="243" t="s">
        <v>2831</v>
      </c>
      <c r="H580" s="244">
        <v>2</v>
      </c>
      <c r="I580" s="245"/>
      <c r="J580" s="246">
        <f>ROUND(I580*H580,2)</f>
        <v>0</v>
      </c>
      <c r="K580" s="242" t="s">
        <v>22</v>
      </c>
      <c r="L580" s="73"/>
      <c r="M580" s="247" t="s">
        <v>22</v>
      </c>
      <c r="N580" s="248" t="s">
        <v>44</v>
      </c>
      <c r="O580" s="48"/>
      <c r="P580" s="249">
        <f>O580*H580</f>
        <v>0</v>
      </c>
      <c r="Q580" s="249">
        <v>0</v>
      </c>
      <c r="R580" s="249">
        <f>Q580*H580</f>
        <v>0</v>
      </c>
      <c r="S580" s="249">
        <v>0</v>
      </c>
      <c r="T580" s="250">
        <f>S580*H580</f>
        <v>0</v>
      </c>
      <c r="AR580" s="25" t="s">
        <v>786</v>
      </c>
      <c r="AT580" s="25" t="s">
        <v>396</v>
      </c>
      <c r="AU580" s="25" t="s">
        <v>81</v>
      </c>
      <c r="AY580" s="25" t="s">
        <v>394</v>
      </c>
      <c r="BE580" s="251">
        <f>IF(N580="základní",J580,0)</f>
        <v>0</v>
      </c>
      <c r="BF580" s="251">
        <f>IF(N580="snížená",J580,0)</f>
        <v>0</v>
      </c>
      <c r="BG580" s="251">
        <f>IF(N580="zákl. přenesená",J580,0)</f>
        <v>0</v>
      </c>
      <c r="BH580" s="251">
        <f>IF(N580="sníž. přenesená",J580,0)</f>
        <v>0</v>
      </c>
      <c r="BI580" s="251">
        <f>IF(N580="nulová",J580,0)</f>
        <v>0</v>
      </c>
      <c r="BJ580" s="25" t="s">
        <v>24</v>
      </c>
      <c r="BK580" s="251">
        <f>ROUND(I580*H580,2)</f>
        <v>0</v>
      </c>
      <c r="BL580" s="25" t="s">
        <v>786</v>
      </c>
      <c r="BM580" s="25" t="s">
        <v>2219</v>
      </c>
    </row>
    <row r="581" spans="2:47" s="1" customFormat="1" ht="13.5">
      <c r="B581" s="47"/>
      <c r="C581" s="75"/>
      <c r="D581" s="252" t="s">
        <v>403</v>
      </c>
      <c r="E581" s="75"/>
      <c r="F581" s="253" t="s">
        <v>4468</v>
      </c>
      <c r="G581" s="75"/>
      <c r="H581" s="75"/>
      <c r="I581" s="208"/>
      <c r="J581" s="75"/>
      <c r="K581" s="75"/>
      <c r="L581" s="73"/>
      <c r="M581" s="254"/>
      <c r="N581" s="48"/>
      <c r="O581" s="48"/>
      <c r="P581" s="48"/>
      <c r="Q581" s="48"/>
      <c r="R581" s="48"/>
      <c r="S581" s="48"/>
      <c r="T581" s="96"/>
      <c r="AT581" s="25" t="s">
        <v>403</v>
      </c>
      <c r="AU581" s="25" t="s">
        <v>81</v>
      </c>
    </row>
    <row r="582" spans="2:65" s="1" customFormat="1" ht="25.5" customHeight="1">
      <c r="B582" s="47"/>
      <c r="C582" s="240" t="s">
        <v>1320</v>
      </c>
      <c r="D582" s="240" t="s">
        <v>396</v>
      </c>
      <c r="E582" s="241" t="s">
        <v>4469</v>
      </c>
      <c r="F582" s="242" t="s">
        <v>4470</v>
      </c>
      <c r="G582" s="243" t="s">
        <v>2831</v>
      </c>
      <c r="H582" s="244">
        <v>1</v>
      </c>
      <c r="I582" s="245"/>
      <c r="J582" s="246">
        <f>ROUND(I582*H582,2)</f>
        <v>0</v>
      </c>
      <c r="K582" s="242" t="s">
        <v>22</v>
      </c>
      <c r="L582" s="73"/>
      <c r="M582" s="247" t="s">
        <v>22</v>
      </c>
      <c r="N582" s="248" t="s">
        <v>44</v>
      </c>
      <c r="O582" s="48"/>
      <c r="P582" s="249">
        <f>O582*H582</f>
        <v>0</v>
      </c>
      <c r="Q582" s="249">
        <v>0</v>
      </c>
      <c r="R582" s="249">
        <f>Q582*H582</f>
        <v>0</v>
      </c>
      <c r="S582" s="249">
        <v>0</v>
      </c>
      <c r="T582" s="250">
        <f>S582*H582</f>
        <v>0</v>
      </c>
      <c r="AR582" s="25" t="s">
        <v>786</v>
      </c>
      <c r="AT582" s="25" t="s">
        <v>396</v>
      </c>
      <c r="AU582" s="25" t="s">
        <v>81</v>
      </c>
      <c r="AY582" s="25" t="s">
        <v>394</v>
      </c>
      <c r="BE582" s="251">
        <f>IF(N582="základní",J582,0)</f>
        <v>0</v>
      </c>
      <c r="BF582" s="251">
        <f>IF(N582="snížená",J582,0)</f>
        <v>0</v>
      </c>
      <c r="BG582" s="251">
        <f>IF(N582="zákl. přenesená",J582,0)</f>
        <v>0</v>
      </c>
      <c r="BH582" s="251">
        <f>IF(N582="sníž. přenesená",J582,0)</f>
        <v>0</v>
      </c>
      <c r="BI582" s="251">
        <f>IF(N582="nulová",J582,0)</f>
        <v>0</v>
      </c>
      <c r="BJ582" s="25" t="s">
        <v>24</v>
      </c>
      <c r="BK582" s="251">
        <f>ROUND(I582*H582,2)</f>
        <v>0</v>
      </c>
      <c r="BL582" s="25" t="s">
        <v>786</v>
      </c>
      <c r="BM582" s="25" t="s">
        <v>2230</v>
      </c>
    </row>
    <row r="583" spans="2:47" s="1" customFormat="1" ht="13.5">
      <c r="B583" s="47"/>
      <c r="C583" s="75"/>
      <c r="D583" s="252" t="s">
        <v>403</v>
      </c>
      <c r="E583" s="75"/>
      <c r="F583" s="253" t="s">
        <v>4470</v>
      </c>
      <c r="G583" s="75"/>
      <c r="H583" s="75"/>
      <c r="I583" s="208"/>
      <c r="J583" s="75"/>
      <c r="K583" s="75"/>
      <c r="L583" s="73"/>
      <c r="M583" s="254"/>
      <c r="N583" s="48"/>
      <c r="O583" s="48"/>
      <c r="P583" s="48"/>
      <c r="Q583" s="48"/>
      <c r="R583" s="48"/>
      <c r="S583" s="48"/>
      <c r="T583" s="96"/>
      <c r="AT583" s="25" t="s">
        <v>403</v>
      </c>
      <c r="AU583" s="25" t="s">
        <v>81</v>
      </c>
    </row>
    <row r="584" spans="2:65" s="1" customFormat="1" ht="25.5" customHeight="1">
      <c r="B584" s="47"/>
      <c r="C584" s="240" t="s">
        <v>1325</v>
      </c>
      <c r="D584" s="240" t="s">
        <v>396</v>
      </c>
      <c r="E584" s="241" t="s">
        <v>4471</v>
      </c>
      <c r="F584" s="242" t="s">
        <v>4472</v>
      </c>
      <c r="G584" s="243" t="s">
        <v>2831</v>
      </c>
      <c r="H584" s="244">
        <v>14</v>
      </c>
      <c r="I584" s="245"/>
      <c r="J584" s="246">
        <f>ROUND(I584*H584,2)</f>
        <v>0</v>
      </c>
      <c r="K584" s="242" t="s">
        <v>22</v>
      </c>
      <c r="L584" s="73"/>
      <c r="M584" s="247" t="s">
        <v>22</v>
      </c>
      <c r="N584" s="248" t="s">
        <v>44</v>
      </c>
      <c r="O584" s="48"/>
      <c r="P584" s="249">
        <f>O584*H584</f>
        <v>0</v>
      </c>
      <c r="Q584" s="249">
        <v>0</v>
      </c>
      <c r="R584" s="249">
        <f>Q584*H584</f>
        <v>0</v>
      </c>
      <c r="S584" s="249">
        <v>0</v>
      </c>
      <c r="T584" s="250">
        <f>S584*H584</f>
        <v>0</v>
      </c>
      <c r="AR584" s="25" t="s">
        <v>786</v>
      </c>
      <c r="AT584" s="25" t="s">
        <v>396</v>
      </c>
      <c r="AU584" s="25" t="s">
        <v>81</v>
      </c>
      <c r="AY584" s="25" t="s">
        <v>394</v>
      </c>
      <c r="BE584" s="251">
        <f>IF(N584="základní",J584,0)</f>
        <v>0</v>
      </c>
      <c r="BF584" s="251">
        <f>IF(N584="snížená",J584,0)</f>
        <v>0</v>
      </c>
      <c r="BG584" s="251">
        <f>IF(N584="zákl. přenesená",J584,0)</f>
        <v>0</v>
      </c>
      <c r="BH584" s="251">
        <f>IF(N584="sníž. přenesená",J584,0)</f>
        <v>0</v>
      </c>
      <c r="BI584" s="251">
        <f>IF(N584="nulová",J584,0)</f>
        <v>0</v>
      </c>
      <c r="BJ584" s="25" t="s">
        <v>24</v>
      </c>
      <c r="BK584" s="251">
        <f>ROUND(I584*H584,2)</f>
        <v>0</v>
      </c>
      <c r="BL584" s="25" t="s">
        <v>786</v>
      </c>
      <c r="BM584" s="25" t="s">
        <v>2239</v>
      </c>
    </row>
    <row r="585" spans="2:47" s="1" customFormat="1" ht="13.5">
      <c r="B585" s="47"/>
      <c r="C585" s="75"/>
      <c r="D585" s="252" t="s">
        <v>403</v>
      </c>
      <c r="E585" s="75"/>
      <c r="F585" s="253" t="s">
        <v>4472</v>
      </c>
      <c r="G585" s="75"/>
      <c r="H585" s="75"/>
      <c r="I585" s="208"/>
      <c r="J585" s="75"/>
      <c r="K585" s="75"/>
      <c r="L585" s="73"/>
      <c r="M585" s="254"/>
      <c r="N585" s="48"/>
      <c r="O585" s="48"/>
      <c r="P585" s="48"/>
      <c r="Q585" s="48"/>
      <c r="R585" s="48"/>
      <c r="S585" s="48"/>
      <c r="T585" s="96"/>
      <c r="AT585" s="25" t="s">
        <v>403</v>
      </c>
      <c r="AU585" s="25" t="s">
        <v>81</v>
      </c>
    </row>
    <row r="586" spans="2:65" s="1" customFormat="1" ht="25.5" customHeight="1">
      <c r="B586" s="47"/>
      <c r="C586" s="240" t="s">
        <v>1331</v>
      </c>
      <c r="D586" s="240" t="s">
        <v>396</v>
      </c>
      <c r="E586" s="241" t="s">
        <v>4473</v>
      </c>
      <c r="F586" s="242" t="s">
        <v>4474</v>
      </c>
      <c r="G586" s="243" t="s">
        <v>2831</v>
      </c>
      <c r="H586" s="244">
        <v>7</v>
      </c>
      <c r="I586" s="245"/>
      <c r="J586" s="246">
        <f>ROUND(I586*H586,2)</f>
        <v>0</v>
      </c>
      <c r="K586" s="242" t="s">
        <v>22</v>
      </c>
      <c r="L586" s="73"/>
      <c r="M586" s="247" t="s">
        <v>22</v>
      </c>
      <c r="N586" s="248" t="s">
        <v>44</v>
      </c>
      <c r="O586" s="48"/>
      <c r="P586" s="249">
        <f>O586*H586</f>
        <v>0</v>
      </c>
      <c r="Q586" s="249">
        <v>0</v>
      </c>
      <c r="R586" s="249">
        <f>Q586*H586</f>
        <v>0</v>
      </c>
      <c r="S586" s="249">
        <v>0</v>
      </c>
      <c r="T586" s="250">
        <f>S586*H586</f>
        <v>0</v>
      </c>
      <c r="AR586" s="25" t="s">
        <v>786</v>
      </c>
      <c r="AT586" s="25" t="s">
        <v>396</v>
      </c>
      <c r="AU586" s="25" t="s">
        <v>81</v>
      </c>
      <c r="AY586" s="25" t="s">
        <v>394</v>
      </c>
      <c r="BE586" s="251">
        <f>IF(N586="základní",J586,0)</f>
        <v>0</v>
      </c>
      <c r="BF586" s="251">
        <f>IF(N586="snížená",J586,0)</f>
        <v>0</v>
      </c>
      <c r="BG586" s="251">
        <f>IF(N586="zákl. přenesená",J586,0)</f>
        <v>0</v>
      </c>
      <c r="BH586" s="251">
        <f>IF(N586="sníž. přenesená",J586,0)</f>
        <v>0</v>
      </c>
      <c r="BI586" s="251">
        <f>IF(N586="nulová",J586,0)</f>
        <v>0</v>
      </c>
      <c r="BJ586" s="25" t="s">
        <v>24</v>
      </c>
      <c r="BK586" s="251">
        <f>ROUND(I586*H586,2)</f>
        <v>0</v>
      </c>
      <c r="BL586" s="25" t="s">
        <v>786</v>
      </c>
      <c r="BM586" s="25" t="s">
        <v>2247</v>
      </c>
    </row>
    <row r="587" spans="2:47" s="1" customFormat="1" ht="13.5">
      <c r="B587" s="47"/>
      <c r="C587" s="75"/>
      <c r="D587" s="252" t="s">
        <v>403</v>
      </c>
      <c r="E587" s="75"/>
      <c r="F587" s="253" t="s">
        <v>4474</v>
      </c>
      <c r="G587" s="75"/>
      <c r="H587" s="75"/>
      <c r="I587" s="208"/>
      <c r="J587" s="75"/>
      <c r="K587" s="75"/>
      <c r="L587" s="73"/>
      <c r="M587" s="254"/>
      <c r="N587" s="48"/>
      <c r="O587" s="48"/>
      <c r="P587" s="48"/>
      <c r="Q587" s="48"/>
      <c r="R587" s="48"/>
      <c r="S587" s="48"/>
      <c r="T587" s="96"/>
      <c r="AT587" s="25" t="s">
        <v>403</v>
      </c>
      <c r="AU587" s="25" t="s">
        <v>81</v>
      </c>
    </row>
    <row r="588" spans="2:65" s="1" customFormat="1" ht="25.5" customHeight="1">
      <c r="B588" s="47"/>
      <c r="C588" s="240" t="s">
        <v>1335</v>
      </c>
      <c r="D588" s="240" t="s">
        <v>396</v>
      </c>
      <c r="E588" s="241" t="s">
        <v>4475</v>
      </c>
      <c r="F588" s="242" t="s">
        <v>4476</v>
      </c>
      <c r="G588" s="243" t="s">
        <v>2831</v>
      </c>
      <c r="H588" s="244">
        <v>1</v>
      </c>
      <c r="I588" s="245"/>
      <c r="J588" s="246">
        <f>ROUND(I588*H588,2)</f>
        <v>0</v>
      </c>
      <c r="K588" s="242" t="s">
        <v>22</v>
      </c>
      <c r="L588" s="73"/>
      <c r="M588" s="247" t="s">
        <v>22</v>
      </c>
      <c r="N588" s="248" t="s">
        <v>44</v>
      </c>
      <c r="O588" s="48"/>
      <c r="P588" s="249">
        <f>O588*H588</f>
        <v>0</v>
      </c>
      <c r="Q588" s="249">
        <v>0</v>
      </c>
      <c r="R588" s="249">
        <f>Q588*H588</f>
        <v>0</v>
      </c>
      <c r="S588" s="249">
        <v>0</v>
      </c>
      <c r="T588" s="250">
        <f>S588*H588</f>
        <v>0</v>
      </c>
      <c r="AR588" s="25" t="s">
        <v>786</v>
      </c>
      <c r="AT588" s="25" t="s">
        <v>396</v>
      </c>
      <c r="AU588" s="25" t="s">
        <v>81</v>
      </c>
      <c r="AY588" s="25" t="s">
        <v>394</v>
      </c>
      <c r="BE588" s="251">
        <f>IF(N588="základní",J588,0)</f>
        <v>0</v>
      </c>
      <c r="BF588" s="251">
        <f>IF(N588="snížená",J588,0)</f>
        <v>0</v>
      </c>
      <c r="BG588" s="251">
        <f>IF(N588="zákl. přenesená",J588,0)</f>
        <v>0</v>
      </c>
      <c r="BH588" s="251">
        <f>IF(N588="sníž. přenesená",J588,0)</f>
        <v>0</v>
      </c>
      <c r="BI588" s="251">
        <f>IF(N588="nulová",J588,0)</f>
        <v>0</v>
      </c>
      <c r="BJ588" s="25" t="s">
        <v>24</v>
      </c>
      <c r="BK588" s="251">
        <f>ROUND(I588*H588,2)</f>
        <v>0</v>
      </c>
      <c r="BL588" s="25" t="s">
        <v>786</v>
      </c>
      <c r="BM588" s="25" t="s">
        <v>2256</v>
      </c>
    </row>
    <row r="589" spans="2:47" s="1" customFormat="1" ht="13.5">
      <c r="B589" s="47"/>
      <c r="C589" s="75"/>
      <c r="D589" s="252" t="s">
        <v>403</v>
      </c>
      <c r="E589" s="75"/>
      <c r="F589" s="253" t="s">
        <v>4476</v>
      </c>
      <c r="G589" s="75"/>
      <c r="H589" s="75"/>
      <c r="I589" s="208"/>
      <c r="J589" s="75"/>
      <c r="K589" s="75"/>
      <c r="L589" s="73"/>
      <c r="M589" s="254"/>
      <c r="N589" s="48"/>
      <c r="O589" s="48"/>
      <c r="P589" s="48"/>
      <c r="Q589" s="48"/>
      <c r="R589" s="48"/>
      <c r="S589" s="48"/>
      <c r="T589" s="96"/>
      <c r="AT589" s="25" t="s">
        <v>403</v>
      </c>
      <c r="AU589" s="25" t="s">
        <v>81</v>
      </c>
    </row>
    <row r="590" spans="2:65" s="1" customFormat="1" ht="16.5" customHeight="1">
      <c r="B590" s="47"/>
      <c r="C590" s="240" t="s">
        <v>1340</v>
      </c>
      <c r="D590" s="240" t="s">
        <v>396</v>
      </c>
      <c r="E590" s="241" t="s">
        <v>4477</v>
      </c>
      <c r="F590" s="242" t="s">
        <v>4478</v>
      </c>
      <c r="G590" s="243" t="s">
        <v>2831</v>
      </c>
      <c r="H590" s="244">
        <v>1</v>
      </c>
      <c r="I590" s="245"/>
      <c r="J590" s="246">
        <f>ROUND(I590*H590,2)</f>
        <v>0</v>
      </c>
      <c r="K590" s="242" t="s">
        <v>22</v>
      </c>
      <c r="L590" s="73"/>
      <c r="M590" s="247" t="s">
        <v>22</v>
      </c>
      <c r="N590" s="248" t="s">
        <v>44</v>
      </c>
      <c r="O590" s="48"/>
      <c r="P590" s="249">
        <f>O590*H590</f>
        <v>0</v>
      </c>
      <c r="Q590" s="249">
        <v>0</v>
      </c>
      <c r="R590" s="249">
        <f>Q590*H590</f>
        <v>0</v>
      </c>
      <c r="S590" s="249">
        <v>0</v>
      </c>
      <c r="T590" s="250">
        <f>S590*H590</f>
        <v>0</v>
      </c>
      <c r="AR590" s="25" t="s">
        <v>786</v>
      </c>
      <c r="AT590" s="25" t="s">
        <v>396</v>
      </c>
      <c r="AU590" s="25" t="s">
        <v>81</v>
      </c>
      <c r="AY590" s="25" t="s">
        <v>394</v>
      </c>
      <c r="BE590" s="251">
        <f>IF(N590="základní",J590,0)</f>
        <v>0</v>
      </c>
      <c r="BF590" s="251">
        <f>IF(N590="snížená",J590,0)</f>
        <v>0</v>
      </c>
      <c r="BG590" s="251">
        <f>IF(N590="zákl. přenesená",J590,0)</f>
        <v>0</v>
      </c>
      <c r="BH590" s="251">
        <f>IF(N590="sníž. přenesená",J590,0)</f>
        <v>0</v>
      </c>
      <c r="BI590" s="251">
        <f>IF(N590="nulová",J590,0)</f>
        <v>0</v>
      </c>
      <c r="BJ590" s="25" t="s">
        <v>24</v>
      </c>
      <c r="BK590" s="251">
        <f>ROUND(I590*H590,2)</f>
        <v>0</v>
      </c>
      <c r="BL590" s="25" t="s">
        <v>786</v>
      </c>
      <c r="BM590" s="25" t="s">
        <v>2266</v>
      </c>
    </row>
    <row r="591" spans="2:47" s="1" customFormat="1" ht="13.5">
      <c r="B591" s="47"/>
      <c r="C591" s="75"/>
      <c r="D591" s="252" t="s">
        <v>403</v>
      </c>
      <c r="E591" s="75"/>
      <c r="F591" s="253" t="s">
        <v>4478</v>
      </c>
      <c r="G591" s="75"/>
      <c r="H591" s="75"/>
      <c r="I591" s="208"/>
      <c r="J591" s="75"/>
      <c r="K591" s="75"/>
      <c r="L591" s="73"/>
      <c r="M591" s="254"/>
      <c r="N591" s="48"/>
      <c r="O591" s="48"/>
      <c r="P591" s="48"/>
      <c r="Q591" s="48"/>
      <c r="R591" s="48"/>
      <c r="S591" s="48"/>
      <c r="T591" s="96"/>
      <c r="AT591" s="25" t="s">
        <v>403</v>
      </c>
      <c r="AU591" s="25" t="s">
        <v>81</v>
      </c>
    </row>
    <row r="592" spans="2:65" s="1" customFormat="1" ht="16.5" customHeight="1">
      <c r="B592" s="47"/>
      <c r="C592" s="240" t="s">
        <v>1346</v>
      </c>
      <c r="D592" s="240" t="s">
        <v>396</v>
      </c>
      <c r="E592" s="241" t="s">
        <v>4479</v>
      </c>
      <c r="F592" s="242" t="s">
        <v>4480</v>
      </c>
      <c r="G592" s="243" t="s">
        <v>2831</v>
      </c>
      <c r="H592" s="244">
        <v>10</v>
      </c>
      <c r="I592" s="245"/>
      <c r="J592" s="246">
        <f>ROUND(I592*H592,2)</f>
        <v>0</v>
      </c>
      <c r="K592" s="242" t="s">
        <v>22</v>
      </c>
      <c r="L592" s="73"/>
      <c r="M592" s="247" t="s">
        <v>22</v>
      </c>
      <c r="N592" s="248" t="s">
        <v>44</v>
      </c>
      <c r="O592" s="48"/>
      <c r="P592" s="249">
        <f>O592*H592</f>
        <v>0</v>
      </c>
      <c r="Q592" s="249">
        <v>0</v>
      </c>
      <c r="R592" s="249">
        <f>Q592*H592</f>
        <v>0</v>
      </c>
      <c r="S592" s="249">
        <v>0</v>
      </c>
      <c r="T592" s="250">
        <f>S592*H592</f>
        <v>0</v>
      </c>
      <c r="AR592" s="25" t="s">
        <v>786</v>
      </c>
      <c r="AT592" s="25" t="s">
        <v>396</v>
      </c>
      <c r="AU592" s="25" t="s">
        <v>81</v>
      </c>
      <c r="AY592" s="25" t="s">
        <v>394</v>
      </c>
      <c r="BE592" s="251">
        <f>IF(N592="základní",J592,0)</f>
        <v>0</v>
      </c>
      <c r="BF592" s="251">
        <f>IF(N592="snížená",J592,0)</f>
        <v>0</v>
      </c>
      <c r="BG592" s="251">
        <f>IF(N592="zákl. přenesená",J592,0)</f>
        <v>0</v>
      </c>
      <c r="BH592" s="251">
        <f>IF(N592="sníž. přenesená",J592,0)</f>
        <v>0</v>
      </c>
      <c r="BI592" s="251">
        <f>IF(N592="nulová",J592,0)</f>
        <v>0</v>
      </c>
      <c r="BJ592" s="25" t="s">
        <v>24</v>
      </c>
      <c r="BK592" s="251">
        <f>ROUND(I592*H592,2)</f>
        <v>0</v>
      </c>
      <c r="BL592" s="25" t="s">
        <v>786</v>
      </c>
      <c r="BM592" s="25" t="s">
        <v>2274</v>
      </c>
    </row>
    <row r="593" spans="2:47" s="1" customFormat="1" ht="13.5">
      <c r="B593" s="47"/>
      <c r="C593" s="75"/>
      <c r="D593" s="252" t="s">
        <v>403</v>
      </c>
      <c r="E593" s="75"/>
      <c r="F593" s="253" t="s">
        <v>4480</v>
      </c>
      <c r="G593" s="75"/>
      <c r="H593" s="75"/>
      <c r="I593" s="208"/>
      <c r="J593" s="75"/>
      <c r="K593" s="75"/>
      <c r="L593" s="73"/>
      <c r="M593" s="254"/>
      <c r="N593" s="48"/>
      <c r="O593" s="48"/>
      <c r="P593" s="48"/>
      <c r="Q593" s="48"/>
      <c r="R593" s="48"/>
      <c r="S593" s="48"/>
      <c r="T593" s="96"/>
      <c r="AT593" s="25" t="s">
        <v>403</v>
      </c>
      <c r="AU593" s="25" t="s">
        <v>81</v>
      </c>
    </row>
    <row r="594" spans="2:65" s="1" customFormat="1" ht="25.5" customHeight="1">
      <c r="B594" s="47"/>
      <c r="C594" s="240" t="s">
        <v>1353</v>
      </c>
      <c r="D594" s="240" t="s">
        <v>396</v>
      </c>
      <c r="E594" s="241" t="s">
        <v>4481</v>
      </c>
      <c r="F594" s="242" t="s">
        <v>4482</v>
      </c>
      <c r="G594" s="243" t="s">
        <v>2831</v>
      </c>
      <c r="H594" s="244">
        <v>2</v>
      </c>
      <c r="I594" s="245"/>
      <c r="J594" s="246">
        <f>ROUND(I594*H594,2)</f>
        <v>0</v>
      </c>
      <c r="K594" s="242" t="s">
        <v>22</v>
      </c>
      <c r="L594" s="73"/>
      <c r="M594" s="247" t="s">
        <v>22</v>
      </c>
      <c r="N594" s="248" t="s">
        <v>44</v>
      </c>
      <c r="O594" s="48"/>
      <c r="P594" s="249">
        <f>O594*H594</f>
        <v>0</v>
      </c>
      <c r="Q594" s="249">
        <v>0</v>
      </c>
      <c r="R594" s="249">
        <f>Q594*H594</f>
        <v>0</v>
      </c>
      <c r="S594" s="249">
        <v>0</v>
      </c>
      <c r="T594" s="250">
        <f>S594*H594</f>
        <v>0</v>
      </c>
      <c r="AR594" s="25" t="s">
        <v>786</v>
      </c>
      <c r="AT594" s="25" t="s">
        <v>396</v>
      </c>
      <c r="AU594" s="25" t="s">
        <v>81</v>
      </c>
      <c r="AY594" s="25" t="s">
        <v>394</v>
      </c>
      <c r="BE594" s="251">
        <f>IF(N594="základní",J594,0)</f>
        <v>0</v>
      </c>
      <c r="BF594" s="251">
        <f>IF(N594="snížená",J594,0)</f>
        <v>0</v>
      </c>
      <c r="BG594" s="251">
        <f>IF(N594="zákl. přenesená",J594,0)</f>
        <v>0</v>
      </c>
      <c r="BH594" s="251">
        <f>IF(N594="sníž. přenesená",J594,0)</f>
        <v>0</v>
      </c>
      <c r="BI594" s="251">
        <f>IF(N594="nulová",J594,0)</f>
        <v>0</v>
      </c>
      <c r="BJ594" s="25" t="s">
        <v>24</v>
      </c>
      <c r="BK594" s="251">
        <f>ROUND(I594*H594,2)</f>
        <v>0</v>
      </c>
      <c r="BL594" s="25" t="s">
        <v>786</v>
      </c>
      <c r="BM594" s="25" t="s">
        <v>2283</v>
      </c>
    </row>
    <row r="595" spans="2:47" s="1" customFormat="1" ht="13.5">
      <c r="B595" s="47"/>
      <c r="C595" s="75"/>
      <c r="D595" s="252" t="s">
        <v>403</v>
      </c>
      <c r="E595" s="75"/>
      <c r="F595" s="253" t="s">
        <v>4482</v>
      </c>
      <c r="G595" s="75"/>
      <c r="H595" s="75"/>
      <c r="I595" s="208"/>
      <c r="J595" s="75"/>
      <c r="K595" s="75"/>
      <c r="L595" s="73"/>
      <c r="M595" s="254"/>
      <c r="N595" s="48"/>
      <c r="O595" s="48"/>
      <c r="P595" s="48"/>
      <c r="Q595" s="48"/>
      <c r="R595" s="48"/>
      <c r="S595" s="48"/>
      <c r="T595" s="96"/>
      <c r="AT595" s="25" t="s">
        <v>403</v>
      </c>
      <c r="AU595" s="25" t="s">
        <v>81</v>
      </c>
    </row>
    <row r="596" spans="2:65" s="1" customFormat="1" ht="25.5" customHeight="1">
      <c r="B596" s="47"/>
      <c r="C596" s="240" t="s">
        <v>1360</v>
      </c>
      <c r="D596" s="240" t="s">
        <v>396</v>
      </c>
      <c r="E596" s="241" t="s">
        <v>4483</v>
      </c>
      <c r="F596" s="242" t="s">
        <v>4484</v>
      </c>
      <c r="G596" s="243" t="s">
        <v>2831</v>
      </c>
      <c r="H596" s="244">
        <v>8</v>
      </c>
      <c r="I596" s="245"/>
      <c r="J596" s="246">
        <f>ROUND(I596*H596,2)</f>
        <v>0</v>
      </c>
      <c r="K596" s="242" t="s">
        <v>22</v>
      </c>
      <c r="L596" s="73"/>
      <c r="M596" s="247" t="s">
        <v>22</v>
      </c>
      <c r="N596" s="248" t="s">
        <v>44</v>
      </c>
      <c r="O596" s="48"/>
      <c r="P596" s="249">
        <f>O596*H596</f>
        <v>0</v>
      </c>
      <c r="Q596" s="249">
        <v>0</v>
      </c>
      <c r="R596" s="249">
        <f>Q596*H596</f>
        <v>0</v>
      </c>
      <c r="S596" s="249">
        <v>0</v>
      </c>
      <c r="T596" s="250">
        <f>S596*H596</f>
        <v>0</v>
      </c>
      <c r="AR596" s="25" t="s">
        <v>786</v>
      </c>
      <c r="AT596" s="25" t="s">
        <v>396</v>
      </c>
      <c r="AU596" s="25" t="s">
        <v>81</v>
      </c>
      <c r="AY596" s="25" t="s">
        <v>394</v>
      </c>
      <c r="BE596" s="251">
        <f>IF(N596="základní",J596,0)</f>
        <v>0</v>
      </c>
      <c r="BF596" s="251">
        <f>IF(N596="snížená",J596,0)</f>
        <v>0</v>
      </c>
      <c r="BG596" s="251">
        <f>IF(N596="zákl. přenesená",J596,0)</f>
        <v>0</v>
      </c>
      <c r="BH596" s="251">
        <f>IF(N596="sníž. přenesená",J596,0)</f>
        <v>0</v>
      </c>
      <c r="BI596" s="251">
        <f>IF(N596="nulová",J596,0)</f>
        <v>0</v>
      </c>
      <c r="BJ596" s="25" t="s">
        <v>24</v>
      </c>
      <c r="BK596" s="251">
        <f>ROUND(I596*H596,2)</f>
        <v>0</v>
      </c>
      <c r="BL596" s="25" t="s">
        <v>786</v>
      </c>
      <c r="BM596" s="25" t="s">
        <v>2292</v>
      </c>
    </row>
    <row r="597" spans="2:47" s="1" customFormat="1" ht="13.5">
      <c r="B597" s="47"/>
      <c r="C597" s="75"/>
      <c r="D597" s="252" t="s">
        <v>403</v>
      </c>
      <c r="E597" s="75"/>
      <c r="F597" s="253" t="s">
        <v>4484</v>
      </c>
      <c r="G597" s="75"/>
      <c r="H597" s="75"/>
      <c r="I597" s="208"/>
      <c r="J597" s="75"/>
      <c r="K597" s="75"/>
      <c r="L597" s="73"/>
      <c r="M597" s="254"/>
      <c r="N597" s="48"/>
      <c r="O597" s="48"/>
      <c r="P597" s="48"/>
      <c r="Q597" s="48"/>
      <c r="R597" s="48"/>
      <c r="S597" s="48"/>
      <c r="T597" s="96"/>
      <c r="AT597" s="25" t="s">
        <v>403</v>
      </c>
      <c r="AU597" s="25" t="s">
        <v>81</v>
      </c>
    </row>
    <row r="598" spans="2:65" s="1" customFormat="1" ht="25.5" customHeight="1">
      <c r="B598" s="47"/>
      <c r="C598" s="240" t="s">
        <v>1369</v>
      </c>
      <c r="D598" s="240" t="s">
        <v>396</v>
      </c>
      <c r="E598" s="241" t="s">
        <v>4485</v>
      </c>
      <c r="F598" s="242" t="s">
        <v>4486</v>
      </c>
      <c r="G598" s="243" t="s">
        <v>2831</v>
      </c>
      <c r="H598" s="244">
        <v>10</v>
      </c>
      <c r="I598" s="245"/>
      <c r="J598" s="246">
        <f>ROUND(I598*H598,2)</f>
        <v>0</v>
      </c>
      <c r="K598" s="242" t="s">
        <v>22</v>
      </c>
      <c r="L598" s="73"/>
      <c r="M598" s="247" t="s">
        <v>22</v>
      </c>
      <c r="N598" s="248" t="s">
        <v>44</v>
      </c>
      <c r="O598" s="48"/>
      <c r="P598" s="249">
        <f>O598*H598</f>
        <v>0</v>
      </c>
      <c r="Q598" s="249">
        <v>0</v>
      </c>
      <c r="R598" s="249">
        <f>Q598*H598</f>
        <v>0</v>
      </c>
      <c r="S598" s="249">
        <v>0</v>
      </c>
      <c r="T598" s="250">
        <f>S598*H598</f>
        <v>0</v>
      </c>
      <c r="AR598" s="25" t="s">
        <v>786</v>
      </c>
      <c r="AT598" s="25" t="s">
        <v>396</v>
      </c>
      <c r="AU598" s="25" t="s">
        <v>81</v>
      </c>
      <c r="AY598" s="25" t="s">
        <v>394</v>
      </c>
      <c r="BE598" s="251">
        <f>IF(N598="základní",J598,0)</f>
        <v>0</v>
      </c>
      <c r="BF598" s="251">
        <f>IF(N598="snížená",J598,0)</f>
        <v>0</v>
      </c>
      <c r="BG598" s="251">
        <f>IF(N598="zákl. přenesená",J598,0)</f>
        <v>0</v>
      </c>
      <c r="BH598" s="251">
        <f>IF(N598="sníž. přenesená",J598,0)</f>
        <v>0</v>
      </c>
      <c r="BI598" s="251">
        <f>IF(N598="nulová",J598,0)</f>
        <v>0</v>
      </c>
      <c r="BJ598" s="25" t="s">
        <v>24</v>
      </c>
      <c r="BK598" s="251">
        <f>ROUND(I598*H598,2)</f>
        <v>0</v>
      </c>
      <c r="BL598" s="25" t="s">
        <v>786</v>
      </c>
      <c r="BM598" s="25" t="s">
        <v>2302</v>
      </c>
    </row>
    <row r="599" spans="2:47" s="1" customFormat="1" ht="13.5">
      <c r="B599" s="47"/>
      <c r="C599" s="75"/>
      <c r="D599" s="252" t="s">
        <v>403</v>
      </c>
      <c r="E599" s="75"/>
      <c r="F599" s="253" t="s">
        <v>4486</v>
      </c>
      <c r="G599" s="75"/>
      <c r="H599" s="75"/>
      <c r="I599" s="208"/>
      <c r="J599" s="75"/>
      <c r="K599" s="75"/>
      <c r="L599" s="73"/>
      <c r="M599" s="254"/>
      <c r="N599" s="48"/>
      <c r="O599" s="48"/>
      <c r="P599" s="48"/>
      <c r="Q599" s="48"/>
      <c r="R599" s="48"/>
      <c r="S599" s="48"/>
      <c r="T599" s="96"/>
      <c r="AT599" s="25" t="s">
        <v>403</v>
      </c>
      <c r="AU599" s="25" t="s">
        <v>81</v>
      </c>
    </row>
    <row r="600" spans="2:65" s="1" customFormat="1" ht="25.5" customHeight="1">
      <c r="B600" s="47"/>
      <c r="C600" s="240" t="s">
        <v>1375</v>
      </c>
      <c r="D600" s="240" t="s">
        <v>396</v>
      </c>
      <c r="E600" s="241" t="s">
        <v>4487</v>
      </c>
      <c r="F600" s="242" t="s">
        <v>4488</v>
      </c>
      <c r="G600" s="243" t="s">
        <v>2831</v>
      </c>
      <c r="H600" s="244">
        <v>1</v>
      </c>
      <c r="I600" s="245"/>
      <c r="J600" s="246">
        <f>ROUND(I600*H600,2)</f>
        <v>0</v>
      </c>
      <c r="K600" s="242" t="s">
        <v>22</v>
      </c>
      <c r="L600" s="73"/>
      <c r="M600" s="247" t="s">
        <v>22</v>
      </c>
      <c r="N600" s="248" t="s">
        <v>44</v>
      </c>
      <c r="O600" s="48"/>
      <c r="P600" s="249">
        <f>O600*H600</f>
        <v>0</v>
      </c>
      <c r="Q600" s="249">
        <v>0</v>
      </c>
      <c r="R600" s="249">
        <f>Q600*H600</f>
        <v>0</v>
      </c>
      <c r="S600" s="249">
        <v>0</v>
      </c>
      <c r="T600" s="250">
        <f>S600*H600</f>
        <v>0</v>
      </c>
      <c r="AR600" s="25" t="s">
        <v>786</v>
      </c>
      <c r="AT600" s="25" t="s">
        <v>396</v>
      </c>
      <c r="AU600" s="25" t="s">
        <v>81</v>
      </c>
      <c r="AY600" s="25" t="s">
        <v>394</v>
      </c>
      <c r="BE600" s="251">
        <f>IF(N600="základní",J600,0)</f>
        <v>0</v>
      </c>
      <c r="BF600" s="251">
        <f>IF(N600="snížená",J600,0)</f>
        <v>0</v>
      </c>
      <c r="BG600" s="251">
        <f>IF(N600="zákl. přenesená",J600,0)</f>
        <v>0</v>
      </c>
      <c r="BH600" s="251">
        <f>IF(N600="sníž. přenesená",J600,0)</f>
        <v>0</v>
      </c>
      <c r="BI600" s="251">
        <f>IF(N600="nulová",J600,0)</f>
        <v>0</v>
      </c>
      <c r="BJ600" s="25" t="s">
        <v>24</v>
      </c>
      <c r="BK600" s="251">
        <f>ROUND(I600*H600,2)</f>
        <v>0</v>
      </c>
      <c r="BL600" s="25" t="s">
        <v>786</v>
      </c>
      <c r="BM600" s="25" t="s">
        <v>2313</v>
      </c>
    </row>
    <row r="601" spans="2:47" s="1" customFormat="1" ht="13.5">
      <c r="B601" s="47"/>
      <c r="C601" s="75"/>
      <c r="D601" s="252" t="s">
        <v>403</v>
      </c>
      <c r="E601" s="75"/>
      <c r="F601" s="253" t="s">
        <v>4488</v>
      </c>
      <c r="G601" s="75"/>
      <c r="H601" s="75"/>
      <c r="I601" s="208"/>
      <c r="J601" s="75"/>
      <c r="K601" s="75"/>
      <c r="L601" s="73"/>
      <c r="M601" s="254"/>
      <c r="N601" s="48"/>
      <c r="O601" s="48"/>
      <c r="P601" s="48"/>
      <c r="Q601" s="48"/>
      <c r="R601" s="48"/>
      <c r="S601" s="48"/>
      <c r="T601" s="96"/>
      <c r="AT601" s="25" t="s">
        <v>403</v>
      </c>
      <c r="AU601" s="25" t="s">
        <v>81</v>
      </c>
    </row>
    <row r="602" spans="2:65" s="1" customFormat="1" ht="16.5" customHeight="1">
      <c r="B602" s="47"/>
      <c r="C602" s="240" t="s">
        <v>1380</v>
      </c>
      <c r="D602" s="240" t="s">
        <v>396</v>
      </c>
      <c r="E602" s="241" t="s">
        <v>4489</v>
      </c>
      <c r="F602" s="242" t="s">
        <v>4490</v>
      </c>
      <c r="G602" s="243" t="s">
        <v>2831</v>
      </c>
      <c r="H602" s="244">
        <v>10</v>
      </c>
      <c r="I602" s="245"/>
      <c r="J602" s="246">
        <f>ROUND(I602*H602,2)</f>
        <v>0</v>
      </c>
      <c r="K602" s="242" t="s">
        <v>22</v>
      </c>
      <c r="L602" s="73"/>
      <c r="M602" s="247" t="s">
        <v>22</v>
      </c>
      <c r="N602" s="248" t="s">
        <v>44</v>
      </c>
      <c r="O602" s="48"/>
      <c r="P602" s="249">
        <f>O602*H602</f>
        <v>0</v>
      </c>
      <c r="Q602" s="249">
        <v>0</v>
      </c>
      <c r="R602" s="249">
        <f>Q602*H602</f>
        <v>0</v>
      </c>
      <c r="S602" s="249">
        <v>0</v>
      </c>
      <c r="T602" s="250">
        <f>S602*H602</f>
        <v>0</v>
      </c>
      <c r="AR602" s="25" t="s">
        <v>786</v>
      </c>
      <c r="AT602" s="25" t="s">
        <v>396</v>
      </c>
      <c r="AU602" s="25" t="s">
        <v>81</v>
      </c>
      <c r="AY602" s="25" t="s">
        <v>394</v>
      </c>
      <c r="BE602" s="251">
        <f>IF(N602="základní",J602,0)</f>
        <v>0</v>
      </c>
      <c r="BF602" s="251">
        <f>IF(N602="snížená",J602,0)</f>
        <v>0</v>
      </c>
      <c r="BG602" s="251">
        <f>IF(N602="zákl. přenesená",J602,0)</f>
        <v>0</v>
      </c>
      <c r="BH602" s="251">
        <f>IF(N602="sníž. přenesená",J602,0)</f>
        <v>0</v>
      </c>
      <c r="BI602" s="251">
        <f>IF(N602="nulová",J602,0)</f>
        <v>0</v>
      </c>
      <c r="BJ602" s="25" t="s">
        <v>24</v>
      </c>
      <c r="BK602" s="251">
        <f>ROUND(I602*H602,2)</f>
        <v>0</v>
      </c>
      <c r="BL602" s="25" t="s">
        <v>786</v>
      </c>
      <c r="BM602" s="25" t="s">
        <v>2324</v>
      </c>
    </row>
    <row r="603" spans="2:47" s="1" customFormat="1" ht="13.5">
      <c r="B603" s="47"/>
      <c r="C603" s="75"/>
      <c r="D603" s="252" t="s">
        <v>403</v>
      </c>
      <c r="E603" s="75"/>
      <c r="F603" s="253" t="s">
        <v>4490</v>
      </c>
      <c r="G603" s="75"/>
      <c r="H603" s="75"/>
      <c r="I603" s="208"/>
      <c r="J603" s="75"/>
      <c r="K603" s="75"/>
      <c r="L603" s="73"/>
      <c r="M603" s="254"/>
      <c r="N603" s="48"/>
      <c r="O603" s="48"/>
      <c r="P603" s="48"/>
      <c r="Q603" s="48"/>
      <c r="R603" s="48"/>
      <c r="S603" s="48"/>
      <c r="T603" s="96"/>
      <c r="AT603" s="25" t="s">
        <v>403</v>
      </c>
      <c r="AU603" s="25" t="s">
        <v>81</v>
      </c>
    </row>
    <row r="604" spans="2:65" s="1" customFormat="1" ht="25.5" customHeight="1">
      <c r="B604" s="47"/>
      <c r="C604" s="240" t="s">
        <v>1385</v>
      </c>
      <c r="D604" s="240" t="s">
        <v>396</v>
      </c>
      <c r="E604" s="241" t="s">
        <v>4491</v>
      </c>
      <c r="F604" s="242" t="s">
        <v>4492</v>
      </c>
      <c r="G604" s="243" t="s">
        <v>2831</v>
      </c>
      <c r="H604" s="244">
        <v>1</v>
      </c>
      <c r="I604" s="245"/>
      <c r="J604" s="246">
        <f>ROUND(I604*H604,2)</f>
        <v>0</v>
      </c>
      <c r="K604" s="242" t="s">
        <v>22</v>
      </c>
      <c r="L604" s="73"/>
      <c r="M604" s="247" t="s">
        <v>22</v>
      </c>
      <c r="N604" s="248" t="s">
        <v>44</v>
      </c>
      <c r="O604" s="48"/>
      <c r="P604" s="249">
        <f>O604*H604</f>
        <v>0</v>
      </c>
      <c r="Q604" s="249">
        <v>0</v>
      </c>
      <c r="R604" s="249">
        <f>Q604*H604</f>
        <v>0</v>
      </c>
      <c r="S604" s="249">
        <v>0</v>
      </c>
      <c r="T604" s="250">
        <f>S604*H604</f>
        <v>0</v>
      </c>
      <c r="AR604" s="25" t="s">
        <v>786</v>
      </c>
      <c r="AT604" s="25" t="s">
        <v>396</v>
      </c>
      <c r="AU604" s="25" t="s">
        <v>81</v>
      </c>
      <c r="AY604" s="25" t="s">
        <v>394</v>
      </c>
      <c r="BE604" s="251">
        <f>IF(N604="základní",J604,0)</f>
        <v>0</v>
      </c>
      <c r="BF604" s="251">
        <f>IF(N604="snížená",J604,0)</f>
        <v>0</v>
      </c>
      <c r="BG604" s="251">
        <f>IF(N604="zákl. přenesená",J604,0)</f>
        <v>0</v>
      </c>
      <c r="BH604" s="251">
        <f>IF(N604="sníž. přenesená",J604,0)</f>
        <v>0</v>
      </c>
      <c r="BI604" s="251">
        <f>IF(N604="nulová",J604,0)</f>
        <v>0</v>
      </c>
      <c r="BJ604" s="25" t="s">
        <v>24</v>
      </c>
      <c r="BK604" s="251">
        <f>ROUND(I604*H604,2)</f>
        <v>0</v>
      </c>
      <c r="BL604" s="25" t="s">
        <v>786</v>
      </c>
      <c r="BM604" s="25" t="s">
        <v>2332</v>
      </c>
    </row>
    <row r="605" spans="2:47" s="1" customFormat="1" ht="13.5">
      <c r="B605" s="47"/>
      <c r="C605" s="75"/>
      <c r="D605" s="252" t="s">
        <v>403</v>
      </c>
      <c r="E605" s="75"/>
      <c r="F605" s="253" t="s">
        <v>4492</v>
      </c>
      <c r="G605" s="75"/>
      <c r="H605" s="75"/>
      <c r="I605" s="208"/>
      <c r="J605" s="75"/>
      <c r="K605" s="75"/>
      <c r="L605" s="73"/>
      <c r="M605" s="254"/>
      <c r="N605" s="48"/>
      <c r="O605" s="48"/>
      <c r="P605" s="48"/>
      <c r="Q605" s="48"/>
      <c r="R605" s="48"/>
      <c r="S605" s="48"/>
      <c r="T605" s="96"/>
      <c r="AT605" s="25" t="s">
        <v>403</v>
      </c>
      <c r="AU605" s="25" t="s">
        <v>81</v>
      </c>
    </row>
    <row r="606" spans="2:65" s="1" customFormat="1" ht="25.5" customHeight="1">
      <c r="B606" s="47"/>
      <c r="C606" s="240" t="s">
        <v>1391</v>
      </c>
      <c r="D606" s="240" t="s">
        <v>396</v>
      </c>
      <c r="E606" s="241" t="s">
        <v>4493</v>
      </c>
      <c r="F606" s="242" t="s">
        <v>4494</v>
      </c>
      <c r="G606" s="243" t="s">
        <v>2831</v>
      </c>
      <c r="H606" s="244">
        <v>1</v>
      </c>
      <c r="I606" s="245"/>
      <c r="J606" s="246">
        <f>ROUND(I606*H606,2)</f>
        <v>0</v>
      </c>
      <c r="K606" s="242" t="s">
        <v>22</v>
      </c>
      <c r="L606" s="73"/>
      <c r="M606" s="247" t="s">
        <v>22</v>
      </c>
      <c r="N606" s="248" t="s">
        <v>44</v>
      </c>
      <c r="O606" s="48"/>
      <c r="P606" s="249">
        <f>O606*H606</f>
        <v>0</v>
      </c>
      <c r="Q606" s="249">
        <v>0</v>
      </c>
      <c r="R606" s="249">
        <f>Q606*H606</f>
        <v>0</v>
      </c>
      <c r="S606" s="249">
        <v>0</v>
      </c>
      <c r="T606" s="250">
        <f>S606*H606</f>
        <v>0</v>
      </c>
      <c r="AR606" s="25" t="s">
        <v>786</v>
      </c>
      <c r="AT606" s="25" t="s">
        <v>396</v>
      </c>
      <c r="AU606" s="25" t="s">
        <v>81</v>
      </c>
      <c r="AY606" s="25" t="s">
        <v>394</v>
      </c>
      <c r="BE606" s="251">
        <f>IF(N606="základní",J606,0)</f>
        <v>0</v>
      </c>
      <c r="BF606" s="251">
        <f>IF(N606="snížená",J606,0)</f>
        <v>0</v>
      </c>
      <c r="BG606" s="251">
        <f>IF(N606="zákl. přenesená",J606,0)</f>
        <v>0</v>
      </c>
      <c r="BH606" s="251">
        <f>IF(N606="sníž. přenesená",J606,0)</f>
        <v>0</v>
      </c>
      <c r="BI606" s="251">
        <f>IF(N606="nulová",J606,0)</f>
        <v>0</v>
      </c>
      <c r="BJ606" s="25" t="s">
        <v>24</v>
      </c>
      <c r="BK606" s="251">
        <f>ROUND(I606*H606,2)</f>
        <v>0</v>
      </c>
      <c r="BL606" s="25" t="s">
        <v>786</v>
      </c>
      <c r="BM606" s="25" t="s">
        <v>2344</v>
      </c>
    </row>
    <row r="607" spans="2:47" s="1" customFormat="1" ht="13.5">
      <c r="B607" s="47"/>
      <c r="C607" s="75"/>
      <c r="D607" s="252" t="s">
        <v>403</v>
      </c>
      <c r="E607" s="75"/>
      <c r="F607" s="253" t="s">
        <v>4494</v>
      </c>
      <c r="G607" s="75"/>
      <c r="H607" s="75"/>
      <c r="I607" s="208"/>
      <c r="J607" s="75"/>
      <c r="K607" s="75"/>
      <c r="L607" s="73"/>
      <c r="M607" s="254"/>
      <c r="N607" s="48"/>
      <c r="O607" s="48"/>
      <c r="P607" s="48"/>
      <c r="Q607" s="48"/>
      <c r="R607" s="48"/>
      <c r="S607" s="48"/>
      <c r="T607" s="96"/>
      <c r="AT607" s="25" t="s">
        <v>403</v>
      </c>
      <c r="AU607" s="25" t="s">
        <v>81</v>
      </c>
    </row>
    <row r="608" spans="2:65" s="1" customFormat="1" ht="25.5" customHeight="1">
      <c r="B608" s="47"/>
      <c r="C608" s="240" t="s">
        <v>1397</v>
      </c>
      <c r="D608" s="240" t="s">
        <v>396</v>
      </c>
      <c r="E608" s="241" t="s">
        <v>4495</v>
      </c>
      <c r="F608" s="242" t="s">
        <v>4496</v>
      </c>
      <c r="G608" s="243" t="s">
        <v>2831</v>
      </c>
      <c r="H608" s="244">
        <v>1</v>
      </c>
      <c r="I608" s="245"/>
      <c r="J608" s="246">
        <f>ROUND(I608*H608,2)</f>
        <v>0</v>
      </c>
      <c r="K608" s="242" t="s">
        <v>22</v>
      </c>
      <c r="L608" s="73"/>
      <c r="M608" s="247" t="s">
        <v>22</v>
      </c>
      <c r="N608" s="248" t="s">
        <v>44</v>
      </c>
      <c r="O608" s="48"/>
      <c r="P608" s="249">
        <f>O608*H608</f>
        <v>0</v>
      </c>
      <c r="Q608" s="249">
        <v>0</v>
      </c>
      <c r="R608" s="249">
        <f>Q608*H608</f>
        <v>0</v>
      </c>
      <c r="S608" s="249">
        <v>0</v>
      </c>
      <c r="T608" s="250">
        <f>S608*H608</f>
        <v>0</v>
      </c>
      <c r="AR608" s="25" t="s">
        <v>786</v>
      </c>
      <c r="AT608" s="25" t="s">
        <v>396</v>
      </c>
      <c r="AU608" s="25" t="s">
        <v>81</v>
      </c>
      <c r="AY608" s="25" t="s">
        <v>394</v>
      </c>
      <c r="BE608" s="251">
        <f>IF(N608="základní",J608,0)</f>
        <v>0</v>
      </c>
      <c r="BF608" s="251">
        <f>IF(N608="snížená",J608,0)</f>
        <v>0</v>
      </c>
      <c r="BG608" s="251">
        <f>IF(N608="zákl. přenesená",J608,0)</f>
        <v>0</v>
      </c>
      <c r="BH608" s="251">
        <f>IF(N608="sníž. přenesená",J608,0)</f>
        <v>0</v>
      </c>
      <c r="BI608" s="251">
        <f>IF(N608="nulová",J608,0)</f>
        <v>0</v>
      </c>
      <c r="BJ608" s="25" t="s">
        <v>24</v>
      </c>
      <c r="BK608" s="251">
        <f>ROUND(I608*H608,2)</f>
        <v>0</v>
      </c>
      <c r="BL608" s="25" t="s">
        <v>786</v>
      </c>
      <c r="BM608" s="25" t="s">
        <v>2352</v>
      </c>
    </row>
    <row r="609" spans="2:47" s="1" customFormat="1" ht="13.5">
      <c r="B609" s="47"/>
      <c r="C609" s="75"/>
      <c r="D609" s="252" t="s">
        <v>403</v>
      </c>
      <c r="E609" s="75"/>
      <c r="F609" s="253" t="s">
        <v>4496</v>
      </c>
      <c r="G609" s="75"/>
      <c r="H609" s="75"/>
      <c r="I609" s="208"/>
      <c r="J609" s="75"/>
      <c r="K609" s="75"/>
      <c r="L609" s="73"/>
      <c r="M609" s="254"/>
      <c r="N609" s="48"/>
      <c r="O609" s="48"/>
      <c r="P609" s="48"/>
      <c r="Q609" s="48"/>
      <c r="R609" s="48"/>
      <c r="S609" s="48"/>
      <c r="T609" s="96"/>
      <c r="AT609" s="25" t="s">
        <v>403</v>
      </c>
      <c r="AU609" s="25" t="s">
        <v>81</v>
      </c>
    </row>
    <row r="610" spans="2:65" s="1" customFormat="1" ht="25.5" customHeight="1">
      <c r="B610" s="47"/>
      <c r="C610" s="240" t="s">
        <v>1425</v>
      </c>
      <c r="D610" s="240" t="s">
        <v>396</v>
      </c>
      <c r="E610" s="241" t="s">
        <v>4497</v>
      </c>
      <c r="F610" s="242" t="s">
        <v>4498</v>
      </c>
      <c r="G610" s="243" t="s">
        <v>2831</v>
      </c>
      <c r="H610" s="244">
        <v>1</v>
      </c>
      <c r="I610" s="245"/>
      <c r="J610" s="246">
        <f>ROUND(I610*H610,2)</f>
        <v>0</v>
      </c>
      <c r="K610" s="242" t="s">
        <v>22</v>
      </c>
      <c r="L610" s="73"/>
      <c r="M610" s="247" t="s">
        <v>22</v>
      </c>
      <c r="N610" s="248" t="s">
        <v>44</v>
      </c>
      <c r="O610" s="48"/>
      <c r="P610" s="249">
        <f>O610*H610</f>
        <v>0</v>
      </c>
      <c r="Q610" s="249">
        <v>0</v>
      </c>
      <c r="R610" s="249">
        <f>Q610*H610</f>
        <v>0</v>
      </c>
      <c r="S610" s="249">
        <v>0</v>
      </c>
      <c r="T610" s="250">
        <f>S610*H610</f>
        <v>0</v>
      </c>
      <c r="AR610" s="25" t="s">
        <v>786</v>
      </c>
      <c r="AT610" s="25" t="s">
        <v>396</v>
      </c>
      <c r="AU610" s="25" t="s">
        <v>81</v>
      </c>
      <c r="AY610" s="25" t="s">
        <v>394</v>
      </c>
      <c r="BE610" s="251">
        <f>IF(N610="základní",J610,0)</f>
        <v>0</v>
      </c>
      <c r="BF610" s="251">
        <f>IF(N610="snížená",J610,0)</f>
        <v>0</v>
      </c>
      <c r="BG610" s="251">
        <f>IF(N610="zákl. přenesená",J610,0)</f>
        <v>0</v>
      </c>
      <c r="BH610" s="251">
        <f>IF(N610="sníž. přenesená",J610,0)</f>
        <v>0</v>
      </c>
      <c r="BI610" s="251">
        <f>IF(N610="nulová",J610,0)</f>
        <v>0</v>
      </c>
      <c r="BJ610" s="25" t="s">
        <v>24</v>
      </c>
      <c r="BK610" s="251">
        <f>ROUND(I610*H610,2)</f>
        <v>0</v>
      </c>
      <c r="BL610" s="25" t="s">
        <v>786</v>
      </c>
      <c r="BM610" s="25" t="s">
        <v>2363</v>
      </c>
    </row>
    <row r="611" spans="2:47" s="1" customFormat="1" ht="13.5">
      <c r="B611" s="47"/>
      <c r="C611" s="75"/>
      <c r="D611" s="252" t="s">
        <v>403</v>
      </c>
      <c r="E611" s="75"/>
      <c r="F611" s="253" t="s">
        <v>4498</v>
      </c>
      <c r="G611" s="75"/>
      <c r="H611" s="75"/>
      <c r="I611" s="208"/>
      <c r="J611" s="75"/>
      <c r="K611" s="75"/>
      <c r="L611" s="73"/>
      <c r="M611" s="254"/>
      <c r="N611" s="48"/>
      <c r="O611" s="48"/>
      <c r="P611" s="48"/>
      <c r="Q611" s="48"/>
      <c r="R611" s="48"/>
      <c r="S611" s="48"/>
      <c r="T611" s="96"/>
      <c r="AT611" s="25" t="s">
        <v>403</v>
      </c>
      <c r="AU611" s="25" t="s">
        <v>81</v>
      </c>
    </row>
    <row r="612" spans="2:65" s="1" customFormat="1" ht="25.5" customHeight="1">
      <c r="B612" s="47"/>
      <c r="C612" s="240" t="s">
        <v>1431</v>
      </c>
      <c r="D612" s="240" t="s">
        <v>396</v>
      </c>
      <c r="E612" s="241" t="s">
        <v>4499</v>
      </c>
      <c r="F612" s="242" t="s">
        <v>4500</v>
      </c>
      <c r="G612" s="243" t="s">
        <v>2831</v>
      </c>
      <c r="H612" s="244">
        <v>1</v>
      </c>
      <c r="I612" s="245"/>
      <c r="J612" s="246">
        <f>ROUND(I612*H612,2)</f>
        <v>0</v>
      </c>
      <c r="K612" s="242" t="s">
        <v>22</v>
      </c>
      <c r="L612" s="73"/>
      <c r="M612" s="247" t="s">
        <v>22</v>
      </c>
      <c r="N612" s="248" t="s">
        <v>44</v>
      </c>
      <c r="O612" s="48"/>
      <c r="P612" s="249">
        <f>O612*H612</f>
        <v>0</v>
      </c>
      <c r="Q612" s="249">
        <v>0</v>
      </c>
      <c r="R612" s="249">
        <f>Q612*H612</f>
        <v>0</v>
      </c>
      <c r="S612" s="249">
        <v>0</v>
      </c>
      <c r="T612" s="250">
        <f>S612*H612</f>
        <v>0</v>
      </c>
      <c r="AR612" s="25" t="s">
        <v>786</v>
      </c>
      <c r="AT612" s="25" t="s">
        <v>396</v>
      </c>
      <c r="AU612" s="25" t="s">
        <v>81</v>
      </c>
      <c r="AY612" s="25" t="s">
        <v>394</v>
      </c>
      <c r="BE612" s="251">
        <f>IF(N612="základní",J612,0)</f>
        <v>0</v>
      </c>
      <c r="BF612" s="251">
        <f>IF(N612="snížená",J612,0)</f>
        <v>0</v>
      </c>
      <c r="BG612" s="251">
        <f>IF(N612="zákl. přenesená",J612,0)</f>
        <v>0</v>
      </c>
      <c r="BH612" s="251">
        <f>IF(N612="sníž. přenesená",J612,0)</f>
        <v>0</v>
      </c>
      <c r="BI612" s="251">
        <f>IF(N612="nulová",J612,0)</f>
        <v>0</v>
      </c>
      <c r="BJ612" s="25" t="s">
        <v>24</v>
      </c>
      <c r="BK612" s="251">
        <f>ROUND(I612*H612,2)</f>
        <v>0</v>
      </c>
      <c r="BL612" s="25" t="s">
        <v>786</v>
      </c>
      <c r="BM612" s="25" t="s">
        <v>2373</v>
      </c>
    </row>
    <row r="613" spans="2:47" s="1" customFormat="1" ht="13.5">
      <c r="B613" s="47"/>
      <c r="C613" s="75"/>
      <c r="D613" s="252" t="s">
        <v>403</v>
      </c>
      <c r="E613" s="75"/>
      <c r="F613" s="253" t="s">
        <v>4500</v>
      </c>
      <c r="G613" s="75"/>
      <c r="H613" s="75"/>
      <c r="I613" s="208"/>
      <c r="J613" s="75"/>
      <c r="K613" s="75"/>
      <c r="L613" s="73"/>
      <c r="M613" s="254"/>
      <c r="N613" s="48"/>
      <c r="O613" s="48"/>
      <c r="P613" s="48"/>
      <c r="Q613" s="48"/>
      <c r="R613" s="48"/>
      <c r="S613" s="48"/>
      <c r="T613" s="96"/>
      <c r="AT613" s="25" t="s">
        <v>403</v>
      </c>
      <c r="AU613" s="25" t="s">
        <v>81</v>
      </c>
    </row>
    <row r="614" spans="2:65" s="1" customFormat="1" ht="25.5" customHeight="1">
      <c r="B614" s="47"/>
      <c r="C614" s="240" t="s">
        <v>1437</v>
      </c>
      <c r="D614" s="240" t="s">
        <v>396</v>
      </c>
      <c r="E614" s="241" t="s">
        <v>4501</v>
      </c>
      <c r="F614" s="242" t="s">
        <v>4502</v>
      </c>
      <c r="G614" s="243" t="s">
        <v>2831</v>
      </c>
      <c r="H614" s="244">
        <v>1</v>
      </c>
      <c r="I614" s="245"/>
      <c r="J614" s="246">
        <f>ROUND(I614*H614,2)</f>
        <v>0</v>
      </c>
      <c r="K614" s="242" t="s">
        <v>22</v>
      </c>
      <c r="L614" s="73"/>
      <c r="M614" s="247" t="s">
        <v>22</v>
      </c>
      <c r="N614" s="248" t="s">
        <v>44</v>
      </c>
      <c r="O614" s="48"/>
      <c r="P614" s="249">
        <f>O614*H614</f>
        <v>0</v>
      </c>
      <c r="Q614" s="249">
        <v>0</v>
      </c>
      <c r="R614" s="249">
        <f>Q614*H614</f>
        <v>0</v>
      </c>
      <c r="S614" s="249">
        <v>0</v>
      </c>
      <c r="T614" s="250">
        <f>S614*H614</f>
        <v>0</v>
      </c>
      <c r="AR614" s="25" t="s">
        <v>786</v>
      </c>
      <c r="AT614" s="25" t="s">
        <v>396</v>
      </c>
      <c r="AU614" s="25" t="s">
        <v>81</v>
      </c>
      <c r="AY614" s="25" t="s">
        <v>394</v>
      </c>
      <c r="BE614" s="251">
        <f>IF(N614="základní",J614,0)</f>
        <v>0</v>
      </c>
      <c r="BF614" s="251">
        <f>IF(N614="snížená",J614,0)</f>
        <v>0</v>
      </c>
      <c r="BG614" s="251">
        <f>IF(N614="zákl. přenesená",J614,0)</f>
        <v>0</v>
      </c>
      <c r="BH614" s="251">
        <f>IF(N614="sníž. přenesená",J614,0)</f>
        <v>0</v>
      </c>
      <c r="BI614" s="251">
        <f>IF(N614="nulová",J614,0)</f>
        <v>0</v>
      </c>
      <c r="BJ614" s="25" t="s">
        <v>24</v>
      </c>
      <c r="BK614" s="251">
        <f>ROUND(I614*H614,2)</f>
        <v>0</v>
      </c>
      <c r="BL614" s="25" t="s">
        <v>786</v>
      </c>
      <c r="BM614" s="25" t="s">
        <v>2385</v>
      </c>
    </row>
    <row r="615" spans="2:47" s="1" customFormat="1" ht="13.5">
      <c r="B615" s="47"/>
      <c r="C615" s="75"/>
      <c r="D615" s="252" t="s">
        <v>403</v>
      </c>
      <c r="E615" s="75"/>
      <c r="F615" s="253" t="s">
        <v>4502</v>
      </c>
      <c r="G615" s="75"/>
      <c r="H615" s="75"/>
      <c r="I615" s="208"/>
      <c r="J615" s="75"/>
      <c r="K615" s="75"/>
      <c r="L615" s="73"/>
      <c r="M615" s="254"/>
      <c r="N615" s="48"/>
      <c r="O615" s="48"/>
      <c r="P615" s="48"/>
      <c r="Q615" s="48"/>
      <c r="R615" s="48"/>
      <c r="S615" s="48"/>
      <c r="T615" s="96"/>
      <c r="AT615" s="25" t="s">
        <v>403</v>
      </c>
      <c r="AU615" s="25" t="s">
        <v>81</v>
      </c>
    </row>
    <row r="616" spans="2:65" s="1" customFormat="1" ht="25.5" customHeight="1">
      <c r="B616" s="47"/>
      <c r="C616" s="240" t="s">
        <v>1443</v>
      </c>
      <c r="D616" s="240" t="s">
        <v>396</v>
      </c>
      <c r="E616" s="241" t="s">
        <v>4503</v>
      </c>
      <c r="F616" s="242" t="s">
        <v>4504</v>
      </c>
      <c r="G616" s="243" t="s">
        <v>2831</v>
      </c>
      <c r="H616" s="244">
        <v>1</v>
      </c>
      <c r="I616" s="245"/>
      <c r="J616" s="246">
        <f>ROUND(I616*H616,2)</f>
        <v>0</v>
      </c>
      <c r="K616" s="242" t="s">
        <v>22</v>
      </c>
      <c r="L616" s="73"/>
      <c r="M616" s="247" t="s">
        <v>22</v>
      </c>
      <c r="N616" s="248" t="s">
        <v>44</v>
      </c>
      <c r="O616" s="48"/>
      <c r="P616" s="249">
        <f>O616*H616</f>
        <v>0</v>
      </c>
      <c r="Q616" s="249">
        <v>0</v>
      </c>
      <c r="R616" s="249">
        <f>Q616*H616</f>
        <v>0</v>
      </c>
      <c r="S616" s="249">
        <v>0</v>
      </c>
      <c r="T616" s="250">
        <f>S616*H616</f>
        <v>0</v>
      </c>
      <c r="AR616" s="25" t="s">
        <v>786</v>
      </c>
      <c r="AT616" s="25" t="s">
        <v>396</v>
      </c>
      <c r="AU616" s="25" t="s">
        <v>81</v>
      </c>
      <c r="AY616" s="25" t="s">
        <v>394</v>
      </c>
      <c r="BE616" s="251">
        <f>IF(N616="základní",J616,0)</f>
        <v>0</v>
      </c>
      <c r="BF616" s="251">
        <f>IF(N616="snížená",J616,0)</f>
        <v>0</v>
      </c>
      <c r="BG616" s="251">
        <f>IF(N616="zákl. přenesená",J616,0)</f>
        <v>0</v>
      </c>
      <c r="BH616" s="251">
        <f>IF(N616="sníž. přenesená",J616,0)</f>
        <v>0</v>
      </c>
      <c r="BI616" s="251">
        <f>IF(N616="nulová",J616,0)</f>
        <v>0</v>
      </c>
      <c r="BJ616" s="25" t="s">
        <v>24</v>
      </c>
      <c r="BK616" s="251">
        <f>ROUND(I616*H616,2)</f>
        <v>0</v>
      </c>
      <c r="BL616" s="25" t="s">
        <v>786</v>
      </c>
      <c r="BM616" s="25" t="s">
        <v>2393</v>
      </c>
    </row>
    <row r="617" spans="2:47" s="1" customFormat="1" ht="13.5">
      <c r="B617" s="47"/>
      <c r="C617" s="75"/>
      <c r="D617" s="252" t="s">
        <v>403</v>
      </c>
      <c r="E617" s="75"/>
      <c r="F617" s="253" t="s">
        <v>4504</v>
      </c>
      <c r="G617" s="75"/>
      <c r="H617" s="75"/>
      <c r="I617" s="208"/>
      <c r="J617" s="75"/>
      <c r="K617" s="75"/>
      <c r="L617" s="73"/>
      <c r="M617" s="254"/>
      <c r="N617" s="48"/>
      <c r="O617" s="48"/>
      <c r="P617" s="48"/>
      <c r="Q617" s="48"/>
      <c r="R617" s="48"/>
      <c r="S617" s="48"/>
      <c r="T617" s="96"/>
      <c r="AT617" s="25" t="s">
        <v>403</v>
      </c>
      <c r="AU617" s="25" t="s">
        <v>81</v>
      </c>
    </row>
    <row r="618" spans="2:65" s="1" customFormat="1" ht="25.5" customHeight="1">
      <c r="B618" s="47"/>
      <c r="C618" s="240" t="s">
        <v>1448</v>
      </c>
      <c r="D618" s="240" t="s">
        <v>396</v>
      </c>
      <c r="E618" s="241" t="s">
        <v>4505</v>
      </c>
      <c r="F618" s="242" t="s">
        <v>4506</v>
      </c>
      <c r="G618" s="243" t="s">
        <v>2831</v>
      </c>
      <c r="H618" s="244">
        <v>1</v>
      </c>
      <c r="I618" s="245"/>
      <c r="J618" s="246">
        <f>ROUND(I618*H618,2)</f>
        <v>0</v>
      </c>
      <c r="K618" s="242" t="s">
        <v>22</v>
      </c>
      <c r="L618" s="73"/>
      <c r="M618" s="247" t="s">
        <v>22</v>
      </c>
      <c r="N618" s="248" t="s">
        <v>44</v>
      </c>
      <c r="O618" s="48"/>
      <c r="P618" s="249">
        <f>O618*H618</f>
        <v>0</v>
      </c>
      <c r="Q618" s="249">
        <v>0</v>
      </c>
      <c r="R618" s="249">
        <f>Q618*H618</f>
        <v>0</v>
      </c>
      <c r="S618" s="249">
        <v>0</v>
      </c>
      <c r="T618" s="250">
        <f>S618*H618</f>
        <v>0</v>
      </c>
      <c r="AR618" s="25" t="s">
        <v>786</v>
      </c>
      <c r="AT618" s="25" t="s">
        <v>396</v>
      </c>
      <c r="AU618" s="25" t="s">
        <v>81</v>
      </c>
      <c r="AY618" s="25" t="s">
        <v>394</v>
      </c>
      <c r="BE618" s="251">
        <f>IF(N618="základní",J618,0)</f>
        <v>0</v>
      </c>
      <c r="BF618" s="251">
        <f>IF(N618="snížená",J618,0)</f>
        <v>0</v>
      </c>
      <c r="BG618" s="251">
        <f>IF(N618="zákl. přenesená",J618,0)</f>
        <v>0</v>
      </c>
      <c r="BH618" s="251">
        <f>IF(N618="sníž. přenesená",J618,0)</f>
        <v>0</v>
      </c>
      <c r="BI618" s="251">
        <f>IF(N618="nulová",J618,0)</f>
        <v>0</v>
      </c>
      <c r="BJ618" s="25" t="s">
        <v>24</v>
      </c>
      <c r="BK618" s="251">
        <f>ROUND(I618*H618,2)</f>
        <v>0</v>
      </c>
      <c r="BL618" s="25" t="s">
        <v>786</v>
      </c>
      <c r="BM618" s="25" t="s">
        <v>2402</v>
      </c>
    </row>
    <row r="619" spans="2:47" s="1" customFormat="1" ht="13.5">
      <c r="B619" s="47"/>
      <c r="C619" s="75"/>
      <c r="D619" s="252" t="s">
        <v>403</v>
      </c>
      <c r="E619" s="75"/>
      <c r="F619" s="253" t="s">
        <v>4506</v>
      </c>
      <c r="G619" s="75"/>
      <c r="H619" s="75"/>
      <c r="I619" s="208"/>
      <c r="J619" s="75"/>
      <c r="K619" s="75"/>
      <c r="L619" s="73"/>
      <c r="M619" s="254"/>
      <c r="N619" s="48"/>
      <c r="O619" s="48"/>
      <c r="P619" s="48"/>
      <c r="Q619" s="48"/>
      <c r="R619" s="48"/>
      <c r="S619" s="48"/>
      <c r="T619" s="96"/>
      <c r="AT619" s="25" t="s">
        <v>403</v>
      </c>
      <c r="AU619" s="25" t="s">
        <v>81</v>
      </c>
    </row>
    <row r="620" spans="2:65" s="1" customFormat="1" ht="25.5" customHeight="1">
      <c r="B620" s="47"/>
      <c r="C620" s="240" t="s">
        <v>1454</v>
      </c>
      <c r="D620" s="240" t="s">
        <v>396</v>
      </c>
      <c r="E620" s="241" t="s">
        <v>4507</v>
      </c>
      <c r="F620" s="242" t="s">
        <v>4508</v>
      </c>
      <c r="G620" s="243" t="s">
        <v>2831</v>
      </c>
      <c r="H620" s="244">
        <v>1</v>
      </c>
      <c r="I620" s="245"/>
      <c r="J620" s="246">
        <f>ROUND(I620*H620,2)</f>
        <v>0</v>
      </c>
      <c r="K620" s="242" t="s">
        <v>22</v>
      </c>
      <c r="L620" s="73"/>
      <c r="M620" s="247" t="s">
        <v>22</v>
      </c>
      <c r="N620" s="248" t="s">
        <v>44</v>
      </c>
      <c r="O620" s="48"/>
      <c r="P620" s="249">
        <f>O620*H620</f>
        <v>0</v>
      </c>
      <c r="Q620" s="249">
        <v>0</v>
      </c>
      <c r="R620" s="249">
        <f>Q620*H620</f>
        <v>0</v>
      </c>
      <c r="S620" s="249">
        <v>0</v>
      </c>
      <c r="T620" s="250">
        <f>S620*H620</f>
        <v>0</v>
      </c>
      <c r="AR620" s="25" t="s">
        <v>786</v>
      </c>
      <c r="AT620" s="25" t="s">
        <v>396</v>
      </c>
      <c r="AU620" s="25" t="s">
        <v>81</v>
      </c>
      <c r="AY620" s="25" t="s">
        <v>394</v>
      </c>
      <c r="BE620" s="251">
        <f>IF(N620="základní",J620,0)</f>
        <v>0</v>
      </c>
      <c r="BF620" s="251">
        <f>IF(N620="snížená",J620,0)</f>
        <v>0</v>
      </c>
      <c r="BG620" s="251">
        <f>IF(N620="zákl. přenesená",J620,0)</f>
        <v>0</v>
      </c>
      <c r="BH620" s="251">
        <f>IF(N620="sníž. přenesená",J620,0)</f>
        <v>0</v>
      </c>
      <c r="BI620" s="251">
        <f>IF(N620="nulová",J620,0)</f>
        <v>0</v>
      </c>
      <c r="BJ620" s="25" t="s">
        <v>24</v>
      </c>
      <c r="BK620" s="251">
        <f>ROUND(I620*H620,2)</f>
        <v>0</v>
      </c>
      <c r="BL620" s="25" t="s">
        <v>786</v>
      </c>
      <c r="BM620" s="25" t="s">
        <v>2412</v>
      </c>
    </row>
    <row r="621" spans="2:47" s="1" customFormat="1" ht="13.5">
      <c r="B621" s="47"/>
      <c r="C621" s="75"/>
      <c r="D621" s="252" t="s">
        <v>403</v>
      </c>
      <c r="E621" s="75"/>
      <c r="F621" s="253" t="s">
        <v>4508</v>
      </c>
      <c r="G621" s="75"/>
      <c r="H621" s="75"/>
      <c r="I621" s="208"/>
      <c r="J621" s="75"/>
      <c r="K621" s="75"/>
      <c r="L621" s="73"/>
      <c r="M621" s="254"/>
      <c r="N621" s="48"/>
      <c r="O621" s="48"/>
      <c r="P621" s="48"/>
      <c r="Q621" s="48"/>
      <c r="R621" s="48"/>
      <c r="S621" s="48"/>
      <c r="T621" s="96"/>
      <c r="AT621" s="25" t="s">
        <v>403</v>
      </c>
      <c r="AU621" s="25" t="s">
        <v>81</v>
      </c>
    </row>
    <row r="622" spans="2:65" s="1" customFormat="1" ht="25.5" customHeight="1">
      <c r="B622" s="47"/>
      <c r="C622" s="240" t="s">
        <v>1460</v>
      </c>
      <c r="D622" s="240" t="s">
        <v>396</v>
      </c>
      <c r="E622" s="241" t="s">
        <v>4509</v>
      </c>
      <c r="F622" s="242" t="s">
        <v>4510</v>
      </c>
      <c r="G622" s="243" t="s">
        <v>2831</v>
      </c>
      <c r="H622" s="244">
        <v>1</v>
      </c>
      <c r="I622" s="245"/>
      <c r="J622" s="246">
        <f>ROUND(I622*H622,2)</f>
        <v>0</v>
      </c>
      <c r="K622" s="242" t="s">
        <v>22</v>
      </c>
      <c r="L622" s="73"/>
      <c r="M622" s="247" t="s">
        <v>22</v>
      </c>
      <c r="N622" s="248" t="s">
        <v>44</v>
      </c>
      <c r="O622" s="48"/>
      <c r="P622" s="249">
        <f>O622*H622</f>
        <v>0</v>
      </c>
      <c r="Q622" s="249">
        <v>0</v>
      </c>
      <c r="R622" s="249">
        <f>Q622*H622</f>
        <v>0</v>
      </c>
      <c r="S622" s="249">
        <v>0</v>
      </c>
      <c r="T622" s="250">
        <f>S622*H622</f>
        <v>0</v>
      </c>
      <c r="AR622" s="25" t="s">
        <v>786</v>
      </c>
      <c r="AT622" s="25" t="s">
        <v>396</v>
      </c>
      <c r="AU622" s="25" t="s">
        <v>81</v>
      </c>
      <c r="AY622" s="25" t="s">
        <v>394</v>
      </c>
      <c r="BE622" s="251">
        <f>IF(N622="základní",J622,0)</f>
        <v>0</v>
      </c>
      <c r="BF622" s="251">
        <f>IF(N622="snížená",J622,0)</f>
        <v>0</v>
      </c>
      <c r="BG622" s="251">
        <f>IF(N622="zákl. přenesená",J622,0)</f>
        <v>0</v>
      </c>
      <c r="BH622" s="251">
        <f>IF(N622="sníž. přenesená",J622,0)</f>
        <v>0</v>
      </c>
      <c r="BI622" s="251">
        <f>IF(N622="nulová",J622,0)</f>
        <v>0</v>
      </c>
      <c r="BJ622" s="25" t="s">
        <v>24</v>
      </c>
      <c r="BK622" s="251">
        <f>ROUND(I622*H622,2)</f>
        <v>0</v>
      </c>
      <c r="BL622" s="25" t="s">
        <v>786</v>
      </c>
      <c r="BM622" s="25" t="s">
        <v>2421</v>
      </c>
    </row>
    <row r="623" spans="2:47" s="1" customFormat="1" ht="13.5">
      <c r="B623" s="47"/>
      <c r="C623" s="75"/>
      <c r="D623" s="252" t="s">
        <v>403</v>
      </c>
      <c r="E623" s="75"/>
      <c r="F623" s="253" t="s">
        <v>4510</v>
      </c>
      <c r="G623" s="75"/>
      <c r="H623" s="75"/>
      <c r="I623" s="208"/>
      <c r="J623" s="75"/>
      <c r="K623" s="75"/>
      <c r="L623" s="73"/>
      <c r="M623" s="254"/>
      <c r="N623" s="48"/>
      <c r="O623" s="48"/>
      <c r="P623" s="48"/>
      <c r="Q623" s="48"/>
      <c r="R623" s="48"/>
      <c r="S623" s="48"/>
      <c r="T623" s="96"/>
      <c r="AT623" s="25" t="s">
        <v>403</v>
      </c>
      <c r="AU623" s="25" t="s">
        <v>81</v>
      </c>
    </row>
    <row r="624" spans="2:65" s="1" customFormat="1" ht="25.5" customHeight="1">
      <c r="B624" s="47"/>
      <c r="C624" s="240" t="s">
        <v>1476</v>
      </c>
      <c r="D624" s="240" t="s">
        <v>396</v>
      </c>
      <c r="E624" s="241" t="s">
        <v>4511</v>
      </c>
      <c r="F624" s="242" t="s">
        <v>4512</v>
      </c>
      <c r="G624" s="243" t="s">
        <v>2831</v>
      </c>
      <c r="H624" s="244">
        <v>1</v>
      </c>
      <c r="I624" s="245"/>
      <c r="J624" s="246">
        <f>ROUND(I624*H624,2)</f>
        <v>0</v>
      </c>
      <c r="K624" s="242" t="s">
        <v>22</v>
      </c>
      <c r="L624" s="73"/>
      <c r="M624" s="247" t="s">
        <v>22</v>
      </c>
      <c r="N624" s="248" t="s">
        <v>44</v>
      </c>
      <c r="O624" s="48"/>
      <c r="P624" s="249">
        <f>O624*H624</f>
        <v>0</v>
      </c>
      <c r="Q624" s="249">
        <v>0</v>
      </c>
      <c r="R624" s="249">
        <f>Q624*H624</f>
        <v>0</v>
      </c>
      <c r="S624" s="249">
        <v>0</v>
      </c>
      <c r="T624" s="250">
        <f>S624*H624</f>
        <v>0</v>
      </c>
      <c r="AR624" s="25" t="s">
        <v>786</v>
      </c>
      <c r="AT624" s="25" t="s">
        <v>396</v>
      </c>
      <c r="AU624" s="25" t="s">
        <v>81</v>
      </c>
      <c r="AY624" s="25" t="s">
        <v>394</v>
      </c>
      <c r="BE624" s="251">
        <f>IF(N624="základní",J624,0)</f>
        <v>0</v>
      </c>
      <c r="BF624" s="251">
        <f>IF(N624="snížená",J624,0)</f>
        <v>0</v>
      </c>
      <c r="BG624" s="251">
        <f>IF(N624="zákl. přenesená",J624,0)</f>
        <v>0</v>
      </c>
      <c r="BH624" s="251">
        <f>IF(N624="sníž. přenesená",J624,0)</f>
        <v>0</v>
      </c>
      <c r="BI624" s="251">
        <f>IF(N624="nulová",J624,0)</f>
        <v>0</v>
      </c>
      <c r="BJ624" s="25" t="s">
        <v>24</v>
      </c>
      <c r="BK624" s="251">
        <f>ROUND(I624*H624,2)</f>
        <v>0</v>
      </c>
      <c r="BL624" s="25" t="s">
        <v>786</v>
      </c>
      <c r="BM624" s="25" t="s">
        <v>2432</v>
      </c>
    </row>
    <row r="625" spans="2:47" s="1" customFormat="1" ht="13.5">
      <c r="B625" s="47"/>
      <c r="C625" s="75"/>
      <c r="D625" s="252" t="s">
        <v>403</v>
      </c>
      <c r="E625" s="75"/>
      <c r="F625" s="253" t="s">
        <v>4512</v>
      </c>
      <c r="G625" s="75"/>
      <c r="H625" s="75"/>
      <c r="I625" s="208"/>
      <c r="J625" s="75"/>
      <c r="K625" s="75"/>
      <c r="L625" s="73"/>
      <c r="M625" s="254"/>
      <c r="N625" s="48"/>
      <c r="O625" s="48"/>
      <c r="P625" s="48"/>
      <c r="Q625" s="48"/>
      <c r="R625" s="48"/>
      <c r="S625" s="48"/>
      <c r="T625" s="96"/>
      <c r="AT625" s="25" t="s">
        <v>403</v>
      </c>
      <c r="AU625" s="25" t="s">
        <v>81</v>
      </c>
    </row>
    <row r="626" spans="2:65" s="1" customFormat="1" ht="25.5" customHeight="1">
      <c r="B626" s="47"/>
      <c r="C626" s="240" t="s">
        <v>1480</v>
      </c>
      <c r="D626" s="240" t="s">
        <v>396</v>
      </c>
      <c r="E626" s="241" t="s">
        <v>4513</v>
      </c>
      <c r="F626" s="242" t="s">
        <v>4514</v>
      </c>
      <c r="G626" s="243" t="s">
        <v>2831</v>
      </c>
      <c r="H626" s="244">
        <v>1</v>
      </c>
      <c r="I626" s="245"/>
      <c r="J626" s="246">
        <f>ROUND(I626*H626,2)</f>
        <v>0</v>
      </c>
      <c r="K626" s="242" t="s">
        <v>22</v>
      </c>
      <c r="L626" s="73"/>
      <c r="M626" s="247" t="s">
        <v>22</v>
      </c>
      <c r="N626" s="248" t="s">
        <v>44</v>
      </c>
      <c r="O626" s="48"/>
      <c r="P626" s="249">
        <f>O626*H626</f>
        <v>0</v>
      </c>
      <c r="Q626" s="249">
        <v>0</v>
      </c>
      <c r="R626" s="249">
        <f>Q626*H626</f>
        <v>0</v>
      </c>
      <c r="S626" s="249">
        <v>0</v>
      </c>
      <c r="T626" s="250">
        <f>S626*H626</f>
        <v>0</v>
      </c>
      <c r="AR626" s="25" t="s">
        <v>786</v>
      </c>
      <c r="AT626" s="25" t="s">
        <v>396</v>
      </c>
      <c r="AU626" s="25" t="s">
        <v>81</v>
      </c>
      <c r="AY626" s="25" t="s">
        <v>394</v>
      </c>
      <c r="BE626" s="251">
        <f>IF(N626="základní",J626,0)</f>
        <v>0</v>
      </c>
      <c r="BF626" s="251">
        <f>IF(N626="snížená",J626,0)</f>
        <v>0</v>
      </c>
      <c r="BG626" s="251">
        <f>IF(N626="zákl. přenesená",J626,0)</f>
        <v>0</v>
      </c>
      <c r="BH626" s="251">
        <f>IF(N626="sníž. přenesená",J626,0)</f>
        <v>0</v>
      </c>
      <c r="BI626" s="251">
        <f>IF(N626="nulová",J626,0)</f>
        <v>0</v>
      </c>
      <c r="BJ626" s="25" t="s">
        <v>24</v>
      </c>
      <c r="BK626" s="251">
        <f>ROUND(I626*H626,2)</f>
        <v>0</v>
      </c>
      <c r="BL626" s="25" t="s">
        <v>786</v>
      </c>
      <c r="BM626" s="25" t="s">
        <v>2441</v>
      </c>
    </row>
    <row r="627" spans="2:47" s="1" customFormat="1" ht="13.5">
      <c r="B627" s="47"/>
      <c r="C627" s="75"/>
      <c r="D627" s="252" t="s">
        <v>403</v>
      </c>
      <c r="E627" s="75"/>
      <c r="F627" s="253" t="s">
        <v>4514</v>
      </c>
      <c r="G627" s="75"/>
      <c r="H627" s="75"/>
      <c r="I627" s="208"/>
      <c r="J627" s="75"/>
      <c r="K627" s="75"/>
      <c r="L627" s="73"/>
      <c r="M627" s="254"/>
      <c r="N627" s="48"/>
      <c r="O627" s="48"/>
      <c r="P627" s="48"/>
      <c r="Q627" s="48"/>
      <c r="R627" s="48"/>
      <c r="S627" s="48"/>
      <c r="T627" s="96"/>
      <c r="AT627" s="25" t="s">
        <v>403</v>
      </c>
      <c r="AU627" s="25" t="s">
        <v>81</v>
      </c>
    </row>
    <row r="628" spans="2:65" s="1" customFormat="1" ht="25.5" customHeight="1">
      <c r="B628" s="47"/>
      <c r="C628" s="240" t="s">
        <v>1484</v>
      </c>
      <c r="D628" s="240" t="s">
        <v>396</v>
      </c>
      <c r="E628" s="241" t="s">
        <v>4515</v>
      </c>
      <c r="F628" s="242" t="s">
        <v>4516</v>
      </c>
      <c r="G628" s="243" t="s">
        <v>2831</v>
      </c>
      <c r="H628" s="244">
        <v>1</v>
      </c>
      <c r="I628" s="245"/>
      <c r="J628" s="246">
        <f>ROUND(I628*H628,2)</f>
        <v>0</v>
      </c>
      <c r="K628" s="242" t="s">
        <v>22</v>
      </c>
      <c r="L628" s="73"/>
      <c r="M628" s="247" t="s">
        <v>22</v>
      </c>
      <c r="N628" s="248" t="s">
        <v>44</v>
      </c>
      <c r="O628" s="48"/>
      <c r="P628" s="249">
        <f>O628*H628</f>
        <v>0</v>
      </c>
      <c r="Q628" s="249">
        <v>0</v>
      </c>
      <c r="R628" s="249">
        <f>Q628*H628</f>
        <v>0</v>
      </c>
      <c r="S628" s="249">
        <v>0</v>
      </c>
      <c r="T628" s="250">
        <f>S628*H628</f>
        <v>0</v>
      </c>
      <c r="AR628" s="25" t="s">
        <v>786</v>
      </c>
      <c r="AT628" s="25" t="s">
        <v>396</v>
      </c>
      <c r="AU628" s="25" t="s">
        <v>81</v>
      </c>
      <c r="AY628" s="25" t="s">
        <v>394</v>
      </c>
      <c r="BE628" s="251">
        <f>IF(N628="základní",J628,0)</f>
        <v>0</v>
      </c>
      <c r="BF628" s="251">
        <f>IF(N628="snížená",J628,0)</f>
        <v>0</v>
      </c>
      <c r="BG628" s="251">
        <f>IF(N628="zákl. přenesená",J628,0)</f>
        <v>0</v>
      </c>
      <c r="BH628" s="251">
        <f>IF(N628="sníž. přenesená",J628,0)</f>
        <v>0</v>
      </c>
      <c r="BI628" s="251">
        <f>IF(N628="nulová",J628,0)</f>
        <v>0</v>
      </c>
      <c r="BJ628" s="25" t="s">
        <v>24</v>
      </c>
      <c r="BK628" s="251">
        <f>ROUND(I628*H628,2)</f>
        <v>0</v>
      </c>
      <c r="BL628" s="25" t="s">
        <v>786</v>
      </c>
      <c r="BM628" s="25" t="s">
        <v>2453</v>
      </c>
    </row>
    <row r="629" spans="2:47" s="1" customFormat="1" ht="13.5">
      <c r="B629" s="47"/>
      <c r="C629" s="75"/>
      <c r="D629" s="252" t="s">
        <v>403</v>
      </c>
      <c r="E629" s="75"/>
      <c r="F629" s="253" t="s">
        <v>4516</v>
      </c>
      <c r="G629" s="75"/>
      <c r="H629" s="75"/>
      <c r="I629" s="208"/>
      <c r="J629" s="75"/>
      <c r="K629" s="75"/>
      <c r="L629" s="73"/>
      <c r="M629" s="254"/>
      <c r="N629" s="48"/>
      <c r="O629" s="48"/>
      <c r="P629" s="48"/>
      <c r="Q629" s="48"/>
      <c r="R629" s="48"/>
      <c r="S629" s="48"/>
      <c r="T629" s="96"/>
      <c r="AT629" s="25" t="s">
        <v>403</v>
      </c>
      <c r="AU629" s="25" t="s">
        <v>81</v>
      </c>
    </row>
    <row r="630" spans="2:65" s="1" customFormat="1" ht="25.5" customHeight="1">
      <c r="B630" s="47"/>
      <c r="C630" s="240" t="s">
        <v>1488</v>
      </c>
      <c r="D630" s="240" t="s">
        <v>396</v>
      </c>
      <c r="E630" s="241" t="s">
        <v>4517</v>
      </c>
      <c r="F630" s="242" t="s">
        <v>4518</v>
      </c>
      <c r="G630" s="243" t="s">
        <v>2831</v>
      </c>
      <c r="H630" s="244">
        <v>1</v>
      </c>
      <c r="I630" s="245"/>
      <c r="J630" s="246">
        <f>ROUND(I630*H630,2)</f>
        <v>0</v>
      </c>
      <c r="K630" s="242" t="s">
        <v>22</v>
      </c>
      <c r="L630" s="73"/>
      <c r="M630" s="247" t="s">
        <v>22</v>
      </c>
      <c r="N630" s="248" t="s">
        <v>44</v>
      </c>
      <c r="O630" s="48"/>
      <c r="P630" s="249">
        <f>O630*H630</f>
        <v>0</v>
      </c>
      <c r="Q630" s="249">
        <v>0</v>
      </c>
      <c r="R630" s="249">
        <f>Q630*H630</f>
        <v>0</v>
      </c>
      <c r="S630" s="249">
        <v>0</v>
      </c>
      <c r="T630" s="250">
        <f>S630*H630</f>
        <v>0</v>
      </c>
      <c r="AR630" s="25" t="s">
        <v>786</v>
      </c>
      <c r="AT630" s="25" t="s">
        <v>396</v>
      </c>
      <c r="AU630" s="25" t="s">
        <v>81</v>
      </c>
      <c r="AY630" s="25" t="s">
        <v>394</v>
      </c>
      <c r="BE630" s="251">
        <f>IF(N630="základní",J630,0)</f>
        <v>0</v>
      </c>
      <c r="BF630" s="251">
        <f>IF(N630="snížená",J630,0)</f>
        <v>0</v>
      </c>
      <c r="BG630" s="251">
        <f>IF(N630="zákl. přenesená",J630,0)</f>
        <v>0</v>
      </c>
      <c r="BH630" s="251">
        <f>IF(N630="sníž. přenesená",J630,0)</f>
        <v>0</v>
      </c>
      <c r="BI630" s="251">
        <f>IF(N630="nulová",J630,0)</f>
        <v>0</v>
      </c>
      <c r="BJ630" s="25" t="s">
        <v>24</v>
      </c>
      <c r="BK630" s="251">
        <f>ROUND(I630*H630,2)</f>
        <v>0</v>
      </c>
      <c r="BL630" s="25" t="s">
        <v>786</v>
      </c>
      <c r="BM630" s="25" t="s">
        <v>2462</v>
      </c>
    </row>
    <row r="631" spans="2:47" s="1" customFormat="1" ht="13.5">
      <c r="B631" s="47"/>
      <c r="C631" s="75"/>
      <c r="D631" s="252" t="s">
        <v>403</v>
      </c>
      <c r="E631" s="75"/>
      <c r="F631" s="253" t="s">
        <v>4518</v>
      </c>
      <c r="G631" s="75"/>
      <c r="H631" s="75"/>
      <c r="I631" s="208"/>
      <c r="J631" s="75"/>
      <c r="K631" s="75"/>
      <c r="L631" s="73"/>
      <c r="M631" s="254"/>
      <c r="N631" s="48"/>
      <c r="O631" s="48"/>
      <c r="P631" s="48"/>
      <c r="Q631" s="48"/>
      <c r="R631" s="48"/>
      <c r="S631" s="48"/>
      <c r="T631" s="96"/>
      <c r="AT631" s="25" t="s">
        <v>403</v>
      </c>
      <c r="AU631" s="25" t="s">
        <v>81</v>
      </c>
    </row>
    <row r="632" spans="2:65" s="1" customFormat="1" ht="25.5" customHeight="1">
      <c r="B632" s="47"/>
      <c r="C632" s="240" t="s">
        <v>1492</v>
      </c>
      <c r="D632" s="240" t="s">
        <v>396</v>
      </c>
      <c r="E632" s="241" t="s">
        <v>4519</v>
      </c>
      <c r="F632" s="242" t="s">
        <v>4520</v>
      </c>
      <c r="G632" s="243" t="s">
        <v>2831</v>
      </c>
      <c r="H632" s="244">
        <v>1</v>
      </c>
      <c r="I632" s="245"/>
      <c r="J632" s="246">
        <f>ROUND(I632*H632,2)</f>
        <v>0</v>
      </c>
      <c r="K632" s="242" t="s">
        <v>22</v>
      </c>
      <c r="L632" s="73"/>
      <c r="M632" s="247" t="s">
        <v>22</v>
      </c>
      <c r="N632" s="248" t="s">
        <v>44</v>
      </c>
      <c r="O632" s="48"/>
      <c r="P632" s="249">
        <f>O632*H632</f>
        <v>0</v>
      </c>
      <c r="Q632" s="249">
        <v>0</v>
      </c>
      <c r="R632" s="249">
        <f>Q632*H632</f>
        <v>0</v>
      </c>
      <c r="S632" s="249">
        <v>0</v>
      </c>
      <c r="T632" s="250">
        <f>S632*H632</f>
        <v>0</v>
      </c>
      <c r="AR632" s="25" t="s">
        <v>786</v>
      </c>
      <c r="AT632" s="25" t="s">
        <v>396</v>
      </c>
      <c r="AU632" s="25" t="s">
        <v>81</v>
      </c>
      <c r="AY632" s="25" t="s">
        <v>394</v>
      </c>
      <c r="BE632" s="251">
        <f>IF(N632="základní",J632,0)</f>
        <v>0</v>
      </c>
      <c r="BF632" s="251">
        <f>IF(N632="snížená",J632,0)</f>
        <v>0</v>
      </c>
      <c r="BG632" s="251">
        <f>IF(N632="zákl. přenesená",J632,0)</f>
        <v>0</v>
      </c>
      <c r="BH632" s="251">
        <f>IF(N632="sníž. přenesená",J632,0)</f>
        <v>0</v>
      </c>
      <c r="BI632" s="251">
        <f>IF(N632="nulová",J632,0)</f>
        <v>0</v>
      </c>
      <c r="BJ632" s="25" t="s">
        <v>24</v>
      </c>
      <c r="BK632" s="251">
        <f>ROUND(I632*H632,2)</f>
        <v>0</v>
      </c>
      <c r="BL632" s="25" t="s">
        <v>786</v>
      </c>
      <c r="BM632" s="25" t="s">
        <v>2472</v>
      </c>
    </row>
    <row r="633" spans="2:47" s="1" customFormat="1" ht="13.5">
      <c r="B633" s="47"/>
      <c r="C633" s="75"/>
      <c r="D633" s="252" t="s">
        <v>403</v>
      </c>
      <c r="E633" s="75"/>
      <c r="F633" s="253" t="s">
        <v>4520</v>
      </c>
      <c r="G633" s="75"/>
      <c r="H633" s="75"/>
      <c r="I633" s="208"/>
      <c r="J633" s="75"/>
      <c r="K633" s="75"/>
      <c r="L633" s="73"/>
      <c r="M633" s="254"/>
      <c r="N633" s="48"/>
      <c r="O633" s="48"/>
      <c r="P633" s="48"/>
      <c r="Q633" s="48"/>
      <c r="R633" s="48"/>
      <c r="S633" s="48"/>
      <c r="T633" s="96"/>
      <c r="AT633" s="25" t="s">
        <v>403</v>
      </c>
      <c r="AU633" s="25" t="s">
        <v>81</v>
      </c>
    </row>
    <row r="634" spans="2:65" s="1" customFormat="1" ht="25.5" customHeight="1">
      <c r="B634" s="47"/>
      <c r="C634" s="240" t="s">
        <v>1496</v>
      </c>
      <c r="D634" s="240" t="s">
        <v>396</v>
      </c>
      <c r="E634" s="241" t="s">
        <v>4521</v>
      </c>
      <c r="F634" s="242" t="s">
        <v>4522</v>
      </c>
      <c r="G634" s="243" t="s">
        <v>2831</v>
      </c>
      <c r="H634" s="244">
        <v>1</v>
      </c>
      <c r="I634" s="245"/>
      <c r="J634" s="246">
        <f>ROUND(I634*H634,2)</f>
        <v>0</v>
      </c>
      <c r="K634" s="242" t="s">
        <v>22</v>
      </c>
      <c r="L634" s="73"/>
      <c r="M634" s="247" t="s">
        <v>22</v>
      </c>
      <c r="N634" s="248" t="s">
        <v>44</v>
      </c>
      <c r="O634" s="48"/>
      <c r="P634" s="249">
        <f>O634*H634</f>
        <v>0</v>
      </c>
      <c r="Q634" s="249">
        <v>0</v>
      </c>
      <c r="R634" s="249">
        <f>Q634*H634</f>
        <v>0</v>
      </c>
      <c r="S634" s="249">
        <v>0</v>
      </c>
      <c r="T634" s="250">
        <f>S634*H634</f>
        <v>0</v>
      </c>
      <c r="AR634" s="25" t="s">
        <v>786</v>
      </c>
      <c r="AT634" s="25" t="s">
        <v>396</v>
      </c>
      <c r="AU634" s="25" t="s">
        <v>81</v>
      </c>
      <c r="AY634" s="25" t="s">
        <v>394</v>
      </c>
      <c r="BE634" s="251">
        <f>IF(N634="základní",J634,0)</f>
        <v>0</v>
      </c>
      <c r="BF634" s="251">
        <f>IF(N634="snížená",J634,0)</f>
        <v>0</v>
      </c>
      <c r="BG634" s="251">
        <f>IF(N634="zákl. přenesená",J634,0)</f>
        <v>0</v>
      </c>
      <c r="BH634" s="251">
        <f>IF(N634="sníž. přenesená",J634,0)</f>
        <v>0</v>
      </c>
      <c r="BI634" s="251">
        <f>IF(N634="nulová",J634,0)</f>
        <v>0</v>
      </c>
      <c r="BJ634" s="25" t="s">
        <v>24</v>
      </c>
      <c r="BK634" s="251">
        <f>ROUND(I634*H634,2)</f>
        <v>0</v>
      </c>
      <c r="BL634" s="25" t="s">
        <v>786</v>
      </c>
      <c r="BM634" s="25" t="s">
        <v>2483</v>
      </c>
    </row>
    <row r="635" spans="2:47" s="1" customFormat="1" ht="13.5">
      <c r="B635" s="47"/>
      <c r="C635" s="75"/>
      <c r="D635" s="252" t="s">
        <v>403</v>
      </c>
      <c r="E635" s="75"/>
      <c r="F635" s="253" t="s">
        <v>4522</v>
      </c>
      <c r="G635" s="75"/>
      <c r="H635" s="75"/>
      <c r="I635" s="208"/>
      <c r="J635" s="75"/>
      <c r="K635" s="75"/>
      <c r="L635" s="73"/>
      <c r="M635" s="254"/>
      <c r="N635" s="48"/>
      <c r="O635" s="48"/>
      <c r="P635" s="48"/>
      <c r="Q635" s="48"/>
      <c r="R635" s="48"/>
      <c r="S635" s="48"/>
      <c r="T635" s="96"/>
      <c r="AT635" s="25" t="s">
        <v>403</v>
      </c>
      <c r="AU635" s="25" t="s">
        <v>81</v>
      </c>
    </row>
    <row r="636" spans="2:65" s="1" customFormat="1" ht="25.5" customHeight="1">
      <c r="B636" s="47"/>
      <c r="C636" s="240" t="s">
        <v>1501</v>
      </c>
      <c r="D636" s="240" t="s">
        <v>396</v>
      </c>
      <c r="E636" s="241" t="s">
        <v>4523</v>
      </c>
      <c r="F636" s="242" t="s">
        <v>4524</v>
      </c>
      <c r="G636" s="243" t="s">
        <v>2831</v>
      </c>
      <c r="H636" s="244">
        <v>1</v>
      </c>
      <c r="I636" s="245"/>
      <c r="J636" s="246">
        <f>ROUND(I636*H636,2)</f>
        <v>0</v>
      </c>
      <c r="K636" s="242" t="s">
        <v>22</v>
      </c>
      <c r="L636" s="73"/>
      <c r="M636" s="247" t="s">
        <v>22</v>
      </c>
      <c r="N636" s="248" t="s">
        <v>44</v>
      </c>
      <c r="O636" s="48"/>
      <c r="P636" s="249">
        <f>O636*H636</f>
        <v>0</v>
      </c>
      <c r="Q636" s="249">
        <v>0</v>
      </c>
      <c r="R636" s="249">
        <f>Q636*H636</f>
        <v>0</v>
      </c>
      <c r="S636" s="249">
        <v>0</v>
      </c>
      <c r="T636" s="250">
        <f>S636*H636</f>
        <v>0</v>
      </c>
      <c r="AR636" s="25" t="s">
        <v>786</v>
      </c>
      <c r="AT636" s="25" t="s">
        <v>396</v>
      </c>
      <c r="AU636" s="25" t="s">
        <v>81</v>
      </c>
      <c r="AY636" s="25" t="s">
        <v>394</v>
      </c>
      <c r="BE636" s="251">
        <f>IF(N636="základní",J636,0)</f>
        <v>0</v>
      </c>
      <c r="BF636" s="251">
        <f>IF(N636="snížená",J636,0)</f>
        <v>0</v>
      </c>
      <c r="BG636" s="251">
        <f>IF(N636="zákl. přenesená",J636,0)</f>
        <v>0</v>
      </c>
      <c r="BH636" s="251">
        <f>IF(N636="sníž. přenesená",J636,0)</f>
        <v>0</v>
      </c>
      <c r="BI636" s="251">
        <f>IF(N636="nulová",J636,0)</f>
        <v>0</v>
      </c>
      <c r="BJ636" s="25" t="s">
        <v>24</v>
      </c>
      <c r="BK636" s="251">
        <f>ROUND(I636*H636,2)</f>
        <v>0</v>
      </c>
      <c r="BL636" s="25" t="s">
        <v>786</v>
      </c>
      <c r="BM636" s="25" t="s">
        <v>2500</v>
      </c>
    </row>
    <row r="637" spans="2:47" s="1" customFormat="1" ht="13.5">
      <c r="B637" s="47"/>
      <c r="C637" s="75"/>
      <c r="D637" s="252" t="s">
        <v>403</v>
      </c>
      <c r="E637" s="75"/>
      <c r="F637" s="253" t="s">
        <v>4524</v>
      </c>
      <c r="G637" s="75"/>
      <c r="H637" s="75"/>
      <c r="I637" s="208"/>
      <c r="J637" s="75"/>
      <c r="K637" s="75"/>
      <c r="L637" s="73"/>
      <c r="M637" s="254"/>
      <c r="N637" s="48"/>
      <c r="O637" s="48"/>
      <c r="P637" s="48"/>
      <c r="Q637" s="48"/>
      <c r="R637" s="48"/>
      <c r="S637" s="48"/>
      <c r="T637" s="96"/>
      <c r="AT637" s="25" t="s">
        <v>403</v>
      </c>
      <c r="AU637" s="25" t="s">
        <v>81</v>
      </c>
    </row>
    <row r="638" spans="2:65" s="1" customFormat="1" ht="25.5" customHeight="1">
      <c r="B638" s="47"/>
      <c r="C638" s="240" t="s">
        <v>1505</v>
      </c>
      <c r="D638" s="240" t="s">
        <v>396</v>
      </c>
      <c r="E638" s="241" t="s">
        <v>4525</v>
      </c>
      <c r="F638" s="242" t="s">
        <v>4526</v>
      </c>
      <c r="G638" s="243" t="s">
        <v>2831</v>
      </c>
      <c r="H638" s="244">
        <v>1</v>
      </c>
      <c r="I638" s="245"/>
      <c r="J638" s="246">
        <f>ROUND(I638*H638,2)</f>
        <v>0</v>
      </c>
      <c r="K638" s="242" t="s">
        <v>22</v>
      </c>
      <c r="L638" s="73"/>
      <c r="M638" s="247" t="s">
        <v>22</v>
      </c>
      <c r="N638" s="248" t="s">
        <v>44</v>
      </c>
      <c r="O638" s="48"/>
      <c r="P638" s="249">
        <f>O638*H638</f>
        <v>0</v>
      </c>
      <c r="Q638" s="249">
        <v>0</v>
      </c>
      <c r="R638" s="249">
        <f>Q638*H638</f>
        <v>0</v>
      </c>
      <c r="S638" s="249">
        <v>0</v>
      </c>
      <c r="T638" s="250">
        <f>S638*H638</f>
        <v>0</v>
      </c>
      <c r="AR638" s="25" t="s">
        <v>786</v>
      </c>
      <c r="AT638" s="25" t="s">
        <v>396</v>
      </c>
      <c r="AU638" s="25" t="s">
        <v>81</v>
      </c>
      <c r="AY638" s="25" t="s">
        <v>394</v>
      </c>
      <c r="BE638" s="251">
        <f>IF(N638="základní",J638,0)</f>
        <v>0</v>
      </c>
      <c r="BF638" s="251">
        <f>IF(N638="snížená",J638,0)</f>
        <v>0</v>
      </c>
      <c r="BG638" s="251">
        <f>IF(N638="zákl. přenesená",J638,0)</f>
        <v>0</v>
      </c>
      <c r="BH638" s="251">
        <f>IF(N638="sníž. přenesená",J638,0)</f>
        <v>0</v>
      </c>
      <c r="BI638" s="251">
        <f>IF(N638="nulová",J638,0)</f>
        <v>0</v>
      </c>
      <c r="BJ638" s="25" t="s">
        <v>24</v>
      </c>
      <c r="BK638" s="251">
        <f>ROUND(I638*H638,2)</f>
        <v>0</v>
      </c>
      <c r="BL638" s="25" t="s">
        <v>786</v>
      </c>
      <c r="BM638" s="25" t="s">
        <v>2512</v>
      </c>
    </row>
    <row r="639" spans="2:47" s="1" customFormat="1" ht="13.5">
      <c r="B639" s="47"/>
      <c r="C639" s="75"/>
      <c r="D639" s="252" t="s">
        <v>403</v>
      </c>
      <c r="E639" s="75"/>
      <c r="F639" s="253" t="s">
        <v>4526</v>
      </c>
      <c r="G639" s="75"/>
      <c r="H639" s="75"/>
      <c r="I639" s="208"/>
      <c r="J639" s="75"/>
      <c r="K639" s="75"/>
      <c r="L639" s="73"/>
      <c r="M639" s="254"/>
      <c r="N639" s="48"/>
      <c r="O639" s="48"/>
      <c r="P639" s="48"/>
      <c r="Q639" s="48"/>
      <c r="R639" s="48"/>
      <c r="S639" s="48"/>
      <c r="T639" s="96"/>
      <c r="AT639" s="25" t="s">
        <v>403</v>
      </c>
      <c r="AU639" s="25" t="s">
        <v>81</v>
      </c>
    </row>
    <row r="640" spans="2:65" s="1" customFormat="1" ht="25.5" customHeight="1">
      <c r="B640" s="47"/>
      <c r="C640" s="240" t="s">
        <v>1513</v>
      </c>
      <c r="D640" s="240" t="s">
        <v>396</v>
      </c>
      <c r="E640" s="241" t="s">
        <v>4527</v>
      </c>
      <c r="F640" s="242" t="s">
        <v>4528</v>
      </c>
      <c r="G640" s="243" t="s">
        <v>2831</v>
      </c>
      <c r="H640" s="244">
        <v>1</v>
      </c>
      <c r="I640" s="245"/>
      <c r="J640" s="246">
        <f>ROUND(I640*H640,2)</f>
        <v>0</v>
      </c>
      <c r="K640" s="242" t="s">
        <v>22</v>
      </c>
      <c r="L640" s="73"/>
      <c r="M640" s="247" t="s">
        <v>22</v>
      </c>
      <c r="N640" s="248" t="s">
        <v>44</v>
      </c>
      <c r="O640" s="48"/>
      <c r="P640" s="249">
        <f>O640*H640</f>
        <v>0</v>
      </c>
      <c r="Q640" s="249">
        <v>0</v>
      </c>
      <c r="R640" s="249">
        <f>Q640*H640</f>
        <v>0</v>
      </c>
      <c r="S640" s="249">
        <v>0</v>
      </c>
      <c r="T640" s="250">
        <f>S640*H640</f>
        <v>0</v>
      </c>
      <c r="AR640" s="25" t="s">
        <v>786</v>
      </c>
      <c r="AT640" s="25" t="s">
        <v>396</v>
      </c>
      <c r="AU640" s="25" t="s">
        <v>81</v>
      </c>
      <c r="AY640" s="25" t="s">
        <v>394</v>
      </c>
      <c r="BE640" s="251">
        <f>IF(N640="základní",J640,0)</f>
        <v>0</v>
      </c>
      <c r="BF640" s="251">
        <f>IF(N640="snížená",J640,0)</f>
        <v>0</v>
      </c>
      <c r="BG640" s="251">
        <f>IF(N640="zákl. přenesená",J640,0)</f>
        <v>0</v>
      </c>
      <c r="BH640" s="251">
        <f>IF(N640="sníž. přenesená",J640,0)</f>
        <v>0</v>
      </c>
      <c r="BI640" s="251">
        <f>IF(N640="nulová",J640,0)</f>
        <v>0</v>
      </c>
      <c r="BJ640" s="25" t="s">
        <v>24</v>
      </c>
      <c r="BK640" s="251">
        <f>ROUND(I640*H640,2)</f>
        <v>0</v>
      </c>
      <c r="BL640" s="25" t="s">
        <v>786</v>
      </c>
      <c r="BM640" s="25" t="s">
        <v>2522</v>
      </c>
    </row>
    <row r="641" spans="2:47" s="1" customFormat="1" ht="13.5">
      <c r="B641" s="47"/>
      <c r="C641" s="75"/>
      <c r="D641" s="252" t="s">
        <v>403</v>
      </c>
      <c r="E641" s="75"/>
      <c r="F641" s="253" t="s">
        <v>4528</v>
      </c>
      <c r="G641" s="75"/>
      <c r="H641" s="75"/>
      <c r="I641" s="208"/>
      <c r="J641" s="75"/>
      <c r="K641" s="75"/>
      <c r="L641" s="73"/>
      <c r="M641" s="254"/>
      <c r="N641" s="48"/>
      <c r="O641" s="48"/>
      <c r="P641" s="48"/>
      <c r="Q641" s="48"/>
      <c r="R641" s="48"/>
      <c r="S641" s="48"/>
      <c r="T641" s="96"/>
      <c r="AT641" s="25" t="s">
        <v>403</v>
      </c>
      <c r="AU641" s="25" t="s">
        <v>81</v>
      </c>
    </row>
    <row r="642" spans="2:65" s="1" customFormat="1" ht="25.5" customHeight="1">
      <c r="B642" s="47"/>
      <c r="C642" s="240" t="s">
        <v>1518</v>
      </c>
      <c r="D642" s="240" t="s">
        <v>396</v>
      </c>
      <c r="E642" s="241" t="s">
        <v>4529</v>
      </c>
      <c r="F642" s="242" t="s">
        <v>4530</v>
      </c>
      <c r="G642" s="243" t="s">
        <v>2831</v>
      </c>
      <c r="H642" s="244">
        <v>35</v>
      </c>
      <c r="I642" s="245"/>
      <c r="J642" s="246">
        <f>ROUND(I642*H642,2)</f>
        <v>0</v>
      </c>
      <c r="K642" s="242" t="s">
        <v>22</v>
      </c>
      <c r="L642" s="73"/>
      <c r="M642" s="247" t="s">
        <v>22</v>
      </c>
      <c r="N642" s="248" t="s">
        <v>44</v>
      </c>
      <c r="O642" s="48"/>
      <c r="P642" s="249">
        <f>O642*H642</f>
        <v>0</v>
      </c>
      <c r="Q642" s="249">
        <v>0</v>
      </c>
      <c r="R642" s="249">
        <f>Q642*H642</f>
        <v>0</v>
      </c>
      <c r="S642" s="249">
        <v>0</v>
      </c>
      <c r="T642" s="250">
        <f>S642*H642</f>
        <v>0</v>
      </c>
      <c r="AR642" s="25" t="s">
        <v>786</v>
      </c>
      <c r="AT642" s="25" t="s">
        <v>396</v>
      </c>
      <c r="AU642" s="25" t="s">
        <v>81</v>
      </c>
      <c r="AY642" s="25" t="s">
        <v>394</v>
      </c>
      <c r="BE642" s="251">
        <f>IF(N642="základní",J642,0)</f>
        <v>0</v>
      </c>
      <c r="BF642" s="251">
        <f>IF(N642="snížená",J642,0)</f>
        <v>0</v>
      </c>
      <c r="BG642" s="251">
        <f>IF(N642="zákl. přenesená",J642,0)</f>
        <v>0</v>
      </c>
      <c r="BH642" s="251">
        <f>IF(N642="sníž. přenesená",J642,0)</f>
        <v>0</v>
      </c>
      <c r="BI642" s="251">
        <f>IF(N642="nulová",J642,0)</f>
        <v>0</v>
      </c>
      <c r="BJ642" s="25" t="s">
        <v>24</v>
      </c>
      <c r="BK642" s="251">
        <f>ROUND(I642*H642,2)</f>
        <v>0</v>
      </c>
      <c r="BL642" s="25" t="s">
        <v>786</v>
      </c>
      <c r="BM642" s="25" t="s">
        <v>2534</v>
      </c>
    </row>
    <row r="643" spans="2:47" s="1" customFormat="1" ht="13.5">
      <c r="B643" s="47"/>
      <c r="C643" s="75"/>
      <c r="D643" s="252" t="s">
        <v>403</v>
      </c>
      <c r="E643" s="75"/>
      <c r="F643" s="253" t="s">
        <v>4530</v>
      </c>
      <c r="G643" s="75"/>
      <c r="H643" s="75"/>
      <c r="I643" s="208"/>
      <c r="J643" s="75"/>
      <c r="K643" s="75"/>
      <c r="L643" s="73"/>
      <c r="M643" s="254"/>
      <c r="N643" s="48"/>
      <c r="O643" s="48"/>
      <c r="P643" s="48"/>
      <c r="Q643" s="48"/>
      <c r="R643" s="48"/>
      <c r="S643" s="48"/>
      <c r="T643" s="96"/>
      <c r="AT643" s="25" t="s">
        <v>403</v>
      </c>
      <c r="AU643" s="25" t="s">
        <v>81</v>
      </c>
    </row>
    <row r="644" spans="2:65" s="1" customFormat="1" ht="16.5" customHeight="1">
      <c r="B644" s="47"/>
      <c r="C644" s="240" t="s">
        <v>1523</v>
      </c>
      <c r="D644" s="240" t="s">
        <v>396</v>
      </c>
      <c r="E644" s="241" t="s">
        <v>4531</v>
      </c>
      <c r="F644" s="242" t="s">
        <v>4532</v>
      </c>
      <c r="G644" s="243" t="s">
        <v>2831</v>
      </c>
      <c r="H644" s="244">
        <v>15</v>
      </c>
      <c r="I644" s="245"/>
      <c r="J644" s="246">
        <f>ROUND(I644*H644,2)</f>
        <v>0</v>
      </c>
      <c r="K644" s="242" t="s">
        <v>22</v>
      </c>
      <c r="L644" s="73"/>
      <c r="M644" s="247" t="s">
        <v>22</v>
      </c>
      <c r="N644" s="248" t="s">
        <v>44</v>
      </c>
      <c r="O644" s="48"/>
      <c r="P644" s="249">
        <f>O644*H644</f>
        <v>0</v>
      </c>
      <c r="Q644" s="249">
        <v>0</v>
      </c>
      <c r="R644" s="249">
        <f>Q644*H644</f>
        <v>0</v>
      </c>
      <c r="S644" s="249">
        <v>0</v>
      </c>
      <c r="T644" s="250">
        <f>S644*H644</f>
        <v>0</v>
      </c>
      <c r="AR644" s="25" t="s">
        <v>786</v>
      </c>
      <c r="AT644" s="25" t="s">
        <v>396</v>
      </c>
      <c r="AU644" s="25" t="s">
        <v>81</v>
      </c>
      <c r="AY644" s="25" t="s">
        <v>394</v>
      </c>
      <c r="BE644" s="251">
        <f>IF(N644="základní",J644,0)</f>
        <v>0</v>
      </c>
      <c r="BF644" s="251">
        <f>IF(N644="snížená",J644,0)</f>
        <v>0</v>
      </c>
      <c r="BG644" s="251">
        <f>IF(N644="zákl. přenesená",J644,0)</f>
        <v>0</v>
      </c>
      <c r="BH644" s="251">
        <f>IF(N644="sníž. přenesená",J644,0)</f>
        <v>0</v>
      </c>
      <c r="BI644" s="251">
        <f>IF(N644="nulová",J644,0)</f>
        <v>0</v>
      </c>
      <c r="BJ644" s="25" t="s">
        <v>24</v>
      </c>
      <c r="BK644" s="251">
        <f>ROUND(I644*H644,2)</f>
        <v>0</v>
      </c>
      <c r="BL644" s="25" t="s">
        <v>786</v>
      </c>
      <c r="BM644" s="25" t="s">
        <v>2545</v>
      </c>
    </row>
    <row r="645" spans="2:47" s="1" customFormat="1" ht="13.5">
      <c r="B645" s="47"/>
      <c r="C645" s="75"/>
      <c r="D645" s="252" t="s">
        <v>403</v>
      </c>
      <c r="E645" s="75"/>
      <c r="F645" s="253" t="s">
        <v>4532</v>
      </c>
      <c r="G645" s="75"/>
      <c r="H645" s="75"/>
      <c r="I645" s="208"/>
      <c r="J645" s="75"/>
      <c r="K645" s="75"/>
      <c r="L645" s="73"/>
      <c r="M645" s="254"/>
      <c r="N645" s="48"/>
      <c r="O645" s="48"/>
      <c r="P645" s="48"/>
      <c r="Q645" s="48"/>
      <c r="R645" s="48"/>
      <c r="S645" s="48"/>
      <c r="T645" s="96"/>
      <c r="AT645" s="25" t="s">
        <v>403</v>
      </c>
      <c r="AU645" s="25" t="s">
        <v>81</v>
      </c>
    </row>
    <row r="646" spans="2:65" s="1" customFormat="1" ht="16.5" customHeight="1">
      <c r="B646" s="47"/>
      <c r="C646" s="240" t="s">
        <v>1529</v>
      </c>
      <c r="D646" s="240" t="s">
        <v>396</v>
      </c>
      <c r="E646" s="241" t="s">
        <v>4533</v>
      </c>
      <c r="F646" s="242" t="s">
        <v>4534</v>
      </c>
      <c r="G646" s="243" t="s">
        <v>2831</v>
      </c>
      <c r="H646" s="244">
        <v>15</v>
      </c>
      <c r="I646" s="245"/>
      <c r="J646" s="246">
        <f>ROUND(I646*H646,2)</f>
        <v>0</v>
      </c>
      <c r="K646" s="242" t="s">
        <v>22</v>
      </c>
      <c r="L646" s="73"/>
      <c r="M646" s="247" t="s">
        <v>22</v>
      </c>
      <c r="N646" s="248" t="s">
        <v>44</v>
      </c>
      <c r="O646" s="48"/>
      <c r="P646" s="249">
        <f>O646*H646</f>
        <v>0</v>
      </c>
      <c r="Q646" s="249">
        <v>0</v>
      </c>
      <c r="R646" s="249">
        <f>Q646*H646</f>
        <v>0</v>
      </c>
      <c r="S646" s="249">
        <v>0</v>
      </c>
      <c r="T646" s="250">
        <f>S646*H646</f>
        <v>0</v>
      </c>
      <c r="AR646" s="25" t="s">
        <v>786</v>
      </c>
      <c r="AT646" s="25" t="s">
        <v>396</v>
      </c>
      <c r="AU646" s="25" t="s">
        <v>81</v>
      </c>
      <c r="AY646" s="25" t="s">
        <v>394</v>
      </c>
      <c r="BE646" s="251">
        <f>IF(N646="základní",J646,0)</f>
        <v>0</v>
      </c>
      <c r="BF646" s="251">
        <f>IF(N646="snížená",J646,0)</f>
        <v>0</v>
      </c>
      <c r="BG646" s="251">
        <f>IF(N646="zákl. přenesená",J646,0)</f>
        <v>0</v>
      </c>
      <c r="BH646" s="251">
        <f>IF(N646="sníž. přenesená",J646,0)</f>
        <v>0</v>
      </c>
      <c r="BI646" s="251">
        <f>IF(N646="nulová",J646,0)</f>
        <v>0</v>
      </c>
      <c r="BJ646" s="25" t="s">
        <v>24</v>
      </c>
      <c r="BK646" s="251">
        <f>ROUND(I646*H646,2)</f>
        <v>0</v>
      </c>
      <c r="BL646" s="25" t="s">
        <v>786</v>
      </c>
      <c r="BM646" s="25" t="s">
        <v>2562</v>
      </c>
    </row>
    <row r="647" spans="2:47" s="1" customFormat="1" ht="13.5">
      <c r="B647" s="47"/>
      <c r="C647" s="75"/>
      <c r="D647" s="252" t="s">
        <v>403</v>
      </c>
      <c r="E647" s="75"/>
      <c r="F647" s="253" t="s">
        <v>4534</v>
      </c>
      <c r="G647" s="75"/>
      <c r="H647" s="75"/>
      <c r="I647" s="208"/>
      <c r="J647" s="75"/>
      <c r="K647" s="75"/>
      <c r="L647" s="73"/>
      <c r="M647" s="254"/>
      <c r="N647" s="48"/>
      <c r="O647" s="48"/>
      <c r="P647" s="48"/>
      <c r="Q647" s="48"/>
      <c r="R647" s="48"/>
      <c r="S647" s="48"/>
      <c r="T647" s="96"/>
      <c r="AT647" s="25" t="s">
        <v>403</v>
      </c>
      <c r="AU647" s="25" t="s">
        <v>81</v>
      </c>
    </row>
    <row r="648" spans="2:65" s="1" customFormat="1" ht="16.5" customHeight="1">
      <c r="B648" s="47"/>
      <c r="C648" s="240" t="s">
        <v>1534</v>
      </c>
      <c r="D648" s="240" t="s">
        <v>396</v>
      </c>
      <c r="E648" s="241" t="s">
        <v>4535</v>
      </c>
      <c r="F648" s="242" t="s">
        <v>4536</v>
      </c>
      <c r="G648" s="243" t="s">
        <v>2831</v>
      </c>
      <c r="H648" s="244">
        <v>35</v>
      </c>
      <c r="I648" s="245"/>
      <c r="J648" s="246">
        <f>ROUND(I648*H648,2)</f>
        <v>0</v>
      </c>
      <c r="K648" s="242" t="s">
        <v>22</v>
      </c>
      <c r="L648" s="73"/>
      <c r="M648" s="247" t="s">
        <v>22</v>
      </c>
      <c r="N648" s="248" t="s">
        <v>44</v>
      </c>
      <c r="O648" s="48"/>
      <c r="P648" s="249">
        <f>O648*H648</f>
        <v>0</v>
      </c>
      <c r="Q648" s="249">
        <v>0</v>
      </c>
      <c r="R648" s="249">
        <f>Q648*H648</f>
        <v>0</v>
      </c>
      <c r="S648" s="249">
        <v>0</v>
      </c>
      <c r="T648" s="250">
        <f>S648*H648</f>
        <v>0</v>
      </c>
      <c r="AR648" s="25" t="s">
        <v>786</v>
      </c>
      <c r="AT648" s="25" t="s">
        <v>396</v>
      </c>
      <c r="AU648" s="25" t="s">
        <v>81</v>
      </c>
      <c r="AY648" s="25" t="s">
        <v>394</v>
      </c>
      <c r="BE648" s="251">
        <f>IF(N648="základní",J648,0)</f>
        <v>0</v>
      </c>
      <c r="BF648" s="251">
        <f>IF(N648="snížená",J648,0)</f>
        <v>0</v>
      </c>
      <c r="BG648" s="251">
        <f>IF(N648="zákl. přenesená",J648,0)</f>
        <v>0</v>
      </c>
      <c r="BH648" s="251">
        <f>IF(N648="sníž. přenesená",J648,0)</f>
        <v>0</v>
      </c>
      <c r="BI648" s="251">
        <f>IF(N648="nulová",J648,0)</f>
        <v>0</v>
      </c>
      <c r="BJ648" s="25" t="s">
        <v>24</v>
      </c>
      <c r="BK648" s="251">
        <f>ROUND(I648*H648,2)</f>
        <v>0</v>
      </c>
      <c r="BL648" s="25" t="s">
        <v>786</v>
      </c>
      <c r="BM648" s="25" t="s">
        <v>2571</v>
      </c>
    </row>
    <row r="649" spans="2:47" s="1" customFormat="1" ht="13.5">
      <c r="B649" s="47"/>
      <c r="C649" s="75"/>
      <c r="D649" s="252" t="s">
        <v>403</v>
      </c>
      <c r="E649" s="75"/>
      <c r="F649" s="253" t="s">
        <v>4536</v>
      </c>
      <c r="G649" s="75"/>
      <c r="H649" s="75"/>
      <c r="I649" s="208"/>
      <c r="J649" s="75"/>
      <c r="K649" s="75"/>
      <c r="L649" s="73"/>
      <c r="M649" s="254"/>
      <c r="N649" s="48"/>
      <c r="O649" s="48"/>
      <c r="P649" s="48"/>
      <c r="Q649" s="48"/>
      <c r="R649" s="48"/>
      <c r="S649" s="48"/>
      <c r="T649" s="96"/>
      <c r="AT649" s="25" t="s">
        <v>403</v>
      </c>
      <c r="AU649" s="25" t="s">
        <v>81</v>
      </c>
    </row>
    <row r="650" spans="2:65" s="1" customFormat="1" ht="25.5" customHeight="1">
      <c r="B650" s="47"/>
      <c r="C650" s="240" t="s">
        <v>1539</v>
      </c>
      <c r="D650" s="240" t="s">
        <v>396</v>
      </c>
      <c r="E650" s="241" t="s">
        <v>4537</v>
      </c>
      <c r="F650" s="242" t="s">
        <v>4538</v>
      </c>
      <c r="G650" s="243" t="s">
        <v>2831</v>
      </c>
      <c r="H650" s="244">
        <v>12</v>
      </c>
      <c r="I650" s="245"/>
      <c r="J650" s="246">
        <f>ROUND(I650*H650,2)</f>
        <v>0</v>
      </c>
      <c r="K650" s="242" t="s">
        <v>22</v>
      </c>
      <c r="L650" s="73"/>
      <c r="M650" s="247" t="s">
        <v>22</v>
      </c>
      <c r="N650" s="248" t="s">
        <v>44</v>
      </c>
      <c r="O650" s="48"/>
      <c r="P650" s="249">
        <f>O650*H650</f>
        <v>0</v>
      </c>
      <c r="Q650" s="249">
        <v>0</v>
      </c>
      <c r="R650" s="249">
        <f>Q650*H650</f>
        <v>0</v>
      </c>
      <c r="S650" s="249">
        <v>0</v>
      </c>
      <c r="T650" s="250">
        <f>S650*H650</f>
        <v>0</v>
      </c>
      <c r="AR650" s="25" t="s">
        <v>786</v>
      </c>
      <c r="AT650" s="25" t="s">
        <v>396</v>
      </c>
      <c r="AU650" s="25" t="s">
        <v>81</v>
      </c>
      <c r="AY650" s="25" t="s">
        <v>394</v>
      </c>
      <c r="BE650" s="251">
        <f>IF(N650="základní",J650,0)</f>
        <v>0</v>
      </c>
      <c r="BF650" s="251">
        <f>IF(N650="snížená",J650,0)</f>
        <v>0</v>
      </c>
      <c r="BG650" s="251">
        <f>IF(N650="zákl. přenesená",J650,0)</f>
        <v>0</v>
      </c>
      <c r="BH650" s="251">
        <f>IF(N650="sníž. přenesená",J650,0)</f>
        <v>0</v>
      </c>
      <c r="BI650" s="251">
        <f>IF(N650="nulová",J650,0)</f>
        <v>0</v>
      </c>
      <c r="BJ650" s="25" t="s">
        <v>24</v>
      </c>
      <c r="BK650" s="251">
        <f>ROUND(I650*H650,2)</f>
        <v>0</v>
      </c>
      <c r="BL650" s="25" t="s">
        <v>786</v>
      </c>
      <c r="BM650" s="25" t="s">
        <v>2584</v>
      </c>
    </row>
    <row r="651" spans="2:47" s="1" customFormat="1" ht="13.5">
      <c r="B651" s="47"/>
      <c r="C651" s="75"/>
      <c r="D651" s="252" t="s">
        <v>403</v>
      </c>
      <c r="E651" s="75"/>
      <c r="F651" s="253" t="s">
        <v>4538</v>
      </c>
      <c r="G651" s="75"/>
      <c r="H651" s="75"/>
      <c r="I651" s="208"/>
      <c r="J651" s="75"/>
      <c r="K651" s="75"/>
      <c r="L651" s="73"/>
      <c r="M651" s="254"/>
      <c r="N651" s="48"/>
      <c r="O651" s="48"/>
      <c r="P651" s="48"/>
      <c r="Q651" s="48"/>
      <c r="R651" s="48"/>
      <c r="S651" s="48"/>
      <c r="T651" s="96"/>
      <c r="AT651" s="25" t="s">
        <v>403</v>
      </c>
      <c r="AU651" s="25" t="s">
        <v>81</v>
      </c>
    </row>
    <row r="652" spans="2:65" s="1" customFormat="1" ht="16.5" customHeight="1">
      <c r="B652" s="47"/>
      <c r="C652" s="240" t="s">
        <v>1544</v>
      </c>
      <c r="D652" s="240" t="s">
        <v>396</v>
      </c>
      <c r="E652" s="241" t="s">
        <v>4539</v>
      </c>
      <c r="F652" s="242" t="s">
        <v>4540</v>
      </c>
      <c r="G652" s="243" t="s">
        <v>2831</v>
      </c>
      <c r="H652" s="244">
        <v>12</v>
      </c>
      <c r="I652" s="245"/>
      <c r="J652" s="246">
        <f>ROUND(I652*H652,2)</f>
        <v>0</v>
      </c>
      <c r="K652" s="242" t="s">
        <v>22</v>
      </c>
      <c r="L652" s="73"/>
      <c r="M652" s="247" t="s">
        <v>22</v>
      </c>
      <c r="N652" s="248" t="s">
        <v>44</v>
      </c>
      <c r="O652" s="48"/>
      <c r="P652" s="249">
        <f>O652*H652</f>
        <v>0</v>
      </c>
      <c r="Q652" s="249">
        <v>0</v>
      </c>
      <c r="R652" s="249">
        <f>Q652*H652</f>
        <v>0</v>
      </c>
      <c r="S652" s="249">
        <v>0</v>
      </c>
      <c r="T652" s="250">
        <f>S652*H652</f>
        <v>0</v>
      </c>
      <c r="AR652" s="25" t="s">
        <v>786</v>
      </c>
      <c r="AT652" s="25" t="s">
        <v>396</v>
      </c>
      <c r="AU652" s="25" t="s">
        <v>81</v>
      </c>
      <c r="AY652" s="25" t="s">
        <v>394</v>
      </c>
      <c r="BE652" s="251">
        <f>IF(N652="základní",J652,0)</f>
        <v>0</v>
      </c>
      <c r="BF652" s="251">
        <f>IF(N652="snížená",J652,0)</f>
        <v>0</v>
      </c>
      <c r="BG652" s="251">
        <f>IF(N652="zákl. přenesená",J652,0)</f>
        <v>0</v>
      </c>
      <c r="BH652" s="251">
        <f>IF(N652="sníž. přenesená",J652,0)</f>
        <v>0</v>
      </c>
      <c r="BI652" s="251">
        <f>IF(N652="nulová",J652,0)</f>
        <v>0</v>
      </c>
      <c r="BJ652" s="25" t="s">
        <v>24</v>
      </c>
      <c r="BK652" s="251">
        <f>ROUND(I652*H652,2)</f>
        <v>0</v>
      </c>
      <c r="BL652" s="25" t="s">
        <v>786</v>
      </c>
      <c r="BM652" s="25" t="s">
        <v>2595</v>
      </c>
    </row>
    <row r="653" spans="2:47" s="1" customFormat="1" ht="13.5">
      <c r="B653" s="47"/>
      <c r="C653" s="75"/>
      <c r="D653" s="252" t="s">
        <v>403</v>
      </c>
      <c r="E653" s="75"/>
      <c r="F653" s="253" t="s">
        <v>4540</v>
      </c>
      <c r="G653" s="75"/>
      <c r="H653" s="75"/>
      <c r="I653" s="208"/>
      <c r="J653" s="75"/>
      <c r="K653" s="75"/>
      <c r="L653" s="73"/>
      <c r="M653" s="254"/>
      <c r="N653" s="48"/>
      <c r="O653" s="48"/>
      <c r="P653" s="48"/>
      <c r="Q653" s="48"/>
      <c r="R653" s="48"/>
      <c r="S653" s="48"/>
      <c r="T653" s="96"/>
      <c r="AT653" s="25" t="s">
        <v>403</v>
      </c>
      <c r="AU653" s="25" t="s">
        <v>81</v>
      </c>
    </row>
    <row r="654" spans="2:65" s="1" customFormat="1" ht="25.5" customHeight="1">
      <c r="B654" s="47"/>
      <c r="C654" s="240" t="s">
        <v>1550</v>
      </c>
      <c r="D654" s="240" t="s">
        <v>396</v>
      </c>
      <c r="E654" s="241" t="s">
        <v>4541</v>
      </c>
      <c r="F654" s="242" t="s">
        <v>4542</v>
      </c>
      <c r="G654" s="243" t="s">
        <v>2831</v>
      </c>
      <c r="H654" s="244">
        <v>16</v>
      </c>
      <c r="I654" s="245"/>
      <c r="J654" s="246">
        <f>ROUND(I654*H654,2)</f>
        <v>0</v>
      </c>
      <c r="K654" s="242" t="s">
        <v>22</v>
      </c>
      <c r="L654" s="73"/>
      <c r="M654" s="247" t="s">
        <v>22</v>
      </c>
      <c r="N654" s="248" t="s">
        <v>44</v>
      </c>
      <c r="O654" s="48"/>
      <c r="P654" s="249">
        <f>O654*H654</f>
        <v>0</v>
      </c>
      <c r="Q654" s="249">
        <v>0</v>
      </c>
      <c r="R654" s="249">
        <f>Q654*H654</f>
        <v>0</v>
      </c>
      <c r="S654" s="249">
        <v>0</v>
      </c>
      <c r="T654" s="250">
        <f>S654*H654</f>
        <v>0</v>
      </c>
      <c r="AR654" s="25" t="s">
        <v>786</v>
      </c>
      <c r="AT654" s="25" t="s">
        <v>396</v>
      </c>
      <c r="AU654" s="25" t="s">
        <v>81</v>
      </c>
      <c r="AY654" s="25" t="s">
        <v>394</v>
      </c>
      <c r="BE654" s="251">
        <f>IF(N654="základní",J654,0)</f>
        <v>0</v>
      </c>
      <c r="BF654" s="251">
        <f>IF(N654="snížená",J654,0)</f>
        <v>0</v>
      </c>
      <c r="BG654" s="251">
        <f>IF(N654="zákl. přenesená",J654,0)</f>
        <v>0</v>
      </c>
      <c r="BH654" s="251">
        <f>IF(N654="sníž. přenesená",J654,0)</f>
        <v>0</v>
      </c>
      <c r="BI654" s="251">
        <f>IF(N654="nulová",J654,0)</f>
        <v>0</v>
      </c>
      <c r="BJ654" s="25" t="s">
        <v>24</v>
      </c>
      <c r="BK654" s="251">
        <f>ROUND(I654*H654,2)</f>
        <v>0</v>
      </c>
      <c r="BL654" s="25" t="s">
        <v>786</v>
      </c>
      <c r="BM654" s="25" t="s">
        <v>2607</v>
      </c>
    </row>
    <row r="655" spans="2:47" s="1" customFormat="1" ht="13.5">
      <c r="B655" s="47"/>
      <c r="C655" s="75"/>
      <c r="D655" s="252" t="s">
        <v>403</v>
      </c>
      <c r="E655" s="75"/>
      <c r="F655" s="253" t="s">
        <v>4542</v>
      </c>
      <c r="G655" s="75"/>
      <c r="H655" s="75"/>
      <c r="I655" s="208"/>
      <c r="J655" s="75"/>
      <c r="K655" s="75"/>
      <c r="L655" s="73"/>
      <c r="M655" s="254"/>
      <c r="N655" s="48"/>
      <c r="O655" s="48"/>
      <c r="P655" s="48"/>
      <c r="Q655" s="48"/>
      <c r="R655" s="48"/>
      <c r="S655" s="48"/>
      <c r="T655" s="96"/>
      <c r="AT655" s="25" t="s">
        <v>403</v>
      </c>
      <c r="AU655" s="25" t="s">
        <v>81</v>
      </c>
    </row>
    <row r="656" spans="2:65" s="1" customFormat="1" ht="25.5" customHeight="1">
      <c r="B656" s="47"/>
      <c r="C656" s="240" t="s">
        <v>1556</v>
      </c>
      <c r="D656" s="240" t="s">
        <v>396</v>
      </c>
      <c r="E656" s="241" t="s">
        <v>4543</v>
      </c>
      <c r="F656" s="242" t="s">
        <v>4544</v>
      </c>
      <c r="G656" s="243" t="s">
        <v>2831</v>
      </c>
      <c r="H656" s="244">
        <v>8</v>
      </c>
      <c r="I656" s="245"/>
      <c r="J656" s="246">
        <f>ROUND(I656*H656,2)</f>
        <v>0</v>
      </c>
      <c r="K656" s="242" t="s">
        <v>22</v>
      </c>
      <c r="L656" s="73"/>
      <c r="M656" s="247" t="s">
        <v>22</v>
      </c>
      <c r="N656" s="248" t="s">
        <v>44</v>
      </c>
      <c r="O656" s="48"/>
      <c r="P656" s="249">
        <f>O656*H656</f>
        <v>0</v>
      </c>
      <c r="Q656" s="249">
        <v>0</v>
      </c>
      <c r="R656" s="249">
        <f>Q656*H656</f>
        <v>0</v>
      </c>
      <c r="S656" s="249">
        <v>0</v>
      </c>
      <c r="T656" s="250">
        <f>S656*H656</f>
        <v>0</v>
      </c>
      <c r="AR656" s="25" t="s">
        <v>786</v>
      </c>
      <c r="AT656" s="25" t="s">
        <v>396</v>
      </c>
      <c r="AU656" s="25" t="s">
        <v>81</v>
      </c>
      <c r="AY656" s="25" t="s">
        <v>394</v>
      </c>
      <c r="BE656" s="251">
        <f>IF(N656="základní",J656,0)</f>
        <v>0</v>
      </c>
      <c r="BF656" s="251">
        <f>IF(N656="snížená",J656,0)</f>
        <v>0</v>
      </c>
      <c r="BG656" s="251">
        <f>IF(N656="zákl. přenesená",J656,0)</f>
        <v>0</v>
      </c>
      <c r="BH656" s="251">
        <f>IF(N656="sníž. přenesená",J656,0)</f>
        <v>0</v>
      </c>
      <c r="BI656" s="251">
        <f>IF(N656="nulová",J656,0)</f>
        <v>0</v>
      </c>
      <c r="BJ656" s="25" t="s">
        <v>24</v>
      </c>
      <c r="BK656" s="251">
        <f>ROUND(I656*H656,2)</f>
        <v>0</v>
      </c>
      <c r="BL656" s="25" t="s">
        <v>786</v>
      </c>
      <c r="BM656" s="25" t="s">
        <v>2617</v>
      </c>
    </row>
    <row r="657" spans="2:47" s="1" customFormat="1" ht="13.5">
      <c r="B657" s="47"/>
      <c r="C657" s="75"/>
      <c r="D657" s="252" t="s">
        <v>403</v>
      </c>
      <c r="E657" s="75"/>
      <c r="F657" s="253" t="s">
        <v>4544</v>
      </c>
      <c r="G657" s="75"/>
      <c r="H657" s="75"/>
      <c r="I657" s="208"/>
      <c r="J657" s="75"/>
      <c r="K657" s="75"/>
      <c r="L657" s="73"/>
      <c r="M657" s="254"/>
      <c r="N657" s="48"/>
      <c r="O657" s="48"/>
      <c r="P657" s="48"/>
      <c r="Q657" s="48"/>
      <c r="R657" s="48"/>
      <c r="S657" s="48"/>
      <c r="T657" s="96"/>
      <c r="AT657" s="25" t="s">
        <v>403</v>
      </c>
      <c r="AU657" s="25" t="s">
        <v>81</v>
      </c>
    </row>
    <row r="658" spans="2:65" s="1" customFormat="1" ht="25.5" customHeight="1">
      <c r="B658" s="47"/>
      <c r="C658" s="240" t="s">
        <v>1562</v>
      </c>
      <c r="D658" s="240" t="s">
        <v>396</v>
      </c>
      <c r="E658" s="241" t="s">
        <v>4545</v>
      </c>
      <c r="F658" s="242" t="s">
        <v>4546</v>
      </c>
      <c r="G658" s="243" t="s">
        <v>2831</v>
      </c>
      <c r="H658" s="244">
        <v>14</v>
      </c>
      <c r="I658" s="245"/>
      <c r="J658" s="246">
        <f>ROUND(I658*H658,2)</f>
        <v>0</v>
      </c>
      <c r="K658" s="242" t="s">
        <v>22</v>
      </c>
      <c r="L658" s="73"/>
      <c r="M658" s="247" t="s">
        <v>22</v>
      </c>
      <c r="N658" s="248" t="s">
        <v>44</v>
      </c>
      <c r="O658" s="48"/>
      <c r="P658" s="249">
        <f>O658*H658</f>
        <v>0</v>
      </c>
      <c r="Q658" s="249">
        <v>0</v>
      </c>
      <c r="R658" s="249">
        <f>Q658*H658</f>
        <v>0</v>
      </c>
      <c r="S658" s="249">
        <v>0</v>
      </c>
      <c r="T658" s="250">
        <f>S658*H658</f>
        <v>0</v>
      </c>
      <c r="AR658" s="25" t="s">
        <v>786</v>
      </c>
      <c r="AT658" s="25" t="s">
        <v>396</v>
      </c>
      <c r="AU658" s="25" t="s">
        <v>81</v>
      </c>
      <c r="AY658" s="25" t="s">
        <v>394</v>
      </c>
      <c r="BE658" s="251">
        <f>IF(N658="základní",J658,0)</f>
        <v>0</v>
      </c>
      <c r="BF658" s="251">
        <f>IF(N658="snížená",J658,0)</f>
        <v>0</v>
      </c>
      <c r="BG658" s="251">
        <f>IF(N658="zákl. přenesená",J658,0)</f>
        <v>0</v>
      </c>
      <c r="BH658" s="251">
        <f>IF(N658="sníž. přenesená",J658,0)</f>
        <v>0</v>
      </c>
      <c r="BI658" s="251">
        <f>IF(N658="nulová",J658,0)</f>
        <v>0</v>
      </c>
      <c r="BJ658" s="25" t="s">
        <v>24</v>
      </c>
      <c r="BK658" s="251">
        <f>ROUND(I658*H658,2)</f>
        <v>0</v>
      </c>
      <c r="BL658" s="25" t="s">
        <v>786</v>
      </c>
      <c r="BM658" s="25" t="s">
        <v>2627</v>
      </c>
    </row>
    <row r="659" spans="2:47" s="1" customFormat="1" ht="13.5">
      <c r="B659" s="47"/>
      <c r="C659" s="75"/>
      <c r="D659" s="252" t="s">
        <v>403</v>
      </c>
      <c r="E659" s="75"/>
      <c r="F659" s="253" t="s">
        <v>4546</v>
      </c>
      <c r="G659" s="75"/>
      <c r="H659" s="75"/>
      <c r="I659" s="208"/>
      <c r="J659" s="75"/>
      <c r="K659" s="75"/>
      <c r="L659" s="73"/>
      <c r="M659" s="254"/>
      <c r="N659" s="48"/>
      <c r="O659" s="48"/>
      <c r="P659" s="48"/>
      <c r="Q659" s="48"/>
      <c r="R659" s="48"/>
      <c r="S659" s="48"/>
      <c r="T659" s="96"/>
      <c r="AT659" s="25" t="s">
        <v>403</v>
      </c>
      <c r="AU659" s="25" t="s">
        <v>81</v>
      </c>
    </row>
    <row r="660" spans="2:65" s="1" customFormat="1" ht="16.5" customHeight="1">
      <c r="B660" s="47"/>
      <c r="C660" s="240" t="s">
        <v>1568</v>
      </c>
      <c r="D660" s="240" t="s">
        <v>396</v>
      </c>
      <c r="E660" s="241" t="s">
        <v>4547</v>
      </c>
      <c r="F660" s="242" t="s">
        <v>4548</v>
      </c>
      <c r="G660" s="243" t="s">
        <v>2831</v>
      </c>
      <c r="H660" s="244">
        <v>15</v>
      </c>
      <c r="I660" s="245"/>
      <c r="J660" s="246">
        <f>ROUND(I660*H660,2)</f>
        <v>0</v>
      </c>
      <c r="K660" s="242" t="s">
        <v>22</v>
      </c>
      <c r="L660" s="73"/>
      <c r="M660" s="247" t="s">
        <v>22</v>
      </c>
      <c r="N660" s="248" t="s">
        <v>44</v>
      </c>
      <c r="O660" s="48"/>
      <c r="P660" s="249">
        <f>O660*H660</f>
        <v>0</v>
      </c>
      <c r="Q660" s="249">
        <v>0</v>
      </c>
      <c r="R660" s="249">
        <f>Q660*H660</f>
        <v>0</v>
      </c>
      <c r="S660" s="249">
        <v>0</v>
      </c>
      <c r="T660" s="250">
        <f>S660*H660</f>
        <v>0</v>
      </c>
      <c r="AR660" s="25" t="s">
        <v>786</v>
      </c>
      <c r="AT660" s="25" t="s">
        <v>396</v>
      </c>
      <c r="AU660" s="25" t="s">
        <v>81</v>
      </c>
      <c r="AY660" s="25" t="s">
        <v>394</v>
      </c>
      <c r="BE660" s="251">
        <f>IF(N660="základní",J660,0)</f>
        <v>0</v>
      </c>
      <c r="BF660" s="251">
        <f>IF(N660="snížená",J660,0)</f>
        <v>0</v>
      </c>
      <c r="BG660" s="251">
        <f>IF(N660="zákl. přenesená",J660,0)</f>
        <v>0</v>
      </c>
      <c r="BH660" s="251">
        <f>IF(N660="sníž. přenesená",J660,0)</f>
        <v>0</v>
      </c>
      <c r="BI660" s="251">
        <f>IF(N660="nulová",J660,0)</f>
        <v>0</v>
      </c>
      <c r="BJ660" s="25" t="s">
        <v>24</v>
      </c>
      <c r="BK660" s="251">
        <f>ROUND(I660*H660,2)</f>
        <v>0</v>
      </c>
      <c r="BL660" s="25" t="s">
        <v>786</v>
      </c>
      <c r="BM660" s="25" t="s">
        <v>2647</v>
      </c>
    </row>
    <row r="661" spans="2:47" s="1" customFormat="1" ht="13.5">
      <c r="B661" s="47"/>
      <c r="C661" s="75"/>
      <c r="D661" s="252" t="s">
        <v>403</v>
      </c>
      <c r="E661" s="75"/>
      <c r="F661" s="253" t="s">
        <v>4548</v>
      </c>
      <c r="G661" s="75"/>
      <c r="H661" s="75"/>
      <c r="I661" s="208"/>
      <c r="J661" s="75"/>
      <c r="K661" s="75"/>
      <c r="L661" s="73"/>
      <c r="M661" s="254"/>
      <c r="N661" s="48"/>
      <c r="O661" s="48"/>
      <c r="P661" s="48"/>
      <c r="Q661" s="48"/>
      <c r="R661" s="48"/>
      <c r="S661" s="48"/>
      <c r="T661" s="96"/>
      <c r="AT661" s="25" t="s">
        <v>403</v>
      </c>
      <c r="AU661" s="25" t="s">
        <v>81</v>
      </c>
    </row>
    <row r="662" spans="2:65" s="1" customFormat="1" ht="16.5" customHeight="1">
      <c r="B662" s="47"/>
      <c r="C662" s="240" t="s">
        <v>1573</v>
      </c>
      <c r="D662" s="240" t="s">
        <v>396</v>
      </c>
      <c r="E662" s="241" t="s">
        <v>4549</v>
      </c>
      <c r="F662" s="242" t="s">
        <v>4550</v>
      </c>
      <c r="G662" s="243" t="s">
        <v>2831</v>
      </c>
      <c r="H662" s="244">
        <v>8</v>
      </c>
      <c r="I662" s="245"/>
      <c r="J662" s="246">
        <f>ROUND(I662*H662,2)</f>
        <v>0</v>
      </c>
      <c r="K662" s="242" t="s">
        <v>22</v>
      </c>
      <c r="L662" s="73"/>
      <c r="M662" s="247" t="s">
        <v>22</v>
      </c>
      <c r="N662" s="248" t="s">
        <v>44</v>
      </c>
      <c r="O662" s="48"/>
      <c r="P662" s="249">
        <f>O662*H662</f>
        <v>0</v>
      </c>
      <c r="Q662" s="249">
        <v>0</v>
      </c>
      <c r="R662" s="249">
        <f>Q662*H662</f>
        <v>0</v>
      </c>
      <c r="S662" s="249">
        <v>0</v>
      </c>
      <c r="T662" s="250">
        <f>S662*H662</f>
        <v>0</v>
      </c>
      <c r="AR662" s="25" t="s">
        <v>786</v>
      </c>
      <c r="AT662" s="25" t="s">
        <v>396</v>
      </c>
      <c r="AU662" s="25" t="s">
        <v>81</v>
      </c>
      <c r="AY662" s="25" t="s">
        <v>394</v>
      </c>
      <c r="BE662" s="251">
        <f>IF(N662="základní",J662,0)</f>
        <v>0</v>
      </c>
      <c r="BF662" s="251">
        <f>IF(N662="snížená",J662,0)</f>
        <v>0</v>
      </c>
      <c r="BG662" s="251">
        <f>IF(N662="zákl. přenesená",J662,0)</f>
        <v>0</v>
      </c>
      <c r="BH662" s="251">
        <f>IF(N662="sníž. přenesená",J662,0)</f>
        <v>0</v>
      </c>
      <c r="BI662" s="251">
        <f>IF(N662="nulová",J662,0)</f>
        <v>0</v>
      </c>
      <c r="BJ662" s="25" t="s">
        <v>24</v>
      </c>
      <c r="BK662" s="251">
        <f>ROUND(I662*H662,2)</f>
        <v>0</v>
      </c>
      <c r="BL662" s="25" t="s">
        <v>786</v>
      </c>
      <c r="BM662" s="25" t="s">
        <v>2660</v>
      </c>
    </row>
    <row r="663" spans="2:47" s="1" customFormat="1" ht="13.5">
      <c r="B663" s="47"/>
      <c r="C663" s="75"/>
      <c r="D663" s="252" t="s">
        <v>403</v>
      </c>
      <c r="E663" s="75"/>
      <c r="F663" s="253" t="s">
        <v>4550</v>
      </c>
      <c r="G663" s="75"/>
      <c r="H663" s="75"/>
      <c r="I663" s="208"/>
      <c r="J663" s="75"/>
      <c r="K663" s="75"/>
      <c r="L663" s="73"/>
      <c r="M663" s="254"/>
      <c r="N663" s="48"/>
      <c r="O663" s="48"/>
      <c r="P663" s="48"/>
      <c r="Q663" s="48"/>
      <c r="R663" s="48"/>
      <c r="S663" s="48"/>
      <c r="T663" s="96"/>
      <c r="AT663" s="25" t="s">
        <v>403</v>
      </c>
      <c r="AU663" s="25" t="s">
        <v>81</v>
      </c>
    </row>
    <row r="664" spans="2:63" s="11" customFormat="1" ht="29.85" customHeight="1">
      <c r="B664" s="224"/>
      <c r="C664" s="225"/>
      <c r="D664" s="226" t="s">
        <v>72</v>
      </c>
      <c r="E664" s="238" t="s">
        <v>4551</v>
      </c>
      <c r="F664" s="238" t="s">
        <v>4552</v>
      </c>
      <c r="G664" s="225"/>
      <c r="H664" s="225"/>
      <c r="I664" s="228"/>
      <c r="J664" s="239">
        <f>BK664</f>
        <v>0</v>
      </c>
      <c r="K664" s="225"/>
      <c r="L664" s="230"/>
      <c r="M664" s="231"/>
      <c r="N664" s="232"/>
      <c r="O664" s="232"/>
      <c r="P664" s="233">
        <f>SUM(P665:P666)</f>
        <v>0</v>
      </c>
      <c r="Q664" s="232"/>
      <c r="R664" s="233">
        <f>SUM(R665:R666)</f>
        <v>0</v>
      </c>
      <c r="S664" s="232"/>
      <c r="T664" s="234">
        <f>SUM(T665:T666)</f>
        <v>0</v>
      </c>
      <c r="AR664" s="235" t="s">
        <v>24</v>
      </c>
      <c r="AT664" s="236" t="s">
        <v>72</v>
      </c>
      <c r="AU664" s="236" t="s">
        <v>24</v>
      </c>
      <c r="AY664" s="235" t="s">
        <v>394</v>
      </c>
      <c r="BK664" s="237">
        <f>SUM(BK665:BK666)</f>
        <v>0</v>
      </c>
    </row>
    <row r="665" spans="2:65" s="1" customFormat="1" ht="16.5" customHeight="1">
      <c r="B665" s="47"/>
      <c r="C665" s="240" t="s">
        <v>1579</v>
      </c>
      <c r="D665" s="240" t="s">
        <v>396</v>
      </c>
      <c r="E665" s="241" t="s">
        <v>2955</v>
      </c>
      <c r="F665" s="242" t="s">
        <v>4553</v>
      </c>
      <c r="G665" s="243" t="s">
        <v>612</v>
      </c>
      <c r="H665" s="244">
        <v>63</v>
      </c>
      <c r="I665" s="245"/>
      <c r="J665" s="246">
        <f>ROUND(I665*H665,2)</f>
        <v>0</v>
      </c>
      <c r="K665" s="242" t="s">
        <v>22</v>
      </c>
      <c r="L665" s="73"/>
      <c r="M665" s="247" t="s">
        <v>22</v>
      </c>
      <c r="N665" s="248" t="s">
        <v>44</v>
      </c>
      <c r="O665" s="48"/>
      <c r="P665" s="249">
        <f>O665*H665</f>
        <v>0</v>
      </c>
      <c r="Q665" s="249">
        <v>0</v>
      </c>
      <c r="R665" s="249">
        <f>Q665*H665</f>
        <v>0</v>
      </c>
      <c r="S665" s="249">
        <v>0</v>
      </c>
      <c r="T665" s="250">
        <f>S665*H665</f>
        <v>0</v>
      </c>
      <c r="AR665" s="25" t="s">
        <v>786</v>
      </c>
      <c r="AT665" s="25" t="s">
        <v>396</v>
      </c>
      <c r="AU665" s="25" t="s">
        <v>81</v>
      </c>
      <c r="AY665" s="25" t="s">
        <v>394</v>
      </c>
      <c r="BE665" s="251">
        <f>IF(N665="základní",J665,0)</f>
        <v>0</v>
      </c>
      <c r="BF665" s="251">
        <f>IF(N665="snížená",J665,0)</f>
        <v>0</v>
      </c>
      <c r="BG665" s="251">
        <f>IF(N665="zákl. přenesená",J665,0)</f>
        <v>0</v>
      </c>
      <c r="BH665" s="251">
        <f>IF(N665="sníž. přenesená",J665,0)</f>
        <v>0</v>
      </c>
      <c r="BI665" s="251">
        <f>IF(N665="nulová",J665,0)</f>
        <v>0</v>
      </c>
      <c r="BJ665" s="25" t="s">
        <v>24</v>
      </c>
      <c r="BK665" s="251">
        <f>ROUND(I665*H665,2)</f>
        <v>0</v>
      </c>
      <c r="BL665" s="25" t="s">
        <v>786</v>
      </c>
      <c r="BM665" s="25" t="s">
        <v>2670</v>
      </c>
    </row>
    <row r="666" spans="2:47" s="1" customFormat="1" ht="13.5">
      <c r="B666" s="47"/>
      <c r="C666" s="75"/>
      <c r="D666" s="252" t="s">
        <v>403</v>
      </c>
      <c r="E666" s="75"/>
      <c r="F666" s="253" t="s">
        <v>4553</v>
      </c>
      <c r="G666" s="75"/>
      <c r="H666" s="75"/>
      <c r="I666" s="208"/>
      <c r="J666" s="75"/>
      <c r="K666" s="75"/>
      <c r="L666" s="73"/>
      <c r="M666" s="254"/>
      <c r="N666" s="48"/>
      <c r="O666" s="48"/>
      <c r="P666" s="48"/>
      <c r="Q666" s="48"/>
      <c r="R666" s="48"/>
      <c r="S666" s="48"/>
      <c r="T666" s="96"/>
      <c r="AT666" s="25" t="s">
        <v>403</v>
      </c>
      <c r="AU666" s="25" t="s">
        <v>81</v>
      </c>
    </row>
    <row r="667" spans="2:63" s="11" customFormat="1" ht="29.85" customHeight="1">
      <c r="B667" s="224"/>
      <c r="C667" s="225"/>
      <c r="D667" s="226" t="s">
        <v>72</v>
      </c>
      <c r="E667" s="238" t="s">
        <v>4554</v>
      </c>
      <c r="F667" s="238" t="s">
        <v>4555</v>
      </c>
      <c r="G667" s="225"/>
      <c r="H667" s="225"/>
      <c r="I667" s="228"/>
      <c r="J667" s="239">
        <f>BK667</f>
        <v>0</v>
      </c>
      <c r="K667" s="225"/>
      <c r="L667" s="230"/>
      <c r="M667" s="231"/>
      <c r="N667" s="232"/>
      <c r="O667" s="232"/>
      <c r="P667" s="233">
        <f>SUM(P668:P669)</f>
        <v>0</v>
      </c>
      <c r="Q667" s="232"/>
      <c r="R667" s="233">
        <f>SUM(R668:R669)</f>
        <v>0</v>
      </c>
      <c r="S667" s="232"/>
      <c r="T667" s="234">
        <f>SUM(T668:T669)</f>
        <v>0</v>
      </c>
      <c r="AR667" s="235" t="s">
        <v>24</v>
      </c>
      <c r="AT667" s="236" t="s">
        <v>72</v>
      </c>
      <c r="AU667" s="236" t="s">
        <v>24</v>
      </c>
      <c r="AY667" s="235" t="s">
        <v>394</v>
      </c>
      <c r="BK667" s="237">
        <f>SUM(BK668:BK669)</f>
        <v>0</v>
      </c>
    </row>
    <row r="668" spans="2:65" s="1" customFormat="1" ht="16.5" customHeight="1">
      <c r="B668" s="47"/>
      <c r="C668" s="240" t="s">
        <v>1585</v>
      </c>
      <c r="D668" s="240" t="s">
        <v>396</v>
      </c>
      <c r="E668" s="241" t="s">
        <v>4556</v>
      </c>
      <c r="F668" s="242" t="s">
        <v>4557</v>
      </c>
      <c r="G668" s="243" t="s">
        <v>612</v>
      </c>
      <c r="H668" s="244">
        <v>165</v>
      </c>
      <c r="I668" s="245"/>
      <c r="J668" s="246">
        <f>ROUND(I668*H668,2)</f>
        <v>0</v>
      </c>
      <c r="K668" s="242" t="s">
        <v>22</v>
      </c>
      <c r="L668" s="73"/>
      <c r="M668" s="247" t="s">
        <v>22</v>
      </c>
      <c r="N668" s="248" t="s">
        <v>44</v>
      </c>
      <c r="O668" s="48"/>
      <c r="P668" s="249">
        <f>O668*H668</f>
        <v>0</v>
      </c>
      <c r="Q668" s="249">
        <v>0</v>
      </c>
      <c r="R668" s="249">
        <f>Q668*H668</f>
        <v>0</v>
      </c>
      <c r="S668" s="249">
        <v>0</v>
      </c>
      <c r="T668" s="250">
        <f>S668*H668</f>
        <v>0</v>
      </c>
      <c r="AR668" s="25" t="s">
        <v>786</v>
      </c>
      <c r="AT668" s="25" t="s">
        <v>396</v>
      </c>
      <c r="AU668" s="25" t="s">
        <v>81</v>
      </c>
      <c r="AY668" s="25" t="s">
        <v>394</v>
      </c>
      <c r="BE668" s="251">
        <f>IF(N668="základní",J668,0)</f>
        <v>0</v>
      </c>
      <c r="BF668" s="251">
        <f>IF(N668="snížená",J668,0)</f>
        <v>0</v>
      </c>
      <c r="BG668" s="251">
        <f>IF(N668="zákl. přenesená",J668,0)</f>
        <v>0</v>
      </c>
      <c r="BH668" s="251">
        <f>IF(N668="sníž. přenesená",J668,0)</f>
        <v>0</v>
      </c>
      <c r="BI668" s="251">
        <f>IF(N668="nulová",J668,0)</f>
        <v>0</v>
      </c>
      <c r="BJ668" s="25" t="s">
        <v>24</v>
      </c>
      <c r="BK668" s="251">
        <f>ROUND(I668*H668,2)</f>
        <v>0</v>
      </c>
      <c r="BL668" s="25" t="s">
        <v>786</v>
      </c>
      <c r="BM668" s="25" t="s">
        <v>2689</v>
      </c>
    </row>
    <row r="669" spans="2:47" s="1" customFormat="1" ht="13.5">
      <c r="B669" s="47"/>
      <c r="C669" s="75"/>
      <c r="D669" s="252" t="s">
        <v>403</v>
      </c>
      <c r="E669" s="75"/>
      <c r="F669" s="253" t="s">
        <v>4557</v>
      </c>
      <c r="G669" s="75"/>
      <c r="H669" s="75"/>
      <c r="I669" s="208"/>
      <c r="J669" s="75"/>
      <c r="K669" s="75"/>
      <c r="L669" s="73"/>
      <c r="M669" s="254"/>
      <c r="N669" s="48"/>
      <c r="O669" s="48"/>
      <c r="P669" s="48"/>
      <c r="Q669" s="48"/>
      <c r="R669" s="48"/>
      <c r="S669" s="48"/>
      <c r="T669" s="96"/>
      <c r="AT669" s="25" t="s">
        <v>403</v>
      </c>
      <c r="AU669" s="25" t="s">
        <v>81</v>
      </c>
    </row>
    <row r="670" spans="2:63" s="11" customFormat="1" ht="29.85" customHeight="1">
      <c r="B670" s="224"/>
      <c r="C670" s="225"/>
      <c r="D670" s="226" t="s">
        <v>72</v>
      </c>
      <c r="E670" s="238" t="s">
        <v>4558</v>
      </c>
      <c r="F670" s="238" t="s">
        <v>4559</v>
      </c>
      <c r="G670" s="225"/>
      <c r="H670" s="225"/>
      <c r="I670" s="228"/>
      <c r="J670" s="239">
        <f>BK670</f>
        <v>0</v>
      </c>
      <c r="K670" s="225"/>
      <c r="L670" s="230"/>
      <c r="M670" s="231"/>
      <c r="N670" s="232"/>
      <c r="O670" s="232"/>
      <c r="P670" s="233">
        <f>SUM(P671:P674)</f>
        <v>0</v>
      </c>
      <c r="Q670" s="232"/>
      <c r="R670" s="233">
        <f>SUM(R671:R674)</f>
        <v>0</v>
      </c>
      <c r="S670" s="232"/>
      <c r="T670" s="234">
        <f>SUM(T671:T674)</f>
        <v>0</v>
      </c>
      <c r="AR670" s="235" t="s">
        <v>24</v>
      </c>
      <c r="AT670" s="236" t="s">
        <v>72</v>
      </c>
      <c r="AU670" s="236" t="s">
        <v>24</v>
      </c>
      <c r="AY670" s="235" t="s">
        <v>394</v>
      </c>
      <c r="BK670" s="237">
        <f>SUM(BK671:BK674)</f>
        <v>0</v>
      </c>
    </row>
    <row r="671" spans="2:65" s="1" customFormat="1" ht="16.5" customHeight="1">
      <c r="B671" s="47"/>
      <c r="C671" s="240" t="s">
        <v>1590</v>
      </c>
      <c r="D671" s="240" t="s">
        <v>396</v>
      </c>
      <c r="E671" s="241" t="s">
        <v>2961</v>
      </c>
      <c r="F671" s="242" t="s">
        <v>4560</v>
      </c>
      <c r="G671" s="243" t="s">
        <v>2831</v>
      </c>
      <c r="H671" s="244">
        <v>6</v>
      </c>
      <c r="I671" s="245"/>
      <c r="J671" s="246">
        <f>ROUND(I671*H671,2)</f>
        <v>0</v>
      </c>
      <c r="K671" s="242" t="s">
        <v>22</v>
      </c>
      <c r="L671" s="73"/>
      <c r="M671" s="247" t="s">
        <v>22</v>
      </c>
      <c r="N671" s="248" t="s">
        <v>44</v>
      </c>
      <c r="O671" s="48"/>
      <c r="P671" s="249">
        <f>O671*H671</f>
        <v>0</v>
      </c>
      <c r="Q671" s="249">
        <v>0</v>
      </c>
      <c r="R671" s="249">
        <f>Q671*H671</f>
        <v>0</v>
      </c>
      <c r="S671" s="249">
        <v>0</v>
      </c>
      <c r="T671" s="250">
        <f>S671*H671</f>
        <v>0</v>
      </c>
      <c r="AR671" s="25" t="s">
        <v>786</v>
      </c>
      <c r="AT671" s="25" t="s">
        <v>396</v>
      </c>
      <c r="AU671" s="25" t="s">
        <v>81</v>
      </c>
      <c r="AY671" s="25" t="s">
        <v>394</v>
      </c>
      <c r="BE671" s="251">
        <f>IF(N671="základní",J671,0)</f>
        <v>0</v>
      </c>
      <c r="BF671" s="251">
        <f>IF(N671="snížená",J671,0)</f>
        <v>0</v>
      </c>
      <c r="BG671" s="251">
        <f>IF(N671="zákl. přenesená",J671,0)</f>
        <v>0</v>
      </c>
      <c r="BH671" s="251">
        <f>IF(N671="sníž. přenesená",J671,0)</f>
        <v>0</v>
      </c>
      <c r="BI671" s="251">
        <f>IF(N671="nulová",J671,0)</f>
        <v>0</v>
      </c>
      <c r="BJ671" s="25" t="s">
        <v>24</v>
      </c>
      <c r="BK671" s="251">
        <f>ROUND(I671*H671,2)</f>
        <v>0</v>
      </c>
      <c r="BL671" s="25" t="s">
        <v>786</v>
      </c>
      <c r="BM671" s="25" t="s">
        <v>2700</v>
      </c>
    </row>
    <row r="672" spans="2:47" s="1" customFormat="1" ht="13.5">
      <c r="B672" s="47"/>
      <c r="C672" s="75"/>
      <c r="D672" s="252" t="s">
        <v>403</v>
      </c>
      <c r="E672" s="75"/>
      <c r="F672" s="253" t="s">
        <v>4560</v>
      </c>
      <c r="G672" s="75"/>
      <c r="H672" s="75"/>
      <c r="I672" s="208"/>
      <c r="J672" s="75"/>
      <c r="K672" s="75"/>
      <c r="L672" s="73"/>
      <c r="M672" s="254"/>
      <c r="N672" s="48"/>
      <c r="O672" s="48"/>
      <c r="P672" s="48"/>
      <c r="Q672" s="48"/>
      <c r="R672" s="48"/>
      <c r="S672" s="48"/>
      <c r="T672" s="96"/>
      <c r="AT672" s="25" t="s">
        <v>403</v>
      </c>
      <c r="AU672" s="25" t="s">
        <v>81</v>
      </c>
    </row>
    <row r="673" spans="2:65" s="1" customFormat="1" ht="16.5" customHeight="1">
      <c r="B673" s="47"/>
      <c r="C673" s="240" t="s">
        <v>1595</v>
      </c>
      <c r="D673" s="240" t="s">
        <v>396</v>
      </c>
      <c r="E673" s="241" t="s">
        <v>2964</v>
      </c>
      <c r="F673" s="242" t="s">
        <v>4561</v>
      </c>
      <c r="G673" s="243" t="s">
        <v>2831</v>
      </c>
      <c r="H673" s="244">
        <v>28</v>
      </c>
      <c r="I673" s="245"/>
      <c r="J673" s="246">
        <f>ROUND(I673*H673,2)</f>
        <v>0</v>
      </c>
      <c r="K673" s="242" t="s">
        <v>22</v>
      </c>
      <c r="L673" s="73"/>
      <c r="M673" s="247" t="s">
        <v>22</v>
      </c>
      <c r="N673" s="248" t="s">
        <v>44</v>
      </c>
      <c r="O673" s="48"/>
      <c r="P673" s="249">
        <f>O673*H673</f>
        <v>0</v>
      </c>
      <c r="Q673" s="249">
        <v>0</v>
      </c>
      <c r="R673" s="249">
        <f>Q673*H673</f>
        <v>0</v>
      </c>
      <c r="S673" s="249">
        <v>0</v>
      </c>
      <c r="T673" s="250">
        <f>S673*H673</f>
        <v>0</v>
      </c>
      <c r="AR673" s="25" t="s">
        <v>786</v>
      </c>
      <c r="AT673" s="25" t="s">
        <v>396</v>
      </c>
      <c r="AU673" s="25" t="s">
        <v>81</v>
      </c>
      <c r="AY673" s="25" t="s">
        <v>394</v>
      </c>
      <c r="BE673" s="251">
        <f>IF(N673="základní",J673,0)</f>
        <v>0</v>
      </c>
      <c r="BF673" s="251">
        <f>IF(N673="snížená",J673,0)</f>
        <v>0</v>
      </c>
      <c r="BG673" s="251">
        <f>IF(N673="zákl. přenesená",J673,0)</f>
        <v>0</v>
      </c>
      <c r="BH673" s="251">
        <f>IF(N673="sníž. přenesená",J673,0)</f>
        <v>0</v>
      </c>
      <c r="BI673" s="251">
        <f>IF(N673="nulová",J673,0)</f>
        <v>0</v>
      </c>
      <c r="BJ673" s="25" t="s">
        <v>24</v>
      </c>
      <c r="BK673" s="251">
        <f>ROUND(I673*H673,2)</f>
        <v>0</v>
      </c>
      <c r="BL673" s="25" t="s">
        <v>786</v>
      </c>
      <c r="BM673" s="25" t="s">
        <v>2714</v>
      </c>
    </row>
    <row r="674" spans="2:47" s="1" customFormat="1" ht="13.5">
      <c r="B674" s="47"/>
      <c r="C674" s="75"/>
      <c r="D674" s="252" t="s">
        <v>403</v>
      </c>
      <c r="E674" s="75"/>
      <c r="F674" s="253" t="s">
        <v>4561</v>
      </c>
      <c r="G674" s="75"/>
      <c r="H674" s="75"/>
      <c r="I674" s="208"/>
      <c r="J674" s="75"/>
      <c r="K674" s="75"/>
      <c r="L674" s="73"/>
      <c r="M674" s="254"/>
      <c r="N674" s="48"/>
      <c r="O674" s="48"/>
      <c r="P674" s="48"/>
      <c r="Q674" s="48"/>
      <c r="R674" s="48"/>
      <c r="S674" s="48"/>
      <c r="T674" s="96"/>
      <c r="AT674" s="25" t="s">
        <v>403</v>
      </c>
      <c r="AU674" s="25" t="s">
        <v>81</v>
      </c>
    </row>
    <row r="675" spans="2:63" s="11" customFormat="1" ht="37.4" customHeight="1">
      <c r="B675" s="224"/>
      <c r="C675" s="225"/>
      <c r="D675" s="226" t="s">
        <v>72</v>
      </c>
      <c r="E675" s="227" t="s">
        <v>4562</v>
      </c>
      <c r="F675" s="227" t="s">
        <v>4563</v>
      </c>
      <c r="G675" s="225"/>
      <c r="H675" s="225"/>
      <c r="I675" s="228"/>
      <c r="J675" s="229">
        <f>BK675</f>
        <v>0</v>
      </c>
      <c r="K675" s="225"/>
      <c r="L675" s="230"/>
      <c r="M675" s="231"/>
      <c r="N675" s="232"/>
      <c r="O675" s="232"/>
      <c r="P675" s="233">
        <f>P676+P679+P682+P685+P690+P693+P696+P701+P704+P713+P716+P719</f>
        <v>0</v>
      </c>
      <c r="Q675" s="232"/>
      <c r="R675" s="233">
        <f>R676+R679+R682+R685+R690+R693+R696+R701+R704+R713+R716+R719</f>
        <v>0</v>
      </c>
      <c r="S675" s="232"/>
      <c r="T675" s="234">
        <f>T676+T679+T682+T685+T690+T693+T696+T701+T704+T713+T716+T719</f>
        <v>0</v>
      </c>
      <c r="AR675" s="235" t="s">
        <v>24</v>
      </c>
      <c r="AT675" s="236" t="s">
        <v>72</v>
      </c>
      <c r="AU675" s="236" t="s">
        <v>73</v>
      </c>
      <c r="AY675" s="235" t="s">
        <v>394</v>
      </c>
      <c r="BK675" s="237">
        <f>BK676+BK679+BK682+BK685+BK690+BK693+BK696+BK701+BK704+BK713+BK716+BK719</f>
        <v>0</v>
      </c>
    </row>
    <row r="676" spans="2:63" s="11" customFormat="1" ht="19.9" customHeight="1">
      <c r="B676" s="224"/>
      <c r="C676" s="225"/>
      <c r="D676" s="226" t="s">
        <v>72</v>
      </c>
      <c r="E676" s="238" t="s">
        <v>4564</v>
      </c>
      <c r="F676" s="238" t="s">
        <v>4565</v>
      </c>
      <c r="G676" s="225"/>
      <c r="H676" s="225"/>
      <c r="I676" s="228"/>
      <c r="J676" s="239">
        <f>BK676</f>
        <v>0</v>
      </c>
      <c r="K676" s="225"/>
      <c r="L676" s="230"/>
      <c r="M676" s="231"/>
      <c r="N676" s="232"/>
      <c r="O676" s="232"/>
      <c r="P676" s="233">
        <f>SUM(P677:P678)</f>
        <v>0</v>
      </c>
      <c r="Q676" s="232"/>
      <c r="R676" s="233">
        <f>SUM(R677:R678)</f>
        <v>0</v>
      </c>
      <c r="S676" s="232"/>
      <c r="T676" s="234">
        <f>SUM(T677:T678)</f>
        <v>0</v>
      </c>
      <c r="AR676" s="235" t="s">
        <v>24</v>
      </c>
      <c r="AT676" s="236" t="s">
        <v>72</v>
      </c>
      <c r="AU676" s="236" t="s">
        <v>24</v>
      </c>
      <c r="AY676" s="235" t="s">
        <v>394</v>
      </c>
      <c r="BK676" s="237">
        <f>SUM(BK677:BK678)</f>
        <v>0</v>
      </c>
    </row>
    <row r="677" spans="2:65" s="1" customFormat="1" ht="25.5" customHeight="1">
      <c r="B677" s="47"/>
      <c r="C677" s="240" t="s">
        <v>1603</v>
      </c>
      <c r="D677" s="240" t="s">
        <v>396</v>
      </c>
      <c r="E677" s="241" t="s">
        <v>4566</v>
      </c>
      <c r="F677" s="242" t="s">
        <v>4567</v>
      </c>
      <c r="G677" s="243" t="s">
        <v>612</v>
      </c>
      <c r="H677" s="244">
        <v>484</v>
      </c>
      <c r="I677" s="245"/>
      <c r="J677" s="246">
        <f>ROUND(I677*H677,2)</f>
        <v>0</v>
      </c>
      <c r="K677" s="242" t="s">
        <v>22</v>
      </c>
      <c r="L677" s="73"/>
      <c r="M677" s="247" t="s">
        <v>22</v>
      </c>
      <c r="N677" s="248" t="s">
        <v>44</v>
      </c>
      <c r="O677" s="48"/>
      <c r="P677" s="249">
        <f>O677*H677</f>
        <v>0</v>
      </c>
      <c r="Q677" s="249">
        <v>0</v>
      </c>
      <c r="R677" s="249">
        <f>Q677*H677</f>
        <v>0</v>
      </c>
      <c r="S677" s="249">
        <v>0</v>
      </c>
      <c r="T677" s="250">
        <f>S677*H677</f>
        <v>0</v>
      </c>
      <c r="AR677" s="25" t="s">
        <v>786</v>
      </c>
      <c r="AT677" s="25" t="s">
        <v>396</v>
      </c>
      <c r="AU677" s="25" t="s">
        <v>81</v>
      </c>
      <c r="AY677" s="25" t="s">
        <v>394</v>
      </c>
      <c r="BE677" s="251">
        <f>IF(N677="základní",J677,0)</f>
        <v>0</v>
      </c>
      <c r="BF677" s="251">
        <f>IF(N677="snížená",J677,0)</f>
        <v>0</v>
      </c>
      <c r="BG677" s="251">
        <f>IF(N677="zákl. přenesená",J677,0)</f>
        <v>0</v>
      </c>
      <c r="BH677" s="251">
        <f>IF(N677="sníž. přenesená",J677,0)</f>
        <v>0</v>
      </c>
      <c r="BI677" s="251">
        <f>IF(N677="nulová",J677,0)</f>
        <v>0</v>
      </c>
      <c r="BJ677" s="25" t="s">
        <v>24</v>
      </c>
      <c r="BK677" s="251">
        <f>ROUND(I677*H677,2)</f>
        <v>0</v>
      </c>
      <c r="BL677" s="25" t="s">
        <v>786</v>
      </c>
      <c r="BM677" s="25" t="s">
        <v>2732</v>
      </c>
    </row>
    <row r="678" spans="2:47" s="1" customFormat="1" ht="13.5">
      <c r="B678" s="47"/>
      <c r="C678" s="75"/>
      <c r="D678" s="252" t="s">
        <v>403</v>
      </c>
      <c r="E678" s="75"/>
      <c r="F678" s="253" t="s">
        <v>4567</v>
      </c>
      <c r="G678" s="75"/>
      <c r="H678" s="75"/>
      <c r="I678" s="208"/>
      <c r="J678" s="75"/>
      <c r="K678" s="75"/>
      <c r="L678" s="73"/>
      <c r="M678" s="254"/>
      <c r="N678" s="48"/>
      <c r="O678" s="48"/>
      <c r="P678" s="48"/>
      <c r="Q678" s="48"/>
      <c r="R678" s="48"/>
      <c r="S678" s="48"/>
      <c r="T678" s="96"/>
      <c r="AT678" s="25" t="s">
        <v>403</v>
      </c>
      <c r="AU678" s="25" t="s">
        <v>81</v>
      </c>
    </row>
    <row r="679" spans="2:63" s="11" customFormat="1" ht="29.85" customHeight="1">
      <c r="B679" s="224"/>
      <c r="C679" s="225"/>
      <c r="D679" s="226" t="s">
        <v>72</v>
      </c>
      <c r="E679" s="238" t="s">
        <v>4568</v>
      </c>
      <c r="F679" s="238" t="s">
        <v>4569</v>
      </c>
      <c r="G679" s="225"/>
      <c r="H679" s="225"/>
      <c r="I679" s="228"/>
      <c r="J679" s="239">
        <f>BK679</f>
        <v>0</v>
      </c>
      <c r="K679" s="225"/>
      <c r="L679" s="230"/>
      <c r="M679" s="231"/>
      <c r="N679" s="232"/>
      <c r="O679" s="232"/>
      <c r="P679" s="233">
        <f>SUM(P680:P681)</f>
        <v>0</v>
      </c>
      <c r="Q679" s="232"/>
      <c r="R679" s="233">
        <f>SUM(R680:R681)</f>
        <v>0</v>
      </c>
      <c r="S679" s="232"/>
      <c r="T679" s="234">
        <f>SUM(T680:T681)</f>
        <v>0</v>
      </c>
      <c r="AR679" s="235" t="s">
        <v>24</v>
      </c>
      <c r="AT679" s="236" t="s">
        <v>72</v>
      </c>
      <c r="AU679" s="236" t="s">
        <v>24</v>
      </c>
      <c r="AY679" s="235" t="s">
        <v>394</v>
      </c>
      <c r="BK679" s="237">
        <f>SUM(BK680:BK681)</f>
        <v>0</v>
      </c>
    </row>
    <row r="680" spans="2:65" s="1" customFormat="1" ht="16.5" customHeight="1">
      <c r="B680" s="47"/>
      <c r="C680" s="240" t="s">
        <v>1610</v>
      </c>
      <c r="D680" s="240" t="s">
        <v>396</v>
      </c>
      <c r="E680" s="241" t="s">
        <v>4570</v>
      </c>
      <c r="F680" s="242" t="s">
        <v>4571</v>
      </c>
      <c r="G680" s="243" t="s">
        <v>2831</v>
      </c>
      <c r="H680" s="244">
        <v>344</v>
      </c>
      <c r="I680" s="245"/>
      <c r="J680" s="246">
        <f>ROUND(I680*H680,2)</f>
        <v>0</v>
      </c>
      <c r="K680" s="242" t="s">
        <v>22</v>
      </c>
      <c r="L680" s="73"/>
      <c r="M680" s="247" t="s">
        <v>22</v>
      </c>
      <c r="N680" s="248" t="s">
        <v>44</v>
      </c>
      <c r="O680" s="48"/>
      <c r="P680" s="249">
        <f>O680*H680</f>
        <v>0</v>
      </c>
      <c r="Q680" s="249">
        <v>0</v>
      </c>
      <c r="R680" s="249">
        <f>Q680*H680</f>
        <v>0</v>
      </c>
      <c r="S680" s="249">
        <v>0</v>
      </c>
      <c r="T680" s="250">
        <f>S680*H680</f>
        <v>0</v>
      </c>
      <c r="AR680" s="25" t="s">
        <v>786</v>
      </c>
      <c r="AT680" s="25" t="s">
        <v>396</v>
      </c>
      <c r="AU680" s="25" t="s">
        <v>81</v>
      </c>
      <c r="AY680" s="25" t="s">
        <v>394</v>
      </c>
      <c r="BE680" s="251">
        <f>IF(N680="základní",J680,0)</f>
        <v>0</v>
      </c>
      <c r="BF680" s="251">
        <f>IF(N680="snížená",J680,0)</f>
        <v>0</v>
      </c>
      <c r="BG680" s="251">
        <f>IF(N680="zákl. přenesená",J680,0)</f>
        <v>0</v>
      </c>
      <c r="BH680" s="251">
        <f>IF(N680="sníž. přenesená",J680,0)</f>
        <v>0</v>
      </c>
      <c r="BI680" s="251">
        <f>IF(N680="nulová",J680,0)</f>
        <v>0</v>
      </c>
      <c r="BJ680" s="25" t="s">
        <v>24</v>
      </c>
      <c r="BK680" s="251">
        <f>ROUND(I680*H680,2)</f>
        <v>0</v>
      </c>
      <c r="BL680" s="25" t="s">
        <v>786</v>
      </c>
      <c r="BM680" s="25" t="s">
        <v>2742</v>
      </c>
    </row>
    <row r="681" spans="2:47" s="1" customFormat="1" ht="13.5">
      <c r="B681" s="47"/>
      <c r="C681" s="75"/>
      <c r="D681" s="252" t="s">
        <v>403</v>
      </c>
      <c r="E681" s="75"/>
      <c r="F681" s="253" t="s">
        <v>4571</v>
      </c>
      <c r="G681" s="75"/>
      <c r="H681" s="75"/>
      <c r="I681" s="208"/>
      <c r="J681" s="75"/>
      <c r="K681" s="75"/>
      <c r="L681" s="73"/>
      <c r="M681" s="254"/>
      <c r="N681" s="48"/>
      <c r="O681" s="48"/>
      <c r="P681" s="48"/>
      <c r="Q681" s="48"/>
      <c r="R681" s="48"/>
      <c r="S681" s="48"/>
      <c r="T681" s="96"/>
      <c r="AT681" s="25" t="s">
        <v>403</v>
      </c>
      <c r="AU681" s="25" t="s">
        <v>81</v>
      </c>
    </row>
    <row r="682" spans="2:63" s="11" customFormat="1" ht="29.85" customHeight="1">
      <c r="B682" s="224"/>
      <c r="C682" s="225"/>
      <c r="D682" s="226" t="s">
        <v>72</v>
      </c>
      <c r="E682" s="238" t="s">
        <v>4568</v>
      </c>
      <c r="F682" s="238" t="s">
        <v>4569</v>
      </c>
      <c r="G682" s="225"/>
      <c r="H682" s="225"/>
      <c r="I682" s="228"/>
      <c r="J682" s="239">
        <f>BK682</f>
        <v>0</v>
      </c>
      <c r="K682" s="225"/>
      <c r="L682" s="230"/>
      <c r="M682" s="231"/>
      <c r="N682" s="232"/>
      <c r="O682" s="232"/>
      <c r="P682" s="233">
        <f>SUM(P683:P684)</f>
        <v>0</v>
      </c>
      <c r="Q682" s="232"/>
      <c r="R682" s="233">
        <f>SUM(R683:R684)</f>
        <v>0</v>
      </c>
      <c r="S682" s="232"/>
      <c r="T682" s="234">
        <f>SUM(T683:T684)</f>
        <v>0</v>
      </c>
      <c r="AR682" s="235" t="s">
        <v>24</v>
      </c>
      <c r="AT682" s="236" t="s">
        <v>72</v>
      </c>
      <c r="AU682" s="236" t="s">
        <v>24</v>
      </c>
      <c r="AY682" s="235" t="s">
        <v>394</v>
      </c>
      <c r="BK682" s="237">
        <f>SUM(BK683:BK684)</f>
        <v>0</v>
      </c>
    </row>
    <row r="683" spans="2:65" s="1" customFormat="1" ht="16.5" customHeight="1">
      <c r="B683" s="47"/>
      <c r="C683" s="240" t="s">
        <v>1615</v>
      </c>
      <c r="D683" s="240" t="s">
        <v>396</v>
      </c>
      <c r="E683" s="241" t="s">
        <v>4572</v>
      </c>
      <c r="F683" s="242" t="s">
        <v>4573</v>
      </c>
      <c r="G683" s="243" t="s">
        <v>2831</v>
      </c>
      <c r="H683" s="244">
        <v>16</v>
      </c>
      <c r="I683" s="245"/>
      <c r="J683" s="246">
        <f>ROUND(I683*H683,2)</f>
        <v>0</v>
      </c>
      <c r="K683" s="242" t="s">
        <v>22</v>
      </c>
      <c r="L683" s="73"/>
      <c r="M683" s="247" t="s">
        <v>22</v>
      </c>
      <c r="N683" s="248" t="s">
        <v>44</v>
      </c>
      <c r="O683" s="48"/>
      <c r="P683" s="249">
        <f>O683*H683</f>
        <v>0</v>
      </c>
      <c r="Q683" s="249">
        <v>0</v>
      </c>
      <c r="R683" s="249">
        <f>Q683*H683</f>
        <v>0</v>
      </c>
      <c r="S683" s="249">
        <v>0</v>
      </c>
      <c r="T683" s="250">
        <f>S683*H683</f>
        <v>0</v>
      </c>
      <c r="AR683" s="25" t="s">
        <v>786</v>
      </c>
      <c r="AT683" s="25" t="s">
        <v>396</v>
      </c>
      <c r="AU683" s="25" t="s">
        <v>81</v>
      </c>
      <c r="AY683" s="25" t="s">
        <v>394</v>
      </c>
      <c r="BE683" s="251">
        <f>IF(N683="základní",J683,0)</f>
        <v>0</v>
      </c>
      <c r="BF683" s="251">
        <f>IF(N683="snížená",J683,0)</f>
        <v>0</v>
      </c>
      <c r="BG683" s="251">
        <f>IF(N683="zákl. přenesená",J683,0)</f>
        <v>0</v>
      </c>
      <c r="BH683" s="251">
        <f>IF(N683="sníž. přenesená",J683,0)</f>
        <v>0</v>
      </c>
      <c r="BI683" s="251">
        <f>IF(N683="nulová",J683,0)</f>
        <v>0</v>
      </c>
      <c r="BJ683" s="25" t="s">
        <v>24</v>
      </c>
      <c r="BK683" s="251">
        <f>ROUND(I683*H683,2)</f>
        <v>0</v>
      </c>
      <c r="BL683" s="25" t="s">
        <v>786</v>
      </c>
      <c r="BM683" s="25" t="s">
        <v>2753</v>
      </c>
    </row>
    <row r="684" spans="2:47" s="1" customFormat="1" ht="13.5">
      <c r="B684" s="47"/>
      <c r="C684" s="75"/>
      <c r="D684" s="252" t="s">
        <v>403</v>
      </c>
      <c r="E684" s="75"/>
      <c r="F684" s="253" t="s">
        <v>4573</v>
      </c>
      <c r="G684" s="75"/>
      <c r="H684" s="75"/>
      <c r="I684" s="208"/>
      <c r="J684" s="75"/>
      <c r="K684" s="75"/>
      <c r="L684" s="73"/>
      <c r="M684" s="254"/>
      <c r="N684" s="48"/>
      <c r="O684" s="48"/>
      <c r="P684" s="48"/>
      <c r="Q684" s="48"/>
      <c r="R684" s="48"/>
      <c r="S684" s="48"/>
      <c r="T684" s="96"/>
      <c r="AT684" s="25" t="s">
        <v>403</v>
      </c>
      <c r="AU684" s="25" t="s">
        <v>81</v>
      </c>
    </row>
    <row r="685" spans="2:63" s="11" customFormat="1" ht="29.85" customHeight="1">
      <c r="B685" s="224"/>
      <c r="C685" s="225"/>
      <c r="D685" s="226" t="s">
        <v>72</v>
      </c>
      <c r="E685" s="238" t="s">
        <v>4574</v>
      </c>
      <c r="F685" s="238" t="s">
        <v>4575</v>
      </c>
      <c r="G685" s="225"/>
      <c r="H685" s="225"/>
      <c r="I685" s="228"/>
      <c r="J685" s="239">
        <f>BK685</f>
        <v>0</v>
      </c>
      <c r="K685" s="225"/>
      <c r="L685" s="230"/>
      <c r="M685" s="231"/>
      <c r="N685" s="232"/>
      <c r="O685" s="232"/>
      <c r="P685" s="233">
        <f>SUM(P686:P689)</f>
        <v>0</v>
      </c>
      <c r="Q685" s="232"/>
      <c r="R685" s="233">
        <f>SUM(R686:R689)</f>
        <v>0</v>
      </c>
      <c r="S685" s="232"/>
      <c r="T685" s="234">
        <f>SUM(T686:T689)</f>
        <v>0</v>
      </c>
      <c r="AR685" s="235" t="s">
        <v>24</v>
      </c>
      <c r="AT685" s="236" t="s">
        <v>72</v>
      </c>
      <c r="AU685" s="236" t="s">
        <v>24</v>
      </c>
      <c r="AY685" s="235" t="s">
        <v>394</v>
      </c>
      <c r="BK685" s="237">
        <f>SUM(BK686:BK689)</f>
        <v>0</v>
      </c>
    </row>
    <row r="686" spans="2:65" s="1" customFormat="1" ht="16.5" customHeight="1">
      <c r="B686" s="47"/>
      <c r="C686" s="240" t="s">
        <v>1622</v>
      </c>
      <c r="D686" s="240" t="s">
        <v>396</v>
      </c>
      <c r="E686" s="241" t="s">
        <v>4576</v>
      </c>
      <c r="F686" s="242" t="s">
        <v>4577</v>
      </c>
      <c r="G686" s="243" t="s">
        <v>2831</v>
      </c>
      <c r="H686" s="244">
        <v>52</v>
      </c>
      <c r="I686" s="245"/>
      <c r="J686" s="246">
        <f>ROUND(I686*H686,2)</f>
        <v>0</v>
      </c>
      <c r="K686" s="242" t="s">
        <v>22</v>
      </c>
      <c r="L686" s="73"/>
      <c r="M686" s="247" t="s">
        <v>22</v>
      </c>
      <c r="N686" s="248" t="s">
        <v>44</v>
      </c>
      <c r="O686" s="48"/>
      <c r="P686" s="249">
        <f>O686*H686</f>
        <v>0</v>
      </c>
      <c r="Q686" s="249">
        <v>0</v>
      </c>
      <c r="R686" s="249">
        <f>Q686*H686</f>
        <v>0</v>
      </c>
      <c r="S686" s="249">
        <v>0</v>
      </c>
      <c r="T686" s="250">
        <f>S686*H686</f>
        <v>0</v>
      </c>
      <c r="AR686" s="25" t="s">
        <v>786</v>
      </c>
      <c r="AT686" s="25" t="s">
        <v>396</v>
      </c>
      <c r="AU686" s="25" t="s">
        <v>81</v>
      </c>
      <c r="AY686" s="25" t="s">
        <v>394</v>
      </c>
      <c r="BE686" s="251">
        <f>IF(N686="základní",J686,0)</f>
        <v>0</v>
      </c>
      <c r="BF686" s="251">
        <f>IF(N686="snížená",J686,0)</f>
        <v>0</v>
      </c>
      <c r="BG686" s="251">
        <f>IF(N686="zákl. přenesená",J686,0)</f>
        <v>0</v>
      </c>
      <c r="BH686" s="251">
        <f>IF(N686="sníž. přenesená",J686,0)</f>
        <v>0</v>
      </c>
      <c r="BI686" s="251">
        <f>IF(N686="nulová",J686,0)</f>
        <v>0</v>
      </c>
      <c r="BJ686" s="25" t="s">
        <v>24</v>
      </c>
      <c r="BK686" s="251">
        <f>ROUND(I686*H686,2)</f>
        <v>0</v>
      </c>
      <c r="BL686" s="25" t="s">
        <v>786</v>
      </c>
      <c r="BM686" s="25" t="s">
        <v>2768</v>
      </c>
    </row>
    <row r="687" spans="2:47" s="1" customFormat="1" ht="13.5">
      <c r="B687" s="47"/>
      <c r="C687" s="75"/>
      <c r="D687" s="252" t="s">
        <v>403</v>
      </c>
      <c r="E687" s="75"/>
      <c r="F687" s="253" t="s">
        <v>4577</v>
      </c>
      <c r="G687" s="75"/>
      <c r="H687" s="75"/>
      <c r="I687" s="208"/>
      <c r="J687" s="75"/>
      <c r="K687" s="75"/>
      <c r="L687" s="73"/>
      <c r="M687" s="254"/>
      <c r="N687" s="48"/>
      <c r="O687" s="48"/>
      <c r="P687" s="48"/>
      <c r="Q687" s="48"/>
      <c r="R687" s="48"/>
      <c r="S687" s="48"/>
      <c r="T687" s="96"/>
      <c r="AT687" s="25" t="s">
        <v>403</v>
      </c>
      <c r="AU687" s="25" t="s">
        <v>81</v>
      </c>
    </row>
    <row r="688" spans="2:65" s="1" customFormat="1" ht="16.5" customHeight="1">
      <c r="B688" s="47"/>
      <c r="C688" s="240" t="s">
        <v>1628</v>
      </c>
      <c r="D688" s="240" t="s">
        <v>396</v>
      </c>
      <c r="E688" s="241" t="s">
        <v>4578</v>
      </c>
      <c r="F688" s="242" t="s">
        <v>4579</v>
      </c>
      <c r="G688" s="243" t="s">
        <v>2831</v>
      </c>
      <c r="H688" s="244">
        <v>373</v>
      </c>
      <c r="I688" s="245"/>
      <c r="J688" s="246">
        <f>ROUND(I688*H688,2)</f>
        <v>0</v>
      </c>
      <c r="K688" s="242" t="s">
        <v>22</v>
      </c>
      <c r="L688" s="73"/>
      <c r="M688" s="247" t="s">
        <v>22</v>
      </c>
      <c r="N688" s="248" t="s">
        <v>44</v>
      </c>
      <c r="O688" s="48"/>
      <c r="P688" s="249">
        <f>O688*H688</f>
        <v>0</v>
      </c>
      <c r="Q688" s="249">
        <v>0</v>
      </c>
      <c r="R688" s="249">
        <f>Q688*H688</f>
        <v>0</v>
      </c>
      <c r="S688" s="249">
        <v>0</v>
      </c>
      <c r="T688" s="250">
        <f>S688*H688</f>
        <v>0</v>
      </c>
      <c r="AR688" s="25" t="s">
        <v>786</v>
      </c>
      <c r="AT688" s="25" t="s">
        <v>396</v>
      </c>
      <c r="AU688" s="25" t="s">
        <v>81</v>
      </c>
      <c r="AY688" s="25" t="s">
        <v>394</v>
      </c>
      <c r="BE688" s="251">
        <f>IF(N688="základní",J688,0)</f>
        <v>0</v>
      </c>
      <c r="BF688" s="251">
        <f>IF(N688="snížená",J688,0)</f>
        <v>0</v>
      </c>
      <c r="BG688" s="251">
        <f>IF(N688="zákl. přenesená",J688,0)</f>
        <v>0</v>
      </c>
      <c r="BH688" s="251">
        <f>IF(N688="sníž. přenesená",J688,0)</f>
        <v>0</v>
      </c>
      <c r="BI688" s="251">
        <f>IF(N688="nulová",J688,0)</f>
        <v>0</v>
      </c>
      <c r="BJ688" s="25" t="s">
        <v>24</v>
      </c>
      <c r="BK688" s="251">
        <f>ROUND(I688*H688,2)</f>
        <v>0</v>
      </c>
      <c r="BL688" s="25" t="s">
        <v>786</v>
      </c>
      <c r="BM688" s="25" t="s">
        <v>2779</v>
      </c>
    </row>
    <row r="689" spans="2:47" s="1" customFormat="1" ht="13.5">
      <c r="B689" s="47"/>
      <c r="C689" s="75"/>
      <c r="D689" s="252" t="s">
        <v>403</v>
      </c>
      <c r="E689" s="75"/>
      <c r="F689" s="253" t="s">
        <v>4579</v>
      </c>
      <c r="G689" s="75"/>
      <c r="H689" s="75"/>
      <c r="I689" s="208"/>
      <c r="J689" s="75"/>
      <c r="K689" s="75"/>
      <c r="L689" s="73"/>
      <c r="M689" s="254"/>
      <c r="N689" s="48"/>
      <c r="O689" s="48"/>
      <c r="P689" s="48"/>
      <c r="Q689" s="48"/>
      <c r="R689" s="48"/>
      <c r="S689" s="48"/>
      <c r="T689" s="96"/>
      <c r="AT689" s="25" t="s">
        <v>403</v>
      </c>
      <c r="AU689" s="25" t="s">
        <v>81</v>
      </c>
    </row>
    <row r="690" spans="2:63" s="11" customFormat="1" ht="29.85" customHeight="1">
      <c r="B690" s="224"/>
      <c r="C690" s="225"/>
      <c r="D690" s="226" t="s">
        <v>72</v>
      </c>
      <c r="E690" s="238" t="s">
        <v>4580</v>
      </c>
      <c r="F690" s="238" t="s">
        <v>4581</v>
      </c>
      <c r="G690" s="225"/>
      <c r="H690" s="225"/>
      <c r="I690" s="228"/>
      <c r="J690" s="239">
        <f>BK690</f>
        <v>0</v>
      </c>
      <c r="K690" s="225"/>
      <c r="L690" s="230"/>
      <c r="M690" s="231"/>
      <c r="N690" s="232"/>
      <c r="O690" s="232"/>
      <c r="P690" s="233">
        <f>SUM(P691:P692)</f>
        <v>0</v>
      </c>
      <c r="Q690" s="232"/>
      <c r="R690" s="233">
        <f>SUM(R691:R692)</f>
        <v>0</v>
      </c>
      <c r="S690" s="232"/>
      <c r="T690" s="234">
        <f>SUM(T691:T692)</f>
        <v>0</v>
      </c>
      <c r="AR690" s="235" t="s">
        <v>24</v>
      </c>
      <c r="AT690" s="236" t="s">
        <v>72</v>
      </c>
      <c r="AU690" s="236" t="s">
        <v>24</v>
      </c>
      <c r="AY690" s="235" t="s">
        <v>394</v>
      </c>
      <c r="BK690" s="237">
        <f>SUM(BK691:BK692)</f>
        <v>0</v>
      </c>
    </row>
    <row r="691" spans="2:65" s="1" customFormat="1" ht="16.5" customHeight="1">
      <c r="B691" s="47"/>
      <c r="C691" s="240" t="s">
        <v>1634</v>
      </c>
      <c r="D691" s="240" t="s">
        <v>396</v>
      </c>
      <c r="E691" s="241" t="s">
        <v>4582</v>
      </c>
      <c r="F691" s="242" t="s">
        <v>4583</v>
      </c>
      <c r="G691" s="243" t="s">
        <v>2831</v>
      </c>
      <c r="H691" s="244">
        <v>5</v>
      </c>
      <c r="I691" s="245"/>
      <c r="J691" s="246">
        <f>ROUND(I691*H691,2)</f>
        <v>0</v>
      </c>
      <c r="K691" s="242" t="s">
        <v>22</v>
      </c>
      <c r="L691" s="73"/>
      <c r="M691" s="247" t="s">
        <v>22</v>
      </c>
      <c r="N691" s="248" t="s">
        <v>44</v>
      </c>
      <c r="O691" s="48"/>
      <c r="P691" s="249">
        <f>O691*H691</f>
        <v>0</v>
      </c>
      <c r="Q691" s="249">
        <v>0</v>
      </c>
      <c r="R691" s="249">
        <f>Q691*H691</f>
        <v>0</v>
      </c>
      <c r="S691" s="249">
        <v>0</v>
      </c>
      <c r="T691" s="250">
        <f>S691*H691</f>
        <v>0</v>
      </c>
      <c r="AR691" s="25" t="s">
        <v>786</v>
      </c>
      <c r="AT691" s="25" t="s">
        <v>396</v>
      </c>
      <c r="AU691" s="25" t="s">
        <v>81</v>
      </c>
      <c r="AY691" s="25" t="s">
        <v>394</v>
      </c>
      <c r="BE691" s="251">
        <f>IF(N691="základní",J691,0)</f>
        <v>0</v>
      </c>
      <c r="BF691" s="251">
        <f>IF(N691="snížená",J691,0)</f>
        <v>0</v>
      </c>
      <c r="BG691" s="251">
        <f>IF(N691="zákl. přenesená",J691,0)</f>
        <v>0</v>
      </c>
      <c r="BH691" s="251">
        <f>IF(N691="sníž. přenesená",J691,0)</f>
        <v>0</v>
      </c>
      <c r="BI691" s="251">
        <f>IF(N691="nulová",J691,0)</f>
        <v>0</v>
      </c>
      <c r="BJ691" s="25" t="s">
        <v>24</v>
      </c>
      <c r="BK691" s="251">
        <f>ROUND(I691*H691,2)</f>
        <v>0</v>
      </c>
      <c r="BL691" s="25" t="s">
        <v>786</v>
      </c>
      <c r="BM691" s="25" t="s">
        <v>2793</v>
      </c>
    </row>
    <row r="692" spans="2:47" s="1" customFormat="1" ht="13.5">
      <c r="B692" s="47"/>
      <c r="C692" s="75"/>
      <c r="D692" s="252" t="s">
        <v>403</v>
      </c>
      <c r="E692" s="75"/>
      <c r="F692" s="253" t="s">
        <v>4583</v>
      </c>
      <c r="G692" s="75"/>
      <c r="H692" s="75"/>
      <c r="I692" s="208"/>
      <c r="J692" s="75"/>
      <c r="K692" s="75"/>
      <c r="L692" s="73"/>
      <c r="M692" s="254"/>
      <c r="N692" s="48"/>
      <c r="O692" s="48"/>
      <c r="P692" s="48"/>
      <c r="Q692" s="48"/>
      <c r="R692" s="48"/>
      <c r="S692" s="48"/>
      <c r="T692" s="96"/>
      <c r="AT692" s="25" t="s">
        <v>403</v>
      </c>
      <c r="AU692" s="25" t="s">
        <v>81</v>
      </c>
    </row>
    <row r="693" spans="2:63" s="11" customFormat="1" ht="29.85" customHeight="1">
      <c r="B693" s="224"/>
      <c r="C693" s="225"/>
      <c r="D693" s="226" t="s">
        <v>72</v>
      </c>
      <c r="E693" s="238" t="s">
        <v>4584</v>
      </c>
      <c r="F693" s="238" t="s">
        <v>4585</v>
      </c>
      <c r="G693" s="225"/>
      <c r="H693" s="225"/>
      <c r="I693" s="228"/>
      <c r="J693" s="239">
        <f>BK693</f>
        <v>0</v>
      </c>
      <c r="K693" s="225"/>
      <c r="L693" s="230"/>
      <c r="M693" s="231"/>
      <c r="N693" s="232"/>
      <c r="O693" s="232"/>
      <c r="P693" s="233">
        <f>SUM(P694:P695)</f>
        <v>0</v>
      </c>
      <c r="Q693" s="232"/>
      <c r="R693" s="233">
        <f>SUM(R694:R695)</f>
        <v>0</v>
      </c>
      <c r="S693" s="232"/>
      <c r="T693" s="234">
        <f>SUM(T694:T695)</f>
        <v>0</v>
      </c>
      <c r="AR693" s="235" t="s">
        <v>24</v>
      </c>
      <c r="AT693" s="236" t="s">
        <v>72</v>
      </c>
      <c r="AU693" s="236" t="s">
        <v>24</v>
      </c>
      <c r="AY693" s="235" t="s">
        <v>394</v>
      </c>
      <c r="BK693" s="237">
        <f>SUM(BK694:BK695)</f>
        <v>0</v>
      </c>
    </row>
    <row r="694" spans="2:65" s="1" customFormat="1" ht="16.5" customHeight="1">
      <c r="B694" s="47"/>
      <c r="C694" s="240" t="s">
        <v>1640</v>
      </c>
      <c r="D694" s="240" t="s">
        <v>396</v>
      </c>
      <c r="E694" s="241" t="s">
        <v>4586</v>
      </c>
      <c r="F694" s="242" t="s">
        <v>4587</v>
      </c>
      <c r="G694" s="243" t="s">
        <v>2831</v>
      </c>
      <c r="H694" s="244">
        <v>4</v>
      </c>
      <c r="I694" s="245"/>
      <c r="J694" s="246">
        <f>ROUND(I694*H694,2)</f>
        <v>0</v>
      </c>
      <c r="K694" s="242" t="s">
        <v>22</v>
      </c>
      <c r="L694" s="73"/>
      <c r="M694" s="247" t="s">
        <v>22</v>
      </c>
      <c r="N694" s="248" t="s">
        <v>44</v>
      </c>
      <c r="O694" s="48"/>
      <c r="P694" s="249">
        <f>O694*H694</f>
        <v>0</v>
      </c>
      <c r="Q694" s="249">
        <v>0</v>
      </c>
      <c r="R694" s="249">
        <f>Q694*H694</f>
        <v>0</v>
      </c>
      <c r="S694" s="249">
        <v>0</v>
      </c>
      <c r="T694" s="250">
        <f>S694*H694</f>
        <v>0</v>
      </c>
      <c r="AR694" s="25" t="s">
        <v>786</v>
      </c>
      <c r="AT694" s="25" t="s">
        <v>396</v>
      </c>
      <c r="AU694" s="25" t="s">
        <v>81</v>
      </c>
      <c r="AY694" s="25" t="s">
        <v>394</v>
      </c>
      <c r="BE694" s="251">
        <f>IF(N694="základní",J694,0)</f>
        <v>0</v>
      </c>
      <c r="BF694" s="251">
        <f>IF(N694="snížená",J694,0)</f>
        <v>0</v>
      </c>
      <c r="BG694" s="251">
        <f>IF(N694="zákl. přenesená",J694,0)</f>
        <v>0</v>
      </c>
      <c r="BH694" s="251">
        <f>IF(N694="sníž. přenesená",J694,0)</f>
        <v>0</v>
      </c>
      <c r="BI694" s="251">
        <f>IF(N694="nulová",J694,0)</f>
        <v>0</v>
      </c>
      <c r="BJ694" s="25" t="s">
        <v>24</v>
      </c>
      <c r="BK694" s="251">
        <f>ROUND(I694*H694,2)</f>
        <v>0</v>
      </c>
      <c r="BL694" s="25" t="s">
        <v>786</v>
      </c>
      <c r="BM694" s="25" t="s">
        <v>2805</v>
      </c>
    </row>
    <row r="695" spans="2:47" s="1" customFormat="1" ht="13.5">
      <c r="B695" s="47"/>
      <c r="C695" s="75"/>
      <c r="D695" s="252" t="s">
        <v>403</v>
      </c>
      <c r="E695" s="75"/>
      <c r="F695" s="253" t="s">
        <v>4587</v>
      </c>
      <c r="G695" s="75"/>
      <c r="H695" s="75"/>
      <c r="I695" s="208"/>
      <c r="J695" s="75"/>
      <c r="K695" s="75"/>
      <c r="L695" s="73"/>
      <c r="M695" s="254"/>
      <c r="N695" s="48"/>
      <c r="O695" s="48"/>
      <c r="P695" s="48"/>
      <c r="Q695" s="48"/>
      <c r="R695" s="48"/>
      <c r="S695" s="48"/>
      <c r="T695" s="96"/>
      <c r="AT695" s="25" t="s">
        <v>403</v>
      </c>
      <c r="AU695" s="25" t="s">
        <v>81</v>
      </c>
    </row>
    <row r="696" spans="2:63" s="11" customFormat="1" ht="29.85" customHeight="1">
      <c r="B696" s="224"/>
      <c r="C696" s="225"/>
      <c r="D696" s="226" t="s">
        <v>72</v>
      </c>
      <c r="E696" s="238" t="s">
        <v>4588</v>
      </c>
      <c r="F696" s="238" t="s">
        <v>4589</v>
      </c>
      <c r="G696" s="225"/>
      <c r="H696" s="225"/>
      <c r="I696" s="228"/>
      <c r="J696" s="239">
        <f>BK696</f>
        <v>0</v>
      </c>
      <c r="K696" s="225"/>
      <c r="L696" s="230"/>
      <c r="M696" s="231"/>
      <c r="N696" s="232"/>
      <c r="O696" s="232"/>
      <c r="P696" s="233">
        <f>SUM(P697:P700)</f>
        <v>0</v>
      </c>
      <c r="Q696" s="232"/>
      <c r="R696" s="233">
        <f>SUM(R697:R700)</f>
        <v>0</v>
      </c>
      <c r="S696" s="232"/>
      <c r="T696" s="234">
        <f>SUM(T697:T700)</f>
        <v>0</v>
      </c>
      <c r="AR696" s="235" t="s">
        <v>24</v>
      </c>
      <c r="AT696" s="236" t="s">
        <v>72</v>
      </c>
      <c r="AU696" s="236" t="s">
        <v>24</v>
      </c>
      <c r="AY696" s="235" t="s">
        <v>394</v>
      </c>
      <c r="BK696" s="237">
        <f>SUM(BK697:BK700)</f>
        <v>0</v>
      </c>
    </row>
    <row r="697" spans="2:65" s="1" customFormat="1" ht="16.5" customHeight="1">
      <c r="B697" s="47"/>
      <c r="C697" s="240" t="s">
        <v>1646</v>
      </c>
      <c r="D697" s="240" t="s">
        <v>396</v>
      </c>
      <c r="E697" s="241" t="s">
        <v>4590</v>
      </c>
      <c r="F697" s="242" t="s">
        <v>4591</v>
      </c>
      <c r="G697" s="243" t="s">
        <v>2831</v>
      </c>
      <c r="H697" s="244">
        <v>4</v>
      </c>
      <c r="I697" s="245"/>
      <c r="J697" s="246">
        <f>ROUND(I697*H697,2)</f>
        <v>0</v>
      </c>
      <c r="K697" s="242" t="s">
        <v>22</v>
      </c>
      <c r="L697" s="73"/>
      <c r="M697" s="247" t="s">
        <v>22</v>
      </c>
      <c r="N697" s="248" t="s">
        <v>44</v>
      </c>
      <c r="O697" s="48"/>
      <c r="P697" s="249">
        <f>O697*H697</f>
        <v>0</v>
      </c>
      <c r="Q697" s="249">
        <v>0</v>
      </c>
      <c r="R697" s="249">
        <f>Q697*H697</f>
        <v>0</v>
      </c>
      <c r="S697" s="249">
        <v>0</v>
      </c>
      <c r="T697" s="250">
        <f>S697*H697</f>
        <v>0</v>
      </c>
      <c r="AR697" s="25" t="s">
        <v>786</v>
      </c>
      <c r="AT697" s="25" t="s">
        <v>396</v>
      </c>
      <c r="AU697" s="25" t="s">
        <v>81</v>
      </c>
      <c r="AY697" s="25" t="s">
        <v>394</v>
      </c>
      <c r="BE697" s="251">
        <f>IF(N697="základní",J697,0)</f>
        <v>0</v>
      </c>
      <c r="BF697" s="251">
        <f>IF(N697="snížená",J697,0)</f>
        <v>0</v>
      </c>
      <c r="BG697" s="251">
        <f>IF(N697="zákl. přenesená",J697,0)</f>
        <v>0</v>
      </c>
      <c r="BH697" s="251">
        <f>IF(N697="sníž. přenesená",J697,0)</f>
        <v>0</v>
      </c>
      <c r="BI697" s="251">
        <f>IF(N697="nulová",J697,0)</f>
        <v>0</v>
      </c>
      <c r="BJ697" s="25" t="s">
        <v>24</v>
      </c>
      <c r="BK697" s="251">
        <f>ROUND(I697*H697,2)</f>
        <v>0</v>
      </c>
      <c r="BL697" s="25" t="s">
        <v>786</v>
      </c>
      <c r="BM697" s="25" t="s">
        <v>2817</v>
      </c>
    </row>
    <row r="698" spans="2:47" s="1" customFormat="1" ht="13.5">
      <c r="B698" s="47"/>
      <c r="C698" s="75"/>
      <c r="D698" s="252" t="s">
        <v>403</v>
      </c>
      <c r="E698" s="75"/>
      <c r="F698" s="253" t="s">
        <v>4591</v>
      </c>
      <c r="G698" s="75"/>
      <c r="H698" s="75"/>
      <c r="I698" s="208"/>
      <c r="J698" s="75"/>
      <c r="K698" s="75"/>
      <c r="L698" s="73"/>
      <c r="M698" s="254"/>
      <c r="N698" s="48"/>
      <c r="O698" s="48"/>
      <c r="P698" s="48"/>
      <c r="Q698" s="48"/>
      <c r="R698" s="48"/>
      <c r="S698" s="48"/>
      <c r="T698" s="96"/>
      <c r="AT698" s="25" t="s">
        <v>403</v>
      </c>
      <c r="AU698" s="25" t="s">
        <v>81</v>
      </c>
    </row>
    <row r="699" spans="2:65" s="1" customFormat="1" ht="16.5" customHeight="1">
      <c r="B699" s="47"/>
      <c r="C699" s="240" t="s">
        <v>1651</v>
      </c>
      <c r="D699" s="240" t="s">
        <v>396</v>
      </c>
      <c r="E699" s="241" t="s">
        <v>4592</v>
      </c>
      <c r="F699" s="242" t="s">
        <v>4593</v>
      </c>
      <c r="G699" s="243" t="s">
        <v>2831</v>
      </c>
      <c r="H699" s="244">
        <v>8</v>
      </c>
      <c r="I699" s="245"/>
      <c r="J699" s="246">
        <f>ROUND(I699*H699,2)</f>
        <v>0</v>
      </c>
      <c r="K699" s="242" t="s">
        <v>22</v>
      </c>
      <c r="L699" s="73"/>
      <c r="M699" s="247" t="s">
        <v>22</v>
      </c>
      <c r="N699" s="248" t="s">
        <v>44</v>
      </c>
      <c r="O699" s="48"/>
      <c r="P699" s="249">
        <f>O699*H699</f>
        <v>0</v>
      </c>
      <c r="Q699" s="249">
        <v>0</v>
      </c>
      <c r="R699" s="249">
        <f>Q699*H699</f>
        <v>0</v>
      </c>
      <c r="S699" s="249">
        <v>0</v>
      </c>
      <c r="T699" s="250">
        <f>S699*H699</f>
        <v>0</v>
      </c>
      <c r="AR699" s="25" t="s">
        <v>786</v>
      </c>
      <c r="AT699" s="25" t="s">
        <v>396</v>
      </c>
      <c r="AU699" s="25" t="s">
        <v>81</v>
      </c>
      <c r="AY699" s="25" t="s">
        <v>394</v>
      </c>
      <c r="BE699" s="251">
        <f>IF(N699="základní",J699,0)</f>
        <v>0</v>
      </c>
      <c r="BF699" s="251">
        <f>IF(N699="snížená",J699,0)</f>
        <v>0</v>
      </c>
      <c r="BG699" s="251">
        <f>IF(N699="zákl. přenesená",J699,0)</f>
        <v>0</v>
      </c>
      <c r="BH699" s="251">
        <f>IF(N699="sníž. přenesená",J699,0)</f>
        <v>0</v>
      </c>
      <c r="BI699" s="251">
        <f>IF(N699="nulová",J699,0)</f>
        <v>0</v>
      </c>
      <c r="BJ699" s="25" t="s">
        <v>24</v>
      </c>
      <c r="BK699" s="251">
        <f>ROUND(I699*H699,2)</f>
        <v>0</v>
      </c>
      <c r="BL699" s="25" t="s">
        <v>786</v>
      </c>
      <c r="BM699" s="25" t="s">
        <v>4594</v>
      </c>
    </row>
    <row r="700" spans="2:47" s="1" customFormat="1" ht="13.5">
      <c r="B700" s="47"/>
      <c r="C700" s="75"/>
      <c r="D700" s="252" t="s">
        <v>403</v>
      </c>
      <c r="E700" s="75"/>
      <c r="F700" s="253" t="s">
        <v>4593</v>
      </c>
      <c r="G700" s="75"/>
      <c r="H700" s="75"/>
      <c r="I700" s="208"/>
      <c r="J700" s="75"/>
      <c r="K700" s="75"/>
      <c r="L700" s="73"/>
      <c r="M700" s="254"/>
      <c r="N700" s="48"/>
      <c r="O700" s="48"/>
      <c r="P700" s="48"/>
      <c r="Q700" s="48"/>
      <c r="R700" s="48"/>
      <c r="S700" s="48"/>
      <c r="T700" s="96"/>
      <c r="AT700" s="25" t="s">
        <v>403</v>
      </c>
      <c r="AU700" s="25" t="s">
        <v>81</v>
      </c>
    </row>
    <row r="701" spans="2:63" s="11" customFormat="1" ht="29.85" customHeight="1">
      <c r="B701" s="224"/>
      <c r="C701" s="225"/>
      <c r="D701" s="226" t="s">
        <v>72</v>
      </c>
      <c r="E701" s="238" t="s">
        <v>4595</v>
      </c>
      <c r="F701" s="238" t="s">
        <v>2965</v>
      </c>
      <c r="G701" s="225"/>
      <c r="H701" s="225"/>
      <c r="I701" s="228"/>
      <c r="J701" s="239">
        <f>BK701</f>
        <v>0</v>
      </c>
      <c r="K701" s="225"/>
      <c r="L701" s="230"/>
      <c r="M701" s="231"/>
      <c r="N701" s="232"/>
      <c r="O701" s="232"/>
      <c r="P701" s="233">
        <f>SUM(P702:P703)</f>
        <v>0</v>
      </c>
      <c r="Q701" s="232"/>
      <c r="R701" s="233">
        <f>SUM(R702:R703)</f>
        <v>0</v>
      </c>
      <c r="S701" s="232"/>
      <c r="T701" s="234">
        <f>SUM(T702:T703)</f>
        <v>0</v>
      </c>
      <c r="AR701" s="235" t="s">
        <v>24</v>
      </c>
      <c r="AT701" s="236" t="s">
        <v>72</v>
      </c>
      <c r="AU701" s="236" t="s">
        <v>24</v>
      </c>
      <c r="AY701" s="235" t="s">
        <v>394</v>
      </c>
      <c r="BK701" s="237">
        <f>SUM(BK702:BK703)</f>
        <v>0</v>
      </c>
    </row>
    <row r="702" spans="2:65" s="1" customFormat="1" ht="16.5" customHeight="1">
      <c r="B702" s="47"/>
      <c r="C702" s="240" t="s">
        <v>1655</v>
      </c>
      <c r="D702" s="240" t="s">
        <v>396</v>
      </c>
      <c r="E702" s="241" t="s">
        <v>4596</v>
      </c>
      <c r="F702" s="242" t="s">
        <v>4597</v>
      </c>
      <c r="G702" s="243" t="s">
        <v>2831</v>
      </c>
      <c r="H702" s="244">
        <v>4</v>
      </c>
      <c r="I702" s="245"/>
      <c r="J702" s="246">
        <f>ROUND(I702*H702,2)</f>
        <v>0</v>
      </c>
      <c r="K702" s="242" t="s">
        <v>22</v>
      </c>
      <c r="L702" s="73"/>
      <c r="M702" s="247" t="s">
        <v>22</v>
      </c>
      <c r="N702" s="248" t="s">
        <v>44</v>
      </c>
      <c r="O702" s="48"/>
      <c r="P702" s="249">
        <f>O702*H702</f>
        <v>0</v>
      </c>
      <c r="Q702" s="249">
        <v>0</v>
      </c>
      <c r="R702" s="249">
        <f>Q702*H702</f>
        <v>0</v>
      </c>
      <c r="S702" s="249">
        <v>0</v>
      </c>
      <c r="T702" s="250">
        <f>S702*H702</f>
        <v>0</v>
      </c>
      <c r="AR702" s="25" t="s">
        <v>786</v>
      </c>
      <c r="AT702" s="25" t="s">
        <v>396</v>
      </c>
      <c r="AU702" s="25" t="s">
        <v>81</v>
      </c>
      <c r="AY702" s="25" t="s">
        <v>394</v>
      </c>
      <c r="BE702" s="251">
        <f>IF(N702="základní",J702,0)</f>
        <v>0</v>
      </c>
      <c r="BF702" s="251">
        <f>IF(N702="snížená",J702,0)</f>
        <v>0</v>
      </c>
      <c r="BG702" s="251">
        <f>IF(N702="zákl. přenesená",J702,0)</f>
        <v>0</v>
      </c>
      <c r="BH702" s="251">
        <f>IF(N702="sníž. přenesená",J702,0)</f>
        <v>0</v>
      </c>
      <c r="BI702" s="251">
        <f>IF(N702="nulová",J702,0)</f>
        <v>0</v>
      </c>
      <c r="BJ702" s="25" t="s">
        <v>24</v>
      </c>
      <c r="BK702" s="251">
        <f>ROUND(I702*H702,2)</f>
        <v>0</v>
      </c>
      <c r="BL702" s="25" t="s">
        <v>786</v>
      </c>
      <c r="BM702" s="25" t="s">
        <v>4598</v>
      </c>
    </row>
    <row r="703" spans="2:47" s="1" customFormat="1" ht="13.5">
      <c r="B703" s="47"/>
      <c r="C703" s="75"/>
      <c r="D703" s="252" t="s">
        <v>403</v>
      </c>
      <c r="E703" s="75"/>
      <c r="F703" s="253" t="s">
        <v>4597</v>
      </c>
      <c r="G703" s="75"/>
      <c r="H703" s="75"/>
      <c r="I703" s="208"/>
      <c r="J703" s="75"/>
      <c r="K703" s="75"/>
      <c r="L703" s="73"/>
      <c r="M703" s="254"/>
      <c r="N703" s="48"/>
      <c r="O703" s="48"/>
      <c r="P703" s="48"/>
      <c r="Q703" s="48"/>
      <c r="R703" s="48"/>
      <c r="S703" s="48"/>
      <c r="T703" s="96"/>
      <c r="AT703" s="25" t="s">
        <v>403</v>
      </c>
      <c r="AU703" s="25" t="s">
        <v>81</v>
      </c>
    </row>
    <row r="704" spans="2:63" s="11" customFormat="1" ht="29.85" customHeight="1">
      <c r="B704" s="224"/>
      <c r="C704" s="225"/>
      <c r="D704" s="226" t="s">
        <v>72</v>
      </c>
      <c r="E704" s="238" t="s">
        <v>4599</v>
      </c>
      <c r="F704" s="238" t="s">
        <v>4600</v>
      </c>
      <c r="G704" s="225"/>
      <c r="H704" s="225"/>
      <c r="I704" s="228"/>
      <c r="J704" s="239">
        <f>BK704</f>
        <v>0</v>
      </c>
      <c r="K704" s="225"/>
      <c r="L704" s="230"/>
      <c r="M704" s="231"/>
      <c r="N704" s="232"/>
      <c r="O704" s="232"/>
      <c r="P704" s="233">
        <f>SUM(P705:P712)</f>
        <v>0</v>
      </c>
      <c r="Q704" s="232"/>
      <c r="R704" s="233">
        <f>SUM(R705:R712)</f>
        <v>0</v>
      </c>
      <c r="S704" s="232"/>
      <c r="T704" s="234">
        <f>SUM(T705:T712)</f>
        <v>0</v>
      </c>
      <c r="AR704" s="235" t="s">
        <v>24</v>
      </c>
      <c r="AT704" s="236" t="s">
        <v>72</v>
      </c>
      <c r="AU704" s="236" t="s">
        <v>24</v>
      </c>
      <c r="AY704" s="235" t="s">
        <v>394</v>
      </c>
      <c r="BK704" s="237">
        <f>SUM(BK705:BK712)</f>
        <v>0</v>
      </c>
    </row>
    <row r="705" spans="2:65" s="1" customFormat="1" ht="16.5" customHeight="1">
      <c r="B705" s="47"/>
      <c r="C705" s="240" t="s">
        <v>1660</v>
      </c>
      <c r="D705" s="240" t="s">
        <v>396</v>
      </c>
      <c r="E705" s="241" t="s">
        <v>4601</v>
      </c>
      <c r="F705" s="242" t="s">
        <v>4602</v>
      </c>
      <c r="G705" s="243" t="s">
        <v>3086</v>
      </c>
      <c r="H705" s="244">
        <v>5</v>
      </c>
      <c r="I705" s="245"/>
      <c r="J705" s="246">
        <f>ROUND(I705*H705,2)</f>
        <v>0</v>
      </c>
      <c r="K705" s="242" t="s">
        <v>22</v>
      </c>
      <c r="L705" s="73"/>
      <c r="M705" s="247" t="s">
        <v>22</v>
      </c>
      <c r="N705" s="248" t="s">
        <v>44</v>
      </c>
      <c r="O705" s="48"/>
      <c r="P705" s="249">
        <f>O705*H705</f>
        <v>0</v>
      </c>
      <c r="Q705" s="249">
        <v>0</v>
      </c>
      <c r="R705" s="249">
        <f>Q705*H705</f>
        <v>0</v>
      </c>
      <c r="S705" s="249">
        <v>0</v>
      </c>
      <c r="T705" s="250">
        <f>S705*H705</f>
        <v>0</v>
      </c>
      <c r="AR705" s="25" t="s">
        <v>786</v>
      </c>
      <c r="AT705" s="25" t="s">
        <v>396</v>
      </c>
      <c r="AU705" s="25" t="s">
        <v>81</v>
      </c>
      <c r="AY705" s="25" t="s">
        <v>394</v>
      </c>
      <c r="BE705" s="251">
        <f>IF(N705="základní",J705,0)</f>
        <v>0</v>
      </c>
      <c r="BF705" s="251">
        <f>IF(N705="snížená",J705,0)</f>
        <v>0</v>
      </c>
      <c r="BG705" s="251">
        <f>IF(N705="zákl. přenesená",J705,0)</f>
        <v>0</v>
      </c>
      <c r="BH705" s="251">
        <f>IF(N705="sníž. přenesená",J705,0)</f>
        <v>0</v>
      </c>
      <c r="BI705" s="251">
        <f>IF(N705="nulová",J705,0)</f>
        <v>0</v>
      </c>
      <c r="BJ705" s="25" t="s">
        <v>24</v>
      </c>
      <c r="BK705" s="251">
        <f>ROUND(I705*H705,2)</f>
        <v>0</v>
      </c>
      <c r="BL705" s="25" t="s">
        <v>786</v>
      </c>
      <c r="BM705" s="25" t="s">
        <v>4603</v>
      </c>
    </row>
    <row r="706" spans="2:47" s="1" customFormat="1" ht="13.5">
      <c r="B706" s="47"/>
      <c r="C706" s="75"/>
      <c r="D706" s="252" t="s">
        <v>403</v>
      </c>
      <c r="E706" s="75"/>
      <c r="F706" s="253" t="s">
        <v>4602</v>
      </c>
      <c r="G706" s="75"/>
      <c r="H706" s="75"/>
      <c r="I706" s="208"/>
      <c r="J706" s="75"/>
      <c r="K706" s="75"/>
      <c r="L706" s="73"/>
      <c r="M706" s="254"/>
      <c r="N706" s="48"/>
      <c r="O706" s="48"/>
      <c r="P706" s="48"/>
      <c r="Q706" s="48"/>
      <c r="R706" s="48"/>
      <c r="S706" s="48"/>
      <c r="T706" s="96"/>
      <c r="AT706" s="25" t="s">
        <v>403</v>
      </c>
      <c r="AU706" s="25" t="s">
        <v>81</v>
      </c>
    </row>
    <row r="707" spans="2:65" s="1" customFormat="1" ht="16.5" customHeight="1">
      <c r="B707" s="47"/>
      <c r="C707" s="240" t="s">
        <v>1664</v>
      </c>
      <c r="D707" s="240" t="s">
        <v>396</v>
      </c>
      <c r="E707" s="241" t="s">
        <v>4604</v>
      </c>
      <c r="F707" s="242" t="s">
        <v>4605</v>
      </c>
      <c r="G707" s="243" t="s">
        <v>3086</v>
      </c>
      <c r="H707" s="244">
        <v>5</v>
      </c>
      <c r="I707" s="245"/>
      <c r="J707" s="246">
        <f>ROUND(I707*H707,2)</f>
        <v>0</v>
      </c>
      <c r="K707" s="242" t="s">
        <v>22</v>
      </c>
      <c r="L707" s="73"/>
      <c r="M707" s="247" t="s">
        <v>22</v>
      </c>
      <c r="N707" s="248" t="s">
        <v>44</v>
      </c>
      <c r="O707" s="48"/>
      <c r="P707" s="249">
        <f>O707*H707</f>
        <v>0</v>
      </c>
      <c r="Q707" s="249">
        <v>0</v>
      </c>
      <c r="R707" s="249">
        <f>Q707*H707</f>
        <v>0</v>
      </c>
      <c r="S707" s="249">
        <v>0</v>
      </c>
      <c r="T707" s="250">
        <f>S707*H707</f>
        <v>0</v>
      </c>
      <c r="AR707" s="25" t="s">
        <v>786</v>
      </c>
      <c r="AT707" s="25" t="s">
        <v>396</v>
      </c>
      <c r="AU707" s="25" t="s">
        <v>81</v>
      </c>
      <c r="AY707" s="25" t="s">
        <v>394</v>
      </c>
      <c r="BE707" s="251">
        <f>IF(N707="základní",J707,0)</f>
        <v>0</v>
      </c>
      <c r="BF707" s="251">
        <f>IF(N707="snížená",J707,0)</f>
        <v>0</v>
      </c>
      <c r="BG707" s="251">
        <f>IF(N707="zákl. přenesená",J707,0)</f>
        <v>0</v>
      </c>
      <c r="BH707" s="251">
        <f>IF(N707="sníž. přenesená",J707,0)</f>
        <v>0</v>
      </c>
      <c r="BI707" s="251">
        <f>IF(N707="nulová",J707,0)</f>
        <v>0</v>
      </c>
      <c r="BJ707" s="25" t="s">
        <v>24</v>
      </c>
      <c r="BK707" s="251">
        <f>ROUND(I707*H707,2)</f>
        <v>0</v>
      </c>
      <c r="BL707" s="25" t="s">
        <v>786</v>
      </c>
      <c r="BM707" s="25" t="s">
        <v>4606</v>
      </c>
    </row>
    <row r="708" spans="2:47" s="1" customFormat="1" ht="13.5">
      <c r="B708" s="47"/>
      <c r="C708" s="75"/>
      <c r="D708" s="252" t="s">
        <v>403</v>
      </c>
      <c r="E708" s="75"/>
      <c r="F708" s="253" t="s">
        <v>4605</v>
      </c>
      <c r="G708" s="75"/>
      <c r="H708" s="75"/>
      <c r="I708" s="208"/>
      <c r="J708" s="75"/>
      <c r="K708" s="75"/>
      <c r="L708" s="73"/>
      <c r="M708" s="254"/>
      <c r="N708" s="48"/>
      <c r="O708" s="48"/>
      <c r="P708" s="48"/>
      <c r="Q708" s="48"/>
      <c r="R708" s="48"/>
      <c r="S708" s="48"/>
      <c r="T708" s="96"/>
      <c r="AT708" s="25" t="s">
        <v>403</v>
      </c>
      <c r="AU708" s="25" t="s">
        <v>81</v>
      </c>
    </row>
    <row r="709" spans="2:65" s="1" customFormat="1" ht="16.5" customHeight="1">
      <c r="B709" s="47"/>
      <c r="C709" s="240" t="s">
        <v>1669</v>
      </c>
      <c r="D709" s="240" t="s">
        <v>396</v>
      </c>
      <c r="E709" s="241" t="s">
        <v>4607</v>
      </c>
      <c r="F709" s="242" t="s">
        <v>4608</v>
      </c>
      <c r="G709" s="243" t="s">
        <v>3086</v>
      </c>
      <c r="H709" s="244">
        <v>25</v>
      </c>
      <c r="I709" s="245"/>
      <c r="J709" s="246">
        <f>ROUND(I709*H709,2)</f>
        <v>0</v>
      </c>
      <c r="K709" s="242" t="s">
        <v>22</v>
      </c>
      <c r="L709" s="73"/>
      <c r="M709" s="247" t="s">
        <v>22</v>
      </c>
      <c r="N709" s="248" t="s">
        <v>44</v>
      </c>
      <c r="O709" s="48"/>
      <c r="P709" s="249">
        <f>O709*H709</f>
        <v>0</v>
      </c>
      <c r="Q709" s="249">
        <v>0</v>
      </c>
      <c r="R709" s="249">
        <f>Q709*H709</f>
        <v>0</v>
      </c>
      <c r="S709" s="249">
        <v>0</v>
      </c>
      <c r="T709" s="250">
        <f>S709*H709</f>
        <v>0</v>
      </c>
      <c r="AR709" s="25" t="s">
        <v>786</v>
      </c>
      <c r="AT709" s="25" t="s">
        <v>396</v>
      </c>
      <c r="AU709" s="25" t="s">
        <v>81</v>
      </c>
      <c r="AY709" s="25" t="s">
        <v>394</v>
      </c>
      <c r="BE709" s="251">
        <f>IF(N709="základní",J709,0)</f>
        <v>0</v>
      </c>
      <c r="BF709" s="251">
        <f>IF(N709="snížená",J709,0)</f>
        <v>0</v>
      </c>
      <c r="BG709" s="251">
        <f>IF(N709="zákl. přenesená",J709,0)</f>
        <v>0</v>
      </c>
      <c r="BH709" s="251">
        <f>IF(N709="sníž. přenesená",J709,0)</f>
        <v>0</v>
      </c>
      <c r="BI709" s="251">
        <f>IF(N709="nulová",J709,0)</f>
        <v>0</v>
      </c>
      <c r="BJ709" s="25" t="s">
        <v>24</v>
      </c>
      <c r="BK709" s="251">
        <f>ROUND(I709*H709,2)</f>
        <v>0</v>
      </c>
      <c r="BL709" s="25" t="s">
        <v>786</v>
      </c>
      <c r="BM709" s="25" t="s">
        <v>4609</v>
      </c>
    </row>
    <row r="710" spans="2:47" s="1" customFormat="1" ht="13.5">
      <c r="B710" s="47"/>
      <c r="C710" s="75"/>
      <c r="D710" s="252" t="s">
        <v>403</v>
      </c>
      <c r="E710" s="75"/>
      <c r="F710" s="253" t="s">
        <v>4608</v>
      </c>
      <c r="G710" s="75"/>
      <c r="H710" s="75"/>
      <c r="I710" s="208"/>
      <c r="J710" s="75"/>
      <c r="K710" s="75"/>
      <c r="L710" s="73"/>
      <c r="M710" s="254"/>
      <c r="N710" s="48"/>
      <c r="O710" s="48"/>
      <c r="P710" s="48"/>
      <c r="Q710" s="48"/>
      <c r="R710" s="48"/>
      <c r="S710" s="48"/>
      <c r="T710" s="96"/>
      <c r="AT710" s="25" t="s">
        <v>403</v>
      </c>
      <c r="AU710" s="25" t="s">
        <v>81</v>
      </c>
    </row>
    <row r="711" spans="2:65" s="1" customFormat="1" ht="16.5" customHeight="1">
      <c r="B711" s="47"/>
      <c r="C711" s="240" t="s">
        <v>1673</v>
      </c>
      <c r="D711" s="240" t="s">
        <v>396</v>
      </c>
      <c r="E711" s="241" t="s">
        <v>4610</v>
      </c>
      <c r="F711" s="242" t="s">
        <v>4611</v>
      </c>
      <c r="G711" s="243" t="s">
        <v>3086</v>
      </c>
      <c r="H711" s="244">
        <v>40</v>
      </c>
      <c r="I711" s="245"/>
      <c r="J711" s="246">
        <f>ROUND(I711*H711,2)</f>
        <v>0</v>
      </c>
      <c r="K711" s="242" t="s">
        <v>22</v>
      </c>
      <c r="L711" s="73"/>
      <c r="M711" s="247" t="s">
        <v>22</v>
      </c>
      <c r="N711" s="248" t="s">
        <v>44</v>
      </c>
      <c r="O711" s="48"/>
      <c r="P711" s="249">
        <f>O711*H711</f>
        <v>0</v>
      </c>
      <c r="Q711" s="249">
        <v>0</v>
      </c>
      <c r="R711" s="249">
        <f>Q711*H711</f>
        <v>0</v>
      </c>
      <c r="S711" s="249">
        <v>0</v>
      </c>
      <c r="T711" s="250">
        <f>S711*H711</f>
        <v>0</v>
      </c>
      <c r="AR711" s="25" t="s">
        <v>786</v>
      </c>
      <c r="AT711" s="25" t="s">
        <v>396</v>
      </c>
      <c r="AU711" s="25" t="s">
        <v>81</v>
      </c>
      <c r="AY711" s="25" t="s">
        <v>394</v>
      </c>
      <c r="BE711" s="251">
        <f>IF(N711="základní",J711,0)</f>
        <v>0</v>
      </c>
      <c r="BF711" s="251">
        <f>IF(N711="snížená",J711,0)</f>
        <v>0</v>
      </c>
      <c r="BG711" s="251">
        <f>IF(N711="zákl. přenesená",J711,0)</f>
        <v>0</v>
      </c>
      <c r="BH711" s="251">
        <f>IF(N711="sníž. přenesená",J711,0)</f>
        <v>0</v>
      </c>
      <c r="BI711" s="251">
        <f>IF(N711="nulová",J711,0)</f>
        <v>0</v>
      </c>
      <c r="BJ711" s="25" t="s">
        <v>24</v>
      </c>
      <c r="BK711" s="251">
        <f>ROUND(I711*H711,2)</f>
        <v>0</v>
      </c>
      <c r="BL711" s="25" t="s">
        <v>786</v>
      </c>
      <c r="BM711" s="25" t="s">
        <v>4612</v>
      </c>
    </row>
    <row r="712" spans="2:47" s="1" customFormat="1" ht="13.5">
      <c r="B712" s="47"/>
      <c r="C712" s="75"/>
      <c r="D712" s="252" t="s">
        <v>403</v>
      </c>
      <c r="E712" s="75"/>
      <c r="F712" s="253" t="s">
        <v>4611</v>
      </c>
      <c r="G712" s="75"/>
      <c r="H712" s="75"/>
      <c r="I712" s="208"/>
      <c r="J712" s="75"/>
      <c r="K712" s="75"/>
      <c r="L712" s="73"/>
      <c r="M712" s="254"/>
      <c r="N712" s="48"/>
      <c r="O712" s="48"/>
      <c r="P712" s="48"/>
      <c r="Q712" s="48"/>
      <c r="R712" s="48"/>
      <c r="S712" s="48"/>
      <c r="T712" s="96"/>
      <c r="AT712" s="25" t="s">
        <v>403</v>
      </c>
      <c r="AU712" s="25" t="s">
        <v>81</v>
      </c>
    </row>
    <row r="713" spans="2:63" s="11" customFormat="1" ht="29.85" customHeight="1">
      <c r="B713" s="224"/>
      <c r="C713" s="225"/>
      <c r="D713" s="226" t="s">
        <v>72</v>
      </c>
      <c r="E713" s="238" t="s">
        <v>4613</v>
      </c>
      <c r="F713" s="238" t="s">
        <v>4614</v>
      </c>
      <c r="G713" s="225"/>
      <c r="H713" s="225"/>
      <c r="I713" s="228"/>
      <c r="J713" s="239">
        <f>BK713</f>
        <v>0</v>
      </c>
      <c r="K713" s="225"/>
      <c r="L713" s="230"/>
      <c r="M713" s="231"/>
      <c r="N713" s="232"/>
      <c r="O713" s="232"/>
      <c r="P713" s="233">
        <f>SUM(P714:P715)</f>
        <v>0</v>
      </c>
      <c r="Q713" s="232"/>
      <c r="R713" s="233">
        <f>SUM(R714:R715)</f>
        <v>0</v>
      </c>
      <c r="S713" s="232"/>
      <c r="T713" s="234">
        <f>SUM(T714:T715)</f>
        <v>0</v>
      </c>
      <c r="AR713" s="235" t="s">
        <v>24</v>
      </c>
      <c r="AT713" s="236" t="s">
        <v>72</v>
      </c>
      <c r="AU713" s="236" t="s">
        <v>24</v>
      </c>
      <c r="AY713" s="235" t="s">
        <v>394</v>
      </c>
      <c r="BK713" s="237">
        <f>SUM(BK714:BK715)</f>
        <v>0</v>
      </c>
    </row>
    <row r="714" spans="2:65" s="1" customFormat="1" ht="16.5" customHeight="1">
      <c r="B714" s="47"/>
      <c r="C714" s="240" t="s">
        <v>1678</v>
      </c>
      <c r="D714" s="240" t="s">
        <v>396</v>
      </c>
      <c r="E714" s="241" t="s">
        <v>4615</v>
      </c>
      <c r="F714" s="242" t="s">
        <v>4616</v>
      </c>
      <c r="G714" s="243" t="s">
        <v>3086</v>
      </c>
      <c r="H714" s="244">
        <v>5</v>
      </c>
      <c r="I714" s="245"/>
      <c r="J714" s="246">
        <f>ROUND(I714*H714,2)</f>
        <v>0</v>
      </c>
      <c r="K714" s="242" t="s">
        <v>22</v>
      </c>
      <c r="L714" s="73"/>
      <c r="M714" s="247" t="s">
        <v>22</v>
      </c>
      <c r="N714" s="248" t="s">
        <v>44</v>
      </c>
      <c r="O714" s="48"/>
      <c r="P714" s="249">
        <f>O714*H714</f>
        <v>0</v>
      </c>
      <c r="Q714" s="249">
        <v>0</v>
      </c>
      <c r="R714" s="249">
        <f>Q714*H714</f>
        <v>0</v>
      </c>
      <c r="S714" s="249">
        <v>0</v>
      </c>
      <c r="T714" s="250">
        <f>S714*H714</f>
        <v>0</v>
      </c>
      <c r="AR714" s="25" t="s">
        <v>786</v>
      </c>
      <c r="AT714" s="25" t="s">
        <v>396</v>
      </c>
      <c r="AU714" s="25" t="s">
        <v>81</v>
      </c>
      <c r="AY714" s="25" t="s">
        <v>394</v>
      </c>
      <c r="BE714" s="251">
        <f>IF(N714="základní",J714,0)</f>
        <v>0</v>
      </c>
      <c r="BF714" s="251">
        <f>IF(N714="snížená",J714,0)</f>
        <v>0</v>
      </c>
      <c r="BG714" s="251">
        <f>IF(N714="zákl. přenesená",J714,0)</f>
        <v>0</v>
      </c>
      <c r="BH714" s="251">
        <f>IF(N714="sníž. přenesená",J714,0)</f>
        <v>0</v>
      </c>
      <c r="BI714" s="251">
        <f>IF(N714="nulová",J714,0)</f>
        <v>0</v>
      </c>
      <c r="BJ714" s="25" t="s">
        <v>24</v>
      </c>
      <c r="BK714" s="251">
        <f>ROUND(I714*H714,2)</f>
        <v>0</v>
      </c>
      <c r="BL714" s="25" t="s">
        <v>786</v>
      </c>
      <c r="BM714" s="25" t="s">
        <v>4617</v>
      </c>
    </row>
    <row r="715" spans="2:47" s="1" customFormat="1" ht="13.5">
      <c r="B715" s="47"/>
      <c r="C715" s="75"/>
      <c r="D715" s="252" t="s">
        <v>403</v>
      </c>
      <c r="E715" s="75"/>
      <c r="F715" s="253" t="s">
        <v>4616</v>
      </c>
      <c r="G715" s="75"/>
      <c r="H715" s="75"/>
      <c r="I715" s="208"/>
      <c r="J715" s="75"/>
      <c r="K715" s="75"/>
      <c r="L715" s="73"/>
      <c r="M715" s="254"/>
      <c r="N715" s="48"/>
      <c r="O715" s="48"/>
      <c r="P715" s="48"/>
      <c r="Q715" s="48"/>
      <c r="R715" s="48"/>
      <c r="S715" s="48"/>
      <c r="T715" s="96"/>
      <c r="AT715" s="25" t="s">
        <v>403</v>
      </c>
      <c r="AU715" s="25" t="s">
        <v>81</v>
      </c>
    </row>
    <row r="716" spans="2:63" s="11" customFormat="1" ht="29.85" customHeight="1">
      <c r="B716" s="224"/>
      <c r="C716" s="225"/>
      <c r="D716" s="226" t="s">
        <v>72</v>
      </c>
      <c r="E716" s="238" t="s">
        <v>4618</v>
      </c>
      <c r="F716" s="238" t="s">
        <v>4619</v>
      </c>
      <c r="G716" s="225"/>
      <c r="H716" s="225"/>
      <c r="I716" s="228"/>
      <c r="J716" s="239">
        <f>BK716</f>
        <v>0</v>
      </c>
      <c r="K716" s="225"/>
      <c r="L716" s="230"/>
      <c r="M716" s="231"/>
      <c r="N716" s="232"/>
      <c r="O716" s="232"/>
      <c r="P716" s="233">
        <f>SUM(P717:P718)</f>
        <v>0</v>
      </c>
      <c r="Q716" s="232"/>
      <c r="R716" s="233">
        <f>SUM(R717:R718)</f>
        <v>0</v>
      </c>
      <c r="S716" s="232"/>
      <c r="T716" s="234">
        <f>SUM(T717:T718)</f>
        <v>0</v>
      </c>
      <c r="AR716" s="235" t="s">
        <v>24</v>
      </c>
      <c r="AT716" s="236" t="s">
        <v>72</v>
      </c>
      <c r="AU716" s="236" t="s">
        <v>24</v>
      </c>
      <c r="AY716" s="235" t="s">
        <v>394</v>
      </c>
      <c r="BK716" s="237">
        <f>SUM(BK717:BK718)</f>
        <v>0</v>
      </c>
    </row>
    <row r="717" spans="2:65" s="1" customFormat="1" ht="16.5" customHeight="1">
      <c r="B717" s="47"/>
      <c r="C717" s="240" t="s">
        <v>1682</v>
      </c>
      <c r="D717" s="240" t="s">
        <v>396</v>
      </c>
      <c r="E717" s="241" t="s">
        <v>4620</v>
      </c>
      <c r="F717" s="242" t="s">
        <v>4621</v>
      </c>
      <c r="G717" s="243" t="s">
        <v>3086</v>
      </c>
      <c r="H717" s="244">
        <v>10</v>
      </c>
      <c r="I717" s="245"/>
      <c r="J717" s="246">
        <f>ROUND(I717*H717,2)</f>
        <v>0</v>
      </c>
      <c r="K717" s="242" t="s">
        <v>22</v>
      </c>
      <c r="L717" s="73"/>
      <c r="M717" s="247" t="s">
        <v>22</v>
      </c>
      <c r="N717" s="248" t="s">
        <v>44</v>
      </c>
      <c r="O717" s="48"/>
      <c r="P717" s="249">
        <f>O717*H717</f>
        <v>0</v>
      </c>
      <c r="Q717" s="249">
        <v>0</v>
      </c>
      <c r="R717" s="249">
        <f>Q717*H717</f>
        <v>0</v>
      </c>
      <c r="S717" s="249">
        <v>0</v>
      </c>
      <c r="T717" s="250">
        <f>S717*H717</f>
        <v>0</v>
      </c>
      <c r="AR717" s="25" t="s">
        <v>786</v>
      </c>
      <c r="AT717" s="25" t="s">
        <v>396</v>
      </c>
      <c r="AU717" s="25" t="s">
        <v>81</v>
      </c>
      <c r="AY717" s="25" t="s">
        <v>394</v>
      </c>
      <c r="BE717" s="251">
        <f>IF(N717="základní",J717,0)</f>
        <v>0</v>
      </c>
      <c r="BF717" s="251">
        <f>IF(N717="snížená",J717,0)</f>
        <v>0</v>
      </c>
      <c r="BG717" s="251">
        <f>IF(N717="zákl. přenesená",J717,0)</f>
        <v>0</v>
      </c>
      <c r="BH717" s="251">
        <f>IF(N717="sníž. přenesená",J717,0)</f>
        <v>0</v>
      </c>
      <c r="BI717" s="251">
        <f>IF(N717="nulová",J717,0)</f>
        <v>0</v>
      </c>
      <c r="BJ717" s="25" t="s">
        <v>24</v>
      </c>
      <c r="BK717" s="251">
        <f>ROUND(I717*H717,2)</f>
        <v>0</v>
      </c>
      <c r="BL717" s="25" t="s">
        <v>786</v>
      </c>
      <c r="BM717" s="25" t="s">
        <v>4622</v>
      </c>
    </row>
    <row r="718" spans="2:47" s="1" customFormat="1" ht="13.5">
      <c r="B718" s="47"/>
      <c r="C718" s="75"/>
      <c r="D718" s="252" t="s">
        <v>403</v>
      </c>
      <c r="E718" s="75"/>
      <c r="F718" s="253" t="s">
        <v>4621</v>
      </c>
      <c r="G718" s="75"/>
      <c r="H718" s="75"/>
      <c r="I718" s="208"/>
      <c r="J718" s="75"/>
      <c r="K718" s="75"/>
      <c r="L718" s="73"/>
      <c r="M718" s="254"/>
      <c r="N718" s="48"/>
      <c r="O718" s="48"/>
      <c r="P718" s="48"/>
      <c r="Q718" s="48"/>
      <c r="R718" s="48"/>
      <c r="S718" s="48"/>
      <c r="T718" s="96"/>
      <c r="AT718" s="25" t="s">
        <v>403</v>
      </c>
      <c r="AU718" s="25" t="s">
        <v>81</v>
      </c>
    </row>
    <row r="719" spans="2:63" s="11" customFormat="1" ht="29.85" customHeight="1">
      <c r="B719" s="224"/>
      <c r="C719" s="225"/>
      <c r="D719" s="226" t="s">
        <v>72</v>
      </c>
      <c r="E719" s="238" t="s">
        <v>4623</v>
      </c>
      <c r="F719" s="238" t="s">
        <v>4624</v>
      </c>
      <c r="G719" s="225"/>
      <c r="H719" s="225"/>
      <c r="I719" s="228"/>
      <c r="J719" s="239">
        <f>BK719</f>
        <v>0</v>
      </c>
      <c r="K719" s="225"/>
      <c r="L719" s="230"/>
      <c r="M719" s="231"/>
      <c r="N719" s="232"/>
      <c r="O719" s="232"/>
      <c r="P719" s="233">
        <f>SUM(P720:P722)</f>
        <v>0</v>
      </c>
      <c r="Q719" s="232"/>
      <c r="R719" s="233">
        <f>SUM(R720:R722)</f>
        <v>0</v>
      </c>
      <c r="S719" s="232"/>
      <c r="T719" s="234">
        <f>SUM(T720:T722)</f>
        <v>0</v>
      </c>
      <c r="AR719" s="235" t="s">
        <v>24</v>
      </c>
      <c r="AT719" s="236" t="s">
        <v>72</v>
      </c>
      <c r="AU719" s="236" t="s">
        <v>24</v>
      </c>
      <c r="AY719" s="235" t="s">
        <v>394</v>
      </c>
      <c r="BK719" s="237">
        <f>SUM(BK720:BK722)</f>
        <v>0</v>
      </c>
    </row>
    <row r="720" spans="2:65" s="1" customFormat="1" ht="16.5" customHeight="1">
      <c r="B720" s="47"/>
      <c r="C720" s="240" t="s">
        <v>1689</v>
      </c>
      <c r="D720" s="240" t="s">
        <v>396</v>
      </c>
      <c r="E720" s="241" t="s">
        <v>4625</v>
      </c>
      <c r="F720" s="242" t="s">
        <v>4626</v>
      </c>
      <c r="G720" s="243" t="s">
        <v>3086</v>
      </c>
      <c r="H720" s="244">
        <v>80</v>
      </c>
      <c r="I720" s="245"/>
      <c r="J720" s="246">
        <f>ROUND(I720*H720,2)</f>
        <v>0</v>
      </c>
      <c r="K720" s="242" t="s">
        <v>22</v>
      </c>
      <c r="L720" s="73"/>
      <c r="M720" s="247" t="s">
        <v>22</v>
      </c>
      <c r="N720" s="248" t="s">
        <v>44</v>
      </c>
      <c r="O720" s="48"/>
      <c r="P720" s="249">
        <f>O720*H720</f>
        <v>0</v>
      </c>
      <c r="Q720" s="249">
        <v>0</v>
      </c>
      <c r="R720" s="249">
        <f>Q720*H720</f>
        <v>0</v>
      </c>
      <c r="S720" s="249">
        <v>0</v>
      </c>
      <c r="T720" s="250">
        <f>S720*H720</f>
        <v>0</v>
      </c>
      <c r="AR720" s="25" t="s">
        <v>786</v>
      </c>
      <c r="AT720" s="25" t="s">
        <v>396</v>
      </c>
      <c r="AU720" s="25" t="s">
        <v>81</v>
      </c>
      <c r="AY720" s="25" t="s">
        <v>394</v>
      </c>
      <c r="BE720" s="251">
        <f>IF(N720="základní",J720,0)</f>
        <v>0</v>
      </c>
      <c r="BF720" s="251">
        <f>IF(N720="snížená",J720,0)</f>
        <v>0</v>
      </c>
      <c r="BG720" s="251">
        <f>IF(N720="zákl. přenesená",J720,0)</f>
        <v>0</v>
      </c>
      <c r="BH720" s="251">
        <f>IF(N720="sníž. přenesená",J720,0)</f>
        <v>0</v>
      </c>
      <c r="BI720" s="251">
        <f>IF(N720="nulová",J720,0)</f>
        <v>0</v>
      </c>
      <c r="BJ720" s="25" t="s">
        <v>24</v>
      </c>
      <c r="BK720" s="251">
        <f>ROUND(I720*H720,2)</f>
        <v>0</v>
      </c>
      <c r="BL720" s="25" t="s">
        <v>786</v>
      </c>
      <c r="BM720" s="25" t="s">
        <v>4627</v>
      </c>
    </row>
    <row r="721" spans="2:47" s="1" customFormat="1" ht="13.5">
      <c r="B721" s="47"/>
      <c r="C721" s="75"/>
      <c r="D721" s="252" t="s">
        <v>403</v>
      </c>
      <c r="E721" s="75"/>
      <c r="F721" s="253" t="s">
        <v>4626</v>
      </c>
      <c r="G721" s="75"/>
      <c r="H721" s="75"/>
      <c r="I721" s="208"/>
      <c r="J721" s="75"/>
      <c r="K721" s="75"/>
      <c r="L721" s="73"/>
      <c r="M721" s="254"/>
      <c r="N721" s="48"/>
      <c r="O721" s="48"/>
      <c r="P721" s="48"/>
      <c r="Q721" s="48"/>
      <c r="R721" s="48"/>
      <c r="S721" s="48"/>
      <c r="T721" s="96"/>
      <c r="AT721" s="25" t="s">
        <v>403</v>
      </c>
      <c r="AU721" s="25" t="s">
        <v>81</v>
      </c>
    </row>
    <row r="722" spans="2:47" s="1" customFormat="1" ht="13.5">
      <c r="B722" s="47"/>
      <c r="C722" s="75"/>
      <c r="D722" s="252" t="s">
        <v>842</v>
      </c>
      <c r="E722" s="75"/>
      <c r="F722" s="308" t="s">
        <v>4628</v>
      </c>
      <c r="G722" s="75"/>
      <c r="H722" s="75"/>
      <c r="I722" s="208"/>
      <c r="J722" s="75"/>
      <c r="K722" s="75"/>
      <c r="L722" s="73"/>
      <c r="M722" s="254"/>
      <c r="N722" s="48"/>
      <c r="O722" s="48"/>
      <c r="P722" s="48"/>
      <c r="Q722" s="48"/>
      <c r="R722" s="48"/>
      <c r="S722" s="48"/>
      <c r="T722" s="96"/>
      <c r="AT722" s="25" t="s">
        <v>842</v>
      </c>
      <c r="AU722" s="25" t="s">
        <v>81</v>
      </c>
    </row>
    <row r="723" spans="2:63" s="11" customFormat="1" ht="37.4" customHeight="1">
      <c r="B723" s="224"/>
      <c r="C723" s="225"/>
      <c r="D723" s="226" t="s">
        <v>72</v>
      </c>
      <c r="E723" s="227" t="s">
        <v>4629</v>
      </c>
      <c r="F723" s="227" t="s">
        <v>395</v>
      </c>
      <c r="G723" s="225"/>
      <c r="H723" s="225"/>
      <c r="I723" s="228"/>
      <c r="J723" s="229">
        <f>BK723</f>
        <v>0</v>
      </c>
      <c r="K723" s="225"/>
      <c r="L723" s="230"/>
      <c r="M723" s="231"/>
      <c r="N723" s="232"/>
      <c r="O723" s="232"/>
      <c r="P723" s="233">
        <f>P724+P727+P730+P733+P736+P743+P746+P749+P752+P755+P762</f>
        <v>0</v>
      </c>
      <c r="Q723" s="232"/>
      <c r="R723" s="233">
        <f>R724+R727+R730+R733+R736+R743+R746+R749+R752+R755+R762</f>
        <v>0</v>
      </c>
      <c r="S723" s="232"/>
      <c r="T723" s="234">
        <f>T724+T727+T730+T733+T736+T743+T746+T749+T752+T755+T762</f>
        <v>0</v>
      </c>
      <c r="AR723" s="235" t="s">
        <v>24</v>
      </c>
      <c r="AT723" s="236" t="s">
        <v>72</v>
      </c>
      <c r="AU723" s="236" t="s">
        <v>73</v>
      </c>
      <c r="AY723" s="235" t="s">
        <v>394</v>
      </c>
      <c r="BK723" s="237">
        <f>BK724+BK727+BK730+BK733+BK736+BK743+BK746+BK749+BK752+BK755+BK762</f>
        <v>0</v>
      </c>
    </row>
    <row r="724" spans="2:63" s="11" customFormat="1" ht="19.9" customHeight="1">
      <c r="B724" s="224"/>
      <c r="C724" s="225"/>
      <c r="D724" s="226" t="s">
        <v>72</v>
      </c>
      <c r="E724" s="238" t="s">
        <v>4630</v>
      </c>
      <c r="F724" s="238" t="s">
        <v>4631</v>
      </c>
      <c r="G724" s="225"/>
      <c r="H724" s="225"/>
      <c r="I724" s="228"/>
      <c r="J724" s="239">
        <f>BK724</f>
        <v>0</v>
      </c>
      <c r="K724" s="225"/>
      <c r="L724" s="230"/>
      <c r="M724" s="231"/>
      <c r="N724" s="232"/>
      <c r="O724" s="232"/>
      <c r="P724" s="233">
        <f>SUM(P725:P726)</f>
        <v>0</v>
      </c>
      <c r="Q724" s="232"/>
      <c r="R724" s="233">
        <f>SUM(R725:R726)</f>
        <v>0</v>
      </c>
      <c r="S724" s="232"/>
      <c r="T724" s="234">
        <f>SUM(T725:T726)</f>
        <v>0</v>
      </c>
      <c r="AR724" s="235" t="s">
        <v>24</v>
      </c>
      <c r="AT724" s="236" t="s">
        <v>72</v>
      </c>
      <c r="AU724" s="236" t="s">
        <v>24</v>
      </c>
      <c r="AY724" s="235" t="s">
        <v>394</v>
      </c>
      <c r="BK724" s="237">
        <f>SUM(BK725:BK726)</f>
        <v>0</v>
      </c>
    </row>
    <row r="725" spans="2:65" s="1" customFormat="1" ht="16.5" customHeight="1">
      <c r="B725" s="47"/>
      <c r="C725" s="240" t="s">
        <v>1695</v>
      </c>
      <c r="D725" s="240" t="s">
        <v>396</v>
      </c>
      <c r="E725" s="241" t="s">
        <v>4632</v>
      </c>
      <c r="F725" s="242" t="s">
        <v>4633</v>
      </c>
      <c r="G725" s="243" t="s">
        <v>2969</v>
      </c>
      <c r="H725" s="244">
        <v>0.1</v>
      </c>
      <c r="I725" s="245"/>
      <c r="J725" s="246">
        <f>ROUND(I725*H725,2)</f>
        <v>0</v>
      </c>
      <c r="K725" s="242" t="s">
        <v>22</v>
      </c>
      <c r="L725" s="73"/>
      <c r="M725" s="247" t="s">
        <v>22</v>
      </c>
      <c r="N725" s="248" t="s">
        <v>44</v>
      </c>
      <c r="O725" s="48"/>
      <c r="P725" s="249">
        <f>O725*H725</f>
        <v>0</v>
      </c>
      <c r="Q725" s="249">
        <v>0</v>
      </c>
      <c r="R725" s="249">
        <f>Q725*H725</f>
        <v>0</v>
      </c>
      <c r="S725" s="249">
        <v>0</v>
      </c>
      <c r="T725" s="250">
        <f>S725*H725</f>
        <v>0</v>
      </c>
      <c r="AR725" s="25" t="s">
        <v>786</v>
      </c>
      <c r="AT725" s="25" t="s">
        <v>396</v>
      </c>
      <c r="AU725" s="25" t="s">
        <v>81</v>
      </c>
      <c r="AY725" s="25" t="s">
        <v>394</v>
      </c>
      <c r="BE725" s="251">
        <f>IF(N725="základní",J725,0)</f>
        <v>0</v>
      </c>
      <c r="BF725" s="251">
        <f>IF(N725="snížená",J725,0)</f>
        <v>0</v>
      </c>
      <c r="BG725" s="251">
        <f>IF(N725="zákl. přenesená",J725,0)</f>
        <v>0</v>
      </c>
      <c r="BH725" s="251">
        <f>IF(N725="sníž. přenesená",J725,0)</f>
        <v>0</v>
      </c>
      <c r="BI725" s="251">
        <f>IF(N725="nulová",J725,0)</f>
        <v>0</v>
      </c>
      <c r="BJ725" s="25" t="s">
        <v>24</v>
      </c>
      <c r="BK725" s="251">
        <f>ROUND(I725*H725,2)</f>
        <v>0</v>
      </c>
      <c r="BL725" s="25" t="s">
        <v>786</v>
      </c>
      <c r="BM725" s="25" t="s">
        <v>4634</v>
      </c>
    </row>
    <row r="726" spans="2:47" s="1" customFormat="1" ht="13.5">
      <c r="B726" s="47"/>
      <c r="C726" s="75"/>
      <c r="D726" s="252" t="s">
        <v>403</v>
      </c>
      <c r="E726" s="75"/>
      <c r="F726" s="253" t="s">
        <v>4633</v>
      </c>
      <c r="G726" s="75"/>
      <c r="H726" s="75"/>
      <c r="I726" s="208"/>
      <c r="J726" s="75"/>
      <c r="K726" s="75"/>
      <c r="L726" s="73"/>
      <c r="M726" s="254"/>
      <c r="N726" s="48"/>
      <c r="O726" s="48"/>
      <c r="P726" s="48"/>
      <c r="Q726" s="48"/>
      <c r="R726" s="48"/>
      <c r="S726" s="48"/>
      <c r="T726" s="96"/>
      <c r="AT726" s="25" t="s">
        <v>403</v>
      </c>
      <c r="AU726" s="25" t="s">
        <v>81</v>
      </c>
    </row>
    <row r="727" spans="2:63" s="11" customFormat="1" ht="29.85" customHeight="1">
      <c r="B727" s="224"/>
      <c r="C727" s="225"/>
      <c r="D727" s="226" t="s">
        <v>72</v>
      </c>
      <c r="E727" s="238" t="s">
        <v>4635</v>
      </c>
      <c r="F727" s="238" t="s">
        <v>4636</v>
      </c>
      <c r="G727" s="225"/>
      <c r="H727" s="225"/>
      <c r="I727" s="228"/>
      <c r="J727" s="239">
        <f>BK727</f>
        <v>0</v>
      </c>
      <c r="K727" s="225"/>
      <c r="L727" s="230"/>
      <c r="M727" s="231"/>
      <c r="N727" s="232"/>
      <c r="O727" s="232"/>
      <c r="P727" s="233">
        <f>SUM(P728:P729)</f>
        <v>0</v>
      </c>
      <c r="Q727" s="232"/>
      <c r="R727" s="233">
        <f>SUM(R728:R729)</f>
        <v>0</v>
      </c>
      <c r="S727" s="232"/>
      <c r="T727" s="234">
        <f>SUM(T728:T729)</f>
        <v>0</v>
      </c>
      <c r="AR727" s="235" t="s">
        <v>24</v>
      </c>
      <c r="AT727" s="236" t="s">
        <v>72</v>
      </c>
      <c r="AU727" s="236" t="s">
        <v>24</v>
      </c>
      <c r="AY727" s="235" t="s">
        <v>394</v>
      </c>
      <c r="BK727" s="237">
        <f>SUM(BK728:BK729)</f>
        <v>0</v>
      </c>
    </row>
    <row r="728" spans="2:65" s="1" customFormat="1" ht="16.5" customHeight="1">
      <c r="B728" s="47"/>
      <c r="C728" s="240" t="s">
        <v>1702</v>
      </c>
      <c r="D728" s="240" t="s">
        <v>396</v>
      </c>
      <c r="E728" s="241" t="s">
        <v>4637</v>
      </c>
      <c r="F728" s="242" t="s">
        <v>4638</v>
      </c>
      <c r="G728" s="243" t="s">
        <v>425</v>
      </c>
      <c r="H728" s="244">
        <v>2</v>
      </c>
      <c r="I728" s="245"/>
      <c r="J728" s="246">
        <f>ROUND(I728*H728,2)</f>
        <v>0</v>
      </c>
      <c r="K728" s="242" t="s">
        <v>22</v>
      </c>
      <c r="L728" s="73"/>
      <c r="M728" s="247" t="s">
        <v>22</v>
      </c>
      <c r="N728" s="248" t="s">
        <v>44</v>
      </c>
      <c r="O728" s="48"/>
      <c r="P728" s="249">
        <f>O728*H728</f>
        <v>0</v>
      </c>
      <c r="Q728" s="249">
        <v>0</v>
      </c>
      <c r="R728" s="249">
        <f>Q728*H728</f>
        <v>0</v>
      </c>
      <c r="S728" s="249">
        <v>0</v>
      </c>
      <c r="T728" s="250">
        <f>S728*H728</f>
        <v>0</v>
      </c>
      <c r="AR728" s="25" t="s">
        <v>786</v>
      </c>
      <c r="AT728" s="25" t="s">
        <v>396</v>
      </c>
      <c r="AU728" s="25" t="s">
        <v>81</v>
      </c>
      <c r="AY728" s="25" t="s">
        <v>394</v>
      </c>
      <c r="BE728" s="251">
        <f>IF(N728="základní",J728,0)</f>
        <v>0</v>
      </c>
      <c r="BF728" s="251">
        <f>IF(N728="snížená",J728,0)</f>
        <v>0</v>
      </c>
      <c r="BG728" s="251">
        <f>IF(N728="zákl. přenesená",J728,0)</f>
        <v>0</v>
      </c>
      <c r="BH728" s="251">
        <f>IF(N728="sníž. přenesená",J728,0)</f>
        <v>0</v>
      </c>
      <c r="BI728" s="251">
        <f>IF(N728="nulová",J728,0)</f>
        <v>0</v>
      </c>
      <c r="BJ728" s="25" t="s">
        <v>24</v>
      </c>
      <c r="BK728" s="251">
        <f>ROUND(I728*H728,2)</f>
        <v>0</v>
      </c>
      <c r="BL728" s="25" t="s">
        <v>786</v>
      </c>
      <c r="BM728" s="25" t="s">
        <v>4639</v>
      </c>
    </row>
    <row r="729" spans="2:47" s="1" customFormat="1" ht="13.5">
      <c r="B729" s="47"/>
      <c r="C729" s="75"/>
      <c r="D729" s="252" t="s">
        <v>403</v>
      </c>
      <c r="E729" s="75"/>
      <c r="F729" s="253" t="s">
        <v>4638</v>
      </c>
      <c r="G729" s="75"/>
      <c r="H729" s="75"/>
      <c r="I729" s="208"/>
      <c r="J729" s="75"/>
      <c r="K729" s="75"/>
      <c r="L729" s="73"/>
      <c r="M729" s="254"/>
      <c r="N729" s="48"/>
      <c r="O729" s="48"/>
      <c r="P729" s="48"/>
      <c r="Q729" s="48"/>
      <c r="R729" s="48"/>
      <c r="S729" s="48"/>
      <c r="T729" s="96"/>
      <c r="AT729" s="25" t="s">
        <v>403</v>
      </c>
      <c r="AU729" s="25" t="s">
        <v>81</v>
      </c>
    </row>
    <row r="730" spans="2:63" s="11" customFormat="1" ht="29.85" customHeight="1">
      <c r="B730" s="224"/>
      <c r="C730" s="225"/>
      <c r="D730" s="226" t="s">
        <v>72</v>
      </c>
      <c r="E730" s="238" t="s">
        <v>4640</v>
      </c>
      <c r="F730" s="238" t="s">
        <v>4641</v>
      </c>
      <c r="G730" s="225"/>
      <c r="H730" s="225"/>
      <c r="I730" s="228"/>
      <c r="J730" s="239">
        <f>BK730</f>
        <v>0</v>
      </c>
      <c r="K730" s="225"/>
      <c r="L730" s="230"/>
      <c r="M730" s="231"/>
      <c r="N730" s="232"/>
      <c r="O730" s="232"/>
      <c r="P730" s="233">
        <f>SUM(P731:P732)</f>
        <v>0</v>
      </c>
      <c r="Q730" s="232"/>
      <c r="R730" s="233">
        <f>SUM(R731:R732)</f>
        <v>0</v>
      </c>
      <c r="S730" s="232"/>
      <c r="T730" s="234">
        <f>SUM(T731:T732)</f>
        <v>0</v>
      </c>
      <c r="AR730" s="235" t="s">
        <v>24</v>
      </c>
      <c r="AT730" s="236" t="s">
        <v>72</v>
      </c>
      <c r="AU730" s="236" t="s">
        <v>24</v>
      </c>
      <c r="AY730" s="235" t="s">
        <v>394</v>
      </c>
      <c r="BK730" s="237">
        <f>SUM(BK731:BK732)</f>
        <v>0</v>
      </c>
    </row>
    <row r="731" spans="2:65" s="1" customFormat="1" ht="16.5" customHeight="1">
      <c r="B731" s="47"/>
      <c r="C731" s="240" t="s">
        <v>1708</v>
      </c>
      <c r="D731" s="240" t="s">
        <v>396</v>
      </c>
      <c r="E731" s="241" t="s">
        <v>4642</v>
      </c>
      <c r="F731" s="242" t="s">
        <v>4643</v>
      </c>
      <c r="G731" s="243" t="s">
        <v>425</v>
      </c>
      <c r="H731" s="244">
        <v>1</v>
      </c>
      <c r="I731" s="245"/>
      <c r="J731" s="246">
        <f>ROUND(I731*H731,2)</f>
        <v>0</v>
      </c>
      <c r="K731" s="242" t="s">
        <v>22</v>
      </c>
      <c r="L731" s="73"/>
      <c r="M731" s="247" t="s">
        <v>22</v>
      </c>
      <c r="N731" s="248" t="s">
        <v>44</v>
      </c>
      <c r="O731" s="48"/>
      <c r="P731" s="249">
        <f>O731*H731</f>
        <v>0</v>
      </c>
      <c r="Q731" s="249">
        <v>0</v>
      </c>
      <c r="R731" s="249">
        <f>Q731*H731</f>
        <v>0</v>
      </c>
      <c r="S731" s="249">
        <v>0</v>
      </c>
      <c r="T731" s="250">
        <f>S731*H731</f>
        <v>0</v>
      </c>
      <c r="AR731" s="25" t="s">
        <v>786</v>
      </c>
      <c r="AT731" s="25" t="s">
        <v>396</v>
      </c>
      <c r="AU731" s="25" t="s">
        <v>81</v>
      </c>
      <c r="AY731" s="25" t="s">
        <v>394</v>
      </c>
      <c r="BE731" s="251">
        <f>IF(N731="základní",J731,0)</f>
        <v>0</v>
      </c>
      <c r="BF731" s="251">
        <f>IF(N731="snížená",J731,0)</f>
        <v>0</v>
      </c>
      <c r="BG731" s="251">
        <f>IF(N731="zákl. přenesená",J731,0)</f>
        <v>0</v>
      </c>
      <c r="BH731" s="251">
        <f>IF(N731="sníž. přenesená",J731,0)</f>
        <v>0</v>
      </c>
      <c r="BI731" s="251">
        <f>IF(N731="nulová",J731,0)</f>
        <v>0</v>
      </c>
      <c r="BJ731" s="25" t="s">
        <v>24</v>
      </c>
      <c r="BK731" s="251">
        <f>ROUND(I731*H731,2)</f>
        <v>0</v>
      </c>
      <c r="BL731" s="25" t="s">
        <v>786</v>
      </c>
      <c r="BM731" s="25" t="s">
        <v>4644</v>
      </c>
    </row>
    <row r="732" spans="2:47" s="1" customFormat="1" ht="13.5">
      <c r="B732" s="47"/>
      <c r="C732" s="75"/>
      <c r="D732" s="252" t="s">
        <v>403</v>
      </c>
      <c r="E732" s="75"/>
      <c r="F732" s="253" t="s">
        <v>4643</v>
      </c>
      <c r="G732" s="75"/>
      <c r="H732" s="75"/>
      <c r="I732" s="208"/>
      <c r="J732" s="75"/>
      <c r="K732" s="75"/>
      <c r="L732" s="73"/>
      <c r="M732" s="254"/>
      <c r="N732" s="48"/>
      <c r="O732" s="48"/>
      <c r="P732" s="48"/>
      <c r="Q732" s="48"/>
      <c r="R732" s="48"/>
      <c r="S732" s="48"/>
      <c r="T732" s="96"/>
      <c r="AT732" s="25" t="s">
        <v>403</v>
      </c>
      <c r="AU732" s="25" t="s">
        <v>81</v>
      </c>
    </row>
    <row r="733" spans="2:63" s="11" customFormat="1" ht="29.85" customHeight="1">
      <c r="B733" s="224"/>
      <c r="C733" s="225"/>
      <c r="D733" s="226" t="s">
        <v>72</v>
      </c>
      <c r="E733" s="238" t="s">
        <v>4645</v>
      </c>
      <c r="F733" s="238" t="s">
        <v>4646</v>
      </c>
      <c r="G733" s="225"/>
      <c r="H733" s="225"/>
      <c r="I733" s="228"/>
      <c r="J733" s="239">
        <f>BK733</f>
        <v>0</v>
      </c>
      <c r="K733" s="225"/>
      <c r="L733" s="230"/>
      <c r="M733" s="231"/>
      <c r="N733" s="232"/>
      <c r="O733" s="232"/>
      <c r="P733" s="233">
        <f>SUM(P734:P735)</f>
        <v>0</v>
      </c>
      <c r="Q733" s="232"/>
      <c r="R733" s="233">
        <f>SUM(R734:R735)</f>
        <v>0</v>
      </c>
      <c r="S733" s="232"/>
      <c r="T733" s="234">
        <f>SUM(T734:T735)</f>
        <v>0</v>
      </c>
      <c r="AR733" s="235" t="s">
        <v>24</v>
      </c>
      <c r="AT733" s="236" t="s">
        <v>72</v>
      </c>
      <c r="AU733" s="236" t="s">
        <v>24</v>
      </c>
      <c r="AY733" s="235" t="s">
        <v>394</v>
      </c>
      <c r="BK733" s="237">
        <f>SUM(BK734:BK735)</f>
        <v>0</v>
      </c>
    </row>
    <row r="734" spans="2:65" s="1" customFormat="1" ht="16.5" customHeight="1">
      <c r="B734" s="47"/>
      <c r="C734" s="240" t="s">
        <v>1714</v>
      </c>
      <c r="D734" s="240" t="s">
        <v>396</v>
      </c>
      <c r="E734" s="241" t="s">
        <v>4647</v>
      </c>
      <c r="F734" s="242" t="s">
        <v>4648</v>
      </c>
      <c r="G734" s="243" t="s">
        <v>425</v>
      </c>
      <c r="H734" s="244">
        <v>1</v>
      </c>
      <c r="I734" s="245"/>
      <c r="J734" s="246">
        <f>ROUND(I734*H734,2)</f>
        <v>0</v>
      </c>
      <c r="K734" s="242" t="s">
        <v>22</v>
      </c>
      <c r="L734" s="73"/>
      <c r="M734" s="247" t="s">
        <v>22</v>
      </c>
      <c r="N734" s="248" t="s">
        <v>44</v>
      </c>
      <c r="O734" s="48"/>
      <c r="P734" s="249">
        <f>O734*H734</f>
        <v>0</v>
      </c>
      <c r="Q734" s="249">
        <v>0</v>
      </c>
      <c r="R734" s="249">
        <f>Q734*H734</f>
        <v>0</v>
      </c>
      <c r="S734" s="249">
        <v>0</v>
      </c>
      <c r="T734" s="250">
        <f>S734*H734</f>
        <v>0</v>
      </c>
      <c r="AR734" s="25" t="s">
        <v>786</v>
      </c>
      <c r="AT734" s="25" t="s">
        <v>396</v>
      </c>
      <c r="AU734" s="25" t="s">
        <v>81</v>
      </c>
      <c r="AY734" s="25" t="s">
        <v>394</v>
      </c>
      <c r="BE734" s="251">
        <f>IF(N734="základní",J734,0)</f>
        <v>0</v>
      </c>
      <c r="BF734" s="251">
        <f>IF(N734="snížená",J734,0)</f>
        <v>0</v>
      </c>
      <c r="BG734" s="251">
        <f>IF(N734="zákl. přenesená",J734,0)</f>
        <v>0</v>
      </c>
      <c r="BH734" s="251">
        <f>IF(N734="sníž. přenesená",J734,0)</f>
        <v>0</v>
      </c>
      <c r="BI734" s="251">
        <f>IF(N734="nulová",J734,0)</f>
        <v>0</v>
      </c>
      <c r="BJ734" s="25" t="s">
        <v>24</v>
      </c>
      <c r="BK734" s="251">
        <f>ROUND(I734*H734,2)</f>
        <v>0</v>
      </c>
      <c r="BL734" s="25" t="s">
        <v>786</v>
      </c>
      <c r="BM734" s="25" t="s">
        <v>4649</v>
      </c>
    </row>
    <row r="735" spans="2:47" s="1" customFormat="1" ht="13.5">
      <c r="B735" s="47"/>
      <c r="C735" s="75"/>
      <c r="D735" s="252" t="s">
        <v>403</v>
      </c>
      <c r="E735" s="75"/>
      <c r="F735" s="253" t="s">
        <v>4648</v>
      </c>
      <c r="G735" s="75"/>
      <c r="H735" s="75"/>
      <c r="I735" s="208"/>
      <c r="J735" s="75"/>
      <c r="K735" s="75"/>
      <c r="L735" s="73"/>
      <c r="M735" s="254"/>
      <c r="N735" s="48"/>
      <c r="O735" s="48"/>
      <c r="P735" s="48"/>
      <c r="Q735" s="48"/>
      <c r="R735" s="48"/>
      <c r="S735" s="48"/>
      <c r="T735" s="96"/>
      <c r="AT735" s="25" t="s">
        <v>403</v>
      </c>
      <c r="AU735" s="25" t="s">
        <v>81</v>
      </c>
    </row>
    <row r="736" spans="2:63" s="11" customFormat="1" ht="29.85" customHeight="1">
      <c r="B736" s="224"/>
      <c r="C736" s="225"/>
      <c r="D736" s="226" t="s">
        <v>72</v>
      </c>
      <c r="E736" s="238" t="s">
        <v>4650</v>
      </c>
      <c r="F736" s="238" t="s">
        <v>4651</v>
      </c>
      <c r="G736" s="225"/>
      <c r="H736" s="225"/>
      <c r="I736" s="228"/>
      <c r="J736" s="239">
        <f>BK736</f>
        <v>0</v>
      </c>
      <c r="K736" s="225"/>
      <c r="L736" s="230"/>
      <c r="M736" s="231"/>
      <c r="N736" s="232"/>
      <c r="O736" s="232"/>
      <c r="P736" s="233">
        <f>SUM(P737:P742)</f>
        <v>0</v>
      </c>
      <c r="Q736" s="232"/>
      <c r="R736" s="233">
        <f>SUM(R737:R742)</f>
        <v>0</v>
      </c>
      <c r="S736" s="232"/>
      <c r="T736" s="234">
        <f>SUM(T737:T742)</f>
        <v>0</v>
      </c>
      <c r="AR736" s="235" t="s">
        <v>24</v>
      </c>
      <c r="AT736" s="236" t="s">
        <v>72</v>
      </c>
      <c r="AU736" s="236" t="s">
        <v>24</v>
      </c>
      <c r="AY736" s="235" t="s">
        <v>394</v>
      </c>
      <c r="BK736" s="237">
        <f>SUM(BK737:BK742)</f>
        <v>0</v>
      </c>
    </row>
    <row r="737" spans="2:65" s="1" customFormat="1" ht="16.5" customHeight="1">
      <c r="B737" s="47"/>
      <c r="C737" s="240" t="s">
        <v>1720</v>
      </c>
      <c r="D737" s="240" t="s">
        <v>396</v>
      </c>
      <c r="E737" s="241" t="s">
        <v>4652</v>
      </c>
      <c r="F737" s="242" t="s">
        <v>4653</v>
      </c>
      <c r="G737" s="243" t="s">
        <v>612</v>
      </c>
      <c r="H737" s="244">
        <v>15</v>
      </c>
      <c r="I737" s="245"/>
      <c r="J737" s="246">
        <f>ROUND(I737*H737,2)</f>
        <v>0</v>
      </c>
      <c r="K737" s="242" t="s">
        <v>22</v>
      </c>
      <c r="L737" s="73"/>
      <c r="M737" s="247" t="s">
        <v>22</v>
      </c>
      <c r="N737" s="248" t="s">
        <v>44</v>
      </c>
      <c r="O737" s="48"/>
      <c r="P737" s="249">
        <f>O737*H737</f>
        <v>0</v>
      </c>
      <c r="Q737" s="249">
        <v>0</v>
      </c>
      <c r="R737" s="249">
        <f>Q737*H737</f>
        <v>0</v>
      </c>
      <c r="S737" s="249">
        <v>0</v>
      </c>
      <c r="T737" s="250">
        <f>S737*H737</f>
        <v>0</v>
      </c>
      <c r="AR737" s="25" t="s">
        <v>786</v>
      </c>
      <c r="AT737" s="25" t="s">
        <v>396</v>
      </c>
      <c r="AU737" s="25" t="s">
        <v>81</v>
      </c>
      <c r="AY737" s="25" t="s">
        <v>394</v>
      </c>
      <c r="BE737" s="251">
        <f>IF(N737="základní",J737,0)</f>
        <v>0</v>
      </c>
      <c r="BF737" s="251">
        <f>IF(N737="snížená",J737,0)</f>
        <v>0</v>
      </c>
      <c r="BG737" s="251">
        <f>IF(N737="zákl. přenesená",J737,0)</f>
        <v>0</v>
      </c>
      <c r="BH737" s="251">
        <f>IF(N737="sníž. přenesená",J737,0)</f>
        <v>0</v>
      </c>
      <c r="BI737" s="251">
        <f>IF(N737="nulová",J737,0)</f>
        <v>0</v>
      </c>
      <c r="BJ737" s="25" t="s">
        <v>24</v>
      </c>
      <c r="BK737" s="251">
        <f>ROUND(I737*H737,2)</f>
        <v>0</v>
      </c>
      <c r="BL737" s="25" t="s">
        <v>786</v>
      </c>
      <c r="BM737" s="25" t="s">
        <v>4654</v>
      </c>
    </row>
    <row r="738" spans="2:47" s="1" customFormat="1" ht="13.5">
      <c r="B738" s="47"/>
      <c r="C738" s="75"/>
      <c r="D738" s="252" t="s">
        <v>403</v>
      </c>
      <c r="E738" s="75"/>
      <c r="F738" s="253" t="s">
        <v>4653</v>
      </c>
      <c r="G738" s="75"/>
      <c r="H738" s="75"/>
      <c r="I738" s="208"/>
      <c r="J738" s="75"/>
      <c r="K738" s="75"/>
      <c r="L738" s="73"/>
      <c r="M738" s="254"/>
      <c r="N738" s="48"/>
      <c r="O738" s="48"/>
      <c r="P738" s="48"/>
      <c r="Q738" s="48"/>
      <c r="R738" s="48"/>
      <c r="S738" s="48"/>
      <c r="T738" s="96"/>
      <c r="AT738" s="25" t="s">
        <v>403</v>
      </c>
      <c r="AU738" s="25" t="s">
        <v>81</v>
      </c>
    </row>
    <row r="739" spans="2:65" s="1" customFormat="1" ht="16.5" customHeight="1">
      <c r="B739" s="47"/>
      <c r="C739" s="240" t="s">
        <v>1726</v>
      </c>
      <c r="D739" s="240" t="s">
        <v>396</v>
      </c>
      <c r="E739" s="241" t="s">
        <v>2836</v>
      </c>
      <c r="F739" s="242" t="s">
        <v>4655</v>
      </c>
      <c r="G739" s="243" t="s">
        <v>612</v>
      </c>
      <c r="H739" s="244">
        <v>103</v>
      </c>
      <c r="I739" s="245"/>
      <c r="J739" s="246">
        <f>ROUND(I739*H739,2)</f>
        <v>0</v>
      </c>
      <c r="K739" s="242" t="s">
        <v>22</v>
      </c>
      <c r="L739" s="73"/>
      <c r="M739" s="247" t="s">
        <v>22</v>
      </c>
      <c r="N739" s="248" t="s">
        <v>44</v>
      </c>
      <c r="O739" s="48"/>
      <c r="P739" s="249">
        <f>O739*H739</f>
        <v>0</v>
      </c>
      <c r="Q739" s="249">
        <v>0</v>
      </c>
      <c r="R739" s="249">
        <f>Q739*H739</f>
        <v>0</v>
      </c>
      <c r="S739" s="249">
        <v>0</v>
      </c>
      <c r="T739" s="250">
        <f>S739*H739</f>
        <v>0</v>
      </c>
      <c r="AR739" s="25" t="s">
        <v>786</v>
      </c>
      <c r="AT739" s="25" t="s">
        <v>396</v>
      </c>
      <c r="AU739" s="25" t="s">
        <v>81</v>
      </c>
      <c r="AY739" s="25" t="s">
        <v>394</v>
      </c>
      <c r="BE739" s="251">
        <f>IF(N739="základní",J739,0)</f>
        <v>0</v>
      </c>
      <c r="BF739" s="251">
        <f>IF(N739="snížená",J739,0)</f>
        <v>0</v>
      </c>
      <c r="BG739" s="251">
        <f>IF(N739="zákl. přenesená",J739,0)</f>
        <v>0</v>
      </c>
      <c r="BH739" s="251">
        <f>IF(N739="sníž. přenesená",J739,0)</f>
        <v>0</v>
      </c>
      <c r="BI739" s="251">
        <f>IF(N739="nulová",J739,0)</f>
        <v>0</v>
      </c>
      <c r="BJ739" s="25" t="s">
        <v>24</v>
      </c>
      <c r="BK739" s="251">
        <f>ROUND(I739*H739,2)</f>
        <v>0</v>
      </c>
      <c r="BL739" s="25" t="s">
        <v>786</v>
      </c>
      <c r="BM739" s="25" t="s">
        <v>4656</v>
      </c>
    </row>
    <row r="740" spans="2:47" s="1" customFormat="1" ht="13.5">
      <c r="B740" s="47"/>
      <c r="C740" s="75"/>
      <c r="D740" s="252" t="s">
        <v>403</v>
      </c>
      <c r="E740" s="75"/>
      <c r="F740" s="253" t="s">
        <v>4655</v>
      </c>
      <c r="G740" s="75"/>
      <c r="H740" s="75"/>
      <c r="I740" s="208"/>
      <c r="J740" s="75"/>
      <c r="K740" s="75"/>
      <c r="L740" s="73"/>
      <c r="M740" s="254"/>
      <c r="N740" s="48"/>
      <c r="O740" s="48"/>
      <c r="P740" s="48"/>
      <c r="Q740" s="48"/>
      <c r="R740" s="48"/>
      <c r="S740" s="48"/>
      <c r="T740" s="96"/>
      <c r="AT740" s="25" t="s">
        <v>403</v>
      </c>
      <c r="AU740" s="25" t="s">
        <v>81</v>
      </c>
    </row>
    <row r="741" spans="2:65" s="1" customFormat="1" ht="16.5" customHeight="1">
      <c r="B741" s="47"/>
      <c r="C741" s="240" t="s">
        <v>1733</v>
      </c>
      <c r="D741" s="240" t="s">
        <v>396</v>
      </c>
      <c r="E741" s="241" t="s">
        <v>2839</v>
      </c>
      <c r="F741" s="242" t="s">
        <v>4657</v>
      </c>
      <c r="G741" s="243" t="s">
        <v>612</v>
      </c>
      <c r="H741" s="244">
        <v>10</v>
      </c>
      <c r="I741" s="245"/>
      <c r="J741" s="246">
        <f>ROUND(I741*H741,2)</f>
        <v>0</v>
      </c>
      <c r="K741" s="242" t="s">
        <v>22</v>
      </c>
      <c r="L741" s="73"/>
      <c r="M741" s="247" t="s">
        <v>22</v>
      </c>
      <c r="N741" s="248" t="s">
        <v>44</v>
      </c>
      <c r="O741" s="48"/>
      <c r="P741" s="249">
        <f>O741*H741</f>
        <v>0</v>
      </c>
      <c r="Q741" s="249">
        <v>0</v>
      </c>
      <c r="R741" s="249">
        <f>Q741*H741</f>
        <v>0</v>
      </c>
      <c r="S741" s="249">
        <v>0</v>
      </c>
      <c r="T741" s="250">
        <f>S741*H741</f>
        <v>0</v>
      </c>
      <c r="AR741" s="25" t="s">
        <v>786</v>
      </c>
      <c r="AT741" s="25" t="s">
        <v>396</v>
      </c>
      <c r="AU741" s="25" t="s">
        <v>81</v>
      </c>
      <c r="AY741" s="25" t="s">
        <v>394</v>
      </c>
      <c r="BE741" s="251">
        <f>IF(N741="základní",J741,0)</f>
        <v>0</v>
      </c>
      <c r="BF741" s="251">
        <f>IF(N741="snížená",J741,0)</f>
        <v>0</v>
      </c>
      <c r="BG741" s="251">
        <f>IF(N741="zákl. přenesená",J741,0)</f>
        <v>0</v>
      </c>
      <c r="BH741" s="251">
        <f>IF(N741="sníž. přenesená",J741,0)</f>
        <v>0</v>
      </c>
      <c r="BI741" s="251">
        <f>IF(N741="nulová",J741,0)</f>
        <v>0</v>
      </c>
      <c r="BJ741" s="25" t="s">
        <v>24</v>
      </c>
      <c r="BK741" s="251">
        <f>ROUND(I741*H741,2)</f>
        <v>0</v>
      </c>
      <c r="BL741" s="25" t="s">
        <v>786</v>
      </c>
      <c r="BM741" s="25" t="s">
        <v>4658</v>
      </c>
    </row>
    <row r="742" spans="2:47" s="1" customFormat="1" ht="13.5">
      <c r="B742" s="47"/>
      <c r="C742" s="75"/>
      <c r="D742" s="252" t="s">
        <v>403</v>
      </c>
      <c r="E742" s="75"/>
      <c r="F742" s="253" t="s">
        <v>4657</v>
      </c>
      <c r="G742" s="75"/>
      <c r="H742" s="75"/>
      <c r="I742" s="208"/>
      <c r="J742" s="75"/>
      <c r="K742" s="75"/>
      <c r="L742" s="73"/>
      <c r="M742" s="254"/>
      <c r="N742" s="48"/>
      <c r="O742" s="48"/>
      <c r="P742" s="48"/>
      <c r="Q742" s="48"/>
      <c r="R742" s="48"/>
      <c r="S742" s="48"/>
      <c r="T742" s="96"/>
      <c r="AT742" s="25" t="s">
        <v>403</v>
      </c>
      <c r="AU742" s="25" t="s">
        <v>81</v>
      </c>
    </row>
    <row r="743" spans="2:63" s="11" customFormat="1" ht="29.85" customHeight="1">
      <c r="B743" s="224"/>
      <c r="C743" s="225"/>
      <c r="D743" s="226" t="s">
        <v>72</v>
      </c>
      <c r="E743" s="238" t="s">
        <v>4659</v>
      </c>
      <c r="F743" s="238" t="s">
        <v>4660</v>
      </c>
      <c r="G743" s="225"/>
      <c r="H743" s="225"/>
      <c r="I743" s="228"/>
      <c r="J743" s="239">
        <f>BK743</f>
        <v>0</v>
      </c>
      <c r="K743" s="225"/>
      <c r="L743" s="230"/>
      <c r="M743" s="231"/>
      <c r="N743" s="232"/>
      <c r="O743" s="232"/>
      <c r="P743" s="233">
        <f>SUM(P744:P745)</f>
        <v>0</v>
      </c>
      <c r="Q743" s="232"/>
      <c r="R743" s="233">
        <f>SUM(R744:R745)</f>
        <v>0</v>
      </c>
      <c r="S743" s="232"/>
      <c r="T743" s="234">
        <f>SUM(T744:T745)</f>
        <v>0</v>
      </c>
      <c r="AR743" s="235" t="s">
        <v>24</v>
      </c>
      <c r="AT743" s="236" t="s">
        <v>72</v>
      </c>
      <c r="AU743" s="236" t="s">
        <v>24</v>
      </c>
      <c r="AY743" s="235" t="s">
        <v>394</v>
      </c>
      <c r="BK743" s="237">
        <f>SUM(BK744:BK745)</f>
        <v>0</v>
      </c>
    </row>
    <row r="744" spans="2:65" s="1" customFormat="1" ht="16.5" customHeight="1">
      <c r="B744" s="47"/>
      <c r="C744" s="240" t="s">
        <v>1741</v>
      </c>
      <c r="D744" s="240" t="s">
        <v>396</v>
      </c>
      <c r="E744" s="241" t="s">
        <v>4661</v>
      </c>
      <c r="F744" s="242" t="s">
        <v>4662</v>
      </c>
      <c r="G744" s="243" t="s">
        <v>2831</v>
      </c>
      <c r="H744" s="244">
        <v>1</v>
      </c>
      <c r="I744" s="245"/>
      <c r="J744" s="246">
        <f>ROUND(I744*H744,2)</f>
        <v>0</v>
      </c>
      <c r="K744" s="242" t="s">
        <v>22</v>
      </c>
      <c r="L744" s="73"/>
      <c r="M744" s="247" t="s">
        <v>22</v>
      </c>
      <c r="N744" s="248" t="s">
        <v>44</v>
      </c>
      <c r="O744" s="48"/>
      <c r="P744" s="249">
        <f>O744*H744</f>
        <v>0</v>
      </c>
      <c r="Q744" s="249">
        <v>0</v>
      </c>
      <c r="R744" s="249">
        <f>Q744*H744</f>
        <v>0</v>
      </c>
      <c r="S744" s="249">
        <v>0</v>
      </c>
      <c r="T744" s="250">
        <f>S744*H744</f>
        <v>0</v>
      </c>
      <c r="AR744" s="25" t="s">
        <v>786</v>
      </c>
      <c r="AT744" s="25" t="s">
        <v>396</v>
      </c>
      <c r="AU744" s="25" t="s">
        <v>81</v>
      </c>
      <c r="AY744" s="25" t="s">
        <v>394</v>
      </c>
      <c r="BE744" s="251">
        <f>IF(N744="základní",J744,0)</f>
        <v>0</v>
      </c>
      <c r="BF744" s="251">
        <f>IF(N744="snížená",J744,0)</f>
        <v>0</v>
      </c>
      <c r="BG744" s="251">
        <f>IF(N744="zákl. přenesená",J744,0)</f>
        <v>0</v>
      </c>
      <c r="BH744" s="251">
        <f>IF(N744="sníž. přenesená",J744,0)</f>
        <v>0</v>
      </c>
      <c r="BI744" s="251">
        <f>IF(N744="nulová",J744,0)</f>
        <v>0</v>
      </c>
      <c r="BJ744" s="25" t="s">
        <v>24</v>
      </c>
      <c r="BK744" s="251">
        <f>ROUND(I744*H744,2)</f>
        <v>0</v>
      </c>
      <c r="BL744" s="25" t="s">
        <v>786</v>
      </c>
      <c r="BM744" s="25" t="s">
        <v>4663</v>
      </c>
    </row>
    <row r="745" spans="2:47" s="1" customFormat="1" ht="13.5">
      <c r="B745" s="47"/>
      <c r="C745" s="75"/>
      <c r="D745" s="252" t="s">
        <v>403</v>
      </c>
      <c r="E745" s="75"/>
      <c r="F745" s="253" t="s">
        <v>4662</v>
      </c>
      <c r="G745" s="75"/>
      <c r="H745" s="75"/>
      <c r="I745" s="208"/>
      <c r="J745" s="75"/>
      <c r="K745" s="75"/>
      <c r="L745" s="73"/>
      <c r="M745" s="254"/>
      <c r="N745" s="48"/>
      <c r="O745" s="48"/>
      <c r="P745" s="48"/>
      <c r="Q745" s="48"/>
      <c r="R745" s="48"/>
      <c r="S745" s="48"/>
      <c r="T745" s="96"/>
      <c r="AT745" s="25" t="s">
        <v>403</v>
      </c>
      <c r="AU745" s="25" t="s">
        <v>81</v>
      </c>
    </row>
    <row r="746" spans="2:63" s="11" customFormat="1" ht="29.85" customHeight="1">
      <c r="B746" s="224"/>
      <c r="C746" s="225"/>
      <c r="D746" s="226" t="s">
        <v>72</v>
      </c>
      <c r="E746" s="238" t="s">
        <v>4664</v>
      </c>
      <c r="F746" s="238" t="s">
        <v>4665</v>
      </c>
      <c r="G746" s="225"/>
      <c r="H746" s="225"/>
      <c r="I746" s="228"/>
      <c r="J746" s="239">
        <f>BK746</f>
        <v>0</v>
      </c>
      <c r="K746" s="225"/>
      <c r="L746" s="230"/>
      <c r="M746" s="231"/>
      <c r="N746" s="232"/>
      <c r="O746" s="232"/>
      <c r="P746" s="233">
        <f>SUM(P747:P748)</f>
        <v>0</v>
      </c>
      <c r="Q746" s="232"/>
      <c r="R746" s="233">
        <f>SUM(R747:R748)</f>
        <v>0</v>
      </c>
      <c r="S746" s="232"/>
      <c r="T746" s="234">
        <f>SUM(T747:T748)</f>
        <v>0</v>
      </c>
      <c r="AR746" s="235" t="s">
        <v>24</v>
      </c>
      <c r="AT746" s="236" t="s">
        <v>72</v>
      </c>
      <c r="AU746" s="236" t="s">
        <v>24</v>
      </c>
      <c r="AY746" s="235" t="s">
        <v>394</v>
      </c>
      <c r="BK746" s="237">
        <f>SUM(BK747:BK748)</f>
        <v>0</v>
      </c>
    </row>
    <row r="747" spans="2:65" s="1" customFormat="1" ht="16.5" customHeight="1">
      <c r="B747" s="47"/>
      <c r="C747" s="240" t="s">
        <v>1746</v>
      </c>
      <c r="D747" s="240" t="s">
        <v>396</v>
      </c>
      <c r="E747" s="241" t="s">
        <v>4666</v>
      </c>
      <c r="F747" s="242" t="s">
        <v>4667</v>
      </c>
      <c r="G747" s="243" t="s">
        <v>612</v>
      </c>
      <c r="H747" s="244">
        <v>103</v>
      </c>
      <c r="I747" s="245"/>
      <c r="J747" s="246">
        <f>ROUND(I747*H747,2)</f>
        <v>0</v>
      </c>
      <c r="K747" s="242" t="s">
        <v>22</v>
      </c>
      <c r="L747" s="73"/>
      <c r="M747" s="247" t="s">
        <v>22</v>
      </c>
      <c r="N747" s="248" t="s">
        <v>44</v>
      </c>
      <c r="O747" s="48"/>
      <c r="P747" s="249">
        <f>O747*H747</f>
        <v>0</v>
      </c>
      <c r="Q747" s="249">
        <v>0</v>
      </c>
      <c r="R747" s="249">
        <f>Q747*H747</f>
        <v>0</v>
      </c>
      <c r="S747" s="249">
        <v>0</v>
      </c>
      <c r="T747" s="250">
        <f>S747*H747</f>
        <v>0</v>
      </c>
      <c r="AR747" s="25" t="s">
        <v>786</v>
      </c>
      <c r="AT747" s="25" t="s">
        <v>396</v>
      </c>
      <c r="AU747" s="25" t="s">
        <v>81</v>
      </c>
      <c r="AY747" s="25" t="s">
        <v>394</v>
      </c>
      <c r="BE747" s="251">
        <f>IF(N747="základní",J747,0)</f>
        <v>0</v>
      </c>
      <c r="BF747" s="251">
        <f>IF(N747="snížená",J747,0)</f>
        <v>0</v>
      </c>
      <c r="BG747" s="251">
        <f>IF(N747="zákl. přenesená",J747,0)</f>
        <v>0</v>
      </c>
      <c r="BH747" s="251">
        <f>IF(N747="sníž. přenesená",J747,0)</f>
        <v>0</v>
      </c>
      <c r="BI747" s="251">
        <f>IF(N747="nulová",J747,0)</f>
        <v>0</v>
      </c>
      <c r="BJ747" s="25" t="s">
        <v>24</v>
      </c>
      <c r="BK747" s="251">
        <f>ROUND(I747*H747,2)</f>
        <v>0</v>
      </c>
      <c r="BL747" s="25" t="s">
        <v>786</v>
      </c>
      <c r="BM747" s="25" t="s">
        <v>4668</v>
      </c>
    </row>
    <row r="748" spans="2:47" s="1" customFormat="1" ht="13.5">
      <c r="B748" s="47"/>
      <c r="C748" s="75"/>
      <c r="D748" s="252" t="s">
        <v>403</v>
      </c>
      <c r="E748" s="75"/>
      <c r="F748" s="253" t="s">
        <v>4667</v>
      </c>
      <c r="G748" s="75"/>
      <c r="H748" s="75"/>
      <c r="I748" s="208"/>
      <c r="J748" s="75"/>
      <c r="K748" s="75"/>
      <c r="L748" s="73"/>
      <c r="M748" s="254"/>
      <c r="N748" s="48"/>
      <c r="O748" s="48"/>
      <c r="P748" s="48"/>
      <c r="Q748" s="48"/>
      <c r="R748" s="48"/>
      <c r="S748" s="48"/>
      <c r="T748" s="96"/>
      <c r="AT748" s="25" t="s">
        <v>403</v>
      </c>
      <c r="AU748" s="25" t="s">
        <v>81</v>
      </c>
    </row>
    <row r="749" spans="2:63" s="11" customFormat="1" ht="29.85" customHeight="1">
      <c r="B749" s="224"/>
      <c r="C749" s="225"/>
      <c r="D749" s="226" t="s">
        <v>72</v>
      </c>
      <c r="E749" s="238" t="s">
        <v>4669</v>
      </c>
      <c r="F749" s="238" t="s">
        <v>4670</v>
      </c>
      <c r="G749" s="225"/>
      <c r="H749" s="225"/>
      <c r="I749" s="228"/>
      <c r="J749" s="239">
        <f>BK749</f>
        <v>0</v>
      </c>
      <c r="K749" s="225"/>
      <c r="L749" s="230"/>
      <c r="M749" s="231"/>
      <c r="N749" s="232"/>
      <c r="O749" s="232"/>
      <c r="P749" s="233">
        <f>SUM(P750:P751)</f>
        <v>0</v>
      </c>
      <c r="Q749" s="232"/>
      <c r="R749" s="233">
        <f>SUM(R750:R751)</f>
        <v>0</v>
      </c>
      <c r="S749" s="232"/>
      <c r="T749" s="234">
        <f>SUM(T750:T751)</f>
        <v>0</v>
      </c>
      <c r="AR749" s="235" t="s">
        <v>24</v>
      </c>
      <c r="AT749" s="236" t="s">
        <v>72</v>
      </c>
      <c r="AU749" s="236" t="s">
        <v>24</v>
      </c>
      <c r="AY749" s="235" t="s">
        <v>394</v>
      </c>
      <c r="BK749" s="237">
        <f>SUM(BK750:BK751)</f>
        <v>0</v>
      </c>
    </row>
    <row r="750" spans="2:65" s="1" customFormat="1" ht="16.5" customHeight="1">
      <c r="B750" s="47"/>
      <c r="C750" s="240" t="s">
        <v>1752</v>
      </c>
      <c r="D750" s="240" t="s">
        <v>396</v>
      </c>
      <c r="E750" s="241" t="s">
        <v>4671</v>
      </c>
      <c r="F750" s="242" t="s">
        <v>4672</v>
      </c>
      <c r="G750" s="243" t="s">
        <v>612</v>
      </c>
      <c r="H750" s="244">
        <v>115</v>
      </c>
      <c r="I750" s="245"/>
      <c r="J750" s="246">
        <f>ROUND(I750*H750,2)</f>
        <v>0</v>
      </c>
      <c r="K750" s="242" t="s">
        <v>22</v>
      </c>
      <c r="L750" s="73"/>
      <c r="M750" s="247" t="s">
        <v>22</v>
      </c>
      <c r="N750" s="248" t="s">
        <v>44</v>
      </c>
      <c r="O750" s="48"/>
      <c r="P750" s="249">
        <f>O750*H750</f>
        <v>0</v>
      </c>
      <c r="Q750" s="249">
        <v>0</v>
      </c>
      <c r="R750" s="249">
        <f>Q750*H750</f>
        <v>0</v>
      </c>
      <c r="S750" s="249">
        <v>0</v>
      </c>
      <c r="T750" s="250">
        <f>S750*H750</f>
        <v>0</v>
      </c>
      <c r="AR750" s="25" t="s">
        <v>786</v>
      </c>
      <c r="AT750" s="25" t="s">
        <v>396</v>
      </c>
      <c r="AU750" s="25" t="s">
        <v>81</v>
      </c>
      <c r="AY750" s="25" t="s">
        <v>394</v>
      </c>
      <c r="BE750" s="251">
        <f>IF(N750="základní",J750,0)</f>
        <v>0</v>
      </c>
      <c r="BF750" s="251">
        <f>IF(N750="snížená",J750,0)</f>
        <v>0</v>
      </c>
      <c r="BG750" s="251">
        <f>IF(N750="zákl. přenesená",J750,0)</f>
        <v>0</v>
      </c>
      <c r="BH750" s="251">
        <f>IF(N750="sníž. přenesená",J750,0)</f>
        <v>0</v>
      </c>
      <c r="BI750" s="251">
        <f>IF(N750="nulová",J750,0)</f>
        <v>0</v>
      </c>
      <c r="BJ750" s="25" t="s">
        <v>24</v>
      </c>
      <c r="BK750" s="251">
        <f>ROUND(I750*H750,2)</f>
        <v>0</v>
      </c>
      <c r="BL750" s="25" t="s">
        <v>786</v>
      </c>
      <c r="BM750" s="25" t="s">
        <v>4673</v>
      </c>
    </row>
    <row r="751" spans="2:47" s="1" customFormat="1" ht="13.5">
      <c r="B751" s="47"/>
      <c r="C751" s="75"/>
      <c r="D751" s="252" t="s">
        <v>403</v>
      </c>
      <c r="E751" s="75"/>
      <c r="F751" s="253" t="s">
        <v>4672</v>
      </c>
      <c r="G751" s="75"/>
      <c r="H751" s="75"/>
      <c r="I751" s="208"/>
      <c r="J751" s="75"/>
      <c r="K751" s="75"/>
      <c r="L751" s="73"/>
      <c r="M751" s="254"/>
      <c r="N751" s="48"/>
      <c r="O751" s="48"/>
      <c r="P751" s="48"/>
      <c r="Q751" s="48"/>
      <c r="R751" s="48"/>
      <c r="S751" s="48"/>
      <c r="T751" s="96"/>
      <c r="AT751" s="25" t="s">
        <v>403</v>
      </c>
      <c r="AU751" s="25" t="s">
        <v>81</v>
      </c>
    </row>
    <row r="752" spans="2:63" s="11" customFormat="1" ht="29.85" customHeight="1">
      <c r="B752" s="224"/>
      <c r="C752" s="225"/>
      <c r="D752" s="226" t="s">
        <v>72</v>
      </c>
      <c r="E752" s="238" t="s">
        <v>4674</v>
      </c>
      <c r="F752" s="238" t="s">
        <v>4675</v>
      </c>
      <c r="G752" s="225"/>
      <c r="H752" s="225"/>
      <c r="I752" s="228"/>
      <c r="J752" s="239">
        <f>BK752</f>
        <v>0</v>
      </c>
      <c r="K752" s="225"/>
      <c r="L752" s="230"/>
      <c r="M752" s="231"/>
      <c r="N752" s="232"/>
      <c r="O752" s="232"/>
      <c r="P752" s="233">
        <f>SUM(P753:P754)</f>
        <v>0</v>
      </c>
      <c r="Q752" s="232"/>
      <c r="R752" s="233">
        <f>SUM(R753:R754)</f>
        <v>0</v>
      </c>
      <c r="S752" s="232"/>
      <c r="T752" s="234">
        <f>SUM(T753:T754)</f>
        <v>0</v>
      </c>
      <c r="AR752" s="235" t="s">
        <v>24</v>
      </c>
      <c r="AT752" s="236" t="s">
        <v>72</v>
      </c>
      <c r="AU752" s="236" t="s">
        <v>24</v>
      </c>
      <c r="AY752" s="235" t="s">
        <v>394</v>
      </c>
      <c r="BK752" s="237">
        <f>SUM(BK753:BK754)</f>
        <v>0</v>
      </c>
    </row>
    <row r="753" spans="2:65" s="1" customFormat="1" ht="16.5" customHeight="1">
      <c r="B753" s="47"/>
      <c r="C753" s="240" t="s">
        <v>1757</v>
      </c>
      <c r="D753" s="240" t="s">
        <v>396</v>
      </c>
      <c r="E753" s="241" t="s">
        <v>2848</v>
      </c>
      <c r="F753" s="242" t="s">
        <v>4676</v>
      </c>
      <c r="G753" s="243" t="s">
        <v>612</v>
      </c>
      <c r="H753" s="244">
        <v>30</v>
      </c>
      <c r="I753" s="245"/>
      <c r="J753" s="246">
        <f>ROUND(I753*H753,2)</f>
        <v>0</v>
      </c>
      <c r="K753" s="242" t="s">
        <v>22</v>
      </c>
      <c r="L753" s="73"/>
      <c r="M753" s="247" t="s">
        <v>22</v>
      </c>
      <c r="N753" s="248" t="s">
        <v>44</v>
      </c>
      <c r="O753" s="48"/>
      <c r="P753" s="249">
        <f>O753*H753</f>
        <v>0</v>
      </c>
      <c r="Q753" s="249">
        <v>0</v>
      </c>
      <c r="R753" s="249">
        <f>Q753*H753</f>
        <v>0</v>
      </c>
      <c r="S753" s="249">
        <v>0</v>
      </c>
      <c r="T753" s="250">
        <f>S753*H753</f>
        <v>0</v>
      </c>
      <c r="AR753" s="25" t="s">
        <v>786</v>
      </c>
      <c r="AT753" s="25" t="s">
        <v>396</v>
      </c>
      <c r="AU753" s="25" t="s">
        <v>81</v>
      </c>
      <c r="AY753" s="25" t="s">
        <v>394</v>
      </c>
      <c r="BE753" s="251">
        <f>IF(N753="základní",J753,0)</f>
        <v>0</v>
      </c>
      <c r="BF753" s="251">
        <f>IF(N753="snížená",J753,0)</f>
        <v>0</v>
      </c>
      <c r="BG753" s="251">
        <f>IF(N753="zákl. přenesená",J753,0)</f>
        <v>0</v>
      </c>
      <c r="BH753" s="251">
        <f>IF(N753="sníž. přenesená",J753,0)</f>
        <v>0</v>
      </c>
      <c r="BI753" s="251">
        <f>IF(N753="nulová",J753,0)</f>
        <v>0</v>
      </c>
      <c r="BJ753" s="25" t="s">
        <v>24</v>
      </c>
      <c r="BK753" s="251">
        <f>ROUND(I753*H753,2)</f>
        <v>0</v>
      </c>
      <c r="BL753" s="25" t="s">
        <v>786</v>
      </c>
      <c r="BM753" s="25" t="s">
        <v>4677</v>
      </c>
    </row>
    <row r="754" spans="2:47" s="1" customFormat="1" ht="13.5">
      <c r="B754" s="47"/>
      <c r="C754" s="75"/>
      <c r="D754" s="252" t="s">
        <v>403</v>
      </c>
      <c r="E754" s="75"/>
      <c r="F754" s="253" t="s">
        <v>4676</v>
      </c>
      <c r="G754" s="75"/>
      <c r="H754" s="75"/>
      <c r="I754" s="208"/>
      <c r="J754" s="75"/>
      <c r="K754" s="75"/>
      <c r="L754" s="73"/>
      <c r="M754" s="254"/>
      <c r="N754" s="48"/>
      <c r="O754" s="48"/>
      <c r="P754" s="48"/>
      <c r="Q754" s="48"/>
      <c r="R754" s="48"/>
      <c r="S754" s="48"/>
      <c r="T754" s="96"/>
      <c r="AT754" s="25" t="s">
        <v>403</v>
      </c>
      <c r="AU754" s="25" t="s">
        <v>81</v>
      </c>
    </row>
    <row r="755" spans="2:63" s="11" customFormat="1" ht="29.85" customHeight="1">
      <c r="B755" s="224"/>
      <c r="C755" s="225"/>
      <c r="D755" s="226" t="s">
        <v>72</v>
      </c>
      <c r="E755" s="238" t="s">
        <v>4678</v>
      </c>
      <c r="F755" s="238" t="s">
        <v>4679</v>
      </c>
      <c r="G755" s="225"/>
      <c r="H755" s="225"/>
      <c r="I755" s="228"/>
      <c r="J755" s="239">
        <f>BK755</f>
        <v>0</v>
      </c>
      <c r="K755" s="225"/>
      <c r="L755" s="230"/>
      <c r="M755" s="231"/>
      <c r="N755" s="232"/>
      <c r="O755" s="232"/>
      <c r="P755" s="233">
        <f>SUM(P756:P761)</f>
        <v>0</v>
      </c>
      <c r="Q755" s="232"/>
      <c r="R755" s="233">
        <f>SUM(R756:R761)</f>
        <v>0</v>
      </c>
      <c r="S755" s="232"/>
      <c r="T755" s="234">
        <f>SUM(T756:T761)</f>
        <v>0</v>
      </c>
      <c r="AR755" s="235" t="s">
        <v>24</v>
      </c>
      <c r="AT755" s="236" t="s">
        <v>72</v>
      </c>
      <c r="AU755" s="236" t="s">
        <v>24</v>
      </c>
      <c r="AY755" s="235" t="s">
        <v>394</v>
      </c>
      <c r="BK755" s="237">
        <f>SUM(BK756:BK761)</f>
        <v>0</v>
      </c>
    </row>
    <row r="756" spans="2:65" s="1" customFormat="1" ht="16.5" customHeight="1">
      <c r="B756" s="47"/>
      <c r="C756" s="240" t="s">
        <v>1762</v>
      </c>
      <c r="D756" s="240" t="s">
        <v>396</v>
      </c>
      <c r="E756" s="241" t="s">
        <v>4680</v>
      </c>
      <c r="F756" s="242" t="s">
        <v>4681</v>
      </c>
      <c r="G756" s="243" t="s">
        <v>612</v>
      </c>
      <c r="H756" s="244">
        <v>15</v>
      </c>
      <c r="I756" s="245"/>
      <c r="J756" s="246">
        <f>ROUND(I756*H756,2)</f>
        <v>0</v>
      </c>
      <c r="K756" s="242" t="s">
        <v>22</v>
      </c>
      <c r="L756" s="73"/>
      <c r="M756" s="247" t="s">
        <v>22</v>
      </c>
      <c r="N756" s="248" t="s">
        <v>44</v>
      </c>
      <c r="O756" s="48"/>
      <c r="P756" s="249">
        <f>O756*H756</f>
        <v>0</v>
      </c>
      <c r="Q756" s="249">
        <v>0</v>
      </c>
      <c r="R756" s="249">
        <f>Q756*H756</f>
        <v>0</v>
      </c>
      <c r="S756" s="249">
        <v>0</v>
      </c>
      <c r="T756" s="250">
        <f>S756*H756</f>
        <v>0</v>
      </c>
      <c r="AR756" s="25" t="s">
        <v>786</v>
      </c>
      <c r="AT756" s="25" t="s">
        <v>396</v>
      </c>
      <c r="AU756" s="25" t="s">
        <v>81</v>
      </c>
      <c r="AY756" s="25" t="s">
        <v>394</v>
      </c>
      <c r="BE756" s="251">
        <f>IF(N756="základní",J756,0)</f>
        <v>0</v>
      </c>
      <c r="BF756" s="251">
        <f>IF(N756="snížená",J756,0)</f>
        <v>0</v>
      </c>
      <c r="BG756" s="251">
        <f>IF(N756="zákl. přenesená",J756,0)</f>
        <v>0</v>
      </c>
      <c r="BH756" s="251">
        <f>IF(N756="sníž. přenesená",J756,0)</f>
        <v>0</v>
      </c>
      <c r="BI756" s="251">
        <f>IF(N756="nulová",J756,0)</f>
        <v>0</v>
      </c>
      <c r="BJ756" s="25" t="s">
        <v>24</v>
      </c>
      <c r="BK756" s="251">
        <f>ROUND(I756*H756,2)</f>
        <v>0</v>
      </c>
      <c r="BL756" s="25" t="s">
        <v>786</v>
      </c>
      <c r="BM756" s="25" t="s">
        <v>4682</v>
      </c>
    </row>
    <row r="757" spans="2:47" s="1" customFormat="1" ht="13.5">
      <c r="B757" s="47"/>
      <c r="C757" s="75"/>
      <c r="D757" s="252" t="s">
        <v>403</v>
      </c>
      <c r="E757" s="75"/>
      <c r="F757" s="253" t="s">
        <v>4681</v>
      </c>
      <c r="G757" s="75"/>
      <c r="H757" s="75"/>
      <c r="I757" s="208"/>
      <c r="J757" s="75"/>
      <c r="K757" s="75"/>
      <c r="L757" s="73"/>
      <c r="M757" s="254"/>
      <c r="N757" s="48"/>
      <c r="O757" s="48"/>
      <c r="P757" s="48"/>
      <c r="Q757" s="48"/>
      <c r="R757" s="48"/>
      <c r="S757" s="48"/>
      <c r="T757" s="96"/>
      <c r="AT757" s="25" t="s">
        <v>403</v>
      </c>
      <c r="AU757" s="25" t="s">
        <v>81</v>
      </c>
    </row>
    <row r="758" spans="2:65" s="1" customFormat="1" ht="16.5" customHeight="1">
      <c r="B758" s="47"/>
      <c r="C758" s="240" t="s">
        <v>1769</v>
      </c>
      <c r="D758" s="240" t="s">
        <v>396</v>
      </c>
      <c r="E758" s="241" t="s">
        <v>2854</v>
      </c>
      <c r="F758" s="242" t="s">
        <v>4683</v>
      </c>
      <c r="G758" s="243" t="s">
        <v>612</v>
      </c>
      <c r="H758" s="244">
        <v>103</v>
      </c>
      <c r="I758" s="245"/>
      <c r="J758" s="246">
        <f>ROUND(I758*H758,2)</f>
        <v>0</v>
      </c>
      <c r="K758" s="242" t="s">
        <v>22</v>
      </c>
      <c r="L758" s="73"/>
      <c r="M758" s="247" t="s">
        <v>22</v>
      </c>
      <c r="N758" s="248" t="s">
        <v>44</v>
      </c>
      <c r="O758" s="48"/>
      <c r="P758" s="249">
        <f>O758*H758</f>
        <v>0</v>
      </c>
      <c r="Q758" s="249">
        <v>0</v>
      </c>
      <c r="R758" s="249">
        <f>Q758*H758</f>
        <v>0</v>
      </c>
      <c r="S758" s="249">
        <v>0</v>
      </c>
      <c r="T758" s="250">
        <f>S758*H758</f>
        <v>0</v>
      </c>
      <c r="AR758" s="25" t="s">
        <v>786</v>
      </c>
      <c r="AT758" s="25" t="s">
        <v>396</v>
      </c>
      <c r="AU758" s="25" t="s">
        <v>81</v>
      </c>
      <c r="AY758" s="25" t="s">
        <v>394</v>
      </c>
      <c r="BE758" s="251">
        <f>IF(N758="základní",J758,0)</f>
        <v>0</v>
      </c>
      <c r="BF758" s="251">
        <f>IF(N758="snížená",J758,0)</f>
        <v>0</v>
      </c>
      <c r="BG758" s="251">
        <f>IF(N758="zákl. přenesená",J758,0)</f>
        <v>0</v>
      </c>
      <c r="BH758" s="251">
        <f>IF(N758="sníž. přenesená",J758,0)</f>
        <v>0</v>
      </c>
      <c r="BI758" s="251">
        <f>IF(N758="nulová",J758,0)</f>
        <v>0</v>
      </c>
      <c r="BJ758" s="25" t="s">
        <v>24</v>
      </c>
      <c r="BK758" s="251">
        <f>ROUND(I758*H758,2)</f>
        <v>0</v>
      </c>
      <c r="BL758" s="25" t="s">
        <v>786</v>
      </c>
      <c r="BM758" s="25" t="s">
        <v>4684</v>
      </c>
    </row>
    <row r="759" spans="2:47" s="1" customFormat="1" ht="13.5">
      <c r="B759" s="47"/>
      <c r="C759" s="75"/>
      <c r="D759" s="252" t="s">
        <v>403</v>
      </c>
      <c r="E759" s="75"/>
      <c r="F759" s="253" t="s">
        <v>4683</v>
      </c>
      <c r="G759" s="75"/>
      <c r="H759" s="75"/>
      <c r="I759" s="208"/>
      <c r="J759" s="75"/>
      <c r="K759" s="75"/>
      <c r="L759" s="73"/>
      <c r="M759" s="254"/>
      <c r="N759" s="48"/>
      <c r="O759" s="48"/>
      <c r="P759" s="48"/>
      <c r="Q759" s="48"/>
      <c r="R759" s="48"/>
      <c r="S759" s="48"/>
      <c r="T759" s="96"/>
      <c r="AT759" s="25" t="s">
        <v>403</v>
      </c>
      <c r="AU759" s="25" t="s">
        <v>81</v>
      </c>
    </row>
    <row r="760" spans="2:65" s="1" customFormat="1" ht="16.5" customHeight="1">
      <c r="B760" s="47"/>
      <c r="C760" s="240" t="s">
        <v>1777</v>
      </c>
      <c r="D760" s="240" t="s">
        <v>396</v>
      </c>
      <c r="E760" s="241" t="s">
        <v>2857</v>
      </c>
      <c r="F760" s="242" t="s">
        <v>4685</v>
      </c>
      <c r="G760" s="243" t="s">
        <v>612</v>
      </c>
      <c r="H760" s="244">
        <v>10</v>
      </c>
      <c r="I760" s="245"/>
      <c r="J760" s="246">
        <f>ROUND(I760*H760,2)</f>
        <v>0</v>
      </c>
      <c r="K760" s="242" t="s">
        <v>22</v>
      </c>
      <c r="L760" s="73"/>
      <c r="M760" s="247" t="s">
        <v>22</v>
      </c>
      <c r="N760" s="248" t="s">
        <v>44</v>
      </c>
      <c r="O760" s="48"/>
      <c r="P760" s="249">
        <f>O760*H760</f>
        <v>0</v>
      </c>
      <c r="Q760" s="249">
        <v>0</v>
      </c>
      <c r="R760" s="249">
        <f>Q760*H760</f>
        <v>0</v>
      </c>
      <c r="S760" s="249">
        <v>0</v>
      </c>
      <c r="T760" s="250">
        <f>S760*H760</f>
        <v>0</v>
      </c>
      <c r="AR760" s="25" t="s">
        <v>786</v>
      </c>
      <c r="AT760" s="25" t="s">
        <v>396</v>
      </c>
      <c r="AU760" s="25" t="s">
        <v>81</v>
      </c>
      <c r="AY760" s="25" t="s">
        <v>394</v>
      </c>
      <c r="BE760" s="251">
        <f>IF(N760="základní",J760,0)</f>
        <v>0</v>
      </c>
      <c r="BF760" s="251">
        <f>IF(N760="snížená",J760,0)</f>
        <v>0</v>
      </c>
      <c r="BG760" s="251">
        <f>IF(N760="zákl. přenesená",J760,0)</f>
        <v>0</v>
      </c>
      <c r="BH760" s="251">
        <f>IF(N760="sníž. přenesená",J760,0)</f>
        <v>0</v>
      </c>
      <c r="BI760" s="251">
        <f>IF(N760="nulová",J760,0)</f>
        <v>0</v>
      </c>
      <c r="BJ760" s="25" t="s">
        <v>24</v>
      </c>
      <c r="BK760" s="251">
        <f>ROUND(I760*H760,2)</f>
        <v>0</v>
      </c>
      <c r="BL760" s="25" t="s">
        <v>786</v>
      </c>
      <c r="BM760" s="25" t="s">
        <v>4686</v>
      </c>
    </row>
    <row r="761" spans="2:47" s="1" customFormat="1" ht="13.5">
      <c r="B761" s="47"/>
      <c r="C761" s="75"/>
      <c r="D761" s="252" t="s">
        <v>403</v>
      </c>
      <c r="E761" s="75"/>
      <c r="F761" s="253" t="s">
        <v>4685</v>
      </c>
      <c r="G761" s="75"/>
      <c r="H761" s="75"/>
      <c r="I761" s="208"/>
      <c r="J761" s="75"/>
      <c r="K761" s="75"/>
      <c r="L761" s="73"/>
      <c r="M761" s="254"/>
      <c r="N761" s="48"/>
      <c r="O761" s="48"/>
      <c r="P761" s="48"/>
      <c r="Q761" s="48"/>
      <c r="R761" s="48"/>
      <c r="S761" s="48"/>
      <c r="T761" s="96"/>
      <c r="AT761" s="25" t="s">
        <v>403</v>
      </c>
      <c r="AU761" s="25" t="s">
        <v>81</v>
      </c>
    </row>
    <row r="762" spans="2:63" s="11" customFormat="1" ht="29.85" customHeight="1">
      <c r="B762" s="224"/>
      <c r="C762" s="225"/>
      <c r="D762" s="226" t="s">
        <v>72</v>
      </c>
      <c r="E762" s="238" t="s">
        <v>4687</v>
      </c>
      <c r="F762" s="238" t="s">
        <v>4688</v>
      </c>
      <c r="G762" s="225"/>
      <c r="H762" s="225"/>
      <c r="I762" s="228"/>
      <c r="J762" s="239">
        <f>BK762</f>
        <v>0</v>
      </c>
      <c r="K762" s="225"/>
      <c r="L762" s="230"/>
      <c r="M762" s="231"/>
      <c r="N762" s="232"/>
      <c r="O762" s="232"/>
      <c r="P762" s="233">
        <f>P763+SUM(P764:P767)</f>
        <v>0</v>
      </c>
      <c r="Q762" s="232"/>
      <c r="R762" s="233">
        <f>R763+SUM(R764:R767)</f>
        <v>0</v>
      </c>
      <c r="S762" s="232"/>
      <c r="T762" s="234">
        <f>T763+SUM(T764:T767)</f>
        <v>0</v>
      </c>
      <c r="AR762" s="235" t="s">
        <v>24</v>
      </c>
      <c r="AT762" s="236" t="s">
        <v>72</v>
      </c>
      <c r="AU762" s="236" t="s">
        <v>24</v>
      </c>
      <c r="AY762" s="235" t="s">
        <v>394</v>
      </c>
      <c r="BK762" s="237">
        <f>BK763+SUM(BK764:BK767)</f>
        <v>0</v>
      </c>
    </row>
    <row r="763" spans="2:65" s="1" customFormat="1" ht="16.5" customHeight="1">
      <c r="B763" s="47"/>
      <c r="C763" s="240" t="s">
        <v>1783</v>
      </c>
      <c r="D763" s="240" t="s">
        <v>396</v>
      </c>
      <c r="E763" s="241" t="s">
        <v>4689</v>
      </c>
      <c r="F763" s="242" t="s">
        <v>4690</v>
      </c>
      <c r="G763" s="243" t="s">
        <v>399</v>
      </c>
      <c r="H763" s="244">
        <v>5</v>
      </c>
      <c r="I763" s="245"/>
      <c r="J763" s="246">
        <f>ROUND(I763*H763,2)</f>
        <v>0</v>
      </c>
      <c r="K763" s="242" t="s">
        <v>22</v>
      </c>
      <c r="L763" s="73"/>
      <c r="M763" s="247" t="s">
        <v>22</v>
      </c>
      <c r="N763" s="248" t="s">
        <v>44</v>
      </c>
      <c r="O763" s="48"/>
      <c r="P763" s="249">
        <f>O763*H763</f>
        <v>0</v>
      </c>
      <c r="Q763" s="249">
        <v>0</v>
      </c>
      <c r="R763" s="249">
        <f>Q763*H763</f>
        <v>0</v>
      </c>
      <c r="S763" s="249">
        <v>0</v>
      </c>
      <c r="T763" s="250">
        <f>S763*H763</f>
        <v>0</v>
      </c>
      <c r="AR763" s="25" t="s">
        <v>786</v>
      </c>
      <c r="AT763" s="25" t="s">
        <v>396</v>
      </c>
      <c r="AU763" s="25" t="s">
        <v>81</v>
      </c>
      <c r="AY763" s="25" t="s">
        <v>394</v>
      </c>
      <c r="BE763" s="251">
        <f>IF(N763="základní",J763,0)</f>
        <v>0</v>
      </c>
      <c r="BF763" s="251">
        <f>IF(N763="snížená",J763,0)</f>
        <v>0</v>
      </c>
      <c r="BG763" s="251">
        <f>IF(N763="zákl. přenesená",J763,0)</f>
        <v>0</v>
      </c>
      <c r="BH763" s="251">
        <f>IF(N763="sníž. přenesená",J763,0)</f>
        <v>0</v>
      </c>
      <c r="BI763" s="251">
        <f>IF(N763="nulová",J763,0)</f>
        <v>0</v>
      </c>
      <c r="BJ763" s="25" t="s">
        <v>24</v>
      </c>
      <c r="BK763" s="251">
        <f>ROUND(I763*H763,2)</f>
        <v>0</v>
      </c>
      <c r="BL763" s="25" t="s">
        <v>786</v>
      </c>
      <c r="BM763" s="25" t="s">
        <v>4691</v>
      </c>
    </row>
    <row r="764" spans="2:47" s="1" customFormat="1" ht="13.5">
      <c r="B764" s="47"/>
      <c r="C764" s="75"/>
      <c r="D764" s="252" t="s">
        <v>403</v>
      </c>
      <c r="E764" s="75"/>
      <c r="F764" s="253" t="s">
        <v>4690</v>
      </c>
      <c r="G764" s="75"/>
      <c r="H764" s="75"/>
      <c r="I764" s="208"/>
      <c r="J764" s="75"/>
      <c r="K764" s="75"/>
      <c r="L764" s="73"/>
      <c r="M764" s="254"/>
      <c r="N764" s="48"/>
      <c r="O764" s="48"/>
      <c r="P764" s="48"/>
      <c r="Q764" s="48"/>
      <c r="R764" s="48"/>
      <c r="S764" s="48"/>
      <c r="T764" s="96"/>
      <c r="AT764" s="25" t="s">
        <v>403</v>
      </c>
      <c r="AU764" s="25" t="s">
        <v>81</v>
      </c>
    </row>
    <row r="765" spans="2:65" s="1" customFormat="1" ht="16.5" customHeight="1">
      <c r="B765" s="47"/>
      <c r="C765" s="240" t="s">
        <v>278</v>
      </c>
      <c r="D765" s="240" t="s">
        <v>396</v>
      </c>
      <c r="E765" s="241" t="s">
        <v>4692</v>
      </c>
      <c r="F765" s="242" t="s">
        <v>4693</v>
      </c>
      <c r="G765" s="243" t="s">
        <v>399</v>
      </c>
      <c r="H765" s="244">
        <v>41</v>
      </c>
      <c r="I765" s="245"/>
      <c r="J765" s="246">
        <f>ROUND(I765*H765,2)</f>
        <v>0</v>
      </c>
      <c r="K765" s="242" t="s">
        <v>22</v>
      </c>
      <c r="L765" s="73"/>
      <c r="M765" s="247" t="s">
        <v>22</v>
      </c>
      <c r="N765" s="248" t="s">
        <v>44</v>
      </c>
      <c r="O765" s="48"/>
      <c r="P765" s="249">
        <f>O765*H765</f>
        <v>0</v>
      </c>
      <c r="Q765" s="249">
        <v>0</v>
      </c>
      <c r="R765" s="249">
        <f>Q765*H765</f>
        <v>0</v>
      </c>
      <c r="S765" s="249">
        <v>0</v>
      </c>
      <c r="T765" s="250">
        <f>S765*H765</f>
        <v>0</v>
      </c>
      <c r="AR765" s="25" t="s">
        <v>786</v>
      </c>
      <c r="AT765" s="25" t="s">
        <v>396</v>
      </c>
      <c r="AU765" s="25" t="s">
        <v>81</v>
      </c>
      <c r="AY765" s="25" t="s">
        <v>394</v>
      </c>
      <c r="BE765" s="251">
        <f>IF(N765="základní",J765,0)</f>
        <v>0</v>
      </c>
      <c r="BF765" s="251">
        <f>IF(N765="snížená",J765,0)</f>
        <v>0</v>
      </c>
      <c r="BG765" s="251">
        <f>IF(N765="zákl. přenesená",J765,0)</f>
        <v>0</v>
      </c>
      <c r="BH765" s="251">
        <f>IF(N765="sníž. přenesená",J765,0)</f>
        <v>0</v>
      </c>
      <c r="BI765" s="251">
        <f>IF(N765="nulová",J765,0)</f>
        <v>0</v>
      </c>
      <c r="BJ765" s="25" t="s">
        <v>24</v>
      </c>
      <c r="BK765" s="251">
        <f>ROUND(I765*H765,2)</f>
        <v>0</v>
      </c>
      <c r="BL765" s="25" t="s">
        <v>786</v>
      </c>
      <c r="BM765" s="25" t="s">
        <v>4694</v>
      </c>
    </row>
    <row r="766" spans="2:47" s="1" customFormat="1" ht="13.5">
      <c r="B766" s="47"/>
      <c r="C766" s="75"/>
      <c r="D766" s="252" t="s">
        <v>403</v>
      </c>
      <c r="E766" s="75"/>
      <c r="F766" s="253" t="s">
        <v>4693</v>
      </c>
      <c r="G766" s="75"/>
      <c r="H766" s="75"/>
      <c r="I766" s="208"/>
      <c r="J766" s="75"/>
      <c r="K766" s="75"/>
      <c r="L766" s="73"/>
      <c r="M766" s="254"/>
      <c r="N766" s="48"/>
      <c r="O766" s="48"/>
      <c r="P766" s="48"/>
      <c r="Q766" s="48"/>
      <c r="R766" s="48"/>
      <c r="S766" s="48"/>
      <c r="T766" s="96"/>
      <c r="AT766" s="25" t="s">
        <v>403</v>
      </c>
      <c r="AU766" s="25" t="s">
        <v>81</v>
      </c>
    </row>
    <row r="767" spans="2:63" s="11" customFormat="1" ht="22.3" customHeight="1">
      <c r="B767" s="224"/>
      <c r="C767" s="225"/>
      <c r="D767" s="226" t="s">
        <v>72</v>
      </c>
      <c r="E767" s="238" t="s">
        <v>4695</v>
      </c>
      <c r="F767" s="238" t="s">
        <v>3990</v>
      </c>
      <c r="G767" s="225"/>
      <c r="H767" s="225"/>
      <c r="I767" s="228"/>
      <c r="J767" s="239">
        <f>BK767</f>
        <v>0</v>
      </c>
      <c r="K767" s="225"/>
      <c r="L767" s="230"/>
      <c r="M767" s="231"/>
      <c r="N767" s="232"/>
      <c r="O767" s="232"/>
      <c r="P767" s="233">
        <f>SUM(P768:P775)</f>
        <v>0</v>
      </c>
      <c r="Q767" s="232"/>
      <c r="R767" s="233">
        <f>SUM(R768:R775)</f>
        <v>0</v>
      </c>
      <c r="S767" s="232"/>
      <c r="T767" s="234">
        <f>SUM(T768:T775)</f>
        <v>0</v>
      </c>
      <c r="AR767" s="235" t="s">
        <v>24</v>
      </c>
      <c r="AT767" s="236" t="s">
        <v>72</v>
      </c>
      <c r="AU767" s="236" t="s">
        <v>81</v>
      </c>
      <c r="AY767" s="235" t="s">
        <v>394</v>
      </c>
      <c r="BK767" s="237">
        <f>SUM(BK768:BK775)</f>
        <v>0</v>
      </c>
    </row>
    <row r="768" spans="2:65" s="1" customFormat="1" ht="16.5" customHeight="1">
      <c r="B768" s="47"/>
      <c r="C768" s="240" t="s">
        <v>1795</v>
      </c>
      <c r="D768" s="240" t="s">
        <v>396</v>
      </c>
      <c r="E768" s="241" t="s">
        <v>4696</v>
      </c>
      <c r="F768" s="242" t="s">
        <v>4697</v>
      </c>
      <c r="G768" s="243" t="s">
        <v>3993</v>
      </c>
      <c r="H768" s="244">
        <v>1</v>
      </c>
      <c r="I768" s="245"/>
      <c r="J768" s="246">
        <f>ROUND(I768*H768,2)</f>
        <v>0</v>
      </c>
      <c r="K768" s="242" t="s">
        <v>22</v>
      </c>
      <c r="L768" s="73"/>
      <c r="M768" s="247" t="s">
        <v>22</v>
      </c>
      <c r="N768" s="248" t="s">
        <v>44</v>
      </c>
      <c r="O768" s="48"/>
      <c r="P768" s="249">
        <f>O768*H768</f>
        <v>0</v>
      </c>
      <c r="Q768" s="249">
        <v>0</v>
      </c>
      <c r="R768" s="249">
        <f>Q768*H768</f>
        <v>0</v>
      </c>
      <c r="S768" s="249">
        <v>0</v>
      </c>
      <c r="T768" s="250">
        <f>S768*H768</f>
        <v>0</v>
      </c>
      <c r="AR768" s="25" t="s">
        <v>786</v>
      </c>
      <c r="AT768" s="25" t="s">
        <v>396</v>
      </c>
      <c r="AU768" s="25" t="s">
        <v>413</v>
      </c>
      <c r="AY768" s="25" t="s">
        <v>394</v>
      </c>
      <c r="BE768" s="251">
        <f>IF(N768="základní",J768,0)</f>
        <v>0</v>
      </c>
      <c r="BF768" s="251">
        <f>IF(N768="snížená",J768,0)</f>
        <v>0</v>
      </c>
      <c r="BG768" s="251">
        <f>IF(N768="zákl. přenesená",J768,0)</f>
        <v>0</v>
      </c>
      <c r="BH768" s="251">
        <f>IF(N768="sníž. přenesená",J768,0)</f>
        <v>0</v>
      </c>
      <c r="BI768" s="251">
        <f>IF(N768="nulová",J768,0)</f>
        <v>0</v>
      </c>
      <c r="BJ768" s="25" t="s">
        <v>24</v>
      </c>
      <c r="BK768" s="251">
        <f>ROUND(I768*H768,2)</f>
        <v>0</v>
      </c>
      <c r="BL768" s="25" t="s">
        <v>786</v>
      </c>
      <c r="BM768" s="25" t="s">
        <v>4698</v>
      </c>
    </row>
    <row r="769" spans="2:47" s="1" customFormat="1" ht="13.5">
      <c r="B769" s="47"/>
      <c r="C769" s="75"/>
      <c r="D769" s="252" t="s">
        <v>403</v>
      </c>
      <c r="E769" s="75"/>
      <c r="F769" s="253" t="s">
        <v>4699</v>
      </c>
      <c r="G769" s="75"/>
      <c r="H769" s="75"/>
      <c r="I769" s="208"/>
      <c r="J769" s="75"/>
      <c r="K769" s="75"/>
      <c r="L769" s="73"/>
      <c r="M769" s="254"/>
      <c r="N769" s="48"/>
      <c r="O769" s="48"/>
      <c r="P769" s="48"/>
      <c r="Q769" s="48"/>
      <c r="R769" s="48"/>
      <c r="S769" s="48"/>
      <c r="T769" s="96"/>
      <c r="AT769" s="25" t="s">
        <v>403</v>
      </c>
      <c r="AU769" s="25" t="s">
        <v>413</v>
      </c>
    </row>
    <row r="770" spans="2:65" s="1" customFormat="1" ht="16.5" customHeight="1">
      <c r="B770" s="47"/>
      <c r="C770" s="240" t="s">
        <v>1801</v>
      </c>
      <c r="D770" s="240" t="s">
        <v>396</v>
      </c>
      <c r="E770" s="241" t="s">
        <v>4700</v>
      </c>
      <c r="F770" s="242" t="s">
        <v>4699</v>
      </c>
      <c r="G770" s="243" t="s">
        <v>3993</v>
      </c>
      <c r="H770" s="244">
        <v>1</v>
      </c>
      <c r="I770" s="245"/>
      <c r="J770" s="246">
        <f>ROUND(I770*H770,2)</f>
        <v>0</v>
      </c>
      <c r="K770" s="242" t="s">
        <v>22</v>
      </c>
      <c r="L770" s="73"/>
      <c r="M770" s="247" t="s">
        <v>22</v>
      </c>
      <c r="N770" s="248" t="s">
        <v>44</v>
      </c>
      <c r="O770" s="48"/>
      <c r="P770" s="249">
        <f>O770*H770</f>
        <v>0</v>
      </c>
      <c r="Q770" s="249">
        <v>0</v>
      </c>
      <c r="R770" s="249">
        <f>Q770*H770</f>
        <v>0</v>
      </c>
      <c r="S770" s="249">
        <v>0</v>
      </c>
      <c r="T770" s="250">
        <f>S770*H770</f>
        <v>0</v>
      </c>
      <c r="AR770" s="25" t="s">
        <v>786</v>
      </c>
      <c r="AT770" s="25" t="s">
        <v>396</v>
      </c>
      <c r="AU770" s="25" t="s">
        <v>413</v>
      </c>
      <c r="AY770" s="25" t="s">
        <v>394</v>
      </c>
      <c r="BE770" s="251">
        <f>IF(N770="základní",J770,0)</f>
        <v>0</v>
      </c>
      <c r="BF770" s="251">
        <f>IF(N770="snížená",J770,0)</f>
        <v>0</v>
      </c>
      <c r="BG770" s="251">
        <f>IF(N770="zákl. přenesená",J770,0)</f>
        <v>0</v>
      </c>
      <c r="BH770" s="251">
        <f>IF(N770="sníž. přenesená",J770,0)</f>
        <v>0</v>
      </c>
      <c r="BI770" s="251">
        <f>IF(N770="nulová",J770,0)</f>
        <v>0</v>
      </c>
      <c r="BJ770" s="25" t="s">
        <v>24</v>
      </c>
      <c r="BK770" s="251">
        <f>ROUND(I770*H770,2)</f>
        <v>0</v>
      </c>
      <c r="BL770" s="25" t="s">
        <v>786</v>
      </c>
      <c r="BM770" s="25" t="s">
        <v>4701</v>
      </c>
    </row>
    <row r="771" spans="2:47" s="1" customFormat="1" ht="13.5">
      <c r="B771" s="47"/>
      <c r="C771" s="75"/>
      <c r="D771" s="252" t="s">
        <v>403</v>
      </c>
      <c r="E771" s="75"/>
      <c r="F771" s="253" t="s">
        <v>4699</v>
      </c>
      <c r="G771" s="75"/>
      <c r="H771" s="75"/>
      <c r="I771" s="208"/>
      <c r="J771" s="75"/>
      <c r="K771" s="75"/>
      <c r="L771" s="73"/>
      <c r="M771" s="254"/>
      <c r="N771" s="48"/>
      <c r="O771" s="48"/>
      <c r="P771" s="48"/>
      <c r="Q771" s="48"/>
      <c r="R771" s="48"/>
      <c r="S771" s="48"/>
      <c r="T771" s="96"/>
      <c r="AT771" s="25" t="s">
        <v>403</v>
      </c>
      <c r="AU771" s="25" t="s">
        <v>413</v>
      </c>
    </row>
    <row r="772" spans="2:65" s="1" customFormat="1" ht="16.5" customHeight="1">
      <c r="B772" s="47"/>
      <c r="C772" s="240" t="s">
        <v>1807</v>
      </c>
      <c r="D772" s="240" t="s">
        <v>396</v>
      </c>
      <c r="E772" s="241" t="s">
        <v>4702</v>
      </c>
      <c r="F772" s="242" t="s">
        <v>4703</v>
      </c>
      <c r="G772" s="243" t="s">
        <v>3993</v>
      </c>
      <c r="H772" s="244">
        <v>1</v>
      </c>
      <c r="I772" s="245"/>
      <c r="J772" s="246">
        <f>ROUND(I772*H772,2)</f>
        <v>0</v>
      </c>
      <c r="K772" s="242" t="s">
        <v>22</v>
      </c>
      <c r="L772" s="73"/>
      <c r="M772" s="247" t="s">
        <v>22</v>
      </c>
      <c r="N772" s="248" t="s">
        <v>44</v>
      </c>
      <c r="O772" s="48"/>
      <c r="P772" s="249">
        <f>O772*H772</f>
        <v>0</v>
      </c>
      <c r="Q772" s="249">
        <v>0</v>
      </c>
      <c r="R772" s="249">
        <f>Q772*H772</f>
        <v>0</v>
      </c>
      <c r="S772" s="249">
        <v>0</v>
      </c>
      <c r="T772" s="250">
        <f>S772*H772</f>
        <v>0</v>
      </c>
      <c r="AR772" s="25" t="s">
        <v>786</v>
      </c>
      <c r="AT772" s="25" t="s">
        <v>396</v>
      </c>
      <c r="AU772" s="25" t="s">
        <v>413</v>
      </c>
      <c r="AY772" s="25" t="s">
        <v>394</v>
      </c>
      <c r="BE772" s="251">
        <f>IF(N772="základní",J772,0)</f>
        <v>0</v>
      </c>
      <c r="BF772" s="251">
        <f>IF(N772="snížená",J772,0)</f>
        <v>0</v>
      </c>
      <c r="BG772" s="251">
        <f>IF(N772="zákl. přenesená",J772,0)</f>
        <v>0</v>
      </c>
      <c r="BH772" s="251">
        <f>IF(N772="sníž. přenesená",J772,0)</f>
        <v>0</v>
      </c>
      <c r="BI772" s="251">
        <f>IF(N772="nulová",J772,0)</f>
        <v>0</v>
      </c>
      <c r="BJ772" s="25" t="s">
        <v>24</v>
      </c>
      <c r="BK772" s="251">
        <f>ROUND(I772*H772,2)</f>
        <v>0</v>
      </c>
      <c r="BL772" s="25" t="s">
        <v>786</v>
      </c>
      <c r="BM772" s="25" t="s">
        <v>4704</v>
      </c>
    </row>
    <row r="773" spans="2:47" s="1" customFormat="1" ht="13.5">
      <c r="B773" s="47"/>
      <c r="C773" s="75"/>
      <c r="D773" s="252" t="s">
        <v>403</v>
      </c>
      <c r="E773" s="75"/>
      <c r="F773" s="253" t="s">
        <v>4703</v>
      </c>
      <c r="G773" s="75"/>
      <c r="H773" s="75"/>
      <c r="I773" s="208"/>
      <c r="J773" s="75"/>
      <c r="K773" s="75"/>
      <c r="L773" s="73"/>
      <c r="M773" s="254"/>
      <c r="N773" s="48"/>
      <c r="O773" s="48"/>
      <c r="P773" s="48"/>
      <c r="Q773" s="48"/>
      <c r="R773" s="48"/>
      <c r="S773" s="48"/>
      <c r="T773" s="96"/>
      <c r="AT773" s="25" t="s">
        <v>403</v>
      </c>
      <c r="AU773" s="25" t="s">
        <v>413</v>
      </c>
    </row>
    <row r="774" spans="2:65" s="1" customFormat="1" ht="16.5" customHeight="1">
      <c r="B774" s="47"/>
      <c r="C774" s="240" t="s">
        <v>1813</v>
      </c>
      <c r="D774" s="240" t="s">
        <v>396</v>
      </c>
      <c r="E774" s="241" t="s">
        <v>4705</v>
      </c>
      <c r="F774" s="242" t="s">
        <v>4706</v>
      </c>
      <c r="G774" s="243" t="s">
        <v>3993</v>
      </c>
      <c r="H774" s="244">
        <v>1</v>
      </c>
      <c r="I774" s="245"/>
      <c r="J774" s="246">
        <f>ROUND(I774*H774,2)</f>
        <v>0</v>
      </c>
      <c r="K774" s="242" t="s">
        <v>22</v>
      </c>
      <c r="L774" s="73"/>
      <c r="M774" s="247" t="s">
        <v>22</v>
      </c>
      <c r="N774" s="248" t="s">
        <v>44</v>
      </c>
      <c r="O774" s="48"/>
      <c r="P774" s="249">
        <f>O774*H774</f>
        <v>0</v>
      </c>
      <c r="Q774" s="249">
        <v>0</v>
      </c>
      <c r="R774" s="249">
        <f>Q774*H774</f>
        <v>0</v>
      </c>
      <c r="S774" s="249">
        <v>0</v>
      </c>
      <c r="T774" s="250">
        <f>S774*H774</f>
        <v>0</v>
      </c>
      <c r="AR774" s="25" t="s">
        <v>786</v>
      </c>
      <c r="AT774" s="25" t="s">
        <v>396</v>
      </c>
      <c r="AU774" s="25" t="s">
        <v>413</v>
      </c>
      <c r="AY774" s="25" t="s">
        <v>394</v>
      </c>
      <c r="BE774" s="251">
        <f>IF(N774="základní",J774,0)</f>
        <v>0</v>
      </c>
      <c r="BF774" s="251">
        <f>IF(N774="snížená",J774,0)</f>
        <v>0</v>
      </c>
      <c r="BG774" s="251">
        <f>IF(N774="zákl. přenesená",J774,0)</f>
        <v>0</v>
      </c>
      <c r="BH774" s="251">
        <f>IF(N774="sníž. přenesená",J774,0)</f>
        <v>0</v>
      </c>
      <c r="BI774" s="251">
        <f>IF(N774="nulová",J774,0)</f>
        <v>0</v>
      </c>
      <c r="BJ774" s="25" t="s">
        <v>24</v>
      </c>
      <c r="BK774" s="251">
        <f>ROUND(I774*H774,2)</f>
        <v>0</v>
      </c>
      <c r="BL774" s="25" t="s">
        <v>786</v>
      </c>
      <c r="BM774" s="25" t="s">
        <v>4707</v>
      </c>
    </row>
    <row r="775" spans="2:47" s="1" customFormat="1" ht="13.5">
      <c r="B775" s="47"/>
      <c r="C775" s="75"/>
      <c r="D775" s="252" t="s">
        <v>403</v>
      </c>
      <c r="E775" s="75"/>
      <c r="F775" s="253" t="s">
        <v>4706</v>
      </c>
      <c r="G775" s="75"/>
      <c r="H775" s="75"/>
      <c r="I775" s="208"/>
      <c r="J775" s="75"/>
      <c r="K775" s="75"/>
      <c r="L775" s="73"/>
      <c r="M775" s="309"/>
      <c r="N775" s="310"/>
      <c r="O775" s="310"/>
      <c r="P775" s="310"/>
      <c r="Q775" s="310"/>
      <c r="R775" s="310"/>
      <c r="S775" s="310"/>
      <c r="T775" s="311"/>
      <c r="AT775" s="25" t="s">
        <v>403</v>
      </c>
      <c r="AU775" s="25" t="s">
        <v>413</v>
      </c>
    </row>
    <row r="776" spans="2:12" s="1" customFormat="1" ht="6.95" customHeight="1">
      <c r="B776" s="68"/>
      <c r="C776" s="69"/>
      <c r="D776" s="69"/>
      <c r="E776" s="69"/>
      <c r="F776" s="69"/>
      <c r="G776" s="69"/>
      <c r="H776" s="69"/>
      <c r="I776" s="181"/>
      <c r="J776" s="69"/>
      <c r="K776" s="69"/>
      <c r="L776" s="73"/>
    </row>
  </sheetData>
  <sheetProtection password="CC35" sheet="1" objects="1" scenarios="1" formatColumns="0" formatRows="0" autoFilter="0"/>
  <autoFilter ref="C192:K775"/>
  <mergeCells count="13">
    <mergeCell ref="E7:H7"/>
    <mergeCell ref="E9:H9"/>
    <mergeCell ref="E11:H11"/>
    <mergeCell ref="E26:H26"/>
    <mergeCell ref="E47:H47"/>
    <mergeCell ref="E49:H49"/>
    <mergeCell ref="E51:H51"/>
    <mergeCell ref="J55:J56"/>
    <mergeCell ref="E181:H181"/>
    <mergeCell ref="E183:H183"/>
    <mergeCell ref="E185:H185"/>
    <mergeCell ref="G1:H1"/>
    <mergeCell ref="L2:V2"/>
  </mergeCells>
  <hyperlinks>
    <hyperlink ref="F1:G1" location="C2" display="1) Krycí list soupisu"/>
    <hyperlink ref="G1:H1" location="C58" display="2) Rekapitulace"/>
    <hyperlink ref="J1" location="C19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BR220"/>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4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2"/>
      <c r="B1" s="150"/>
      <c r="C1" s="150"/>
      <c r="D1" s="151" t="s">
        <v>1</v>
      </c>
      <c r="E1" s="150"/>
      <c r="F1" s="152" t="s">
        <v>158</v>
      </c>
      <c r="G1" s="152" t="s">
        <v>159</v>
      </c>
      <c r="H1" s="152"/>
      <c r="I1" s="153"/>
      <c r="J1" s="152" t="s">
        <v>160</v>
      </c>
      <c r="K1" s="151" t="s">
        <v>161</v>
      </c>
      <c r="L1" s="152" t="s">
        <v>162</v>
      </c>
      <c r="M1" s="152"/>
      <c r="N1" s="152"/>
      <c r="O1" s="152"/>
      <c r="P1" s="152"/>
      <c r="Q1" s="152"/>
      <c r="R1" s="152"/>
      <c r="S1" s="152"/>
      <c r="T1" s="152"/>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56" ht="36.95" customHeight="1">
      <c r="AT2" s="25" t="s">
        <v>110</v>
      </c>
      <c r="AZ2" s="154" t="s">
        <v>163</v>
      </c>
      <c r="BA2" s="154" t="s">
        <v>22</v>
      </c>
      <c r="BB2" s="154" t="s">
        <v>22</v>
      </c>
      <c r="BC2" s="154" t="s">
        <v>4708</v>
      </c>
      <c r="BD2" s="154" t="s">
        <v>81</v>
      </c>
    </row>
    <row r="3" spans="2:56" ht="6.95" customHeight="1">
      <c r="B3" s="26"/>
      <c r="C3" s="27"/>
      <c r="D3" s="27"/>
      <c r="E3" s="27"/>
      <c r="F3" s="27"/>
      <c r="G3" s="27"/>
      <c r="H3" s="27"/>
      <c r="I3" s="155"/>
      <c r="J3" s="27"/>
      <c r="K3" s="28"/>
      <c r="AT3" s="25" t="s">
        <v>81</v>
      </c>
      <c r="AZ3" s="154" t="s">
        <v>190</v>
      </c>
      <c r="BA3" s="154" t="s">
        <v>22</v>
      </c>
      <c r="BB3" s="154" t="s">
        <v>22</v>
      </c>
      <c r="BC3" s="154" t="s">
        <v>4709</v>
      </c>
      <c r="BD3" s="154" t="s">
        <v>81</v>
      </c>
    </row>
    <row r="4" spans="2:56" ht="36.95" customHeight="1">
      <c r="B4" s="29"/>
      <c r="C4" s="30"/>
      <c r="D4" s="31" t="s">
        <v>167</v>
      </c>
      <c r="E4" s="30"/>
      <c r="F4" s="30"/>
      <c r="G4" s="30"/>
      <c r="H4" s="30"/>
      <c r="I4" s="156"/>
      <c r="J4" s="30"/>
      <c r="K4" s="32"/>
      <c r="M4" s="33" t="s">
        <v>12</v>
      </c>
      <c r="AT4" s="25" t="s">
        <v>6</v>
      </c>
      <c r="AZ4" s="154" t="s">
        <v>192</v>
      </c>
      <c r="BA4" s="154" t="s">
        <v>22</v>
      </c>
      <c r="BB4" s="154" t="s">
        <v>22</v>
      </c>
      <c r="BC4" s="154" t="s">
        <v>4710</v>
      </c>
      <c r="BD4" s="154" t="s">
        <v>81</v>
      </c>
    </row>
    <row r="5" spans="2:56" ht="6.95" customHeight="1">
      <c r="B5" s="29"/>
      <c r="C5" s="30"/>
      <c r="D5" s="30"/>
      <c r="E5" s="30"/>
      <c r="F5" s="30"/>
      <c r="G5" s="30"/>
      <c r="H5" s="30"/>
      <c r="I5" s="156"/>
      <c r="J5" s="30"/>
      <c r="K5" s="32"/>
      <c r="AZ5" s="154" t="s">
        <v>194</v>
      </c>
      <c r="BA5" s="154" t="s">
        <v>22</v>
      </c>
      <c r="BB5" s="154" t="s">
        <v>22</v>
      </c>
      <c r="BC5" s="154" t="s">
        <v>4711</v>
      </c>
      <c r="BD5" s="154" t="s">
        <v>81</v>
      </c>
    </row>
    <row r="6" spans="2:56" ht="13.5">
      <c r="B6" s="29"/>
      <c r="C6" s="30"/>
      <c r="D6" s="41" t="s">
        <v>18</v>
      </c>
      <c r="E6" s="30"/>
      <c r="F6" s="30"/>
      <c r="G6" s="30"/>
      <c r="H6" s="30"/>
      <c r="I6" s="156"/>
      <c r="J6" s="30"/>
      <c r="K6" s="32"/>
      <c r="AZ6" s="154" t="s">
        <v>230</v>
      </c>
      <c r="BA6" s="154" t="s">
        <v>22</v>
      </c>
      <c r="BB6" s="154" t="s">
        <v>22</v>
      </c>
      <c r="BC6" s="154" t="s">
        <v>4712</v>
      </c>
      <c r="BD6" s="154" t="s">
        <v>81</v>
      </c>
    </row>
    <row r="7" spans="2:56" ht="16.5" customHeight="1">
      <c r="B7" s="29"/>
      <c r="C7" s="30"/>
      <c r="D7" s="30"/>
      <c r="E7" s="157" t="str">
        <f>'Rekapitulace stavby'!K6</f>
        <v>Revitalizace a zatraktivnění pevnosti - Stavební úpravy a přístavba návštěvnického centra</v>
      </c>
      <c r="F7" s="41"/>
      <c r="G7" s="41"/>
      <c r="H7" s="41"/>
      <c r="I7" s="156"/>
      <c r="J7" s="30"/>
      <c r="K7" s="32"/>
      <c r="AZ7" s="154" t="s">
        <v>248</v>
      </c>
      <c r="BA7" s="154" t="s">
        <v>22</v>
      </c>
      <c r="BB7" s="154" t="s">
        <v>22</v>
      </c>
      <c r="BC7" s="154" t="s">
        <v>4713</v>
      </c>
      <c r="BD7" s="154" t="s">
        <v>81</v>
      </c>
    </row>
    <row r="8" spans="2:56" ht="13.5">
      <c r="B8" s="29"/>
      <c r="C8" s="30"/>
      <c r="D8" s="41" t="s">
        <v>176</v>
      </c>
      <c r="E8" s="30"/>
      <c r="F8" s="30"/>
      <c r="G8" s="30"/>
      <c r="H8" s="30"/>
      <c r="I8" s="156"/>
      <c r="J8" s="30"/>
      <c r="K8" s="32"/>
      <c r="AZ8" s="154" t="s">
        <v>263</v>
      </c>
      <c r="BA8" s="154" t="s">
        <v>22</v>
      </c>
      <c r="BB8" s="154" t="s">
        <v>22</v>
      </c>
      <c r="BC8" s="154" t="s">
        <v>4714</v>
      </c>
      <c r="BD8" s="154" t="s">
        <v>81</v>
      </c>
    </row>
    <row r="9" spans="2:56" s="1" customFormat="1" ht="16.5" customHeight="1">
      <c r="B9" s="47"/>
      <c r="C9" s="48"/>
      <c r="D9" s="48"/>
      <c r="E9" s="157" t="s">
        <v>4715</v>
      </c>
      <c r="F9" s="48"/>
      <c r="G9" s="48"/>
      <c r="H9" s="48"/>
      <c r="I9" s="158"/>
      <c r="J9" s="48"/>
      <c r="K9" s="52"/>
      <c r="AZ9" s="154" t="s">
        <v>4716</v>
      </c>
      <c r="BA9" s="154" t="s">
        <v>22</v>
      </c>
      <c r="BB9" s="154" t="s">
        <v>22</v>
      </c>
      <c r="BC9" s="154" t="s">
        <v>4717</v>
      </c>
      <c r="BD9" s="154" t="s">
        <v>81</v>
      </c>
    </row>
    <row r="10" spans="2:56" s="1" customFormat="1" ht="13.5">
      <c r="B10" s="47"/>
      <c r="C10" s="48"/>
      <c r="D10" s="41" t="s">
        <v>182</v>
      </c>
      <c r="E10" s="48"/>
      <c r="F10" s="48"/>
      <c r="G10" s="48"/>
      <c r="H10" s="48"/>
      <c r="I10" s="158"/>
      <c r="J10" s="48"/>
      <c r="K10" s="52"/>
      <c r="AZ10" s="154" t="s">
        <v>4718</v>
      </c>
      <c r="BA10" s="154" t="s">
        <v>22</v>
      </c>
      <c r="BB10" s="154" t="s">
        <v>22</v>
      </c>
      <c r="BC10" s="154" t="s">
        <v>4719</v>
      </c>
      <c r="BD10" s="154" t="s">
        <v>81</v>
      </c>
    </row>
    <row r="11" spans="2:56" s="1" customFormat="1" ht="36.95" customHeight="1">
      <c r="B11" s="47"/>
      <c r="C11" s="48"/>
      <c r="D11" s="48"/>
      <c r="E11" s="159" t="s">
        <v>4720</v>
      </c>
      <c r="F11" s="48"/>
      <c r="G11" s="48"/>
      <c r="H11" s="48"/>
      <c r="I11" s="158"/>
      <c r="J11" s="48"/>
      <c r="K11" s="52"/>
      <c r="AZ11" s="154" t="s">
        <v>269</v>
      </c>
      <c r="BA11" s="154" t="s">
        <v>22</v>
      </c>
      <c r="BB11" s="154" t="s">
        <v>22</v>
      </c>
      <c r="BC11" s="154" t="s">
        <v>4721</v>
      </c>
      <c r="BD11" s="154" t="s">
        <v>81</v>
      </c>
    </row>
    <row r="12" spans="2:11" s="1" customFormat="1" ht="13.5">
      <c r="B12" s="47"/>
      <c r="C12" s="48"/>
      <c r="D12" s="48"/>
      <c r="E12" s="48"/>
      <c r="F12" s="48"/>
      <c r="G12" s="48"/>
      <c r="H12" s="48"/>
      <c r="I12" s="158"/>
      <c r="J12" s="48"/>
      <c r="K12" s="52"/>
    </row>
    <row r="13" spans="2:11" s="1" customFormat="1" ht="14.4" customHeight="1">
      <c r="B13" s="47"/>
      <c r="C13" s="48"/>
      <c r="D13" s="41" t="s">
        <v>21</v>
      </c>
      <c r="E13" s="48"/>
      <c r="F13" s="36" t="s">
        <v>22</v>
      </c>
      <c r="G13" s="48"/>
      <c r="H13" s="48"/>
      <c r="I13" s="160" t="s">
        <v>23</v>
      </c>
      <c r="J13" s="36" t="s">
        <v>22</v>
      </c>
      <c r="K13" s="52"/>
    </row>
    <row r="14" spans="2:11" s="1" customFormat="1" ht="14.4" customHeight="1">
      <c r="B14" s="47"/>
      <c r="C14" s="48"/>
      <c r="D14" s="41" t="s">
        <v>25</v>
      </c>
      <c r="E14" s="48"/>
      <c r="F14" s="36" t="s">
        <v>26</v>
      </c>
      <c r="G14" s="48"/>
      <c r="H14" s="48"/>
      <c r="I14" s="160" t="s">
        <v>27</v>
      </c>
      <c r="J14" s="161" t="str">
        <f>'Rekapitulace stavby'!AN8</f>
        <v>3. 5. 2017</v>
      </c>
      <c r="K14" s="52"/>
    </row>
    <row r="15" spans="2:11" s="1" customFormat="1" ht="10.8" customHeight="1">
      <c r="B15" s="47"/>
      <c r="C15" s="48"/>
      <c r="D15" s="48"/>
      <c r="E15" s="48"/>
      <c r="F15" s="48"/>
      <c r="G15" s="48"/>
      <c r="H15" s="48"/>
      <c r="I15" s="158"/>
      <c r="J15" s="48"/>
      <c r="K15" s="52"/>
    </row>
    <row r="16" spans="2:11" s="1" customFormat="1" ht="14.4" customHeight="1">
      <c r="B16" s="47"/>
      <c r="C16" s="48"/>
      <c r="D16" s="41" t="s">
        <v>29</v>
      </c>
      <c r="E16" s="48"/>
      <c r="F16" s="48"/>
      <c r="G16" s="48"/>
      <c r="H16" s="48"/>
      <c r="I16" s="160" t="s">
        <v>30</v>
      </c>
      <c r="J16" s="36" t="str">
        <f>IF('Rekapitulace stavby'!AN10="","",'Rekapitulace stavby'!AN10)</f>
        <v/>
      </c>
      <c r="K16" s="52"/>
    </row>
    <row r="17" spans="2:11" s="1" customFormat="1" ht="18" customHeight="1">
      <c r="B17" s="47"/>
      <c r="C17" s="48"/>
      <c r="D17" s="48"/>
      <c r="E17" s="36" t="str">
        <f>IF('Rekapitulace stavby'!E11="","",'Rekapitulace stavby'!E11)</f>
        <v xml:space="preserve"> </v>
      </c>
      <c r="F17" s="48"/>
      <c r="G17" s="48"/>
      <c r="H17" s="48"/>
      <c r="I17" s="160" t="s">
        <v>32</v>
      </c>
      <c r="J17" s="36" t="str">
        <f>IF('Rekapitulace stavby'!AN11="","",'Rekapitulace stavby'!AN11)</f>
        <v/>
      </c>
      <c r="K17" s="52"/>
    </row>
    <row r="18" spans="2:11" s="1" customFormat="1" ht="6.95" customHeight="1">
      <c r="B18" s="47"/>
      <c r="C18" s="48"/>
      <c r="D18" s="48"/>
      <c r="E18" s="48"/>
      <c r="F18" s="48"/>
      <c r="G18" s="48"/>
      <c r="H18" s="48"/>
      <c r="I18" s="158"/>
      <c r="J18" s="48"/>
      <c r="K18" s="52"/>
    </row>
    <row r="19" spans="2:11" s="1" customFormat="1" ht="14.4" customHeight="1">
      <c r="B19" s="47"/>
      <c r="C19" s="48"/>
      <c r="D19" s="41" t="s">
        <v>33</v>
      </c>
      <c r="E19" s="48"/>
      <c r="F19" s="48"/>
      <c r="G19" s="48"/>
      <c r="H19" s="48"/>
      <c r="I19" s="160" t="s">
        <v>30</v>
      </c>
      <c r="J19" s="36" t="str">
        <f>IF('Rekapitulace stavby'!AN13="Vyplň údaj","",IF('Rekapitulace stavby'!AN13="","",'Rekapitulace stavby'!AN13))</f>
        <v/>
      </c>
      <c r="K19" s="52"/>
    </row>
    <row r="20" spans="2:11" s="1" customFormat="1" ht="18" customHeight="1">
      <c r="B20" s="47"/>
      <c r="C20" s="48"/>
      <c r="D20" s="48"/>
      <c r="E20" s="36" t="str">
        <f>IF('Rekapitulace stavby'!E14="Vyplň údaj","",IF('Rekapitulace stavby'!E14="","",'Rekapitulace stavby'!E14))</f>
        <v/>
      </c>
      <c r="F20" s="48"/>
      <c r="G20" s="48"/>
      <c r="H20" s="48"/>
      <c r="I20" s="160" t="s">
        <v>32</v>
      </c>
      <c r="J20" s="36" t="str">
        <f>IF('Rekapitulace stavby'!AN14="Vyplň údaj","",IF('Rekapitulace stavby'!AN14="","",'Rekapitulace stavby'!AN14))</f>
        <v/>
      </c>
      <c r="K20" s="52"/>
    </row>
    <row r="21" spans="2:11" s="1" customFormat="1" ht="6.95" customHeight="1">
      <c r="B21" s="47"/>
      <c r="C21" s="48"/>
      <c r="D21" s="48"/>
      <c r="E21" s="48"/>
      <c r="F21" s="48"/>
      <c r="G21" s="48"/>
      <c r="H21" s="48"/>
      <c r="I21" s="158"/>
      <c r="J21" s="48"/>
      <c r="K21" s="52"/>
    </row>
    <row r="22" spans="2:11" s="1" customFormat="1" ht="14.4" customHeight="1">
      <c r="B22" s="47"/>
      <c r="C22" s="48"/>
      <c r="D22" s="41" t="s">
        <v>35</v>
      </c>
      <c r="E22" s="48"/>
      <c r="F22" s="48"/>
      <c r="G22" s="48"/>
      <c r="H22" s="48"/>
      <c r="I22" s="160" t="s">
        <v>30</v>
      </c>
      <c r="J22" s="36" t="str">
        <f>IF('Rekapitulace stavby'!AN16="","",'Rekapitulace stavby'!AN16)</f>
        <v/>
      </c>
      <c r="K22" s="52"/>
    </row>
    <row r="23" spans="2:11" s="1" customFormat="1" ht="18" customHeight="1">
      <c r="B23" s="47"/>
      <c r="C23" s="48"/>
      <c r="D23" s="48"/>
      <c r="E23" s="36" t="str">
        <f>IF('Rekapitulace stavby'!E17="","",'Rekapitulace stavby'!E17)</f>
        <v xml:space="preserve"> </v>
      </c>
      <c r="F23" s="48"/>
      <c r="G23" s="48"/>
      <c r="H23" s="48"/>
      <c r="I23" s="160" t="s">
        <v>32</v>
      </c>
      <c r="J23" s="36" t="str">
        <f>IF('Rekapitulace stavby'!AN17="","",'Rekapitulace stavby'!AN17)</f>
        <v/>
      </c>
      <c r="K23" s="52"/>
    </row>
    <row r="24" spans="2:11" s="1" customFormat="1" ht="6.95" customHeight="1">
      <c r="B24" s="47"/>
      <c r="C24" s="48"/>
      <c r="D24" s="48"/>
      <c r="E24" s="48"/>
      <c r="F24" s="48"/>
      <c r="G24" s="48"/>
      <c r="H24" s="48"/>
      <c r="I24" s="158"/>
      <c r="J24" s="48"/>
      <c r="K24" s="52"/>
    </row>
    <row r="25" spans="2:11" s="1" customFormat="1" ht="14.4" customHeight="1">
      <c r="B25" s="47"/>
      <c r="C25" s="48"/>
      <c r="D25" s="41" t="s">
        <v>37</v>
      </c>
      <c r="E25" s="48"/>
      <c r="F25" s="48"/>
      <c r="G25" s="48"/>
      <c r="H25" s="48"/>
      <c r="I25" s="158"/>
      <c r="J25" s="48"/>
      <c r="K25" s="52"/>
    </row>
    <row r="26" spans="2:11" s="7" customFormat="1" ht="16.5" customHeight="1">
      <c r="B26" s="162"/>
      <c r="C26" s="163"/>
      <c r="D26" s="163"/>
      <c r="E26" s="45" t="s">
        <v>22</v>
      </c>
      <c r="F26" s="45"/>
      <c r="G26" s="45"/>
      <c r="H26" s="45"/>
      <c r="I26" s="164"/>
      <c r="J26" s="163"/>
      <c r="K26" s="165"/>
    </row>
    <row r="27" spans="2:11" s="1" customFormat="1" ht="6.95" customHeight="1">
      <c r="B27" s="47"/>
      <c r="C27" s="48"/>
      <c r="D27" s="48"/>
      <c r="E27" s="48"/>
      <c r="F27" s="48"/>
      <c r="G27" s="48"/>
      <c r="H27" s="48"/>
      <c r="I27" s="158"/>
      <c r="J27" s="48"/>
      <c r="K27" s="52"/>
    </row>
    <row r="28" spans="2:11" s="1" customFormat="1" ht="6.95" customHeight="1">
      <c r="B28" s="47"/>
      <c r="C28" s="48"/>
      <c r="D28" s="107"/>
      <c r="E28" s="107"/>
      <c r="F28" s="107"/>
      <c r="G28" s="107"/>
      <c r="H28" s="107"/>
      <c r="I28" s="167"/>
      <c r="J28" s="107"/>
      <c r="K28" s="168"/>
    </row>
    <row r="29" spans="2:11" s="1" customFormat="1" ht="25.4" customHeight="1">
      <c r="B29" s="47"/>
      <c r="C29" s="48"/>
      <c r="D29" s="169" t="s">
        <v>39</v>
      </c>
      <c r="E29" s="48"/>
      <c r="F29" s="48"/>
      <c r="G29" s="48"/>
      <c r="H29" s="48"/>
      <c r="I29" s="158"/>
      <c r="J29" s="170">
        <f>ROUND(J93,2)</f>
        <v>0</v>
      </c>
      <c r="K29" s="52"/>
    </row>
    <row r="30" spans="2:11" s="1" customFormat="1" ht="6.95" customHeight="1">
      <c r="B30" s="47"/>
      <c r="C30" s="48"/>
      <c r="D30" s="107"/>
      <c r="E30" s="107"/>
      <c r="F30" s="107"/>
      <c r="G30" s="107"/>
      <c r="H30" s="107"/>
      <c r="I30" s="167"/>
      <c r="J30" s="107"/>
      <c r="K30" s="168"/>
    </row>
    <row r="31" spans="2:11" s="1" customFormat="1" ht="14.4" customHeight="1">
      <c r="B31" s="47"/>
      <c r="C31" s="48"/>
      <c r="D31" s="48"/>
      <c r="E31" s="48"/>
      <c r="F31" s="53" t="s">
        <v>41</v>
      </c>
      <c r="G31" s="48"/>
      <c r="H31" s="48"/>
      <c r="I31" s="171" t="s">
        <v>40</v>
      </c>
      <c r="J31" s="53" t="s">
        <v>42</v>
      </c>
      <c r="K31" s="52"/>
    </row>
    <row r="32" spans="2:11" s="1" customFormat="1" ht="14.4" customHeight="1">
      <c r="B32" s="47"/>
      <c r="C32" s="48"/>
      <c r="D32" s="56" t="s">
        <v>43</v>
      </c>
      <c r="E32" s="56" t="s">
        <v>44</v>
      </c>
      <c r="F32" s="172">
        <f>ROUND(SUM(BE93:BE219),2)</f>
        <v>0</v>
      </c>
      <c r="G32" s="48"/>
      <c r="H32" s="48"/>
      <c r="I32" s="173">
        <v>0.21</v>
      </c>
      <c r="J32" s="172">
        <f>ROUND(ROUND((SUM(BE93:BE219)),2)*I32,2)</f>
        <v>0</v>
      </c>
      <c r="K32" s="52"/>
    </row>
    <row r="33" spans="2:11" s="1" customFormat="1" ht="14.4" customHeight="1">
      <c r="B33" s="47"/>
      <c r="C33" s="48"/>
      <c r="D33" s="48"/>
      <c r="E33" s="56" t="s">
        <v>45</v>
      </c>
      <c r="F33" s="172">
        <f>ROUND(SUM(BF93:BF219),2)</f>
        <v>0</v>
      </c>
      <c r="G33" s="48"/>
      <c r="H33" s="48"/>
      <c r="I33" s="173">
        <v>0.15</v>
      </c>
      <c r="J33" s="172">
        <f>ROUND(ROUND((SUM(BF93:BF219)),2)*I33,2)</f>
        <v>0</v>
      </c>
      <c r="K33" s="52"/>
    </row>
    <row r="34" spans="2:11" s="1" customFormat="1" ht="14.4" customHeight="1" hidden="1">
      <c r="B34" s="47"/>
      <c r="C34" s="48"/>
      <c r="D34" s="48"/>
      <c r="E34" s="56" t="s">
        <v>46</v>
      </c>
      <c r="F34" s="172">
        <f>ROUND(SUM(BG93:BG219),2)</f>
        <v>0</v>
      </c>
      <c r="G34" s="48"/>
      <c r="H34" s="48"/>
      <c r="I34" s="173">
        <v>0.21</v>
      </c>
      <c r="J34" s="172">
        <v>0</v>
      </c>
      <c r="K34" s="52"/>
    </row>
    <row r="35" spans="2:11" s="1" customFormat="1" ht="14.4" customHeight="1" hidden="1">
      <c r="B35" s="47"/>
      <c r="C35" s="48"/>
      <c r="D35" s="48"/>
      <c r="E35" s="56" t="s">
        <v>47</v>
      </c>
      <c r="F35" s="172">
        <f>ROUND(SUM(BH93:BH219),2)</f>
        <v>0</v>
      </c>
      <c r="G35" s="48"/>
      <c r="H35" s="48"/>
      <c r="I35" s="173">
        <v>0.15</v>
      </c>
      <c r="J35" s="172">
        <v>0</v>
      </c>
      <c r="K35" s="52"/>
    </row>
    <row r="36" spans="2:11" s="1" customFormat="1" ht="14.4" customHeight="1" hidden="1">
      <c r="B36" s="47"/>
      <c r="C36" s="48"/>
      <c r="D36" s="48"/>
      <c r="E36" s="56" t="s">
        <v>48</v>
      </c>
      <c r="F36" s="172">
        <f>ROUND(SUM(BI93:BI219),2)</f>
        <v>0</v>
      </c>
      <c r="G36" s="48"/>
      <c r="H36" s="48"/>
      <c r="I36" s="173">
        <v>0</v>
      </c>
      <c r="J36" s="172">
        <v>0</v>
      </c>
      <c r="K36" s="52"/>
    </row>
    <row r="37" spans="2:11" s="1" customFormat="1" ht="6.95" customHeight="1">
      <c r="B37" s="47"/>
      <c r="C37" s="48"/>
      <c r="D37" s="48"/>
      <c r="E37" s="48"/>
      <c r="F37" s="48"/>
      <c r="G37" s="48"/>
      <c r="H37" s="48"/>
      <c r="I37" s="158"/>
      <c r="J37" s="48"/>
      <c r="K37" s="52"/>
    </row>
    <row r="38" spans="2:11" s="1" customFormat="1" ht="25.4" customHeight="1">
      <c r="B38" s="47"/>
      <c r="C38" s="174"/>
      <c r="D38" s="175" t="s">
        <v>49</v>
      </c>
      <c r="E38" s="99"/>
      <c r="F38" s="99"/>
      <c r="G38" s="176" t="s">
        <v>50</v>
      </c>
      <c r="H38" s="177" t="s">
        <v>51</v>
      </c>
      <c r="I38" s="178"/>
      <c r="J38" s="179">
        <f>SUM(J29:J36)</f>
        <v>0</v>
      </c>
      <c r="K38" s="180"/>
    </row>
    <row r="39" spans="2:11" s="1" customFormat="1" ht="14.4" customHeight="1">
      <c r="B39" s="68"/>
      <c r="C39" s="69"/>
      <c r="D39" s="69"/>
      <c r="E39" s="69"/>
      <c r="F39" s="69"/>
      <c r="G39" s="69"/>
      <c r="H39" s="69"/>
      <c r="I39" s="181"/>
      <c r="J39" s="69"/>
      <c r="K39" s="70"/>
    </row>
    <row r="43" spans="2:11" s="1" customFormat="1" ht="6.95" customHeight="1">
      <c r="B43" s="182"/>
      <c r="C43" s="183"/>
      <c r="D43" s="183"/>
      <c r="E43" s="183"/>
      <c r="F43" s="183"/>
      <c r="G43" s="183"/>
      <c r="H43" s="183"/>
      <c r="I43" s="184"/>
      <c r="J43" s="183"/>
      <c r="K43" s="185"/>
    </row>
    <row r="44" spans="2:11" s="1" customFormat="1" ht="36.95" customHeight="1">
      <c r="B44" s="47"/>
      <c r="C44" s="31" t="s">
        <v>252</v>
      </c>
      <c r="D44" s="48"/>
      <c r="E44" s="48"/>
      <c r="F44" s="48"/>
      <c r="G44" s="48"/>
      <c r="H44" s="48"/>
      <c r="I44" s="158"/>
      <c r="J44" s="48"/>
      <c r="K44" s="52"/>
    </row>
    <row r="45" spans="2:11" s="1" customFormat="1" ht="6.95" customHeight="1">
      <c r="B45" s="47"/>
      <c r="C45" s="48"/>
      <c r="D45" s="48"/>
      <c r="E45" s="48"/>
      <c r="F45" s="48"/>
      <c r="G45" s="48"/>
      <c r="H45" s="48"/>
      <c r="I45" s="158"/>
      <c r="J45" s="48"/>
      <c r="K45" s="52"/>
    </row>
    <row r="46" spans="2:11" s="1" customFormat="1" ht="14.4" customHeight="1">
      <c r="B46" s="47"/>
      <c r="C46" s="41" t="s">
        <v>18</v>
      </c>
      <c r="D46" s="48"/>
      <c r="E46" s="48"/>
      <c r="F46" s="48"/>
      <c r="G46" s="48"/>
      <c r="H46" s="48"/>
      <c r="I46" s="158"/>
      <c r="J46" s="48"/>
      <c r="K46" s="52"/>
    </row>
    <row r="47" spans="2:11" s="1" customFormat="1" ht="16.5" customHeight="1">
      <c r="B47" s="47"/>
      <c r="C47" s="48"/>
      <c r="D47" s="48"/>
      <c r="E47" s="157" t="str">
        <f>E7</f>
        <v>Revitalizace a zatraktivnění pevnosti - Stavební úpravy a přístavba návštěvnického centra</v>
      </c>
      <c r="F47" s="41"/>
      <c r="G47" s="41"/>
      <c r="H47" s="41"/>
      <c r="I47" s="158"/>
      <c r="J47" s="48"/>
      <c r="K47" s="52"/>
    </row>
    <row r="48" spans="2:11" ht="13.5">
      <c r="B48" s="29"/>
      <c r="C48" s="41" t="s">
        <v>176</v>
      </c>
      <c r="D48" s="30"/>
      <c r="E48" s="30"/>
      <c r="F48" s="30"/>
      <c r="G48" s="30"/>
      <c r="H48" s="30"/>
      <c r="I48" s="156"/>
      <c r="J48" s="30"/>
      <c r="K48" s="32"/>
    </row>
    <row r="49" spans="2:11" s="1" customFormat="1" ht="16.5" customHeight="1">
      <c r="B49" s="47"/>
      <c r="C49" s="48"/>
      <c r="D49" s="48"/>
      <c r="E49" s="157" t="s">
        <v>4715</v>
      </c>
      <c r="F49" s="48"/>
      <c r="G49" s="48"/>
      <c r="H49" s="48"/>
      <c r="I49" s="158"/>
      <c r="J49" s="48"/>
      <c r="K49" s="52"/>
    </row>
    <row r="50" spans="2:11" s="1" customFormat="1" ht="14.4" customHeight="1">
      <c r="B50" s="47"/>
      <c r="C50" s="41" t="s">
        <v>182</v>
      </c>
      <c r="D50" s="48"/>
      <c r="E50" s="48"/>
      <c r="F50" s="48"/>
      <c r="G50" s="48"/>
      <c r="H50" s="48"/>
      <c r="I50" s="158"/>
      <c r="J50" s="48"/>
      <c r="K50" s="52"/>
    </row>
    <row r="51" spans="2:11" s="1" customFormat="1" ht="17.25" customHeight="1">
      <c r="B51" s="47"/>
      <c r="C51" s="48"/>
      <c r="D51" s="48"/>
      <c r="E51" s="159" t="str">
        <f>E11</f>
        <v>rampa - Přístupová rampa</v>
      </c>
      <c r="F51" s="48"/>
      <c r="G51" s="48"/>
      <c r="H51" s="48"/>
      <c r="I51" s="158"/>
      <c r="J51" s="48"/>
      <c r="K51" s="52"/>
    </row>
    <row r="52" spans="2:11" s="1" customFormat="1" ht="6.95" customHeight="1">
      <c r="B52" s="47"/>
      <c r="C52" s="48"/>
      <c r="D52" s="48"/>
      <c r="E52" s="48"/>
      <c r="F52" s="48"/>
      <c r="G52" s="48"/>
      <c r="H52" s="48"/>
      <c r="I52" s="158"/>
      <c r="J52" s="48"/>
      <c r="K52" s="52"/>
    </row>
    <row r="53" spans="2:11" s="1" customFormat="1" ht="18" customHeight="1">
      <c r="B53" s="47"/>
      <c r="C53" s="41" t="s">
        <v>25</v>
      </c>
      <c r="D53" s="48"/>
      <c r="E53" s="48"/>
      <c r="F53" s="36" t="str">
        <f>F14</f>
        <v>Dobrošov</v>
      </c>
      <c r="G53" s="48"/>
      <c r="H53" s="48"/>
      <c r="I53" s="160" t="s">
        <v>27</v>
      </c>
      <c r="J53" s="161" t="str">
        <f>IF(J14="","",J14)</f>
        <v>3. 5. 2017</v>
      </c>
      <c r="K53" s="52"/>
    </row>
    <row r="54" spans="2:11" s="1" customFormat="1" ht="6.95" customHeight="1">
      <c r="B54" s="47"/>
      <c r="C54" s="48"/>
      <c r="D54" s="48"/>
      <c r="E54" s="48"/>
      <c r="F54" s="48"/>
      <c r="G54" s="48"/>
      <c r="H54" s="48"/>
      <c r="I54" s="158"/>
      <c r="J54" s="48"/>
      <c r="K54" s="52"/>
    </row>
    <row r="55" spans="2:11" s="1" customFormat="1" ht="13.5">
      <c r="B55" s="47"/>
      <c r="C55" s="41" t="s">
        <v>29</v>
      </c>
      <c r="D55" s="48"/>
      <c r="E55" s="48"/>
      <c r="F55" s="36" t="str">
        <f>E17</f>
        <v xml:space="preserve"> </v>
      </c>
      <c r="G55" s="48"/>
      <c r="H55" s="48"/>
      <c r="I55" s="160" t="s">
        <v>35</v>
      </c>
      <c r="J55" s="45" t="str">
        <f>E23</f>
        <v xml:space="preserve"> </v>
      </c>
      <c r="K55" s="52"/>
    </row>
    <row r="56" spans="2:11" s="1" customFormat="1" ht="14.4" customHeight="1">
      <c r="B56" s="47"/>
      <c r="C56" s="41" t="s">
        <v>33</v>
      </c>
      <c r="D56" s="48"/>
      <c r="E56" s="48"/>
      <c r="F56" s="36" t="str">
        <f>IF(E20="","",E20)</f>
        <v/>
      </c>
      <c r="G56" s="48"/>
      <c r="H56" s="48"/>
      <c r="I56" s="158"/>
      <c r="J56" s="186"/>
      <c r="K56" s="52"/>
    </row>
    <row r="57" spans="2:11" s="1" customFormat="1" ht="10.3" customHeight="1">
      <c r="B57" s="47"/>
      <c r="C57" s="48"/>
      <c r="D57" s="48"/>
      <c r="E57" s="48"/>
      <c r="F57" s="48"/>
      <c r="G57" s="48"/>
      <c r="H57" s="48"/>
      <c r="I57" s="158"/>
      <c r="J57" s="48"/>
      <c r="K57" s="52"/>
    </row>
    <row r="58" spans="2:11" s="1" customFormat="1" ht="29.25" customHeight="1">
      <c r="B58" s="47"/>
      <c r="C58" s="187" t="s">
        <v>281</v>
      </c>
      <c r="D58" s="174"/>
      <c r="E58" s="174"/>
      <c r="F58" s="174"/>
      <c r="G58" s="174"/>
      <c r="H58" s="174"/>
      <c r="I58" s="188"/>
      <c r="J58" s="189" t="s">
        <v>282</v>
      </c>
      <c r="K58" s="190"/>
    </row>
    <row r="59" spans="2:11" s="1" customFormat="1" ht="10.3" customHeight="1">
      <c r="B59" s="47"/>
      <c r="C59" s="48"/>
      <c r="D59" s="48"/>
      <c r="E59" s="48"/>
      <c r="F59" s="48"/>
      <c r="G59" s="48"/>
      <c r="H59" s="48"/>
      <c r="I59" s="158"/>
      <c r="J59" s="48"/>
      <c r="K59" s="52"/>
    </row>
    <row r="60" spans="2:47" s="1" customFormat="1" ht="29.25" customHeight="1">
      <c r="B60" s="47"/>
      <c r="C60" s="191" t="s">
        <v>287</v>
      </c>
      <c r="D60" s="48"/>
      <c r="E60" s="48"/>
      <c r="F60" s="48"/>
      <c r="G60" s="48"/>
      <c r="H60" s="48"/>
      <c r="I60" s="158"/>
      <c r="J60" s="170">
        <f>J93</f>
        <v>0</v>
      </c>
      <c r="K60" s="52"/>
      <c r="AU60" s="25" t="s">
        <v>288</v>
      </c>
    </row>
    <row r="61" spans="2:11" s="8" customFormat="1" ht="24.95" customHeight="1">
      <c r="B61" s="192"/>
      <c r="C61" s="193"/>
      <c r="D61" s="194" t="s">
        <v>291</v>
      </c>
      <c r="E61" s="195"/>
      <c r="F61" s="195"/>
      <c r="G61" s="195"/>
      <c r="H61" s="195"/>
      <c r="I61" s="196"/>
      <c r="J61" s="197">
        <f>J94</f>
        <v>0</v>
      </c>
      <c r="K61" s="198"/>
    </row>
    <row r="62" spans="2:11" s="9" customFormat="1" ht="19.9" customHeight="1">
      <c r="B62" s="200"/>
      <c r="C62" s="201"/>
      <c r="D62" s="202" t="s">
        <v>294</v>
      </c>
      <c r="E62" s="203"/>
      <c r="F62" s="203"/>
      <c r="G62" s="203"/>
      <c r="H62" s="203"/>
      <c r="I62" s="204"/>
      <c r="J62" s="205">
        <f>J95</f>
        <v>0</v>
      </c>
      <c r="K62" s="206"/>
    </row>
    <row r="63" spans="2:11" s="9" customFormat="1" ht="19.9" customHeight="1">
      <c r="B63" s="200"/>
      <c r="C63" s="201"/>
      <c r="D63" s="202" t="s">
        <v>297</v>
      </c>
      <c r="E63" s="203"/>
      <c r="F63" s="203"/>
      <c r="G63" s="203"/>
      <c r="H63" s="203"/>
      <c r="I63" s="204"/>
      <c r="J63" s="205">
        <f>J124</f>
        <v>0</v>
      </c>
      <c r="K63" s="206"/>
    </row>
    <row r="64" spans="2:11" s="9" customFormat="1" ht="19.9" customHeight="1">
      <c r="B64" s="200"/>
      <c r="C64" s="201"/>
      <c r="D64" s="202" t="s">
        <v>306</v>
      </c>
      <c r="E64" s="203"/>
      <c r="F64" s="203"/>
      <c r="G64" s="203"/>
      <c r="H64" s="203"/>
      <c r="I64" s="204"/>
      <c r="J64" s="205">
        <f>J165</f>
        <v>0</v>
      </c>
      <c r="K64" s="206"/>
    </row>
    <row r="65" spans="2:11" s="9" customFormat="1" ht="19.9" customHeight="1">
      <c r="B65" s="200"/>
      <c r="C65" s="201"/>
      <c r="D65" s="202" t="s">
        <v>309</v>
      </c>
      <c r="E65" s="203"/>
      <c r="F65" s="203"/>
      <c r="G65" s="203"/>
      <c r="H65" s="203"/>
      <c r="I65" s="204"/>
      <c r="J65" s="205">
        <f>J172</f>
        <v>0</v>
      </c>
      <c r="K65" s="206"/>
    </row>
    <row r="66" spans="2:11" s="9" customFormat="1" ht="19.9" customHeight="1">
      <c r="B66" s="200"/>
      <c r="C66" s="201"/>
      <c r="D66" s="202" t="s">
        <v>315</v>
      </c>
      <c r="E66" s="203"/>
      <c r="F66" s="203"/>
      <c r="G66" s="203"/>
      <c r="H66" s="203"/>
      <c r="I66" s="204"/>
      <c r="J66" s="205">
        <f>J182</f>
        <v>0</v>
      </c>
      <c r="K66" s="206"/>
    </row>
    <row r="67" spans="2:11" s="9" customFormat="1" ht="19.9" customHeight="1">
      <c r="B67" s="200"/>
      <c r="C67" s="201"/>
      <c r="D67" s="202" t="s">
        <v>321</v>
      </c>
      <c r="E67" s="203"/>
      <c r="F67" s="203"/>
      <c r="G67" s="203"/>
      <c r="H67" s="203"/>
      <c r="I67" s="204"/>
      <c r="J67" s="205">
        <f>J200</f>
        <v>0</v>
      </c>
      <c r="K67" s="206"/>
    </row>
    <row r="68" spans="2:11" s="8" customFormat="1" ht="24.95" customHeight="1">
      <c r="B68" s="192"/>
      <c r="C68" s="193"/>
      <c r="D68" s="194" t="s">
        <v>324</v>
      </c>
      <c r="E68" s="195"/>
      <c r="F68" s="195"/>
      <c r="G68" s="195"/>
      <c r="H68" s="195"/>
      <c r="I68" s="196"/>
      <c r="J68" s="197">
        <f>J202</f>
        <v>0</v>
      </c>
      <c r="K68" s="198"/>
    </row>
    <row r="69" spans="2:11" s="9" customFormat="1" ht="19.9" customHeight="1">
      <c r="B69" s="200"/>
      <c r="C69" s="201"/>
      <c r="D69" s="202" t="s">
        <v>327</v>
      </c>
      <c r="E69" s="203"/>
      <c r="F69" s="203"/>
      <c r="G69" s="203"/>
      <c r="H69" s="203"/>
      <c r="I69" s="204"/>
      <c r="J69" s="205">
        <f>J203</f>
        <v>0</v>
      </c>
      <c r="K69" s="206"/>
    </row>
    <row r="70" spans="2:11" s="9" customFormat="1" ht="19.9" customHeight="1">
      <c r="B70" s="200"/>
      <c r="C70" s="201"/>
      <c r="D70" s="202" t="s">
        <v>374</v>
      </c>
      <c r="E70" s="203"/>
      <c r="F70" s="203"/>
      <c r="G70" s="203"/>
      <c r="H70" s="203"/>
      <c r="I70" s="204"/>
      <c r="J70" s="205">
        <f>J209</f>
        <v>0</v>
      </c>
      <c r="K70" s="206"/>
    </row>
    <row r="71" spans="2:11" s="9" customFormat="1" ht="19.9" customHeight="1">
      <c r="B71" s="200"/>
      <c r="C71" s="201"/>
      <c r="D71" s="202" t="s">
        <v>4722</v>
      </c>
      <c r="E71" s="203"/>
      <c r="F71" s="203"/>
      <c r="G71" s="203"/>
      <c r="H71" s="203"/>
      <c r="I71" s="204"/>
      <c r="J71" s="205">
        <f>J216</f>
        <v>0</v>
      </c>
      <c r="K71" s="206"/>
    </row>
    <row r="72" spans="2:11" s="1" customFormat="1" ht="21.8" customHeight="1">
      <c r="B72" s="47"/>
      <c r="C72" s="48"/>
      <c r="D72" s="48"/>
      <c r="E72" s="48"/>
      <c r="F72" s="48"/>
      <c r="G72" s="48"/>
      <c r="H72" s="48"/>
      <c r="I72" s="158"/>
      <c r="J72" s="48"/>
      <c r="K72" s="52"/>
    </row>
    <row r="73" spans="2:11" s="1" customFormat="1" ht="6.95" customHeight="1">
      <c r="B73" s="68"/>
      <c r="C73" s="69"/>
      <c r="D73" s="69"/>
      <c r="E73" s="69"/>
      <c r="F73" s="69"/>
      <c r="G73" s="69"/>
      <c r="H73" s="69"/>
      <c r="I73" s="181"/>
      <c r="J73" s="69"/>
      <c r="K73" s="70"/>
    </row>
    <row r="77" spans="2:12" s="1" customFormat="1" ht="6.95" customHeight="1">
      <c r="B77" s="71"/>
      <c r="C77" s="72"/>
      <c r="D77" s="72"/>
      <c r="E77" s="72"/>
      <c r="F77" s="72"/>
      <c r="G77" s="72"/>
      <c r="H77" s="72"/>
      <c r="I77" s="184"/>
      <c r="J77" s="72"/>
      <c r="K77" s="72"/>
      <c r="L77" s="73"/>
    </row>
    <row r="78" spans="2:12" s="1" customFormat="1" ht="36.95" customHeight="1">
      <c r="B78" s="47"/>
      <c r="C78" s="74" t="s">
        <v>378</v>
      </c>
      <c r="D78" s="75"/>
      <c r="E78" s="75"/>
      <c r="F78" s="75"/>
      <c r="G78" s="75"/>
      <c r="H78" s="75"/>
      <c r="I78" s="208"/>
      <c r="J78" s="75"/>
      <c r="K78" s="75"/>
      <c r="L78" s="73"/>
    </row>
    <row r="79" spans="2:12" s="1" customFormat="1" ht="6.95" customHeight="1">
      <c r="B79" s="47"/>
      <c r="C79" s="75"/>
      <c r="D79" s="75"/>
      <c r="E79" s="75"/>
      <c r="F79" s="75"/>
      <c r="G79" s="75"/>
      <c r="H79" s="75"/>
      <c r="I79" s="208"/>
      <c r="J79" s="75"/>
      <c r="K79" s="75"/>
      <c r="L79" s="73"/>
    </row>
    <row r="80" spans="2:12" s="1" customFormat="1" ht="14.4" customHeight="1">
      <c r="B80" s="47"/>
      <c r="C80" s="77" t="s">
        <v>18</v>
      </c>
      <c r="D80" s="75"/>
      <c r="E80" s="75"/>
      <c r="F80" s="75"/>
      <c r="G80" s="75"/>
      <c r="H80" s="75"/>
      <c r="I80" s="208"/>
      <c r="J80" s="75"/>
      <c r="K80" s="75"/>
      <c r="L80" s="73"/>
    </row>
    <row r="81" spans="2:12" s="1" customFormat="1" ht="16.5" customHeight="1">
      <c r="B81" s="47"/>
      <c r="C81" s="75"/>
      <c r="D81" s="75"/>
      <c r="E81" s="209" t="str">
        <f>E7</f>
        <v>Revitalizace a zatraktivnění pevnosti - Stavební úpravy a přístavba návštěvnického centra</v>
      </c>
      <c r="F81" s="77"/>
      <c r="G81" s="77"/>
      <c r="H81" s="77"/>
      <c r="I81" s="208"/>
      <c r="J81" s="75"/>
      <c r="K81" s="75"/>
      <c r="L81" s="73"/>
    </row>
    <row r="82" spans="2:12" ht="13.5">
      <c r="B82" s="29"/>
      <c r="C82" s="77" t="s">
        <v>176</v>
      </c>
      <c r="D82" s="210"/>
      <c r="E82" s="210"/>
      <c r="F82" s="210"/>
      <c r="G82" s="210"/>
      <c r="H82" s="210"/>
      <c r="I82" s="149"/>
      <c r="J82" s="210"/>
      <c r="K82" s="210"/>
      <c r="L82" s="211"/>
    </row>
    <row r="83" spans="2:12" s="1" customFormat="1" ht="16.5" customHeight="1">
      <c r="B83" s="47"/>
      <c r="C83" s="75"/>
      <c r="D83" s="75"/>
      <c r="E83" s="209" t="s">
        <v>4715</v>
      </c>
      <c r="F83" s="75"/>
      <c r="G83" s="75"/>
      <c r="H83" s="75"/>
      <c r="I83" s="208"/>
      <c r="J83" s="75"/>
      <c r="K83" s="75"/>
      <c r="L83" s="73"/>
    </row>
    <row r="84" spans="2:12" s="1" customFormat="1" ht="14.4" customHeight="1">
      <c r="B84" s="47"/>
      <c r="C84" s="77" t="s">
        <v>182</v>
      </c>
      <c r="D84" s="75"/>
      <c r="E84" s="75"/>
      <c r="F84" s="75"/>
      <c r="G84" s="75"/>
      <c r="H84" s="75"/>
      <c r="I84" s="208"/>
      <c r="J84" s="75"/>
      <c r="K84" s="75"/>
      <c r="L84" s="73"/>
    </row>
    <row r="85" spans="2:12" s="1" customFormat="1" ht="17.25" customHeight="1">
      <c r="B85" s="47"/>
      <c r="C85" s="75"/>
      <c r="D85" s="75"/>
      <c r="E85" s="83" t="str">
        <f>E11</f>
        <v>rampa - Přístupová rampa</v>
      </c>
      <c r="F85" s="75"/>
      <c r="G85" s="75"/>
      <c r="H85" s="75"/>
      <c r="I85" s="208"/>
      <c r="J85" s="75"/>
      <c r="K85" s="75"/>
      <c r="L85" s="73"/>
    </row>
    <row r="86" spans="2:12" s="1" customFormat="1" ht="6.95" customHeight="1">
      <c r="B86" s="47"/>
      <c r="C86" s="75"/>
      <c r="D86" s="75"/>
      <c r="E86" s="75"/>
      <c r="F86" s="75"/>
      <c r="G86" s="75"/>
      <c r="H86" s="75"/>
      <c r="I86" s="208"/>
      <c r="J86" s="75"/>
      <c r="K86" s="75"/>
      <c r="L86" s="73"/>
    </row>
    <row r="87" spans="2:12" s="1" customFormat="1" ht="18" customHeight="1">
      <c r="B87" s="47"/>
      <c r="C87" s="77" t="s">
        <v>25</v>
      </c>
      <c r="D87" s="75"/>
      <c r="E87" s="75"/>
      <c r="F87" s="212" t="str">
        <f>F14</f>
        <v>Dobrošov</v>
      </c>
      <c r="G87" s="75"/>
      <c r="H87" s="75"/>
      <c r="I87" s="213" t="s">
        <v>27</v>
      </c>
      <c r="J87" s="86" t="str">
        <f>IF(J14="","",J14)</f>
        <v>3. 5. 2017</v>
      </c>
      <c r="K87" s="75"/>
      <c r="L87" s="73"/>
    </row>
    <row r="88" spans="2:12" s="1" customFormat="1" ht="6.95" customHeight="1">
      <c r="B88" s="47"/>
      <c r="C88" s="75"/>
      <c r="D88" s="75"/>
      <c r="E88" s="75"/>
      <c r="F88" s="75"/>
      <c r="G88" s="75"/>
      <c r="H88" s="75"/>
      <c r="I88" s="208"/>
      <c r="J88" s="75"/>
      <c r="K88" s="75"/>
      <c r="L88" s="73"/>
    </row>
    <row r="89" spans="2:12" s="1" customFormat="1" ht="13.5">
      <c r="B89" s="47"/>
      <c r="C89" s="77" t="s">
        <v>29</v>
      </c>
      <c r="D89" s="75"/>
      <c r="E89" s="75"/>
      <c r="F89" s="212" t="str">
        <f>E17</f>
        <v xml:space="preserve"> </v>
      </c>
      <c r="G89" s="75"/>
      <c r="H89" s="75"/>
      <c r="I89" s="213" t="s">
        <v>35</v>
      </c>
      <c r="J89" s="212" t="str">
        <f>E23</f>
        <v xml:space="preserve"> </v>
      </c>
      <c r="K89" s="75"/>
      <c r="L89" s="73"/>
    </row>
    <row r="90" spans="2:12" s="1" customFormat="1" ht="14.4" customHeight="1">
      <c r="B90" s="47"/>
      <c r="C90" s="77" t="s">
        <v>33</v>
      </c>
      <c r="D90" s="75"/>
      <c r="E90" s="75"/>
      <c r="F90" s="212" t="str">
        <f>IF(E20="","",E20)</f>
        <v/>
      </c>
      <c r="G90" s="75"/>
      <c r="H90" s="75"/>
      <c r="I90" s="208"/>
      <c r="J90" s="75"/>
      <c r="K90" s="75"/>
      <c r="L90" s="73"/>
    </row>
    <row r="91" spans="2:12" s="1" customFormat="1" ht="10.3" customHeight="1">
      <c r="B91" s="47"/>
      <c r="C91" s="75"/>
      <c r="D91" s="75"/>
      <c r="E91" s="75"/>
      <c r="F91" s="75"/>
      <c r="G91" s="75"/>
      <c r="H91" s="75"/>
      <c r="I91" s="208"/>
      <c r="J91" s="75"/>
      <c r="K91" s="75"/>
      <c r="L91" s="73"/>
    </row>
    <row r="92" spans="2:20" s="10" customFormat="1" ht="29.25" customHeight="1">
      <c r="B92" s="214"/>
      <c r="C92" s="215" t="s">
        <v>379</v>
      </c>
      <c r="D92" s="216" t="s">
        <v>58</v>
      </c>
      <c r="E92" s="216" t="s">
        <v>54</v>
      </c>
      <c r="F92" s="216" t="s">
        <v>380</v>
      </c>
      <c r="G92" s="216" t="s">
        <v>381</v>
      </c>
      <c r="H92" s="216" t="s">
        <v>382</v>
      </c>
      <c r="I92" s="217" t="s">
        <v>383</v>
      </c>
      <c r="J92" s="216" t="s">
        <v>282</v>
      </c>
      <c r="K92" s="218" t="s">
        <v>384</v>
      </c>
      <c r="L92" s="219"/>
      <c r="M92" s="103" t="s">
        <v>385</v>
      </c>
      <c r="N92" s="104" t="s">
        <v>43</v>
      </c>
      <c r="O92" s="104" t="s">
        <v>386</v>
      </c>
      <c r="P92" s="104" t="s">
        <v>387</v>
      </c>
      <c r="Q92" s="104" t="s">
        <v>388</v>
      </c>
      <c r="R92" s="104" t="s">
        <v>389</v>
      </c>
      <c r="S92" s="104" t="s">
        <v>390</v>
      </c>
      <c r="T92" s="105" t="s">
        <v>391</v>
      </c>
    </row>
    <row r="93" spans="2:63" s="1" customFormat="1" ht="29.25" customHeight="1">
      <c r="B93" s="47"/>
      <c r="C93" s="109" t="s">
        <v>287</v>
      </c>
      <c r="D93" s="75"/>
      <c r="E93" s="75"/>
      <c r="F93" s="75"/>
      <c r="G93" s="75"/>
      <c r="H93" s="75"/>
      <c r="I93" s="208"/>
      <c r="J93" s="220">
        <f>BK93</f>
        <v>0</v>
      </c>
      <c r="K93" s="75"/>
      <c r="L93" s="73"/>
      <c r="M93" s="106"/>
      <c r="N93" s="107"/>
      <c r="O93" s="107"/>
      <c r="P93" s="221">
        <f>P94+P202</f>
        <v>0</v>
      </c>
      <c r="Q93" s="107"/>
      <c r="R93" s="221">
        <f>R94+R202</f>
        <v>127.92986128000001</v>
      </c>
      <c r="S93" s="107"/>
      <c r="T93" s="222">
        <f>T94+T202</f>
        <v>0</v>
      </c>
      <c r="AT93" s="25" t="s">
        <v>72</v>
      </c>
      <c r="AU93" s="25" t="s">
        <v>288</v>
      </c>
      <c r="BK93" s="223">
        <f>BK94+BK202</f>
        <v>0</v>
      </c>
    </row>
    <row r="94" spans="2:63" s="11" customFormat="1" ht="37.4" customHeight="1">
      <c r="B94" s="224"/>
      <c r="C94" s="225"/>
      <c r="D94" s="226" t="s">
        <v>72</v>
      </c>
      <c r="E94" s="227" t="s">
        <v>392</v>
      </c>
      <c r="F94" s="227" t="s">
        <v>393</v>
      </c>
      <c r="G94" s="225"/>
      <c r="H94" s="225"/>
      <c r="I94" s="228"/>
      <c r="J94" s="229">
        <f>BK94</f>
        <v>0</v>
      </c>
      <c r="K94" s="225"/>
      <c r="L94" s="230"/>
      <c r="M94" s="231"/>
      <c r="N94" s="232"/>
      <c r="O94" s="232"/>
      <c r="P94" s="233">
        <f>P95+P124+P165+P172+P182+P200</f>
        <v>0</v>
      </c>
      <c r="Q94" s="232"/>
      <c r="R94" s="233">
        <f>R95+R124+R165+R172+R182+R200</f>
        <v>127.86303418000001</v>
      </c>
      <c r="S94" s="232"/>
      <c r="T94" s="234">
        <f>T95+T124+T165+T172+T182+T200</f>
        <v>0</v>
      </c>
      <c r="AR94" s="235" t="s">
        <v>24</v>
      </c>
      <c r="AT94" s="236" t="s">
        <v>72</v>
      </c>
      <c r="AU94" s="236" t="s">
        <v>73</v>
      </c>
      <c r="AY94" s="235" t="s">
        <v>394</v>
      </c>
      <c r="BK94" s="237">
        <f>BK95+BK124+BK165+BK172+BK182+BK200</f>
        <v>0</v>
      </c>
    </row>
    <row r="95" spans="2:63" s="11" customFormat="1" ht="19.9" customHeight="1">
      <c r="B95" s="224"/>
      <c r="C95" s="225"/>
      <c r="D95" s="226" t="s">
        <v>72</v>
      </c>
      <c r="E95" s="238" t="s">
        <v>24</v>
      </c>
      <c r="F95" s="238" t="s">
        <v>395</v>
      </c>
      <c r="G95" s="225"/>
      <c r="H95" s="225"/>
      <c r="I95" s="228"/>
      <c r="J95" s="239">
        <f>BK95</f>
        <v>0</v>
      </c>
      <c r="K95" s="225"/>
      <c r="L95" s="230"/>
      <c r="M95" s="231"/>
      <c r="N95" s="232"/>
      <c r="O95" s="232"/>
      <c r="P95" s="233">
        <f>SUM(P96:P123)</f>
        <v>0</v>
      </c>
      <c r="Q95" s="232"/>
      <c r="R95" s="233">
        <f>SUM(R96:R123)</f>
        <v>0</v>
      </c>
      <c r="S95" s="232"/>
      <c r="T95" s="234">
        <f>SUM(T96:T123)</f>
        <v>0</v>
      </c>
      <c r="AR95" s="235" t="s">
        <v>24</v>
      </c>
      <c r="AT95" s="236" t="s">
        <v>72</v>
      </c>
      <c r="AU95" s="236" t="s">
        <v>24</v>
      </c>
      <c r="AY95" s="235" t="s">
        <v>394</v>
      </c>
      <c r="BK95" s="237">
        <f>SUM(BK96:BK123)</f>
        <v>0</v>
      </c>
    </row>
    <row r="96" spans="2:65" s="1" customFormat="1" ht="16.5" customHeight="1">
      <c r="B96" s="47"/>
      <c r="C96" s="240" t="s">
        <v>24</v>
      </c>
      <c r="D96" s="240" t="s">
        <v>396</v>
      </c>
      <c r="E96" s="241" t="s">
        <v>4723</v>
      </c>
      <c r="F96" s="242" t="s">
        <v>4724</v>
      </c>
      <c r="G96" s="243" t="s">
        <v>425</v>
      </c>
      <c r="H96" s="244">
        <v>2.816</v>
      </c>
      <c r="I96" s="245"/>
      <c r="J96" s="246">
        <f>ROUND(I96*H96,2)</f>
        <v>0</v>
      </c>
      <c r="K96" s="242" t="s">
        <v>410</v>
      </c>
      <c r="L96" s="73"/>
      <c r="M96" s="247" t="s">
        <v>22</v>
      </c>
      <c r="N96" s="248" t="s">
        <v>44</v>
      </c>
      <c r="O96" s="48"/>
      <c r="P96" s="249">
        <f>O96*H96</f>
        <v>0</v>
      </c>
      <c r="Q96" s="249">
        <v>0</v>
      </c>
      <c r="R96" s="249">
        <f>Q96*H96</f>
        <v>0</v>
      </c>
      <c r="S96" s="249">
        <v>0</v>
      </c>
      <c r="T96" s="250">
        <f>S96*H96</f>
        <v>0</v>
      </c>
      <c r="AR96" s="25" t="s">
        <v>401</v>
      </c>
      <c r="AT96" s="25" t="s">
        <v>396</v>
      </c>
      <c r="AU96" s="25" t="s">
        <v>81</v>
      </c>
      <c r="AY96" s="25" t="s">
        <v>394</v>
      </c>
      <c r="BE96" s="251">
        <f>IF(N96="základní",J96,0)</f>
        <v>0</v>
      </c>
      <c r="BF96" s="251">
        <f>IF(N96="snížená",J96,0)</f>
        <v>0</v>
      </c>
      <c r="BG96" s="251">
        <f>IF(N96="zákl. přenesená",J96,0)</f>
        <v>0</v>
      </c>
      <c r="BH96" s="251">
        <f>IF(N96="sníž. přenesená",J96,0)</f>
        <v>0</v>
      </c>
      <c r="BI96" s="251">
        <f>IF(N96="nulová",J96,0)</f>
        <v>0</v>
      </c>
      <c r="BJ96" s="25" t="s">
        <v>24</v>
      </c>
      <c r="BK96" s="251">
        <f>ROUND(I96*H96,2)</f>
        <v>0</v>
      </c>
      <c r="BL96" s="25" t="s">
        <v>401</v>
      </c>
      <c r="BM96" s="25" t="s">
        <v>4725</v>
      </c>
    </row>
    <row r="97" spans="2:47" s="1" customFormat="1" ht="13.5">
      <c r="B97" s="47"/>
      <c r="C97" s="75"/>
      <c r="D97" s="252" t="s">
        <v>403</v>
      </c>
      <c r="E97" s="75"/>
      <c r="F97" s="253" t="s">
        <v>4726</v>
      </c>
      <c r="G97" s="75"/>
      <c r="H97" s="75"/>
      <c r="I97" s="208"/>
      <c r="J97" s="75"/>
      <c r="K97" s="75"/>
      <c r="L97" s="73"/>
      <c r="M97" s="254"/>
      <c r="N97" s="48"/>
      <c r="O97" s="48"/>
      <c r="P97" s="48"/>
      <c r="Q97" s="48"/>
      <c r="R97" s="48"/>
      <c r="S97" s="48"/>
      <c r="T97" s="96"/>
      <c r="AT97" s="25" t="s">
        <v>403</v>
      </c>
      <c r="AU97" s="25" t="s">
        <v>81</v>
      </c>
    </row>
    <row r="98" spans="2:51" s="12" customFormat="1" ht="13.5">
      <c r="B98" s="255"/>
      <c r="C98" s="256"/>
      <c r="D98" s="252" t="s">
        <v>405</v>
      </c>
      <c r="E98" s="257" t="s">
        <v>163</v>
      </c>
      <c r="F98" s="258" t="s">
        <v>4727</v>
      </c>
      <c r="G98" s="256"/>
      <c r="H98" s="259">
        <v>28.16</v>
      </c>
      <c r="I98" s="260"/>
      <c r="J98" s="256"/>
      <c r="K98" s="256"/>
      <c r="L98" s="261"/>
      <c r="M98" s="262"/>
      <c r="N98" s="263"/>
      <c r="O98" s="263"/>
      <c r="P98" s="263"/>
      <c r="Q98" s="263"/>
      <c r="R98" s="263"/>
      <c r="S98" s="263"/>
      <c r="T98" s="264"/>
      <c r="AT98" s="265" t="s">
        <v>405</v>
      </c>
      <c r="AU98" s="265" t="s">
        <v>81</v>
      </c>
      <c r="AV98" s="12" t="s">
        <v>81</v>
      </c>
      <c r="AW98" s="12" t="s">
        <v>36</v>
      </c>
      <c r="AX98" s="12" t="s">
        <v>73</v>
      </c>
      <c r="AY98" s="265" t="s">
        <v>394</v>
      </c>
    </row>
    <row r="99" spans="2:51" s="12" customFormat="1" ht="13.5">
      <c r="B99" s="255"/>
      <c r="C99" s="256"/>
      <c r="D99" s="252" t="s">
        <v>405</v>
      </c>
      <c r="E99" s="257" t="s">
        <v>22</v>
      </c>
      <c r="F99" s="258" t="s">
        <v>4728</v>
      </c>
      <c r="G99" s="256"/>
      <c r="H99" s="259">
        <v>2.816</v>
      </c>
      <c r="I99" s="260"/>
      <c r="J99" s="256"/>
      <c r="K99" s="256"/>
      <c r="L99" s="261"/>
      <c r="M99" s="262"/>
      <c r="N99" s="263"/>
      <c r="O99" s="263"/>
      <c r="P99" s="263"/>
      <c r="Q99" s="263"/>
      <c r="R99" s="263"/>
      <c r="S99" s="263"/>
      <c r="T99" s="264"/>
      <c r="AT99" s="265" t="s">
        <v>405</v>
      </c>
      <c r="AU99" s="265" t="s">
        <v>81</v>
      </c>
      <c r="AV99" s="12" t="s">
        <v>81</v>
      </c>
      <c r="AW99" s="12" t="s">
        <v>36</v>
      </c>
      <c r="AX99" s="12" t="s">
        <v>24</v>
      </c>
      <c r="AY99" s="265" t="s">
        <v>394</v>
      </c>
    </row>
    <row r="100" spans="2:65" s="1" customFormat="1" ht="16.5" customHeight="1">
      <c r="B100" s="47"/>
      <c r="C100" s="240" t="s">
        <v>81</v>
      </c>
      <c r="D100" s="240" t="s">
        <v>396</v>
      </c>
      <c r="E100" s="241" t="s">
        <v>4729</v>
      </c>
      <c r="F100" s="242" t="s">
        <v>4730</v>
      </c>
      <c r="G100" s="243" t="s">
        <v>425</v>
      </c>
      <c r="H100" s="244">
        <v>10.795</v>
      </c>
      <c r="I100" s="245"/>
      <c r="J100" s="246">
        <f>ROUND(I100*H100,2)</f>
        <v>0</v>
      </c>
      <c r="K100" s="242" t="s">
        <v>410</v>
      </c>
      <c r="L100" s="73"/>
      <c r="M100" s="247" t="s">
        <v>22</v>
      </c>
      <c r="N100" s="248" t="s">
        <v>44</v>
      </c>
      <c r="O100" s="48"/>
      <c r="P100" s="249">
        <f>O100*H100</f>
        <v>0</v>
      </c>
      <c r="Q100" s="249">
        <v>0</v>
      </c>
      <c r="R100" s="249">
        <f>Q100*H100</f>
        <v>0</v>
      </c>
      <c r="S100" s="249">
        <v>0</v>
      </c>
      <c r="T100" s="250">
        <f>S100*H100</f>
        <v>0</v>
      </c>
      <c r="AR100" s="25" t="s">
        <v>401</v>
      </c>
      <c r="AT100" s="25" t="s">
        <v>396</v>
      </c>
      <c r="AU100" s="25" t="s">
        <v>81</v>
      </c>
      <c r="AY100" s="25" t="s">
        <v>394</v>
      </c>
      <c r="BE100" s="251">
        <f>IF(N100="základní",J100,0)</f>
        <v>0</v>
      </c>
      <c r="BF100" s="251">
        <f>IF(N100="snížená",J100,0)</f>
        <v>0</v>
      </c>
      <c r="BG100" s="251">
        <f>IF(N100="zákl. přenesená",J100,0)</f>
        <v>0</v>
      </c>
      <c r="BH100" s="251">
        <f>IF(N100="sníž. přenesená",J100,0)</f>
        <v>0</v>
      </c>
      <c r="BI100" s="251">
        <f>IF(N100="nulová",J100,0)</f>
        <v>0</v>
      </c>
      <c r="BJ100" s="25" t="s">
        <v>24</v>
      </c>
      <c r="BK100" s="251">
        <f>ROUND(I100*H100,2)</f>
        <v>0</v>
      </c>
      <c r="BL100" s="25" t="s">
        <v>401</v>
      </c>
      <c r="BM100" s="25" t="s">
        <v>4731</v>
      </c>
    </row>
    <row r="101" spans="2:47" s="1" customFormat="1" ht="13.5">
      <c r="B101" s="47"/>
      <c r="C101" s="75"/>
      <c r="D101" s="252" t="s">
        <v>403</v>
      </c>
      <c r="E101" s="75"/>
      <c r="F101" s="253" t="s">
        <v>4732</v>
      </c>
      <c r="G101" s="75"/>
      <c r="H101" s="75"/>
      <c r="I101" s="208"/>
      <c r="J101" s="75"/>
      <c r="K101" s="75"/>
      <c r="L101" s="73"/>
      <c r="M101" s="254"/>
      <c r="N101" s="48"/>
      <c r="O101" s="48"/>
      <c r="P101" s="48"/>
      <c r="Q101" s="48"/>
      <c r="R101" s="48"/>
      <c r="S101" s="48"/>
      <c r="T101" s="96"/>
      <c r="AT101" s="25" t="s">
        <v>403</v>
      </c>
      <c r="AU101" s="25" t="s">
        <v>81</v>
      </c>
    </row>
    <row r="102" spans="2:51" s="12" customFormat="1" ht="13.5">
      <c r="B102" s="255"/>
      <c r="C102" s="256"/>
      <c r="D102" s="252" t="s">
        <v>405</v>
      </c>
      <c r="E102" s="257" t="s">
        <v>190</v>
      </c>
      <c r="F102" s="258" t="s">
        <v>4733</v>
      </c>
      <c r="G102" s="256"/>
      <c r="H102" s="259">
        <v>10.795</v>
      </c>
      <c r="I102" s="260"/>
      <c r="J102" s="256"/>
      <c r="K102" s="256"/>
      <c r="L102" s="261"/>
      <c r="M102" s="262"/>
      <c r="N102" s="263"/>
      <c r="O102" s="263"/>
      <c r="P102" s="263"/>
      <c r="Q102" s="263"/>
      <c r="R102" s="263"/>
      <c r="S102" s="263"/>
      <c r="T102" s="264"/>
      <c r="AT102" s="265" t="s">
        <v>405</v>
      </c>
      <c r="AU102" s="265" t="s">
        <v>81</v>
      </c>
      <c r="AV102" s="12" t="s">
        <v>81</v>
      </c>
      <c r="AW102" s="12" t="s">
        <v>36</v>
      </c>
      <c r="AX102" s="12" t="s">
        <v>24</v>
      </c>
      <c r="AY102" s="265" t="s">
        <v>394</v>
      </c>
    </row>
    <row r="103" spans="2:65" s="1" customFormat="1" ht="16.5" customHeight="1">
      <c r="B103" s="47"/>
      <c r="C103" s="240" t="s">
        <v>413</v>
      </c>
      <c r="D103" s="240" t="s">
        <v>396</v>
      </c>
      <c r="E103" s="241" t="s">
        <v>4734</v>
      </c>
      <c r="F103" s="242" t="s">
        <v>4735</v>
      </c>
      <c r="G103" s="243" t="s">
        <v>425</v>
      </c>
      <c r="H103" s="244">
        <v>6.088</v>
      </c>
      <c r="I103" s="245"/>
      <c r="J103" s="246">
        <f>ROUND(I103*H103,2)</f>
        <v>0</v>
      </c>
      <c r="K103" s="242" t="s">
        <v>410</v>
      </c>
      <c r="L103" s="73"/>
      <c r="M103" s="247" t="s">
        <v>22</v>
      </c>
      <c r="N103" s="248" t="s">
        <v>44</v>
      </c>
      <c r="O103" s="48"/>
      <c r="P103" s="249">
        <f>O103*H103</f>
        <v>0</v>
      </c>
      <c r="Q103" s="249">
        <v>0</v>
      </c>
      <c r="R103" s="249">
        <f>Q103*H103</f>
        <v>0</v>
      </c>
      <c r="S103" s="249">
        <v>0</v>
      </c>
      <c r="T103" s="250">
        <f>S103*H103</f>
        <v>0</v>
      </c>
      <c r="AR103" s="25" t="s">
        <v>401</v>
      </c>
      <c r="AT103" s="25" t="s">
        <v>396</v>
      </c>
      <c r="AU103" s="25" t="s">
        <v>81</v>
      </c>
      <c r="AY103" s="25" t="s">
        <v>394</v>
      </c>
      <c r="BE103" s="251">
        <f>IF(N103="základní",J103,0)</f>
        <v>0</v>
      </c>
      <c r="BF103" s="251">
        <f>IF(N103="snížená",J103,0)</f>
        <v>0</v>
      </c>
      <c r="BG103" s="251">
        <f>IF(N103="zákl. přenesená",J103,0)</f>
        <v>0</v>
      </c>
      <c r="BH103" s="251">
        <f>IF(N103="sníž. přenesená",J103,0)</f>
        <v>0</v>
      </c>
      <c r="BI103" s="251">
        <f>IF(N103="nulová",J103,0)</f>
        <v>0</v>
      </c>
      <c r="BJ103" s="25" t="s">
        <v>24</v>
      </c>
      <c r="BK103" s="251">
        <f>ROUND(I103*H103,2)</f>
        <v>0</v>
      </c>
      <c r="BL103" s="25" t="s">
        <v>401</v>
      </c>
      <c r="BM103" s="25" t="s">
        <v>4736</v>
      </c>
    </row>
    <row r="104" spans="2:47" s="1" customFormat="1" ht="13.5">
      <c r="B104" s="47"/>
      <c r="C104" s="75"/>
      <c r="D104" s="252" t="s">
        <v>403</v>
      </c>
      <c r="E104" s="75"/>
      <c r="F104" s="253" t="s">
        <v>4737</v>
      </c>
      <c r="G104" s="75"/>
      <c r="H104" s="75"/>
      <c r="I104" s="208"/>
      <c r="J104" s="75"/>
      <c r="K104" s="75"/>
      <c r="L104" s="73"/>
      <c r="M104" s="254"/>
      <c r="N104" s="48"/>
      <c r="O104" s="48"/>
      <c r="P104" s="48"/>
      <c r="Q104" s="48"/>
      <c r="R104" s="48"/>
      <c r="S104" s="48"/>
      <c r="T104" s="96"/>
      <c r="AT104" s="25" t="s">
        <v>403</v>
      </c>
      <c r="AU104" s="25" t="s">
        <v>81</v>
      </c>
    </row>
    <row r="105" spans="2:51" s="12" customFormat="1" ht="13.5">
      <c r="B105" s="255"/>
      <c r="C105" s="256"/>
      <c r="D105" s="252" t="s">
        <v>405</v>
      </c>
      <c r="E105" s="257" t="s">
        <v>22</v>
      </c>
      <c r="F105" s="258" t="s">
        <v>4738</v>
      </c>
      <c r="G105" s="256"/>
      <c r="H105" s="259">
        <v>6.088</v>
      </c>
      <c r="I105" s="260"/>
      <c r="J105" s="256"/>
      <c r="K105" s="256"/>
      <c r="L105" s="261"/>
      <c r="M105" s="262"/>
      <c r="N105" s="263"/>
      <c r="O105" s="263"/>
      <c r="P105" s="263"/>
      <c r="Q105" s="263"/>
      <c r="R105" s="263"/>
      <c r="S105" s="263"/>
      <c r="T105" s="264"/>
      <c r="AT105" s="265" t="s">
        <v>405</v>
      </c>
      <c r="AU105" s="265" t="s">
        <v>81</v>
      </c>
      <c r="AV105" s="12" t="s">
        <v>81</v>
      </c>
      <c r="AW105" s="12" t="s">
        <v>36</v>
      </c>
      <c r="AX105" s="12" t="s">
        <v>24</v>
      </c>
      <c r="AY105" s="265" t="s">
        <v>394</v>
      </c>
    </row>
    <row r="106" spans="2:65" s="1" customFormat="1" ht="16.5" customHeight="1">
      <c r="B106" s="47"/>
      <c r="C106" s="240" t="s">
        <v>401</v>
      </c>
      <c r="D106" s="240" t="s">
        <v>396</v>
      </c>
      <c r="E106" s="241" t="s">
        <v>534</v>
      </c>
      <c r="F106" s="242" t="s">
        <v>535</v>
      </c>
      <c r="G106" s="243" t="s">
        <v>425</v>
      </c>
      <c r="H106" s="244">
        <v>7.751</v>
      </c>
      <c r="I106" s="245"/>
      <c r="J106" s="246">
        <f>ROUND(I106*H106,2)</f>
        <v>0</v>
      </c>
      <c r="K106" s="242" t="s">
        <v>410</v>
      </c>
      <c r="L106" s="73"/>
      <c r="M106" s="247" t="s">
        <v>22</v>
      </c>
      <c r="N106" s="248" t="s">
        <v>44</v>
      </c>
      <c r="O106" s="48"/>
      <c r="P106" s="249">
        <f>O106*H106</f>
        <v>0</v>
      </c>
      <c r="Q106" s="249">
        <v>0</v>
      </c>
      <c r="R106" s="249">
        <f>Q106*H106</f>
        <v>0</v>
      </c>
      <c r="S106" s="249">
        <v>0</v>
      </c>
      <c r="T106" s="250">
        <f>S106*H106</f>
        <v>0</v>
      </c>
      <c r="AR106" s="25" t="s">
        <v>401</v>
      </c>
      <c r="AT106" s="25" t="s">
        <v>396</v>
      </c>
      <c r="AU106" s="25" t="s">
        <v>81</v>
      </c>
      <c r="AY106" s="25" t="s">
        <v>394</v>
      </c>
      <c r="BE106" s="251">
        <f>IF(N106="základní",J106,0)</f>
        <v>0</v>
      </c>
      <c r="BF106" s="251">
        <f>IF(N106="snížená",J106,0)</f>
        <v>0</v>
      </c>
      <c r="BG106" s="251">
        <f>IF(N106="zákl. přenesená",J106,0)</f>
        <v>0</v>
      </c>
      <c r="BH106" s="251">
        <f>IF(N106="sníž. přenesená",J106,0)</f>
        <v>0</v>
      </c>
      <c r="BI106" s="251">
        <f>IF(N106="nulová",J106,0)</f>
        <v>0</v>
      </c>
      <c r="BJ106" s="25" t="s">
        <v>24</v>
      </c>
      <c r="BK106" s="251">
        <f>ROUND(I106*H106,2)</f>
        <v>0</v>
      </c>
      <c r="BL106" s="25" t="s">
        <v>401</v>
      </c>
      <c r="BM106" s="25" t="s">
        <v>4739</v>
      </c>
    </row>
    <row r="107" spans="2:47" s="1" customFormat="1" ht="13.5">
      <c r="B107" s="47"/>
      <c r="C107" s="75"/>
      <c r="D107" s="252" t="s">
        <v>403</v>
      </c>
      <c r="E107" s="75"/>
      <c r="F107" s="253" t="s">
        <v>537</v>
      </c>
      <c r="G107" s="75"/>
      <c r="H107" s="75"/>
      <c r="I107" s="208"/>
      <c r="J107" s="75"/>
      <c r="K107" s="75"/>
      <c r="L107" s="73"/>
      <c r="M107" s="254"/>
      <c r="N107" s="48"/>
      <c r="O107" s="48"/>
      <c r="P107" s="48"/>
      <c r="Q107" s="48"/>
      <c r="R107" s="48"/>
      <c r="S107" s="48"/>
      <c r="T107" s="96"/>
      <c r="AT107" s="25" t="s">
        <v>403</v>
      </c>
      <c r="AU107" s="25" t="s">
        <v>81</v>
      </c>
    </row>
    <row r="108" spans="2:51" s="12" customFormat="1" ht="13.5">
      <c r="B108" s="255"/>
      <c r="C108" s="256"/>
      <c r="D108" s="252" t="s">
        <v>405</v>
      </c>
      <c r="E108" s="257" t="s">
        <v>4718</v>
      </c>
      <c r="F108" s="258" t="s">
        <v>4740</v>
      </c>
      <c r="G108" s="256"/>
      <c r="H108" s="259">
        <v>7.751</v>
      </c>
      <c r="I108" s="260"/>
      <c r="J108" s="256"/>
      <c r="K108" s="256"/>
      <c r="L108" s="261"/>
      <c r="M108" s="262"/>
      <c r="N108" s="263"/>
      <c r="O108" s="263"/>
      <c r="P108" s="263"/>
      <c r="Q108" s="263"/>
      <c r="R108" s="263"/>
      <c r="S108" s="263"/>
      <c r="T108" s="264"/>
      <c r="AT108" s="265" t="s">
        <v>405</v>
      </c>
      <c r="AU108" s="265" t="s">
        <v>81</v>
      </c>
      <c r="AV108" s="12" t="s">
        <v>81</v>
      </c>
      <c r="AW108" s="12" t="s">
        <v>36</v>
      </c>
      <c r="AX108" s="12" t="s">
        <v>24</v>
      </c>
      <c r="AY108" s="265" t="s">
        <v>394</v>
      </c>
    </row>
    <row r="109" spans="2:65" s="1" customFormat="1" ht="16.5" customHeight="1">
      <c r="B109" s="47"/>
      <c r="C109" s="240" t="s">
        <v>422</v>
      </c>
      <c r="D109" s="240" t="s">
        <v>396</v>
      </c>
      <c r="E109" s="241" t="s">
        <v>4741</v>
      </c>
      <c r="F109" s="242" t="s">
        <v>4742</v>
      </c>
      <c r="G109" s="243" t="s">
        <v>425</v>
      </c>
      <c r="H109" s="244">
        <v>3.044</v>
      </c>
      <c r="I109" s="245"/>
      <c r="J109" s="246">
        <f>ROUND(I109*H109,2)</f>
        <v>0</v>
      </c>
      <c r="K109" s="242" t="s">
        <v>410</v>
      </c>
      <c r="L109" s="73"/>
      <c r="M109" s="247" t="s">
        <v>22</v>
      </c>
      <c r="N109" s="248" t="s">
        <v>44</v>
      </c>
      <c r="O109" s="48"/>
      <c r="P109" s="249">
        <f>O109*H109</f>
        <v>0</v>
      </c>
      <c r="Q109" s="249">
        <v>0</v>
      </c>
      <c r="R109" s="249">
        <f>Q109*H109</f>
        <v>0</v>
      </c>
      <c r="S109" s="249">
        <v>0</v>
      </c>
      <c r="T109" s="250">
        <f>S109*H109</f>
        <v>0</v>
      </c>
      <c r="AR109" s="25" t="s">
        <v>401</v>
      </c>
      <c r="AT109" s="25" t="s">
        <v>396</v>
      </c>
      <c r="AU109" s="25" t="s">
        <v>81</v>
      </c>
      <c r="AY109" s="25" t="s">
        <v>394</v>
      </c>
      <c r="BE109" s="251">
        <f>IF(N109="základní",J109,0)</f>
        <v>0</v>
      </c>
      <c r="BF109" s="251">
        <f>IF(N109="snížená",J109,0)</f>
        <v>0</v>
      </c>
      <c r="BG109" s="251">
        <f>IF(N109="zákl. přenesená",J109,0)</f>
        <v>0</v>
      </c>
      <c r="BH109" s="251">
        <f>IF(N109="sníž. přenesená",J109,0)</f>
        <v>0</v>
      </c>
      <c r="BI109" s="251">
        <f>IF(N109="nulová",J109,0)</f>
        <v>0</v>
      </c>
      <c r="BJ109" s="25" t="s">
        <v>24</v>
      </c>
      <c r="BK109" s="251">
        <f>ROUND(I109*H109,2)</f>
        <v>0</v>
      </c>
      <c r="BL109" s="25" t="s">
        <v>401</v>
      </c>
      <c r="BM109" s="25" t="s">
        <v>4743</v>
      </c>
    </row>
    <row r="110" spans="2:47" s="1" customFormat="1" ht="13.5">
      <c r="B110" s="47"/>
      <c r="C110" s="75"/>
      <c r="D110" s="252" t="s">
        <v>403</v>
      </c>
      <c r="E110" s="75"/>
      <c r="F110" s="253" t="s">
        <v>4744</v>
      </c>
      <c r="G110" s="75"/>
      <c r="H110" s="75"/>
      <c r="I110" s="208"/>
      <c r="J110" s="75"/>
      <c r="K110" s="75"/>
      <c r="L110" s="73"/>
      <c r="M110" s="254"/>
      <c r="N110" s="48"/>
      <c r="O110" s="48"/>
      <c r="P110" s="48"/>
      <c r="Q110" s="48"/>
      <c r="R110" s="48"/>
      <c r="S110" s="48"/>
      <c r="T110" s="96"/>
      <c r="AT110" s="25" t="s">
        <v>403</v>
      </c>
      <c r="AU110" s="25" t="s">
        <v>81</v>
      </c>
    </row>
    <row r="111" spans="2:51" s="12" customFormat="1" ht="13.5">
      <c r="B111" s="255"/>
      <c r="C111" s="256"/>
      <c r="D111" s="252" t="s">
        <v>405</v>
      </c>
      <c r="E111" s="257" t="s">
        <v>22</v>
      </c>
      <c r="F111" s="258" t="s">
        <v>4716</v>
      </c>
      <c r="G111" s="256"/>
      <c r="H111" s="259">
        <v>3.044</v>
      </c>
      <c r="I111" s="260"/>
      <c r="J111" s="256"/>
      <c r="K111" s="256"/>
      <c r="L111" s="261"/>
      <c r="M111" s="262"/>
      <c r="N111" s="263"/>
      <c r="O111" s="263"/>
      <c r="P111" s="263"/>
      <c r="Q111" s="263"/>
      <c r="R111" s="263"/>
      <c r="S111" s="263"/>
      <c r="T111" s="264"/>
      <c r="AT111" s="265" t="s">
        <v>405</v>
      </c>
      <c r="AU111" s="265" t="s">
        <v>81</v>
      </c>
      <c r="AV111" s="12" t="s">
        <v>81</v>
      </c>
      <c r="AW111" s="12" t="s">
        <v>36</v>
      </c>
      <c r="AX111" s="12" t="s">
        <v>24</v>
      </c>
      <c r="AY111" s="265" t="s">
        <v>394</v>
      </c>
    </row>
    <row r="112" spans="2:65" s="1" customFormat="1" ht="16.5" customHeight="1">
      <c r="B112" s="47"/>
      <c r="C112" s="240" t="s">
        <v>432</v>
      </c>
      <c r="D112" s="240" t="s">
        <v>396</v>
      </c>
      <c r="E112" s="241" t="s">
        <v>546</v>
      </c>
      <c r="F112" s="242" t="s">
        <v>547</v>
      </c>
      <c r="G112" s="243" t="s">
        <v>425</v>
      </c>
      <c r="H112" s="244">
        <v>7.751</v>
      </c>
      <c r="I112" s="245"/>
      <c r="J112" s="246">
        <f>ROUND(I112*H112,2)</f>
        <v>0</v>
      </c>
      <c r="K112" s="242" t="s">
        <v>410</v>
      </c>
      <c r="L112" s="73"/>
      <c r="M112" s="247" t="s">
        <v>22</v>
      </c>
      <c r="N112" s="248" t="s">
        <v>44</v>
      </c>
      <c r="O112" s="48"/>
      <c r="P112" s="249">
        <f>O112*H112</f>
        <v>0</v>
      </c>
      <c r="Q112" s="249">
        <v>0</v>
      </c>
      <c r="R112" s="249">
        <f>Q112*H112</f>
        <v>0</v>
      </c>
      <c r="S112" s="249">
        <v>0</v>
      </c>
      <c r="T112" s="250">
        <f>S112*H112</f>
        <v>0</v>
      </c>
      <c r="AR112" s="25" t="s">
        <v>401</v>
      </c>
      <c r="AT112" s="25" t="s">
        <v>396</v>
      </c>
      <c r="AU112" s="25" t="s">
        <v>81</v>
      </c>
      <c r="AY112" s="25" t="s">
        <v>394</v>
      </c>
      <c r="BE112" s="251">
        <f>IF(N112="základní",J112,0)</f>
        <v>0</v>
      </c>
      <c r="BF112" s="251">
        <f>IF(N112="snížená",J112,0)</f>
        <v>0</v>
      </c>
      <c r="BG112" s="251">
        <f>IF(N112="zákl. přenesená",J112,0)</f>
        <v>0</v>
      </c>
      <c r="BH112" s="251">
        <f>IF(N112="sníž. přenesená",J112,0)</f>
        <v>0</v>
      </c>
      <c r="BI112" s="251">
        <f>IF(N112="nulová",J112,0)</f>
        <v>0</v>
      </c>
      <c r="BJ112" s="25" t="s">
        <v>24</v>
      </c>
      <c r="BK112" s="251">
        <f>ROUND(I112*H112,2)</f>
        <v>0</v>
      </c>
      <c r="BL112" s="25" t="s">
        <v>401</v>
      </c>
      <c r="BM112" s="25" t="s">
        <v>4745</v>
      </c>
    </row>
    <row r="113" spans="2:47" s="1" customFormat="1" ht="13.5">
      <c r="B113" s="47"/>
      <c r="C113" s="75"/>
      <c r="D113" s="252" t="s">
        <v>403</v>
      </c>
      <c r="E113" s="75"/>
      <c r="F113" s="253" t="s">
        <v>547</v>
      </c>
      <c r="G113" s="75"/>
      <c r="H113" s="75"/>
      <c r="I113" s="208"/>
      <c r="J113" s="75"/>
      <c r="K113" s="75"/>
      <c r="L113" s="73"/>
      <c r="M113" s="254"/>
      <c r="N113" s="48"/>
      <c r="O113" s="48"/>
      <c r="P113" s="48"/>
      <c r="Q113" s="48"/>
      <c r="R113" s="48"/>
      <c r="S113" s="48"/>
      <c r="T113" s="96"/>
      <c r="AT113" s="25" t="s">
        <v>403</v>
      </c>
      <c r="AU113" s="25" t="s">
        <v>81</v>
      </c>
    </row>
    <row r="114" spans="2:51" s="12" customFormat="1" ht="13.5">
      <c r="B114" s="255"/>
      <c r="C114" s="256"/>
      <c r="D114" s="252" t="s">
        <v>405</v>
      </c>
      <c r="E114" s="257" t="s">
        <v>22</v>
      </c>
      <c r="F114" s="258" t="s">
        <v>4718</v>
      </c>
      <c r="G114" s="256"/>
      <c r="H114" s="259">
        <v>7.751</v>
      </c>
      <c r="I114" s="260"/>
      <c r="J114" s="256"/>
      <c r="K114" s="256"/>
      <c r="L114" s="261"/>
      <c r="M114" s="262"/>
      <c r="N114" s="263"/>
      <c r="O114" s="263"/>
      <c r="P114" s="263"/>
      <c r="Q114" s="263"/>
      <c r="R114" s="263"/>
      <c r="S114" s="263"/>
      <c r="T114" s="264"/>
      <c r="AT114" s="265" t="s">
        <v>405</v>
      </c>
      <c r="AU114" s="265" t="s">
        <v>81</v>
      </c>
      <c r="AV114" s="12" t="s">
        <v>81</v>
      </c>
      <c r="AW114" s="12" t="s">
        <v>36</v>
      </c>
      <c r="AX114" s="12" t="s">
        <v>24</v>
      </c>
      <c r="AY114" s="265" t="s">
        <v>394</v>
      </c>
    </row>
    <row r="115" spans="2:65" s="1" customFormat="1" ht="16.5" customHeight="1">
      <c r="B115" s="47"/>
      <c r="C115" s="240" t="s">
        <v>437</v>
      </c>
      <c r="D115" s="240" t="s">
        <v>396</v>
      </c>
      <c r="E115" s="241" t="s">
        <v>550</v>
      </c>
      <c r="F115" s="242" t="s">
        <v>551</v>
      </c>
      <c r="G115" s="243" t="s">
        <v>552</v>
      </c>
      <c r="H115" s="244">
        <v>13.952</v>
      </c>
      <c r="I115" s="245"/>
      <c r="J115" s="246">
        <f>ROUND(I115*H115,2)</f>
        <v>0</v>
      </c>
      <c r="K115" s="242" t="s">
        <v>410</v>
      </c>
      <c r="L115" s="73"/>
      <c r="M115" s="247" t="s">
        <v>22</v>
      </c>
      <c r="N115" s="248" t="s">
        <v>44</v>
      </c>
      <c r="O115" s="48"/>
      <c r="P115" s="249">
        <f>O115*H115</f>
        <v>0</v>
      </c>
      <c r="Q115" s="249">
        <v>0</v>
      </c>
      <c r="R115" s="249">
        <f>Q115*H115</f>
        <v>0</v>
      </c>
      <c r="S115" s="249">
        <v>0</v>
      </c>
      <c r="T115" s="250">
        <f>S115*H115</f>
        <v>0</v>
      </c>
      <c r="AR115" s="25" t="s">
        <v>401</v>
      </c>
      <c r="AT115" s="25" t="s">
        <v>396</v>
      </c>
      <c r="AU115" s="25" t="s">
        <v>81</v>
      </c>
      <c r="AY115" s="25" t="s">
        <v>394</v>
      </c>
      <c r="BE115" s="251">
        <f>IF(N115="základní",J115,0)</f>
        <v>0</v>
      </c>
      <c r="BF115" s="251">
        <f>IF(N115="snížená",J115,0)</f>
        <v>0</v>
      </c>
      <c r="BG115" s="251">
        <f>IF(N115="zákl. přenesená",J115,0)</f>
        <v>0</v>
      </c>
      <c r="BH115" s="251">
        <f>IF(N115="sníž. přenesená",J115,0)</f>
        <v>0</v>
      </c>
      <c r="BI115" s="251">
        <f>IF(N115="nulová",J115,0)</f>
        <v>0</v>
      </c>
      <c r="BJ115" s="25" t="s">
        <v>24</v>
      </c>
      <c r="BK115" s="251">
        <f>ROUND(I115*H115,2)</f>
        <v>0</v>
      </c>
      <c r="BL115" s="25" t="s">
        <v>401</v>
      </c>
      <c r="BM115" s="25" t="s">
        <v>4746</v>
      </c>
    </row>
    <row r="116" spans="2:47" s="1" customFormat="1" ht="13.5">
      <c r="B116" s="47"/>
      <c r="C116" s="75"/>
      <c r="D116" s="252" t="s">
        <v>403</v>
      </c>
      <c r="E116" s="75"/>
      <c r="F116" s="253" t="s">
        <v>554</v>
      </c>
      <c r="G116" s="75"/>
      <c r="H116" s="75"/>
      <c r="I116" s="208"/>
      <c r="J116" s="75"/>
      <c r="K116" s="75"/>
      <c r="L116" s="73"/>
      <c r="M116" s="254"/>
      <c r="N116" s="48"/>
      <c r="O116" s="48"/>
      <c r="P116" s="48"/>
      <c r="Q116" s="48"/>
      <c r="R116" s="48"/>
      <c r="S116" s="48"/>
      <c r="T116" s="96"/>
      <c r="AT116" s="25" t="s">
        <v>403</v>
      </c>
      <c r="AU116" s="25" t="s">
        <v>81</v>
      </c>
    </row>
    <row r="117" spans="2:51" s="12" customFormat="1" ht="13.5">
      <c r="B117" s="255"/>
      <c r="C117" s="256"/>
      <c r="D117" s="252" t="s">
        <v>405</v>
      </c>
      <c r="E117" s="257" t="s">
        <v>22</v>
      </c>
      <c r="F117" s="258" t="s">
        <v>4747</v>
      </c>
      <c r="G117" s="256"/>
      <c r="H117" s="259">
        <v>13.952</v>
      </c>
      <c r="I117" s="260"/>
      <c r="J117" s="256"/>
      <c r="K117" s="256"/>
      <c r="L117" s="261"/>
      <c r="M117" s="262"/>
      <c r="N117" s="263"/>
      <c r="O117" s="263"/>
      <c r="P117" s="263"/>
      <c r="Q117" s="263"/>
      <c r="R117" s="263"/>
      <c r="S117" s="263"/>
      <c r="T117" s="264"/>
      <c r="AT117" s="265" t="s">
        <v>405</v>
      </c>
      <c r="AU117" s="265" t="s">
        <v>81</v>
      </c>
      <c r="AV117" s="12" t="s">
        <v>81</v>
      </c>
      <c r="AW117" s="12" t="s">
        <v>36</v>
      </c>
      <c r="AX117" s="12" t="s">
        <v>24</v>
      </c>
      <c r="AY117" s="265" t="s">
        <v>394</v>
      </c>
    </row>
    <row r="118" spans="2:65" s="1" customFormat="1" ht="16.5" customHeight="1">
      <c r="B118" s="47"/>
      <c r="C118" s="240" t="s">
        <v>443</v>
      </c>
      <c r="D118" s="240" t="s">
        <v>396</v>
      </c>
      <c r="E118" s="241" t="s">
        <v>557</v>
      </c>
      <c r="F118" s="242" t="s">
        <v>558</v>
      </c>
      <c r="G118" s="243" t="s">
        <v>425</v>
      </c>
      <c r="H118" s="244">
        <v>3.044</v>
      </c>
      <c r="I118" s="245"/>
      <c r="J118" s="246">
        <f>ROUND(I118*H118,2)</f>
        <v>0</v>
      </c>
      <c r="K118" s="242" t="s">
        <v>410</v>
      </c>
      <c r="L118" s="73"/>
      <c r="M118" s="247" t="s">
        <v>22</v>
      </c>
      <c r="N118" s="248" t="s">
        <v>44</v>
      </c>
      <c r="O118" s="48"/>
      <c r="P118" s="249">
        <f>O118*H118</f>
        <v>0</v>
      </c>
      <c r="Q118" s="249">
        <v>0</v>
      </c>
      <c r="R118" s="249">
        <f>Q118*H118</f>
        <v>0</v>
      </c>
      <c r="S118" s="249">
        <v>0</v>
      </c>
      <c r="T118" s="250">
        <f>S118*H118</f>
        <v>0</v>
      </c>
      <c r="AR118" s="25" t="s">
        <v>401</v>
      </c>
      <c r="AT118" s="25" t="s">
        <v>396</v>
      </c>
      <c r="AU118" s="25" t="s">
        <v>81</v>
      </c>
      <c r="AY118" s="25" t="s">
        <v>394</v>
      </c>
      <c r="BE118" s="251">
        <f>IF(N118="základní",J118,0)</f>
        <v>0</v>
      </c>
      <c r="BF118" s="251">
        <f>IF(N118="snížená",J118,0)</f>
        <v>0</v>
      </c>
      <c r="BG118" s="251">
        <f>IF(N118="zákl. přenesená",J118,0)</f>
        <v>0</v>
      </c>
      <c r="BH118" s="251">
        <f>IF(N118="sníž. přenesená",J118,0)</f>
        <v>0</v>
      </c>
      <c r="BI118" s="251">
        <f>IF(N118="nulová",J118,0)</f>
        <v>0</v>
      </c>
      <c r="BJ118" s="25" t="s">
        <v>24</v>
      </c>
      <c r="BK118" s="251">
        <f>ROUND(I118*H118,2)</f>
        <v>0</v>
      </c>
      <c r="BL118" s="25" t="s">
        <v>401</v>
      </c>
      <c r="BM118" s="25" t="s">
        <v>4748</v>
      </c>
    </row>
    <row r="119" spans="2:47" s="1" customFormat="1" ht="13.5">
      <c r="B119" s="47"/>
      <c r="C119" s="75"/>
      <c r="D119" s="252" t="s">
        <v>403</v>
      </c>
      <c r="E119" s="75"/>
      <c r="F119" s="253" t="s">
        <v>560</v>
      </c>
      <c r="G119" s="75"/>
      <c r="H119" s="75"/>
      <c r="I119" s="208"/>
      <c r="J119" s="75"/>
      <c r="K119" s="75"/>
      <c r="L119" s="73"/>
      <c r="M119" s="254"/>
      <c r="N119" s="48"/>
      <c r="O119" s="48"/>
      <c r="P119" s="48"/>
      <c r="Q119" s="48"/>
      <c r="R119" s="48"/>
      <c r="S119" s="48"/>
      <c r="T119" s="96"/>
      <c r="AT119" s="25" t="s">
        <v>403</v>
      </c>
      <c r="AU119" s="25" t="s">
        <v>81</v>
      </c>
    </row>
    <row r="120" spans="2:51" s="12" customFormat="1" ht="13.5">
      <c r="B120" s="255"/>
      <c r="C120" s="256"/>
      <c r="D120" s="252" t="s">
        <v>405</v>
      </c>
      <c r="E120" s="257" t="s">
        <v>22</v>
      </c>
      <c r="F120" s="258" t="s">
        <v>4716</v>
      </c>
      <c r="G120" s="256"/>
      <c r="H120" s="259">
        <v>3.044</v>
      </c>
      <c r="I120" s="260"/>
      <c r="J120" s="256"/>
      <c r="K120" s="256"/>
      <c r="L120" s="261"/>
      <c r="M120" s="262"/>
      <c r="N120" s="263"/>
      <c r="O120" s="263"/>
      <c r="P120" s="263"/>
      <c r="Q120" s="263"/>
      <c r="R120" s="263"/>
      <c r="S120" s="263"/>
      <c r="T120" s="264"/>
      <c r="AT120" s="265" t="s">
        <v>405</v>
      </c>
      <c r="AU120" s="265" t="s">
        <v>81</v>
      </c>
      <c r="AV120" s="12" t="s">
        <v>81</v>
      </c>
      <c r="AW120" s="12" t="s">
        <v>36</v>
      </c>
      <c r="AX120" s="12" t="s">
        <v>24</v>
      </c>
      <c r="AY120" s="265" t="s">
        <v>394</v>
      </c>
    </row>
    <row r="121" spans="2:65" s="1" customFormat="1" ht="16.5" customHeight="1">
      <c r="B121" s="47"/>
      <c r="C121" s="240" t="s">
        <v>448</v>
      </c>
      <c r="D121" s="240" t="s">
        <v>396</v>
      </c>
      <c r="E121" s="241" t="s">
        <v>579</v>
      </c>
      <c r="F121" s="242" t="s">
        <v>580</v>
      </c>
      <c r="G121" s="243" t="s">
        <v>399</v>
      </c>
      <c r="H121" s="244">
        <v>28.16</v>
      </c>
      <c r="I121" s="245"/>
      <c r="J121" s="246">
        <f>ROUND(I121*H121,2)</f>
        <v>0</v>
      </c>
      <c r="K121" s="242" t="s">
        <v>410</v>
      </c>
      <c r="L121" s="73"/>
      <c r="M121" s="247" t="s">
        <v>22</v>
      </c>
      <c r="N121" s="248" t="s">
        <v>44</v>
      </c>
      <c r="O121" s="48"/>
      <c r="P121" s="249">
        <f>O121*H121</f>
        <v>0</v>
      </c>
      <c r="Q121" s="249">
        <v>0</v>
      </c>
      <c r="R121" s="249">
        <f>Q121*H121</f>
        <v>0</v>
      </c>
      <c r="S121" s="249">
        <v>0</v>
      </c>
      <c r="T121" s="250">
        <f>S121*H121</f>
        <v>0</v>
      </c>
      <c r="AR121" s="25" t="s">
        <v>401</v>
      </c>
      <c r="AT121" s="25" t="s">
        <v>396</v>
      </c>
      <c r="AU121" s="25" t="s">
        <v>81</v>
      </c>
      <c r="AY121" s="25" t="s">
        <v>394</v>
      </c>
      <c r="BE121" s="251">
        <f>IF(N121="základní",J121,0)</f>
        <v>0</v>
      </c>
      <c r="BF121" s="251">
        <f>IF(N121="snížená",J121,0)</f>
        <v>0</v>
      </c>
      <c r="BG121" s="251">
        <f>IF(N121="zákl. přenesená",J121,0)</f>
        <v>0</v>
      </c>
      <c r="BH121" s="251">
        <f>IF(N121="sníž. přenesená",J121,0)</f>
        <v>0</v>
      </c>
      <c r="BI121" s="251">
        <f>IF(N121="nulová",J121,0)</f>
        <v>0</v>
      </c>
      <c r="BJ121" s="25" t="s">
        <v>24</v>
      </c>
      <c r="BK121" s="251">
        <f>ROUND(I121*H121,2)</f>
        <v>0</v>
      </c>
      <c r="BL121" s="25" t="s">
        <v>401</v>
      </c>
      <c r="BM121" s="25" t="s">
        <v>4749</v>
      </c>
    </row>
    <row r="122" spans="2:47" s="1" customFormat="1" ht="13.5">
      <c r="B122" s="47"/>
      <c r="C122" s="75"/>
      <c r="D122" s="252" t="s">
        <v>403</v>
      </c>
      <c r="E122" s="75"/>
      <c r="F122" s="253" t="s">
        <v>582</v>
      </c>
      <c r="G122" s="75"/>
      <c r="H122" s="75"/>
      <c r="I122" s="208"/>
      <c r="J122" s="75"/>
      <c r="K122" s="75"/>
      <c r="L122" s="73"/>
      <c r="M122" s="254"/>
      <c r="N122" s="48"/>
      <c r="O122" s="48"/>
      <c r="P122" s="48"/>
      <c r="Q122" s="48"/>
      <c r="R122" s="48"/>
      <c r="S122" s="48"/>
      <c r="T122" s="96"/>
      <c r="AT122" s="25" t="s">
        <v>403</v>
      </c>
      <c r="AU122" s="25" t="s">
        <v>81</v>
      </c>
    </row>
    <row r="123" spans="2:51" s="12" customFormat="1" ht="13.5">
      <c r="B123" s="255"/>
      <c r="C123" s="256"/>
      <c r="D123" s="252" t="s">
        <v>405</v>
      </c>
      <c r="E123" s="257" t="s">
        <v>22</v>
      </c>
      <c r="F123" s="258" t="s">
        <v>163</v>
      </c>
      <c r="G123" s="256"/>
      <c r="H123" s="259">
        <v>28.16</v>
      </c>
      <c r="I123" s="260"/>
      <c r="J123" s="256"/>
      <c r="K123" s="256"/>
      <c r="L123" s="261"/>
      <c r="M123" s="262"/>
      <c r="N123" s="263"/>
      <c r="O123" s="263"/>
      <c r="P123" s="263"/>
      <c r="Q123" s="263"/>
      <c r="R123" s="263"/>
      <c r="S123" s="263"/>
      <c r="T123" s="264"/>
      <c r="AT123" s="265" t="s">
        <v>405</v>
      </c>
      <c r="AU123" s="265" t="s">
        <v>81</v>
      </c>
      <c r="AV123" s="12" t="s">
        <v>81</v>
      </c>
      <c r="AW123" s="12" t="s">
        <v>36</v>
      </c>
      <c r="AX123" s="12" t="s">
        <v>24</v>
      </c>
      <c r="AY123" s="265" t="s">
        <v>394</v>
      </c>
    </row>
    <row r="124" spans="2:63" s="11" customFormat="1" ht="29.85" customHeight="1">
      <c r="B124" s="224"/>
      <c r="C124" s="225"/>
      <c r="D124" s="226" t="s">
        <v>72</v>
      </c>
      <c r="E124" s="238" t="s">
        <v>81</v>
      </c>
      <c r="F124" s="238" t="s">
        <v>603</v>
      </c>
      <c r="G124" s="225"/>
      <c r="H124" s="225"/>
      <c r="I124" s="228"/>
      <c r="J124" s="239">
        <f>BK124</f>
        <v>0</v>
      </c>
      <c r="K124" s="225"/>
      <c r="L124" s="230"/>
      <c r="M124" s="231"/>
      <c r="N124" s="232"/>
      <c r="O124" s="232"/>
      <c r="P124" s="233">
        <f>SUM(P125:P164)</f>
        <v>0</v>
      </c>
      <c r="Q124" s="232"/>
      <c r="R124" s="233">
        <f>SUM(R125:R164)</f>
        <v>108.71383259000001</v>
      </c>
      <c r="S124" s="232"/>
      <c r="T124" s="234">
        <f>SUM(T125:T164)</f>
        <v>0</v>
      </c>
      <c r="AR124" s="235" t="s">
        <v>24</v>
      </c>
      <c r="AT124" s="236" t="s">
        <v>72</v>
      </c>
      <c r="AU124" s="236" t="s">
        <v>24</v>
      </c>
      <c r="AY124" s="235" t="s">
        <v>394</v>
      </c>
      <c r="BK124" s="237">
        <f>SUM(BK125:BK164)</f>
        <v>0</v>
      </c>
    </row>
    <row r="125" spans="2:65" s="1" customFormat="1" ht="25.5" customHeight="1">
      <c r="B125" s="47"/>
      <c r="C125" s="240" t="s">
        <v>455</v>
      </c>
      <c r="D125" s="240" t="s">
        <v>396</v>
      </c>
      <c r="E125" s="241" t="s">
        <v>4750</v>
      </c>
      <c r="F125" s="242" t="s">
        <v>4751</v>
      </c>
      <c r="G125" s="243" t="s">
        <v>425</v>
      </c>
      <c r="H125" s="244">
        <v>2.801</v>
      </c>
      <c r="I125" s="245"/>
      <c r="J125" s="246">
        <f>ROUND(I125*H125,2)</f>
        <v>0</v>
      </c>
      <c r="K125" s="242" t="s">
        <v>410</v>
      </c>
      <c r="L125" s="73"/>
      <c r="M125" s="247" t="s">
        <v>22</v>
      </c>
      <c r="N125" s="248" t="s">
        <v>44</v>
      </c>
      <c r="O125" s="48"/>
      <c r="P125" s="249">
        <f>O125*H125</f>
        <v>0</v>
      </c>
      <c r="Q125" s="249">
        <v>2.16</v>
      </c>
      <c r="R125" s="249">
        <f>Q125*H125</f>
        <v>6.050160000000001</v>
      </c>
      <c r="S125" s="249">
        <v>0</v>
      </c>
      <c r="T125" s="250">
        <f>S125*H125</f>
        <v>0</v>
      </c>
      <c r="AR125" s="25" t="s">
        <v>401</v>
      </c>
      <c r="AT125" s="25" t="s">
        <v>396</v>
      </c>
      <c r="AU125" s="25" t="s">
        <v>81</v>
      </c>
      <c r="AY125" s="25" t="s">
        <v>394</v>
      </c>
      <c r="BE125" s="251">
        <f>IF(N125="základní",J125,0)</f>
        <v>0</v>
      </c>
      <c r="BF125" s="251">
        <f>IF(N125="snížená",J125,0)</f>
        <v>0</v>
      </c>
      <c r="BG125" s="251">
        <f>IF(N125="zákl. přenesená",J125,0)</f>
        <v>0</v>
      </c>
      <c r="BH125" s="251">
        <f>IF(N125="sníž. přenesená",J125,0)</f>
        <v>0</v>
      </c>
      <c r="BI125" s="251">
        <f>IF(N125="nulová",J125,0)</f>
        <v>0</v>
      </c>
      <c r="BJ125" s="25" t="s">
        <v>24</v>
      </c>
      <c r="BK125" s="251">
        <f>ROUND(I125*H125,2)</f>
        <v>0</v>
      </c>
      <c r="BL125" s="25" t="s">
        <v>401</v>
      </c>
      <c r="BM125" s="25" t="s">
        <v>4752</v>
      </c>
    </row>
    <row r="126" spans="2:47" s="1" customFormat="1" ht="13.5">
      <c r="B126" s="47"/>
      <c r="C126" s="75"/>
      <c r="D126" s="252" t="s">
        <v>403</v>
      </c>
      <c r="E126" s="75"/>
      <c r="F126" s="253" t="s">
        <v>4753</v>
      </c>
      <c r="G126" s="75"/>
      <c r="H126" s="75"/>
      <c r="I126" s="208"/>
      <c r="J126" s="75"/>
      <c r="K126" s="75"/>
      <c r="L126" s="73"/>
      <c r="M126" s="254"/>
      <c r="N126" s="48"/>
      <c r="O126" s="48"/>
      <c r="P126" s="48"/>
      <c r="Q126" s="48"/>
      <c r="R126" s="48"/>
      <c r="S126" s="48"/>
      <c r="T126" s="96"/>
      <c r="AT126" s="25" t="s">
        <v>403</v>
      </c>
      <c r="AU126" s="25" t="s">
        <v>81</v>
      </c>
    </row>
    <row r="127" spans="2:51" s="12" customFormat="1" ht="13.5">
      <c r="B127" s="255"/>
      <c r="C127" s="256"/>
      <c r="D127" s="252" t="s">
        <v>405</v>
      </c>
      <c r="E127" s="257" t="s">
        <v>263</v>
      </c>
      <c r="F127" s="258" t="s">
        <v>4754</v>
      </c>
      <c r="G127" s="256"/>
      <c r="H127" s="259">
        <v>18.675</v>
      </c>
      <c r="I127" s="260"/>
      <c r="J127" s="256"/>
      <c r="K127" s="256"/>
      <c r="L127" s="261"/>
      <c r="M127" s="262"/>
      <c r="N127" s="263"/>
      <c r="O127" s="263"/>
      <c r="P127" s="263"/>
      <c r="Q127" s="263"/>
      <c r="R127" s="263"/>
      <c r="S127" s="263"/>
      <c r="T127" s="264"/>
      <c r="AT127" s="265" t="s">
        <v>405</v>
      </c>
      <c r="AU127" s="265" t="s">
        <v>81</v>
      </c>
      <c r="AV127" s="12" t="s">
        <v>81</v>
      </c>
      <c r="AW127" s="12" t="s">
        <v>36</v>
      </c>
      <c r="AX127" s="12" t="s">
        <v>73</v>
      </c>
      <c r="AY127" s="265" t="s">
        <v>394</v>
      </c>
    </row>
    <row r="128" spans="2:51" s="12" customFormat="1" ht="13.5">
      <c r="B128" s="255"/>
      <c r="C128" s="256"/>
      <c r="D128" s="252" t="s">
        <v>405</v>
      </c>
      <c r="E128" s="257" t="s">
        <v>22</v>
      </c>
      <c r="F128" s="258" t="s">
        <v>4755</v>
      </c>
      <c r="G128" s="256"/>
      <c r="H128" s="259">
        <v>2.801</v>
      </c>
      <c r="I128" s="260"/>
      <c r="J128" s="256"/>
      <c r="K128" s="256"/>
      <c r="L128" s="261"/>
      <c r="M128" s="262"/>
      <c r="N128" s="263"/>
      <c r="O128" s="263"/>
      <c r="P128" s="263"/>
      <c r="Q128" s="263"/>
      <c r="R128" s="263"/>
      <c r="S128" s="263"/>
      <c r="T128" s="264"/>
      <c r="AT128" s="265" t="s">
        <v>405</v>
      </c>
      <c r="AU128" s="265" t="s">
        <v>81</v>
      </c>
      <c r="AV128" s="12" t="s">
        <v>81</v>
      </c>
      <c r="AW128" s="12" t="s">
        <v>36</v>
      </c>
      <c r="AX128" s="12" t="s">
        <v>24</v>
      </c>
      <c r="AY128" s="265" t="s">
        <v>394</v>
      </c>
    </row>
    <row r="129" spans="2:65" s="1" customFormat="1" ht="16.5" customHeight="1">
      <c r="B129" s="47"/>
      <c r="C129" s="240" t="s">
        <v>460</v>
      </c>
      <c r="D129" s="240" t="s">
        <v>396</v>
      </c>
      <c r="E129" s="241" t="s">
        <v>629</v>
      </c>
      <c r="F129" s="242" t="s">
        <v>630</v>
      </c>
      <c r="G129" s="243" t="s">
        <v>425</v>
      </c>
      <c r="H129" s="244">
        <v>7.552</v>
      </c>
      <c r="I129" s="245"/>
      <c r="J129" s="246">
        <f>ROUND(I129*H129,2)</f>
        <v>0</v>
      </c>
      <c r="K129" s="242" t="s">
        <v>410</v>
      </c>
      <c r="L129" s="73"/>
      <c r="M129" s="247" t="s">
        <v>22</v>
      </c>
      <c r="N129" s="248" t="s">
        <v>44</v>
      </c>
      <c r="O129" s="48"/>
      <c r="P129" s="249">
        <f>O129*H129</f>
        <v>0</v>
      </c>
      <c r="Q129" s="249">
        <v>1.98</v>
      </c>
      <c r="R129" s="249">
        <f>Q129*H129</f>
        <v>14.95296</v>
      </c>
      <c r="S129" s="249">
        <v>0</v>
      </c>
      <c r="T129" s="250">
        <f>S129*H129</f>
        <v>0</v>
      </c>
      <c r="AR129" s="25" t="s">
        <v>401</v>
      </c>
      <c r="AT129" s="25" t="s">
        <v>396</v>
      </c>
      <c r="AU129" s="25" t="s">
        <v>81</v>
      </c>
      <c r="AY129" s="25" t="s">
        <v>394</v>
      </c>
      <c r="BE129" s="251">
        <f>IF(N129="základní",J129,0)</f>
        <v>0</v>
      </c>
      <c r="BF129" s="251">
        <f>IF(N129="snížená",J129,0)</f>
        <v>0</v>
      </c>
      <c r="BG129" s="251">
        <f>IF(N129="zákl. přenesená",J129,0)</f>
        <v>0</v>
      </c>
      <c r="BH129" s="251">
        <f>IF(N129="sníž. přenesená",J129,0)</f>
        <v>0</v>
      </c>
      <c r="BI129" s="251">
        <f>IF(N129="nulová",J129,0)</f>
        <v>0</v>
      </c>
      <c r="BJ129" s="25" t="s">
        <v>24</v>
      </c>
      <c r="BK129" s="251">
        <f>ROUND(I129*H129,2)</f>
        <v>0</v>
      </c>
      <c r="BL129" s="25" t="s">
        <v>401</v>
      </c>
      <c r="BM129" s="25" t="s">
        <v>4756</v>
      </c>
    </row>
    <row r="130" spans="2:47" s="1" customFormat="1" ht="13.5">
      <c r="B130" s="47"/>
      <c r="C130" s="75"/>
      <c r="D130" s="252" t="s">
        <v>403</v>
      </c>
      <c r="E130" s="75"/>
      <c r="F130" s="253" t="s">
        <v>632</v>
      </c>
      <c r="G130" s="75"/>
      <c r="H130" s="75"/>
      <c r="I130" s="208"/>
      <c r="J130" s="75"/>
      <c r="K130" s="75"/>
      <c r="L130" s="73"/>
      <c r="M130" s="254"/>
      <c r="N130" s="48"/>
      <c r="O130" s="48"/>
      <c r="P130" s="48"/>
      <c r="Q130" s="48"/>
      <c r="R130" s="48"/>
      <c r="S130" s="48"/>
      <c r="T130" s="96"/>
      <c r="AT130" s="25" t="s">
        <v>403</v>
      </c>
      <c r="AU130" s="25" t="s">
        <v>81</v>
      </c>
    </row>
    <row r="131" spans="2:51" s="12" customFormat="1" ht="13.5">
      <c r="B131" s="255"/>
      <c r="C131" s="256"/>
      <c r="D131" s="252" t="s">
        <v>405</v>
      </c>
      <c r="E131" s="257" t="s">
        <v>22</v>
      </c>
      <c r="F131" s="258" t="s">
        <v>4757</v>
      </c>
      <c r="G131" s="256"/>
      <c r="H131" s="259">
        <v>4.508</v>
      </c>
      <c r="I131" s="260"/>
      <c r="J131" s="256"/>
      <c r="K131" s="256"/>
      <c r="L131" s="261"/>
      <c r="M131" s="262"/>
      <c r="N131" s="263"/>
      <c r="O131" s="263"/>
      <c r="P131" s="263"/>
      <c r="Q131" s="263"/>
      <c r="R131" s="263"/>
      <c r="S131" s="263"/>
      <c r="T131" s="264"/>
      <c r="AT131" s="265" t="s">
        <v>405</v>
      </c>
      <c r="AU131" s="265" t="s">
        <v>81</v>
      </c>
      <c r="AV131" s="12" t="s">
        <v>81</v>
      </c>
      <c r="AW131" s="12" t="s">
        <v>36</v>
      </c>
      <c r="AX131" s="12" t="s">
        <v>73</v>
      </c>
      <c r="AY131" s="265" t="s">
        <v>394</v>
      </c>
    </row>
    <row r="132" spans="2:51" s="12" customFormat="1" ht="13.5">
      <c r="B132" s="255"/>
      <c r="C132" s="256"/>
      <c r="D132" s="252" t="s">
        <v>405</v>
      </c>
      <c r="E132" s="257" t="s">
        <v>4716</v>
      </c>
      <c r="F132" s="258" t="s">
        <v>4758</v>
      </c>
      <c r="G132" s="256"/>
      <c r="H132" s="259">
        <v>3.044</v>
      </c>
      <c r="I132" s="260"/>
      <c r="J132" s="256"/>
      <c r="K132" s="256"/>
      <c r="L132" s="261"/>
      <c r="M132" s="262"/>
      <c r="N132" s="263"/>
      <c r="O132" s="263"/>
      <c r="P132" s="263"/>
      <c r="Q132" s="263"/>
      <c r="R132" s="263"/>
      <c r="S132" s="263"/>
      <c r="T132" s="264"/>
      <c r="AT132" s="265" t="s">
        <v>405</v>
      </c>
      <c r="AU132" s="265" t="s">
        <v>81</v>
      </c>
      <c r="AV132" s="12" t="s">
        <v>81</v>
      </c>
      <c r="AW132" s="12" t="s">
        <v>36</v>
      </c>
      <c r="AX132" s="12" t="s">
        <v>73</v>
      </c>
      <c r="AY132" s="265" t="s">
        <v>394</v>
      </c>
    </row>
    <row r="133" spans="2:51" s="14" customFormat="1" ht="13.5">
      <c r="B133" s="277"/>
      <c r="C133" s="278"/>
      <c r="D133" s="252" t="s">
        <v>405</v>
      </c>
      <c r="E133" s="279" t="s">
        <v>22</v>
      </c>
      <c r="F133" s="280" t="s">
        <v>473</v>
      </c>
      <c r="G133" s="278"/>
      <c r="H133" s="281">
        <v>7.552</v>
      </c>
      <c r="I133" s="282"/>
      <c r="J133" s="278"/>
      <c r="K133" s="278"/>
      <c r="L133" s="283"/>
      <c r="M133" s="284"/>
      <c r="N133" s="285"/>
      <c r="O133" s="285"/>
      <c r="P133" s="285"/>
      <c r="Q133" s="285"/>
      <c r="R133" s="285"/>
      <c r="S133" s="285"/>
      <c r="T133" s="286"/>
      <c r="AT133" s="287" t="s">
        <v>405</v>
      </c>
      <c r="AU133" s="287" t="s">
        <v>81</v>
      </c>
      <c r="AV133" s="14" t="s">
        <v>401</v>
      </c>
      <c r="AW133" s="14" t="s">
        <v>36</v>
      </c>
      <c r="AX133" s="14" t="s">
        <v>24</v>
      </c>
      <c r="AY133" s="287" t="s">
        <v>394</v>
      </c>
    </row>
    <row r="134" spans="2:65" s="1" customFormat="1" ht="25.5" customHeight="1">
      <c r="B134" s="47"/>
      <c r="C134" s="240" t="s">
        <v>305</v>
      </c>
      <c r="D134" s="240" t="s">
        <v>396</v>
      </c>
      <c r="E134" s="241" t="s">
        <v>4759</v>
      </c>
      <c r="F134" s="242" t="s">
        <v>4760</v>
      </c>
      <c r="G134" s="243" t="s">
        <v>409</v>
      </c>
      <c r="H134" s="244">
        <v>25</v>
      </c>
      <c r="I134" s="245"/>
      <c r="J134" s="246">
        <f>ROUND(I134*H134,2)</f>
        <v>0</v>
      </c>
      <c r="K134" s="242" t="s">
        <v>410</v>
      </c>
      <c r="L134" s="73"/>
      <c r="M134" s="247" t="s">
        <v>22</v>
      </c>
      <c r="N134" s="248" t="s">
        <v>44</v>
      </c>
      <c r="O134" s="48"/>
      <c r="P134" s="249">
        <f>O134*H134</f>
        <v>0</v>
      </c>
      <c r="Q134" s="249">
        <v>0.00115</v>
      </c>
      <c r="R134" s="249">
        <f>Q134*H134</f>
        <v>0.028749999999999998</v>
      </c>
      <c r="S134" s="249">
        <v>0</v>
      </c>
      <c r="T134" s="250">
        <f>S134*H134</f>
        <v>0</v>
      </c>
      <c r="AR134" s="25" t="s">
        <v>401</v>
      </c>
      <c r="AT134" s="25" t="s">
        <v>396</v>
      </c>
      <c r="AU134" s="25" t="s">
        <v>81</v>
      </c>
      <c r="AY134" s="25" t="s">
        <v>394</v>
      </c>
      <c r="BE134" s="251">
        <f>IF(N134="základní",J134,0)</f>
        <v>0</v>
      </c>
      <c r="BF134" s="251">
        <f>IF(N134="snížená",J134,0)</f>
        <v>0</v>
      </c>
      <c r="BG134" s="251">
        <f>IF(N134="zákl. přenesená",J134,0)</f>
        <v>0</v>
      </c>
      <c r="BH134" s="251">
        <f>IF(N134="sníž. přenesená",J134,0)</f>
        <v>0</v>
      </c>
      <c r="BI134" s="251">
        <f>IF(N134="nulová",J134,0)</f>
        <v>0</v>
      </c>
      <c r="BJ134" s="25" t="s">
        <v>24</v>
      </c>
      <c r="BK134" s="251">
        <f>ROUND(I134*H134,2)</f>
        <v>0</v>
      </c>
      <c r="BL134" s="25" t="s">
        <v>401</v>
      </c>
      <c r="BM134" s="25" t="s">
        <v>4761</v>
      </c>
    </row>
    <row r="135" spans="2:47" s="1" customFormat="1" ht="13.5">
      <c r="B135" s="47"/>
      <c r="C135" s="75"/>
      <c r="D135" s="252" t="s">
        <v>403</v>
      </c>
      <c r="E135" s="75"/>
      <c r="F135" s="253" t="s">
        <v>4762</v>
      </c>
      <c r="G135" s="75"/>
      <c r="H135" s="75"/>
      <c r="I135" s="208"/>
      <c r="J135" s="75"/>
      <c r="K135" s="75"/>
      <c r="L135" s="73"/>
      <c r="M135" s="254"/>
      <c r="N135" s="48"/>
      <c r="O135" s="48"/>
      <c r="P135" s="48"/>
      <c r="Q135" s="48"/>
      <c r="R135" s="48"/>
      <c r="S135" s="48"/>
      <c r="T135" s="96"/>
      <c r="AT135" s="25" t="s">
        <v>403</v>
      </c>
      <c r="AU135" s="25" t="s">
        <v>81</v>
      </c>
    </row>
    <row r="136" spans="2:65" s="1" customFormat="1" ht="16.5" customHeight="1">
      <c r="B136" s="47"/>
      <c r="C136" s="240" t="s">
        <v>475</v>
      </c>
      <c r="D136" s="240" t="s">
        <v>396</v>
      </c>
      <c r="E136" s="241" t="s">
        <v>4763</v>
      </c>
      <c r="F136" s="242" t="s">
        <v>4764</v>
      </c>
      <c r="G136" s="243" t="s">
        <v>425</v>
      </c>
      <c r="H136" s="244">
        <v>5.204</v>
      </c>
      <c r="I136" s="245"/>
      <c r="J136" s="246">
        <f>ROUND(I136*H136,2)</f>
        <v>0</v>
      </c>
      <c r="K136" s="242" t="s">
        <v>410</v>
      </c>
      <c r="L136" s="73"/>
      <c r="M136" s="247" t="s">
        <v>22</v>
      </c>
      <c r="N136" s="248" t="s">
        <v>44</v>
      </c>
      <c r="O136" s="48"/>
      <c r="P136" s="249">
        <f>O136*H136</f>
        <v>0</v>
      </c>
      <c r="Q136" s="249">
        <v>2.45329</v>
      </c>
      <c r="R136" s="249">
        <f>Q136*H136</f>
        <v>12.766921159999999</v>
      </c>
      <c r="S136" s="249">
        <v>0</v>
      </c>
      <c r="T136" s="250">
        <f>S136*H136</f>
        <v>0</v>
      </c>
      <c r="AR136" s="25" t="s">
        <v>401</v>
      </c>
      <c r="AT136" s="25" t="s">
        <v>396</v>
      </c>
      <c r="AU136" s="25" t="s">
        <v>81</v>
      </c>
      <c r="AY136" s="25" t="s">
        <v>394</v>
      </c>
      <c r="BE136" s="251">
        <f>IF(N136="základní",J136,0)</f>
        <v>0</v>
      </c>
      <c r="BF136" s="251">
        <f>IF(N136="snížená",J136,0)</f>
        <v>0</v>
      </c>
      <c r="BG136" s="251">
        <f>IF(N136="zákl. přenesená",J136,0)</f>
        <v>0</v>
      </c>
      <c r="BH136" s="251">
        <f>IF(N136="sníž. přenesená",J136,0)</f>
        <v>0</v>
      </c>
      <c r="BI136" s="251">
        <f>IF(N136="nulová",J136,0)</f>
        <v>0</v>
      </c>
      <c r="BJ136" s="25" t="s">
        <v>24</v>
      </c>
      <c r="BK136" s="251">
        <f>ROUND(I136*H136,2)</f>
        <v>0</v>
      </c>
      <c r="BL136" s="25" t="s">
        <v>401</v>
      </c>
      <c r="BM136" s="25" t="s">
        <v>4765</v>
      </c>
    </row>
    <row r="137" spans="2:47" s="1" customFormat="1" ht="13.5">
      <c r="B137" s="47"/>
      <c r="C137" s="75"/>
      <c r="D137" s="252" t="s">
        <v>403</v>
      </c>
      <c r="E137" s="75"/>
      <c r="F137" s="253" t="s">
        <v>4766</v>
      </c>
      <c r="G137" s="75"/>
      <c r="H137" s="75"/>
      <c r="I137" s="208"/>
      <c r="J137" s="75"/>
      <c r="K137" s="75"/>
      <c r="L137" s="73"/>
      <c r="M137" s="254"/>
      <c r="N137" s="48"/>
      <c r="O137" s="48"/>
      <c r="P137" s="48"/>
      <c r="Q137" s="48"/>
      <c r="R137" s="48"/>
      <c r="S137" s="48"/>
      <c r="T137" s="96"/>
      <c r="AT137" s="25" t="s">
        <v>403</v>
      </c>
      <c r="AU137" s="25" t="s">
        <v>81</v>
      </c>
    </row>
    <row r="138" spans="2:51" s="12" customFormat="1" ht="13.5">
      <c r="B138" s="255"/>
      <c r="C138" s="256"/>
      <c r="D138" s="252" t="s">
        <v>405</v>
      </c>
      <c r="E138" s="257" t="s">
        <v>230</v>
      </c>
      <c r="F138" s="258" t="s">
        <v>4767</v>
      </c>
      <c r="G138" s="256"/>
      <c r="H138" s="259">
        <v>5.204</v>
      </c>
      <c r="I138" s="260"/>
      <c r="J138" s="256"/>
      <c r="K138" s="256"/>
      <c r="L138" s="261"/>
      <c r="M138" s="262"/>
      <c r="N138" s="263"/>
      <c r="O138" s="263"/>
      <c r="P138" s="263"/>
      <c r="Q138" s="263"/>
      <c r="R138" s="263"/>
      <c r="S138" s="263"/>
      <c r="T138" s="264"/>
      <c r="AT138" s="265" t="s">
        <v>405</v>
      </c>
      <c r="AU138" s="265" t="s">
        <v>81</v>
      </c>
      <c r="AV138" s="12" t="s">
        <v>81</v>
      </c>
      <c r="AW138" s="12" t="s">
        <v>36</v>
      </c>
      <c r="AX138" s="12" t="s">
        <v>24</v>
      </c>
      <c r="AY138" s="265" t="s">
        <v>394</v>
      </c>
    </row>
    <row r="139" spans="2:65" s="1" customFormat="1" ht="16.5" customHeight="1">
      <c r="B139" s="47"/>
      <c r="C139" s="240" t="s">
        <v>480</v>
      </c>
      <c r="D139" s="240" t="s">
        <v>396</v>
      </c>
      <c r="E139" s="241" t="s">
        <v>679</v>
      </c>
      <c r="F139" s="242" t="s">
        <v>680</v>
      </c>
      <c r="G139" s="243" t="s">
        <v>399</v>
      </c>
      <c r="H139" s="244">
        <v>20.24</v>
      </c>
      <c r="I139" s="245"/>
      <c r="J139" s="246">
        <f>ROUND(I139*H139,2)</f>
        <v>0</v>
      </c>
      <c r="K139" s="242" t="s">
        <v>410</v>
      </c>
      <c r="L139" s="73"/>
      <c r="M139" s="247" t="s">
        <v>22</v>
      </c>
      <c r="N139" s="248" t="s">
        <v>44</v>
      </c>
      <c r="O139" s="48"/>
      <c r="P139" s="249">
        <f>O139*H139</f>
        <v>0</v>
      </c>
      <c r="Q139" s="249">
        <v>0.00103</v>
      </c>
      <c r="R139" s="249">
        <f>Q139*H139</f>
        <v>0.0208472</v>
      </c>
      <c r="S139" s="249">
        <v>0</v>
      </c>
      <c r="T139" s="250">
        <f>S139*H139</f>
        <v>0</v>
      </c>
      <c r="AR139" s="25" t="s">
        <v>401</v>
      </c>
      <c r="AT139" s="25" t="s">
        <v>396</v>
      </c>
      <c r="AU139" s="25" t="s">
        <v>81</v>
      </c>
      <c r="AY139" s="25" t="s">
        <v>394</v>
      </c>
      <c r="BE139" s="251">
        <f>IF(N139="základní",J139,0)</f>
        <v>0</v>
      </c>
      <c r="BF139" s="251">
        <f>IF(N139="snížená",J139,0)</f>
        <v>0</v>
      </c>
      <c r="BG139" s="251">
        <f>IF(N139="zákl. přenesená",J139,0)</f>
        <v>0</v>
      </c>
      <c r="BH139" s="251">
        <f>IF(N139="sníž. přenesená",J139,0)</f>
        <v>0</v>
      </c>
      <c r="BI139" s="251">
        <f>IF(N139="nulová",J139,0)</f>
        <v>0</v>
      </c>
      <c r="BJ139" s="25" t="s">
        <v>24</v>
      </c>
      <c r="BK139" s="251">
        <f>ROUND(I139*H139,2)</f>
        <v>0</v>
      </c>
      <c r="BL139" s="25" t="s">
        <v>401</v>
      </c>
      <c r="BM139" s="25" t="s">
        <v>4768</v>
      </c>
    </row>
    <row r="140" spans="2:47" s="1" customFormat="1" ht="13.5">
      <c r="B140" s="47"/>
      <c r="C140" s="75"/>
      <c r="D140" s="252" t="s">
        <v>403</v>
      </c>
      <c r="E140" s="75"/>
      <c r="F140" s="253" t="s">
        <v>682</v>
      </c>
      <c r="G140" s="75"/>
      <c r="H140" s="75"/>
      <c r="I140" s="208"/>
      <c r="J140" s="75"/>
      <c r="K140" s="75"/>
      <c r="L140" s="73"/>
      <c r="M140" s="254"/>
      <c r="N140" s="48"/>
      <c r="O140" s="48"/>
      <c r="P140" s="48"/>
      <c r="Q140" s="48"/>
      <c r="R140" s="48"/>
      <c r="S140" s="48"/>
      <c r="T140" s="96"/>
      <c r="AT140" s="25" t="s">
        <v>403</v>
      </c>
      <c r="AU140" s="25" t="s">
        <v>81</v>
      </c>
    </row>
    <row r="141" spans="2:51" s="15" customFormat="1" ht="13.5">
      <c r="B141" s="298"/>
      <c r="C141" s="299"/>
      <c r="D141" s="252" t="s">
        <v>405</v>
      </c>
      <c r="E141" s="300" t="s">
        <v>22</v>
      </c>
      <c r="F141" s="301" t="s">
        <v>4769</v>
      </c>
      <c r="G141" s="299"/>
      <c r="H141" s="300" t="s">
        <v>22</v>
      </c>
      <c r="I141" s="302"/>
      <c r="J141" s="299"/>
      <c r="K141" s="299"/>
      <c r="L141" s="303"/>
      <c r="M141" s="304"/>
      <c r="N141" s="305"/>
      <c r="O141" s="305"/>
      <c r="P141" s="305"/>
      <c r="Q141" s="305"/>
      <c r="R141" s="305"/>
      <c r="S141" s="305"/>
      <c r="T141" s="306"/>
      <c r="AT141" s="307" t="s">
        <v>405</v>
      </c>
      <c r="AU141" s="307" t="s">
        <v>81</v>
      </c>
      <c r="AV141" s="15" t="s">
        <v>24</v>
      </c>
      <c r="AW141" s="15" t="s">
        <v>36</v>
      </c>
      <c r="AX141" s="15" t="s">
        <v>73</v>
      </c>
      <c r="AY141" s="307" t="s">
        <v>394</v>
      </c>
    </row>
    <row r="142" spans="2:51" s="12" customFormat="1" ht="13.5">
      <c r="B142" s="255"/>
      <c r="C142" s="256"/>
      <c r="D142" s="252" t="s">
        <v>405</v>
      </c>
      <c r="E142" s="257" t="s">
        <v>22</v>
      </c>
      <c r="F142" s="258" t="s">
        <v>4770</v>
      </c>
      <c r="G142" s="256"/>
      <c r="H142" s="259">
        <v>12.84</v>
      </c>
      <c r="I142" s="260"/>
      <c r="J142" s="256"/>
      <c r="K142" s="256"/>
      <c r="L142" s="261"/>
      <c r="M142" s="262"/>
      <c r="N142" s="263"/>
      <c r="O142" s="263"/>
      <c r="P142" s="263"/>
      <c r="Q142" s="263"/>
      <c r="R142" s="263"/>
      <c r="S142" s="263"/>
      <c r="T142" s="264"/>
      <c r="AT142" s="265" t="s">
        <v>405</v>
      </c>
      <c r="AU142" s="265" t="s">
        <v>81</v>
      </c>
      <c r="AV142" s="12" t="s">
        <v>81</v>
      </c>
      <c r="AW142" s="12" t="s">
        <v>36</v>
      </c>
      <c r="AX142" s="12" t="s">
        <v>73</v>
      </c>
      <c r="AY142" s="265" t="s">
        <v>394</v>
      </c>
    </row>
    <row r="143" spans="2:51" s="12" customFormat="1" ht="13.5">
      <c r="B143" s="255"/>
      <c r="C143" s="256"/>
      <c r="D143" s="252" t="s">
        <v>405</v>
      </c>
      <c r="E143" s="257" t="s">
        <v>22</v>
      </c>
      <c r="F143" s="258" t="s">
        <v>4771</v>
      </c>
      <c r="G143" s="256"/>
      <c r="H143" s="259">
        <v>7.4</v>
      </c>
      <c r="I143" s="260"/>
      <c r="J143" s="256"/>
      <c r="K143" s="256"/>
      <c r="L143" s="261"/>
      <c r="M143" s="262"/>
      <c r="N143" s="263"/>
      <c r="O143" s="263"/>
      <c r="P143" s="263"/>
      <c r="Q143" s="263"/>
      <c r="R143" s="263"/>
      <c r="S143" s="263"/>
      <c r="T143" s="264"/>
      <c r="AT143" s="265" t="s">
        <v>405</v>
      </c>
      <c r="AU143" s="265" t="s">
        <v>81</v>
      </c>
      <c r="AV143" s="12" t="s">
        <v>81</v>
      </c>
      <c r="AW143" s="12" t="s">
        <v>36</v>
      </c>
      <c r="AX143" s="12" t="s">
        <v>73</v>
      </c>
      <c r="AY143" s="265" t="s">
        <v>394</v>
      </c>
    </row>
    <row r="144" spans="2:51" s="14" customFormat="1" ht="13.5">
      <c r="B144" s="277"/>
      <c r="C144" s="278"/>
      <c r="D144" s="252" t="s">
        <v>405</v>
      </c>
      <c r="E144" s="279" t="s">
        <v>194</v>
      </c>
      <c r="F144" s="280" t="s">
        <v>473</v>
      </c>
      <c r="G144" s="278"/>
      <c r="H144" s="281">
        <v>20.24</v>
      </c>
      <c r="I144" s="282"/>
      <c r="J144" s="278"/>
      <c r="K144" s="278"/>
      <c r="L144" s="283"/>
      <c r="M144" s="284"/>
      <c r="N144" s="285"/>
      <c r="O144" s="285"/>
      <c r="P144" s="285"/>
      <c r="Q144" s="285"/>
      <c r="R144" s="285"/>
      <c r="S144" s="285"/>
      <c r="T144" s="286"/>
      <c r="AT144" s="287" t="s">
        <v>405</v>
      </c>
      <c r="AU144" s="287" t="s">
        <v>81</v>
      </c>
      <c r="AV144" s="14" t="s">
        <v>401</v>
      </c>
      <c r="AW144" s="14" t="s">
        <v>36</v>
      </c>
      <c r="AX144" s="14" t="s">
        <v>24</v>
      </c>
      <c r="AY144" s="287" t="s">
        <v>394</v>
      </c>
    </row>
    <row r="145" spans="2:65" s="1" customFormat="1" ht="16.5" customHeight="1">
      <c r="B145" s="47"/>
      <c r="C145" s="240" t="s">
        <v>10</v>
      </c>
      <c r="D145" s="240" t="s">
        <v>396</v>
      </c>
      <c r="E145" s="241" t="s">
        <v>685</v>
      </c>
      <c r="F145" s="242" t="s">
        <v>686</v>
      </c>
      <c r="G145" s="243" t="s">
        <v>399</v>
      </c>
      <c r="H145" s="244">
        <v>20.24</v>
      </c>
      <c r="I145" s="245"/>
      <c r="J145" s="246">
        <f>ROUND(I145*H145,2)</f>
        <v>0</v>
      </c>
      <c r="K145" s="242" t="s">
        <v>410</v>
      </c>
      <c r="L145" s="73"/>
      <c r="M145" s="247" t="s">
        <v>22</v>
      </c>
      <c r="N145" s="248" t="s">
        <v>44</v>
      </c>
      <c r="O145" s="48"/>
      <c r="P145" s="249">
        <f>O145*H145</f>
        <v>0</v>
      </c>
      <c r="Q145" s="249">
        <v>0</v>
      </c>
      <c r="R145" s="249">
        <f>Q145*H145</f>
        <v>0</v>
      </c>
      <c r="S145" s="249">
        <v>0</v>
      </c>
      <c r="T145" s="250">
        <f>S145*H145</f>
        <v>0</v>
      </c>
      <c r="AR145" s="25" t="s">
        <v>401</v>
      </c>
      <c r="AT145" s="25" t="s">
        <v>396</v>
      </c>
      <c r="AU145" s="25" t="s">
        <v>81</v>
      </c>
      <c r="AY145" s="25" t="s">
        <v>394</v>
      </c>
      <c r="BE145" s="251">
        <f>IF(N145="základní",J145,0)</f>
        <v>0</v>
      </c>
      <c r="BF145" s="251">
        <f>IF(N145="snížená",J145,0)</f>
        <v>0</v>
      </c>
      <c r="BG145" s="251">
        <f>IF(N145="zákl. přenesená",J145,0)</f>
        <v>0</v>
      </c>
      <c r="BH145" s="251">
        <f>IF(N145="sníž. přenesená",J145,0)</f>
        <v>0</v>
      </c>
      <c r="BI145" s="251">
        <f>IF(N145="nulová",J145,0)</f>
        <v>0</v>
      </c>
      <c r="BJ145" s="25" t="s">
        <v>24</v>
      </c>
      <c r="BK145" s="251">
        <f>ROUND(I145*H145,2)</f>
        <v>0</v>
      </c>
      <c r="BL145" s="25" t="s">
        <v>401</v>
      </c>
      <c r="BM145" s="25" t="s">
        <v>4772</v>
      </c>
    </row>
    <row r="146" spans="2:47" s="1" customFormat="1" ht="13.5">
      <c r="B146" s="47"/>
      <c r="C146" s="75"/>
      <c r="D146" s="252" t="s">
        <v>403</v>
      </c>
      <c r="E146" s="75"/>
      <c r="F146" s="253" t="s">
        <v>688</v>
      </c>
      <c r="G146" s="75"/>
      <c r="H146" s="75"/>
      <c r="I146" s="208"/>
      <c r="J146" s="75"/>
      <c r="K146" s="75"/>
      <c r="L146" s="73"/>
      <c r="M146" s="254"/>
      <c r="N146" s="48"/>
      <c r="O146" s="48"/>
      <c r="P146" s="48"/>
      <c r="Q146" s="48"/>
      <c r="R146" s="48"/>
      <c r="S146" s="48"/>
      <c r="T146" s="96"/>
      <c r="AT146" s="25" t="s">
        <v>403</v>
      </c>
      <c r="AU146" s="25" t="s">
        <v>81</v>
      </c>
    </row>
    <row r="147" spans="2:51" s="12" customFormat="1" ht="13.5">
      <c r="B147" s="255"/>
      <c r="C147" s="256"/>
      <c r="D147" s="252" t="s">
        <v>405</v>
      </c>
      <c r="E147" s="257" t="s">
        <v>22</v>
      </c>
      <c r="F147" s="258" t="s">
        <v>194</v>
      </c>
      <c r="G147" s="256"/>
      <c r="H147" s="259">
        <v>20.24</v>
      </c>
      <c r="I147" s="260"/>
      <c r="J147" s="256"/>
      <c r="K147" s="256"/>
      <c r="L147" s="261"/>
      <c r="M147" s="262"/>
      <c r="N147" s="263"/>
      <c r="O147" s="263"/>
      <c r="P147" s="263"/>
      <c r="Q147" s="263"/>
      <c r="R147" s="263"/>
      <c r="S147" s="263"/>
      <c r="T147" s="264"/>
      <c r="AT147" s="265" t="s">
        <v>405</v>
      </c>
      <c r="AU147" s="265" t="s">
        <v>81</v>
      </c>
      <c r="AV147" s="12" t="s">
        <v>81</v>
      </c>
      <c r="AW147" s="12" t="s">
        <v>36</v>
      </c>
      <c r="AX147" s="12" t="s">
        <v>24</v>
      </c>
      <c r="AY147" s="265" t="s">
        <v>394</v>
      </c>
    </row>
    <row r="148" spans="2:65" s="1" customFormat="1" ht="16.5" customHeight="1">
      <c r="B148" s="47"/>
      <c r="C148" s="240" t="s">
        <v>493</v>
      </c>
      <c r="D148" s="240" t="s">
        <v>396</v>
      </c>
      <c r="E148" s="241" t="s">
        <v>695</v>
      </c>
      <c r="F148" s="242" t="s">
        <v>696</v>
      </c>
      <c r="G148" s="243" t="s">
        <v>552</v>
      </c>
      <c r="H148" s="244">
        <v>0.312</v>
      </c>
      <c r="I148" s="245"/>
      <c r="J148" s="246">
        <f>ROUND(I148*H148,2)</f>
        <v>0</v>
      </c>
      <c r="K148" s="242" t="s">
        <v>410</v>
      </c>
      <c r="L148" s="73"/>
      <c r="M148" s="247" t="s">
        <v>22</v>
      </c>
      <c r="N148" s="248" t="s">
        <v>44</v>
      </c>
      <c r="O148" s="48"/>
      <c r="P148" s="249">
        <f>O148*H148</f>
        <v>0</v>
      </c>
      <c r="Q148" s="249">
        <v>1.06017</v>
      </c>
      <c r="R148" s="249">
        <f>Q148*H148</f>
        <v>0.33077304</v>
      </c>
      <c r="S148" s="249">
        <v>0</v>
      </c>
      <c r="T148" s="250">
        <f>S148*H148</f>
        <v>0</v>
      </c>
      <c r="AR148" s="25" t="s">
        <v>401</v>
      </c>
      <c r="AT148" s="25" t="s">
        <v>396</v>
      </c>
      <c r="AU148" s="25" t="s">
        <v>81</v>
      </c>
      <c r="AY148" s="25" t="s">
        <v>394</v>
      </c>
      <c r="BE148" s="251">
        <f>IF(N148="základní",J148,0)</f>
        <v>0</v>
      </c>
      <c r="BF148" s="251">
        <f>IF(N148="snížená",J148,0)</f>
        <v>0</v>
      </c>
      <c r="BG148" s="251">
        <f>IF(N148="zákl. přenesená",J148,0)</f>
        <v>0</v>
      </c>
      <c r="BH148" s="251">
        <f>IF(N148="sníž. přenesená",J148,0)</f>
        <v>0</v>
      </c>
      <c r="BI148" s="251">
        <f>IF(N148="nulová",J148,0)</f>
        <v>0</v>
      </c>
      <c r="BJ148" s="25" t="s">
        <v>24</v>
      </c>
      <c r="BK148" s="251">
        <f>ROUND(I148*H148,2)</f>
        <v>0</v>
      </c>
      <c r="BL148" s="25" t="s">
        <v>401</v>
      </c>
      <c r="BM148" s="25" t="s">
        <v>4773</v>
      </c>
    </row>
    <row r="149" spans="2:47" s="1" customFormat="1" ht="13.5">
      <c r="B149" s="47"/>
      <c r="C149" s="75"/>
      <c r="D149" s="252" t="s">
        <v>403</v>
      </c>
      <c r="E149" s="75"/>
      <c r="F149" s="253" t="s">
        <v>698</v>
      </c>
      <c r="G149" s="75"/>
      <c r="H149" s="75"/>
      <c r="I149" s="208"/>
      <c r="J149" s="75"/>
      <c r="K149" s="75"/>
      <c r="L149" s="73"/>
      <c r="M149" s="254"/>
      <c r="N149" s="48"/>
      <c r="O149" s="48"/>
      <c r="P149" s="48"/>
      <c r="Q149" s="48"/>
      <c r="R149" s="48"/>
      <c r="S149" s="48"/>
      <c r="T149" s="96"/>
      <c r="AT149" s="25" t="s">
        <v>403</v>
      </c>
      <c r="AU149" s="25" t="s">
        <v>81</v>
      </c>
    </row>
    <row r="150" spans="2:51" s="12" customFormat="1" ht="13.5">
      <c r="B150" s="255"/>
      <c r="C150" s="256"/>
      <c r="D150" s="252" t="s">
        <v>405</v>
      </c>
      <c r="E150" s="257" t="s">
        <v>22</v>
      </c>
      <c r="F150" s="258" t="s">
        <v>4774</v>
      </c>
      <c r="G150" s="256"/>
      <c r="H150" s="259">
        <v>0.312</v>
      </c>
      <c r="I150" s="260"/>
      <c r="J150" s="256"/>
      <c r="K150" s="256"/>
      <c r="L150" s="261"/>
      <c r="M150" s="262"/>
      <c r="N150" s="263"/>
      <c r="O150" s="263"/>
      <c r="P150" s="263"/>
      <c r="Q150" s="263"/>
      <c r="R150" s="263"/>
      <c r="S150" s="263"/>
      <c r="T150" s="264"/>
      <c r="AT150" s="265" t="s">
        <v>405</v>
      </c>
      <c r="AU150" s="265" t="s">
        <v>81</v>
      </c>
      <c r="AV150" s="12" t="s">
        <v>81</v>
      </c>
      <c r="AW150" s="12" t="s">
        <v>36</v>
      </c>
      <c r="AX150" s="12" t="s">
        <v>24</v>
      </c>
      <c r="AY150" s="265" t="s">
        <v>394</v>
      </c>
    </row>
    <row r="151" spans="2:65" s="1" customFormat="1" ht="16.5" customHeight="1">
      <c r="B151" s="47"/>
      <c r="C151" s="240" t="s">
        <v>499</v>
      </c>
      <c r="D151" s="240" t="s">
        <v>396</v>
      </c>
      <c r="E151" s="241" t="s">
        <v>4775</v>
      </c>
      <c r="F151" s="242" t="s">
        <v>4776</v>
      </c>
      <c r="G151" s="243" t="s">
        <v>425</v>
      </c>
      <c r="H151" s="244">
        <v>30.158</v>
      </c>
      <c r="I151" s="245"/>
      <c r="J151" s="246">
        <f>ROUND(I151*H151,2)</f>
        <v>0</v>
      </c>
      <c r="K151" s="242" t="s">
        <v>410</v>
      </c>
      <c r="L151" s="73"/>
      <c r="M151" s="247" t="s">
        <v>22</v>
      </c>
      <c r="N151" s="248" t="s">
        <v>44</v>
      </c>
      <c r="O151" s="48"/>
      <c r="P151" s="249">
        <f>O151*H151</f>
        <v>0</v>
      </c>
      <c r="Q151" s="249">
        <v>2.45329</v>
      </c>
      <c r="R151" s="249">
        <f>Q151*H151</f>
        <v>73.98631982</v>
      </c>
      <c r="S151" s="249">
        <v>0</v>
      </c>
      <c r="T151" s="250">
        <f>S151*H151</f>
        <v>0</v>
      </c>
      <c r="AR151" s="25" t="s">
        <v>401</v>
      </c>
      <c r="AT151" s="25" t="s">
        <v>396</v>
      </c>
      <c r="AU151" s="25" t="s">
        <v>81</v>
      </c>
      <c r="AY151" s="25" t="s">
        <v>394</v>
      </c>
      <c r="BE151" s="251">
        <f>IF(N151="základní",J151,0)</f>
        <v>0</v>
      </c>
      <c r="BF151" s="251">
        <f>IF(N151="snížená",J151,0)</f>
        <v>0</v>
      </c>
      <c r="BG151" s="251">
        <f>IF(N151="zákl. přenesená",J151,0)</f>
        <v>0</v>
      </c>
      <c r="BH151" s="251">
        <f>IF(N151="sníž. přenesená",J151,0)</f>
        <v>0</v>
      </c>
      <c r="BI151" s="251">
        <f>IF(N151="nulová",J151,0)</f>
        <v>0</v>
      </c>
      <c r="BJ151" s="25" t="s">
        <v>24</v>
      </c>
      <c r="BK151" s="251">
        <f>ROUND(I151*H151,2)</f>
        <v>0</v>
      </c>
      <c r="BL151" s="25" t="s">
        <v>401</v>
      </c>
      <c r="BM151" s="25" t="s">
        <v>4777</v>
      </c>
    </row>
    <row r="152" spans="2:47" s="1" customFormat="1" ht="13.5">
      <c r="B152" s="47"/>
      <c r="C152" s="75"/>
      <c r="D152" s="252" t="s">
        <v>403</v>
      </c>
      <c r="E152" s="75"/>
      <c r="F152" s="253" t="s">
        <v>4778</v>
      </c>
      <c r="G152" s="75"/>
      <c r="H152" s="75"/>
      <c r="I152" s="208"/>
      <c r="J152" s="75"/>
      <c r="K152" s="75"/>
      <c r="L152" s="73"/>
      <c r="M152" s="254"/>
      <c r="N152" s="48"/>
      <c r="O152" s="48"/>
      <c r="P152" s="48"/>
      <c r="Q152" s="48"/>
      <c r="R152" s="48"/>
      <c r="S152" s="48"/>
      <c r="T152" s="96"/>
      <c r="AT152" s="25" t="s">
        <v>403</v>
      </c>
      <c r="AU152" s="25" t="s">
        <v>81</v>
      </c>
    </row>
    <row r="153" spans="2:51" s="15" customFormat="1" ht="13.5">
      <c r="B153" s="298"/>
      <c r="C153" s="299"/>
      <c r="D153" s="252" t="s">
        <v>405</v>
      </c>
      <c r="E153" s="300" t="s">
        <v>22</v>
      </c>
      <c r="F153" s="301" t="s">
        <v>4779</v>
      </c>
      <c r="G153" s="299"/>
      <c r="H153" s="300" t="s">
        <v>22</v>
      </c>
      <c r="I153" s="302"/>
      <c r="J153" s="299"/>
      <c r="K153" s="299"/>
      <c r="L153" s="303"/>
      <c r="M153" s="304"/>
      <c r="N153" s="305"/>
      <c r="O153" s="305"/>
      <c r="P153" s="305"/>
      <c r="Q153" s="305"/>
      <c r="R153" s="305"/>
      <c r="S153" s="305"/>
      <c r="T153" s="306"/>
      <c r="AT153" s="307" t="s">
        <v>405</v>
      </c>
      <c r="AU153" s="307" t="s">
        <v>81</v>
      </c>
      <c r="AV153" s="15" t="s">
        <v>24</v>
      </c>
      <c r="AW153" s="15" t="s">
        <v>36</v>
      </c>
      <c r="AX153" s="15" t="s">
        <v>73</v>
      </c>
      <c r="AY153" s="307" t="s">
        <v>394</v>
      </c>
    </row>
    <row r="154" spans="2:51" s="12" customFormat="1" ht="13.5">
      <c r="B154" s="255"/>
      <c r="C154" s="256"/>
      <c r="D154" s="252" t="s">
        <v>405</v>
      </c>
      <c r="E154" s="257" t="s">
        <v>248</v>
      </c>
      <c r="F154" s="258" t="s">
        <v>4780</v>
      </c>
      <c r="G154" s="256"/>
      <c r="H154" s="259">
        <v>30.158</v>
      </c>
      <c r="I154" s="260"/>
      <c r="J154" s="256"/>
      <c r="K154" s="256"/>
      <c r="L154" s="261"/>
      <c r="M154" s="262"/>
      <c r="N154" s="263"/>
      <c r="O154" s="263"/>
      <c r="P154" s="263"/>
      <c r="Q154" s="263"/>
      <c r="R154" s="263"/>
      <c r="S154" s="263"/>
      <c r="T154" s="264"/>
      <c r="AT154" s="265" t="s">
        <v>405</v>
      </c>
      <c r="AU154" s="265" t="s">
        <v>81</v>
      </c>
      <c r="AV154" s="12" t="s">
        <v>81</v>
      </c>
      <c r="AW154" s="12" t="s">
        <v>36</v>
      </c>
      <c r="AX154" s="12" t="s">
        <v>24</v>
      </c>
      <c r="AY154" s="265" t="s">
        <v>394</v>
      </c>
    </row>
    <row r="155" spans="2:51" s="12" customFormat="1" ht="13.5">
      <c r="B155" s="255"/>
      <c r="C155" s="256"/>
      <c r="D155" s="252" t="s">
        <v>405</v>
      </c>
      <c r="E155" s="257" t="s">
        <v>22</v>
      </c>
      <c r="F155" s="258" t="s">
        <v>4781</v>
      </c>
      <c r="G155" s="256"/>
      <c r="H155" s="259">
        <v>6.032</v>
      </c>
      <c r="I155" s="260"/>
      <c r="J155" s="256"/>
      <c r="K155" s="256"/>
      <c r="L155" s="261"/>
      <c r="M155" s="262"/>
      <c r="N155" s="263"/>
      <c r="O155" s="263"/>
      <c r="P155" s="263"/>
      <c r="Q155" s="263"/>
      <c r="R155" s="263"/>
      <c r="S155" s="263"/>
      <c r="T155" s="264"/>
      <c r="AT155" s="265" t="s">
        <v>405</v>
      </c>
      <c r="AU155" s="265" t="s">
        <v>81</v>
      </c>
      <c r="AV155" s="12" t="s">
        <v>81</v>
      </c>
      <c r="AW155" s="12" t="s">
        <v>36</v>
      </c>
      <c r="AX155" s="12" t="s">
        <v>73</v>
      </c>
      <c r="AY155" s="265" t="s">
        <v>394</v>
      </c>
    </row>
    <row r="156" spans="2:65" s="1" customFormat="1" ht="16.5" customHeight="1">
      <c r="B156" s="47"/>
      <c r="C156" s="240" t="s">
        <v>505</v>
      </c>
      <c r="D156" s="240" t="s">
        <v>396</v>
      </c>
      <c r="E156" s="241" t="s">
        <v>4782</v>
      </c>
      <c r="F156" s="242" t="s">
        <v>4783</v>
      </c>
      <c r="G156" s="243" t="s">
        <v>399</v>
      </c>
      <c r="H156" s="244">
        <v>60.316</v>
      </c>
      <c r="I156" s="245"/>
      <c r="J156" s="246">
        <f>ROUND(I156*H156,2)</f>
        <v>0</v>
      </c>
      <c r="K156" s="242" t="s">
        <v>410</v>
      </c>
      <c r="L156" s="73"/>
      <c r="M156" s="247" t="s">
        <v>22</v>
      </c>
      <c r="N156" s="248" t="s">
        <v>44</v>
      </c>
      <c r="O156" s="48"/>
      <c r="P156" s="249">
        <f>O156*H156</f>
        <v>0</v>
      </c>
      <c r="Q156" s="249">
        <v>0.00109</v>
      </c>
      <c r="R156" s="249">
        <f>Q156*H156</f>
        <v>0.06574444</v>
      </c>
      <c r="S156" s="249">
        <v>0</v>
      </c>
      <c r="T156" s="250">
        <f>S156*H156</f>
        <v>0</v>
      </c>
      <c r="AR156" s="25" t="s">
        <v>401</v>
      </c>
      <c r="AT156" s="25" t="s">
        <v>396</v>
      </c>
      <c r="AU156" s="25" t="s">
        <v>81</v>
      </c>
      <c r="AY156" s="25" t="s">
        <v>394</v>
      </c>
      <c r="BE156" s="251">
        <f>IF(N156="základní",J156,0)</f>
        <v>0</v>
      </c>
      <c r="BF156" s="251">
        <f>IF(N156="snížená",J156,0)</f>
        <v>0</v>
      </c>
      <c r="BG156" s="251">
        <f>IF(N156="zákl. přenesená",J156,0)</f>
        <v>0</v>
      </c>
      <c r="BH156" s="251">
        <f>IF(N156="sníž. přenesená",J156,0)</f>
        <v>0</v>
      </c>
      <c r="BI156" s="251">
        <f>IF(N156="nulová",J156,0)</f>
        <v>0</v>
      </c>
      <c r="BJ156" s="25" t="s">
        <v>24</v>
      </c>
      <c r="BK156" s="251">
        <f>ROUND(I156*H156,2)</f>
        <v>0</v>
      </c>
      <c r="BL156" s="25" t="s">
        <v>401</v>
      </c>
      <c r="BM156" s="25" t="s">
        <v>4784</v>
      </c>
    </row>
    <row r="157" spans="2:47" s="1" customFormat="1" ht="13.5">
      <c r="B157" s="47"/>
      <c r="C157" s="75"/>
      <c r="D157" s="252" t="s">
        <v>403</v>
      </c>
      <c r="E157" s="75"/>
      <c r="F157" s="253" t="s">
        <v>4785</v>
      </c>
      <c r="G157" s="75"/>
      <c r="H157" s="75"/>
      <c r="I157" s="208"/>
      <c r="J157" s="75"/>
      <c r="K157" s="75"/>
      <c r="L157" s="73"/>
      <c r="M157" s="254"/>
      <c r="N157" s="48"/>
      <c r="O157" s="48"/>
      <c r="P157" s="48"/>
      <c r="Q157" s="48"/>
      <c r="R157" s="48"/>
      <c r="S157" s="48"/>
      <c r="T157" s="96"/>
      <c r="AT157" s="25" t="s">
        <v>403</v>
      </c>
      <c r="AU157" s="25" t="s">
        <v>81</v>
      </c>
    </row>
    <row r="158" spans="2:51" s="12" customFormat="1" ht="13.5">
      <c r="B158" s="255"/>
      <c r="C158" s="256"/>
      <c r="D158" s="252" t="s">
        <v>405</v>
      </c>
      <c r="E158" s="257" t="s">
        <v>22</v>
      </c>
      <c r="F158" s="258" t="s">
        <v>523</v>
      </c>
      <c r="G158" s="256"/>
      <c r="H158" s="259">
        <v>60.316</v>
      </c>
      <c r="I158" s="260"/>
      <c r="J158" s="256"/>
      <c r="K158" s="256"/>
      <c r="L158" s="261"/>
      <c r="M158" s="262"/>
      <c r="N158" s="263"/>
      <c r="O158" s="263"/>
      <c r="P158" s="263"/>
      <c r="Q158" s="263"/>
      <c r="R158" s="263"/>
      <c r="S158" s="263"/>
      <c r="T158" s="264"/>
      <c r="AT158" s="265" t="s">
        <v>405</v>
      </c>
      <c r="AU158" s="265" t="s">
        <v>81</v>
      </c>
      <c r="AV158" s="12" t="s">
        <v>81</v>
      </c>
      <c r="AW158" s="12" t="s">
        <v>36</v>
      </c>
      <c r="AX158" s="12" t="s">
        <v>24</v>
      </c>
      <c r="AY158" s="265" t="s">
        <v>394</v>
      </c>
    </row>
    <row r="159" spans="2:65" s="1" customFormat="1" ht="16.5" customHeight="1">
      <c r="B159" s="47"/>
      <c r="C159" s="240" t="s">
        <v>512</v>
      </c>
      <c r="D159" s="240" t="s">
        <v>396</v>
      </c>
      <c r="E159" s="241" t="s">
        <v>4786</v>
      </c>
      <c r="F159" s="242" t="s">
        <v>4787</v>
      </c>
      <c r="G159" s="243" t="s">
        <v>399</v>
      </c>
      <c r="H159" s="244">
        <v>60.316</v>
      </c>
      <c r="I159" s="245"/>
      <c r="J159" s="246">
        <f>ROUND(I159*H159,2)</f>
        <v>0</v>
      </c>
      <c r="K159" s="242" t="s">
        <v>410</v>
      </c>
      <c r="L159" s="73"/>
      <c r="M159" s="247" t="s">
        <v>22</v>
      </c>
      <c r="N159" s="248" t="s">
        <v>44</v>
      </c>
      <c r="O159" s="48"/>
      <c r="P159" s="249">
        <f>O159*H159</f>
        <v>0</v>
      </c>
      <c r="Q159" s="249">
        <v>0</v>
      </c>
      <c r="R159" s="249">
        <f>Q159*H159</f>
        <v>0</v>
      </c>
      <c r="S159" s="249">
        <v>0</v>
      </c>
      <c r="T159" s="250">
        <f>S159*H159</f>
        <v>0</v>
      </c>
      <c r="AR159" s="25" t="s">
        <v>401</v>
      </c>
      <c r="AT159" s="25" t="s">
        <v>396</v>
      </c>
      <c r="AU159" s="25" t="s">
        <v>81</v>
      </c>
      <c r="AY159" s="25" t="s">
        <v>394</v>
      </c>
      <c r="BE159" s="251">
        <f>IF(N159="základní",J159,0)</f>
        <v>0</v>
      </c>
      <c r="BF159" s="251">
        <f>IF(N159="snížená",J159,0)</f>
        <v>0</v>
      </c>
      <c r="BG159" s="251">
        <f>IF(N159="zákl. přenesená",J159,0)</f>
        <v>0</v>
      </c>
      <c r="BH159" s="251">
        <f>IF(N159="sníž. přenesená",J159,0)</f>
        <v>0</v>
      </c>
      <c r="BI159" s="251">
        <f>IF(N159="nulová",J159,0)</f>
        <v>0</v>
      </c>
      <c r="BJ159" s="25" t="s">
        <v>24</v>
      </c>
      <c r="BK159" s="251">
        <f>ROUND(I159*H159,2)</f>
        <v>0</v>
      </c>
      <c r="BL159" s="25" t="s">
        <v>401</v>
      </c>
      <c r="BM159" s="25" t="s">
        <v>4788</v>
      </c>
    </row>
    <row r="160" spans="2:47" s="1" customFormat="1" ht="13.5">
      <c r="B160" s="47"/>
      <c r="C160" s="75"/>
      <c r="D160" s="252" t="s">
        <v>403</v>
      </c>
      <c r="E160" s="75"/>
      <c r="F160" s="253" t="s">
        <v>4789</v>
      </c>
      <c r="G160" s="75"/>
      <c r="H160" s="75"/>
      <c r="I160" s="208"/>
      <c r="J160" s="75"/>
      <c r="K160" s="75"/>
      <c r="L160" s="73"/>
      <c r="M160" s="254"/>
      <c r="N160" s="48"/>
      <c r="O160" s="48"/>
      <c r="P160" s="48"/>
      <c r="Q160" s="48"/>
      <c r="R160" s="48"/>
      <c r="S160" s="48"/>
      <c r="T160" s="96"/>
      <c r="AT160" s="25" t="s">
        <v>403</v>
      </c>
      <c r="AU160" s="25" t="s">
        <v>81</v>
      </c>
    </row>
    <row r="161" spans="2:51" s="12" customFormat="1" ht="13.5">
      <c r="B161" s="255"/>
      <c r="C161" s="256"/>
      <c r="D161" s="252" t="s">
        <v>405</v>
      </c>
      <c r="E161" s="257" t="s">
        <v>22</v>
      </c>
      <c r="F161" s="258" t="s">
        <v>523</v>
      </c>
      <c r="G161" s="256"/>
      <c r="H161" s="259">
        <v>60.316</v>
      </c>
      <c r="I161" s="260"/>
      <c r="J161" s="256"/>
      <c r="K161" s="256"/>
      <c r="L161" s="261"/>
      <c r="M161" s="262"/>
      <c r="N161" s="263"/>
      <c r="O161" s="263"/>
      <c r="P161" s="263"/>
      <c r="Q161" s="263"/>
      <c r="R161" s="263"/>
      <c r="S161" s="263"/>
      <c r="T161" s="264"/>
      <c r="AT161" s="265" t="s">
        <v>405</v>
      </c>
      <c r="AU161" s="265" t="s">
        <v>81</v>
      </c>
      <c r="AV161" s="12" t="s">
        <v>81</v>
      </c>
      <c r="AW161" s="12" t="s">
        <v>36</v>
      </c>
      <c r="AX161" s="12" t="s">
        <v>24</v>
      </c>
      <c r="AY161" s="265" t="s">
        <v>394</v>
      </c>
    </row>
    <row r="162" spans="2:65" s="1" customFormat="1" ht="16.5" customHeight="1">
      <c r="B162" s="47"/>
      <c r="C162" s="240" t="s">
        <v>518</v>
      </c>
      <c r="D162" s="240" t="s">
        <v>396</v>
      </c>
      <c r="E162" s="241" t="s">
        <v>4790</v>
      </c>
      <c r="F162" s="242" t="s">
        <v>4791</v>
      </c>
      <c r="G162" s="243" t="s">
        <v>552</v>
      </c>
      <c r="H162" s="244">
        <v>0.483</v>
      </c>
      <c r="I162" s="245"/>
      <c r="J162" s="246">
        <f>ROUND(I162*H162,2)</f>
        <v>0</v>
      </c>
      <c r="K162" s="242" t="s">
        <v>410</v>
      </c>
      <c r="L162" s="73"/>
      <c r="M162" s="247" t="s">
        <v>22</v>
      </c>
      <c r="N162" s="248" t="s">
        <v>44</v>
      </c>
      <c r="O162" s="48"/>
      <c r="P162" s="249">
        <f>O162*H162</f>
        <v>0</v>
      </c>
      <c r="Q162" s="249">
        <v>1.05871</v>
      </c>
      <c r="R162" s="249">
        <f>Q162*H162</f>
        <v>0.51135693</v>
      </c>
      <c r="S162" s="249">
        <v>0</v>
      </c>
      <c r="T162" s="250">
        <f>S162*H162</f>
        <v>0</v>
      </c>
      <c r="AR162" s="25" t="s">
        <v>401</v>
      </c>
      <c r="AT162" s="25" t="s">
        <v>396</v>
      </c>
      <c r="AU162" s="25" t="s">
        <v>81</v>
      </c>
      <c r="AY162" s="25" t="s">
        <v>394</v>
      </c>
      <c r="BE162" s="251">
        <f>IF(N162="základní",J162,0)</f>
        <v>0</v>
      </c>
      <c r="BF162" s="251">
        <f>IF(N162="snížená",J162,0)</f>
        <v>0</v>
      </c>
      <c r="BG162" s="251">
        <f>IF(N162="zákl. přenesená",J162,0)</f>
        <v>0</v>
      </c>
      <c r="BH162" s="251">
        <f>IF(N162="sníž. přenesená",J162,0)</f>
        <v>0</v>
      </c>
      <c r="BI162" s="251">
        <f>IF(N162="nulová",J162,0)</f>
        <v>0</v>
      </c>
      <c r="BJ162" s="25" t="s">
        <v>24</v>
      </c>
      <c r="BK162" s="251">
        <f>ROUND(I162*H162,2)</f>
        <v>0</v>
      </c>
      <c r="BL162" s="25" t="s">
        <v>401</v>
      </c>
      <c r="BM162" s="25" t="s">
        <v>4792</v>
      </c>
    </row>
    <row r="163" spans="2:47" s="1" customFormat="1" ht="13.5">
      <c r="B163" s="47"/>
      <c r="C163" s="75"/>
      <c r="D163" s="252" t="s">
        <v>403</v>
      </c>
      <c r="E163" s="75"/>
      <c r="F163" s="253" t="s">
        <v>4793</v>
      </c>
      <c r="G163" s="75"/>
      <c r="H163" s="75"/>
      <c r="I163" s="208"/>
      <c r="J163" s="75"/>
      <c r="K163" s="75"/>
      <c r="L163" s="73"/>
      <c r="M163" s="254"/>
      <c r="N163" s="48"/>
      <c r="O163" s="48"/>
      <c r="P163" s="48"/>
      <c r="Q163" s="48"/>
      <c r="R163" s="48"/>
      <c r="S163" s="48"/>
      <c r="T163" s="96"/>
      <c r="AT163" s="25" t="s">
        <v>403</v>
      </c>
      <c r="AU163" s="25" t="s">
        <v>81</v>
      </c>
    </row>
    <row r="164" spans="2:51" s="12" customFormat="1" ht="13.5">
      <c r="B164" s="255"/>
      <c r="C164" s="256"/>
      <c r="D164" s="252" t="s">
        <v>405</v>
      </c>
      <c r="E164" s="257" t="s">
        <v>22</v>
      </c>
      <c r="F164" s="258" t="s">
        <v>4794</v>
      </c>
      <c r="G164" s="256"/>
      <c r="H164" s="259">
        <v>0.483</v>
      </c>
      <c r="I164" s="260"/>
      <c r="J164" s="256"/>
      <c r="K164" s="256"/>
      <c r="L164" s="261"/>
      <c r="M164" s="262"/>
      <c r="N164" s="263"/>
      <c r="O164" s="263"/>
      <c r="P164" s="263"/>
      <c r="Q164" s="263"/>
      <c r="R164" s="263"/>
      <c r="S164" s="263"/>
      <c r="T164" s="264"/>
      <c r="AT164" s="265" t="s">
        <v>405</v>
      </c>
      <c r="AU164" s="265" t="s">
        <v>81</v>
      </c>
      <c r="AV164" s="12" t="s">
        <v>81</v>
      </c>
      <c r="AW164" s="12" t="s">
        <v>36</v>
      </c>
      <c r="AX164" s="12" t="s">
        <v>24</v>
      </c>
      <c r="AY164" s="265" t="s">
        <v>394</v>
      </c>
    </row>
    <row r="165" spans="2:63" s="11" customFormat="1" ht="29.85" customHeight="1">
      <c r="B165" s="224"/>
      <c r="C165" s="225"/>
      <c r="D165" s="226" t="s">
        <v>72</v>
      </c>
      <c r="E165" s="238" t="s">
        <v>422</v>
      </c>
      <c r="F165" s="238" t="s">
        <v>1189</v>
      </c>
      <c r="G165" s="225"/>
      <c r="H165" s="225"/>
      <c r="I165" s="228"/>
      <c r="J165" s="239">
        <f>BK165</f>
        <v>0</v>
      </c>
      <c r="K165" s="225"/>
      <c r="L165" s="230"/>
      <c r="M165" s="231"/>
      <c r="N165" s="232"/>
      <c r="O165" s="232"/>
      <c r="P165" s="233">
        <f>SUM(P166:P171)</f>
        <v>0</v>
      </c>
      <c r="Q165" s="232"/>
      <c r="R165" s="233">
        <f>SUM(R166:R171)</f>
        <v>14.527656</v>
      </c>
      <c r="S165" s="232"/>
      <c r="T165" s="234">
        <f>SUM(T166:T171)</f>
        <v>0</v>
      </c>
      <c r="AR165" s="235" t="s">
        <v>24</v>
      </c>
      <c r="AT165" s="236" t="s">
        <v>72</v>
      </c>
      <c r="AU165" s="236" t="s">
        <v>24</v>
      </c>
      <c r="AY165" s="235" t="s">
        <v>394</v>
      </c>
      <c r="BK165" s="237">
        <f>SUM(BK166:BK171)</f>
        <v>0</v>
      </c>
    </row>
    <row r="166" spans="2:65" s="1" customFormat="1" ht="16.5" customHeight="1">
      <c r="B166" s="47"/>
      <c r="C166" s="240" t="s">
        <v>9</v>
      </c>
      <c r="D166" s="240" t="s">
        <v>396</v>
      </c>
      <c r="E166" s="241" t="s">
        <v>4795</v>
      </c>
      <c r="F166" s="242" t="s">
        <v>4796</v>
      </c>
      <c r="G166" s="243" t="s">
        <v>399</v>
      </c>
      <c r="H166" s="244">
        <v>18.675</v>
      </c>
      <c r="I166" s="245"/>
      <c r="J166" s="246">
        <f>ROUND(I166*H166,2)</f>
        <v>0</v>
      </c>
      <c r="K166" s="242" t="s">
        <v>410</v>
      </c>
      <c r="L166" s="73"/>
      <c r="M166" s="247" t="s">
        <v>22</v>
      </c>
      <c r="N166" s="248" t="s">
        <v>44</v>
      </c>
      <c r="O166" s="48"/>
      <c r="P166" s="249">
        <f>O166*H166</f>
        <v>0</v>
      </c>
      <c r="Q166" s="249">
        <v>0.62652</v>
      </c>
      <c r="R166" s="249">
        <f>Q166*H166</f>
        <v>11.700261</v>
      </c>
      <c r="S166" s="249">
        <v>0</v>
      </c>
      <c r="T166" s="250">
        <f>S166*H166</f>
        <v>0</v>
      </c>
      <c r="AR166" s="25" t="s">
        <v>401</v>
      </c>
      <c r="AT166" s="25" t="s">
        <v>396</v>
      </c>
      <c r="AU166" s="25" t="s">
        <v>81</v>
      </c>
      <c r="AY166" s="25" t="s">
        <v>394</v>
      </c>
      <c r="BE166" s="251">
        <f>IF(N166="základní",J166,0)</f>
        <v>0</v>
      </c>
      <c r="BF166" s="251">
        <f>IF(N166="snížená",J166,0)</f>
        <v>0</v>
      </c>
      <c r="BG166" s="251">
        <f>IF(N166="zákl. přenesená",J166,0)</f>
        <v>0</v>
      </c>
      <c r="BH166" s="251">
        <f>IF(N166="sníž. přenesená",J166,0)</f>
        <v>0</v>
      </c>
      <c r="BI166" s="251">
        <f>IF(N166="nulová",J166,0)</f>
        <v>0</v>
      </c>
      <c r="BJ166" s="25" t="s">
        <v>24</v>
      </c>
      <c r="BK166" s="251">
        <f>ROUND(I166*H166,2)</f>
        <v>0</v>
      </c>
      <c r="BL166" s="25" t="s">
        <v>401</v>
      </c>
      <c r="BM166" s="25" t="s">
        <v>4797</v>
      </c>
    </row>
    <row r="167" spans="2:47" s="1" customFormat="1" ht="13.5">
      <c r="B167" s="47"/>
      <c r="C167" s="75"/>
      <c r="D167" s="252" t="s">
        <v>403</v>
      </c>
      <c r="E167" s="75"/>
      <c r="F167" s="253" t="s">
        <v>4798</v>
      </c>
      <c r="G167" s="75"/>
      <c r="H167" s="75"/>
      <c r="I167" s="208"/>
      <c r="J167" s="75"/>
      <c r="K167" s="75"/>
      <c r="L167" s="73"/>
      <c r="M167" s="254"/>
      <c r="N167" s="48"/>
      <c r="O167" s="48"/>
      <c r="P167" s="48"/>
      <c r="Q167" s="48"/>
      <c r="R167" s="48"/>
      <c r="S167" s="48"/>
      <c r="T167" s="96"/>
      <c r="AT167" s="25" t="s">
        <v>403</v>
      </c>
      <c r="AU167" s="25" t="s">
        <v>81</v>
      </c>
    </row>
    <row r="168" spans="2:51" s="12" customFormat="1" ht="13.5">
      <c r="B168" s="255"/>
      <c r="C168" s="256"/>
      <c r="D168" s="252" t="s">
        <v>405</v>
      </c>
      <c r="E168" s="257" t="s">
        <v>22</v>
      </c>
      <c r="F168" s="258" t="s">
        <v>263</v>
      </c>
      <c r="G168" s="256"/>
      <c r="H168" s="259">
        <v>18.675</v>
      </c>
      <c r="I168" s="260"/>
      <c r="J168" s="256"/>
      <c r="K168" s="256"/>
      <c r="L168" s="261"/>
      <c r="M168" s="262"/>
      <c r="N168" s="263"/>
      <c r="O168" s="263"/>
      <c r="P168" s="263"/>
      <c r="Q168" s="263"/>
      <c r="R168" s="263"/>
      <c r="S168" s="263"/>
      <c r="T168" s="264"/>
      <c r="AT168" s="265" t="s">
        <v>405</v>
      </c>
      <c r="AU168" s="265" t="s">
        <v>81</v>
      </c>
      <c r="AV168" s="12" t="s">
        <v>81</v>
      </c>
      <c r="AW168" s="12" t="s">
        <v>36</v>
      </c>
      <c r="AX168" s="12" t="s">
        <v>24</v>
      </c>
      <c r="AY168" s="265" t="s">
        <v>394</v>
      </c>
    </row>
    <row r="169" spans="2:65" s="1" customFormat="1" ht="16.5" customHeight="1">
      <c r="B169" s="47"/>
      <c r="C169" s="240" t="s">
        <v>528</v>
      </c>
      <c r="D169" s="240" t="s">
        <v>396</v>
      </c>
      <c r="E169" s="241" t="s">
        <v>4799</v>
      </c>
      <c r="F169" s="242" t="s">
        <v>4800</v>
      </c>
      <c r="G169" s="243" t="s">
        <v>399</v>
      </c>
      <c r="H169" s="244">
        <v>18.675</v>
      </c>
      <c r="I169" s="245"/>
      <c r="J169" s="246">
        <f>ROUND(I169*H169,2)</f>
        <v>0</v>
      </c>
      <c r="K169" s="242" t="s">
        <v>410</v>
      </c>
      <c r="L169" s="73"/>
      <c r="M169" s="247" t="s">
        <v>22</v>
      </c>
      <c r="N169" s="248" t="s">
        <v>44</v>
      </c>
      <c r="O169" s="48"/>
      <c r="P169" s="249">
        <f>O169*H169</f>
        <v>0</v>
      </c>
      <c r="Q169" s="249">
        <v>0.1514</v>
      </c>
      <c r="R169" s="249">
        <f>Q169*H169</f>
        <v>2.827395</v>
      </c>
      <c r="S169" s="249">
        <v>0</v>
      </c>
      <c r="T169" s="250">
        <f>S169*H169</f>
        <v>0</v>
      </c>
      <c r="AR169" s="25" t="s">
        <v>401</v>
      </c>
      <c r="AT169" s="25" t="s">
        <v>396</v>
      </c>
      <c r="AU169" s="25" t="s">
        <v>81</v>
      </c>
      <c r="AY169" s="25" t="s">
        <v>394</v>
      </c>
      <c r="BE169" s="251">
        <f>IF(N169="základní",J169,0)</f>
        <v>0</v>
      </c>
      <c r="BF169" s="251">
        <f>IF(N169="snížená",J169,0)</f>
        <v>0</v>
      </c>
      <c r="BG169" s="251">
        <f>IF(N169="zákl. přenesená",J169,0)</f>
        <v>0</v>
      </c>
      <c r="BH169" s="251">
        <f>IF(N169="sníž. přenesená",J169,0)</f>
        <v>0</v>
      </c>
      <c r="BI169" s="251">
        <f>IF(N169="nulová",J169,0)</f>
        <v>0</v>
      </c>
      <c r="BJ169" s="25" t="s">
        <v>24</v>
      </c>
      <c r="BK169" s="251">
        <f>ROUND(I169*H169,2)</f>
        <v>0</v>
      </c>
      <c r="BL169" s="25" t="s">
        <v>401</v>
      </c>
      <c r="BM169" s="25" t="s">
        <v>4801</v>
      </c>
    </row>
    <row r="170" spans="2:47" s="1" customFormat="1" ht="13.5">
      <c r="B170" s="47"/>
      <c r="C170" s="75"/>
      <c r="D170" s="252" t="s">
        <v>403</v>
      </c>
      <c r="E170" s="75"/>
      <c r="F170" s="253" t="s">
        <v>4802</v>
      </c>
      <c r="G170" s="75"/>
      <c r="H170" s="75"/>
      <c r="I170" s="208"/>
      <c r="J170" s="75"/>
      <c r="K170" s="75"/>
      <c r="L170" s="73"/>
      <c r="M170" s="254"/>
      <c r="N170" s="48"/>
      <c r="O170" s="48"/>
      <c r="P170" s="48"/>
      <c r="Q170" s="48"/>
      <c r="R170" s="48"/>
      <c r="S170" s="48"/>
      <c r="T170" s="96"/>
      <c r="AT170" s="25" t="s">
        <v>403</v>
      </c>
      <c r="AU170" s="25" t="s">
        <v>81</v>
      </c>
    </row>
    <row r="171" spans="2:51" s="12" customFormat="1" ht="13.5">
      <c r="B171" s="255"/>
      <c r="C171" s="256"/>
      <c r="D171" s="252" t="s">
        <v>405</v>
      </c>
      <c r="E171" s="257" t="s">
        <v>22</v>
      </c>
      <c r="F171" s="258" t="s">
        <v>263</v>
      </c>
      <c r="G171" s="256"/>
      <c r="H171" s="259">
        <v>18.675</v>
      </c>
      <c r="I171" s="260"/>
      <c r="J171" s="256"/>
      <c r="K171" s="256"/>
      <c r="L171" s="261"/>
      <c r="M171" s="262"/>
      <c r="N171" s="263"/>
      <c r="O171" s="263"/>
      <c r="P171" s="263"/>
      <c r="Q171" s="263"/>
      <c r="R171" s="263"/>
      <c r="S171" s="263"/>
      <c r="T171" s="264"/>
      <c r="AT171" s="265" t="s">
        <v>405</v>
      </c>
      <c r="AU171" s="265" t="s">
        <v>81</v>
      </c>
      <c r="AV171" s="12" t="s">
        <v>81</v>
      </c>
      <c r="AW171" s="12" t="s">
        <v>36</v>
      </c>
      <c r="AX171" s="12" t="s">
        <v>24</v>
      </c>
      <c r="AY171" s="265" t="s">
        <v>394</v>
      </c>
    </row>
    <row r="172" spans="2:63" s="11" customFormat="1" ht="29.85" customHeight="1">
      <c r="B172" s="224"/>
      <c r="C172" s="225"/>
      <c r="D172" s="226" t="s">
        <v>72</v>
      </c>
      <c r="E172" s="238" t="s">
        <v>432</v>
      </c>
      <c r="F172" s="238" t="s">
        <v>1201</v>
      </c>
      <c r="G172" s="225"/>
      <c r="H172" s="225"/>
      <c r="I172" s="228"/>
      <c r="J172" s="239">
        <f>BK172</f>
        <v>0</v>
      </c>
      <c r="K172" s="225"/>
      <c r="L172" s="230"/>
      <c r="M172" s="231"/>
      <c r="N172" s="232"/>
      <c r="O172" s="232"/>
      <c r="P172" s="233">
        <f>SUM(P173:P181)</f>
        <v>0</v>
      </c>
      <c r="Q172" s="232"/>
      <c r="R172" s="233">
        <f>SUM(R173:R181)</f>
        <v>2.64898724</v>
      </c>
      <c r="S172" s="232"/>
      <c r="T172" s="234">
        <f>SUM(T173:T181)</f>
        <v>0</v>
      </c>
      <c r="AR172" s="235" t="s">
        <v>24</v>
      </c>
      <c r="AT172" s="236" t="s">
        <v>72</v>
      </c>
      <c r="AU172" s="236" t="s">
        <v>24</v>
      </c>
      <c r="AY172" s="235" t="s">
        <v>394</v>
      </c>
      <c r="BK172" s="237">
        <f>SUM(BK173:BK181)</f>
        <v>0</v>
      </c>
    </row>
    <row r="173" spans="2:65" s="1" customFormat="1" ht="25.5" customHeight="1">
      <c r="B173" s="47"/>
      <c r="C173" s="240" t="s">
        <v>533</v>
      </c>
      <c r="D173" s="240" t="s">
        <v>396</v>
      </c>
      <c r="E173" s="241" t="s">
        <v>4803</v>
      </c>
      <c r="F173" s="242" t="s">
        <v>1322</v>
      </c>
      <c r="G173" s="243" t="s">
        <v>399</v>
      </c>
      <c r="H173" s="244">
        <v>60.316</v>
      </c>
      <c r="I173" s="245"/>
      <c r="J173" s="246">
        <f>ROUND(I173*H173,2)</f>
        <v>0</v>
      </c>
      <c r="K173" s="242" t="s">
        <v>410</v>
      </c>
      <c r="L173" s="73"/>
      <c r="M173" s="247" t="s">
        <v>22</v>
      </c>
      <c r="N173" s="248" t="s">
        <v>44</v>
      </c>
      <c r="O173" s="48"/>
      <c r="P173" s="249">
        <f>O173*H173</f>
        <v>0</v>
      </c>
      <c r="Q173" s="249">
        <v>0.0003</v>
      </c>
      <c r="R173" s="249">
        <f>Q173*H173</f>
        <v>0.018094799999999998</v>
      </c>
      <c r="S173" s="249">
        <v>0</v>
      </c>
      <c r="T173" s="250">
        <f>S173*H173</f>
        <v>0</v>
      </c>
      <c r="AR173" s="25" t="s">
        <v>401</v>
      </c>
      <c r="AT173" s="25" t="s">
        <v>396</v>
      </c>
      <c r="AU173" s="25" t="s">
        <v>81</v>
      </c>
      <c r="AY173" s="25" t="s">
        <v>394</v>
      </c>
      <c r="BE173" s="251">
        <f>IF(N173="základní",J173,0)</f>
        <v>0</v>
      </c>
      <c r="BF173" s="251">
        <f>IF(N173="snížená",J173,0)</f>
        <v>0</v>
      </c>
      <c r="BG173" s="251">
        <f>IF(N173="zákl. přenesená",J173,0)</f>
        <v>0</v>
      </c>
      <c r="BH173" s="251">
        <f>IF(N173="sníž. přenesená",J173,0)</f>
        <v>0</v>
      </c>
      <c r="BI173" s="251">
        <f>IF(N173="nulová",J173,0)</f>
        <v>0</v>
      </c>
      <c r="BJ173" s="25" t="s">
        <v>24</v>
      </c>
      <c r="BK173" s="251">
        <f>ROUND(I173*H173,2)</f>
        <v>0</v>
      </c>
      <c r="BL173" s="25" t="s">
        <v>401</v>
      </c>
      <c r="BM173" s="25" t="s">
        <v>4804</v>
      </c>
    </row>
    <row r="174" spans="2:47" s="1" customFormat="1" ht="13.5">
      <c r="B174" s="47"/>
      <c r="C174" s="75"/>
      <c r="D174" s="252" t="s">
        <v>403</v>
      </c>
      <c r="E174" s="75"/>
      <c r="F174" s="253" t="s">
        <v>1324</v>
      </c>
      <c r="G174" s="75"/>
      <c r="H174" s="75"/>
      <c r="I174" s="208"/>
      <c r="J174" s="75"/>
      <c r="K174" s="75"/>
      <c r="L174" s="73"/>
      <c r="M174" s="254"/>
      <c r="N174" s="48"/>
      <c r="O174" s="48"/>
      <c r="P174" s="48"/>
      <c r="Q174" s="48"/>
      <c r="R174" s="48"/>
      <c r="S174" s="48"/>
      <c r="T174" s="96"/>
      <c r="AT174" s="25" t="s">
        <v>403</v>
      </c>
      <c r="AU174" s="25" t="s">
        <v>81</v>
      </c>
    </row>
    <row r="175" spans="2:51" s="12" customFormat="1" ht="13.5">
      <c r="B175" s="255"/>
      <c r="C175" s="256"/>
      <c r="D175" s="252" t="s">
        <v>405</v>
      </c>
      <c r="E175" s="257" t="s">
        <v>22</v>
      </c>
      <c r="F175" s="258" t="s">
        <v>523</v>
      </c>
      <c r="G175" s="256"/>
      <c r="H175" s="259">
        <v>60.316</v>
      </c>
      <c r="I175" s="260"/>
      <c r="J175" s="256"/>
      <c r="K175" s="256"/>
      <c r="L175" s="261"/>
      <c r="M175" s="262"/>
      <c r="N175" s="263"/>
      <c r="O175" s="263"/>
      <c r="P175" s="263"/>
      <c r="Q175" s="263"/>
      <c r="R175" s="263"/>
      <c r="S175" s="263"/>
      <c r="T175" s="264"/>
      <c r="AT175" s="265" t="s">
        <v>405</v>
      </c>
      <c r="AU175" s="265" t="s">
        <v>81</v>
      </c>
      <c r="AV175" s="12" t="s">
        <v>81</v>
      </c>
      <c r="AW175" s="12" t="s">
        <v>36</v>
      </c>
      <c r="AX175" s="12" t="s">
        <v>24</v>
      </c>
      <c r="AY175" s="265" t="s">
        <v>394</v>
      </c>
    </row>
    <row r="176" spans="2:65" s="1" customFormat="1" ht="16.5" customHeight="1">
      <c r="B176" s="47"/>
      <c r="C176" s="240" t="s">
        <v>540</v>
      </c>
      <c r="D176" s="240" t="s">
        <v>396</v>
      </c>
      <c r="E176" s="241" t="s">
        <v>1347</v>
      </c>
      <c r="F176" s="242" t="s">
        <v>4805</v>
      </c>
      <c r="G176" s="243" t="s">
        <v>425</v>
      </c>
      <c r="H176" s="244">
        <v>1.166</v>
      </c>
      <c r="I176" s="245"/>
      <c r="J176" s="246">
        <f>ROUND(I176*H176,2)</f>
        <v>0</v>
      </c>
      <c r="K176" s="242" t="s">
        <v>410</v>
      </c>
      <c r="L176" s="73"/>
      <c r="M176" s="247" t="s">
        <v>22</v>
      </c>
      <c r="N176" s="248" t="s">
        <v>44</v>
      </c>
      <c r="O176" s="48"/>
      <c r="P176" s="249">
        <f>O176*H176</f>
        <v>0</v>
      </c>
      <c r="Q176" s="249">
        <v>2.25634</v>
      </c>
      <c r="R176" s="249">
        <f>Q176*H176</f>
        <v>2.6308924399999998</v>
      </c>
      <c r="S176" s="249">
        <v>0</v>
      </c>
      <c r="T176" s="250">
        <f>S176*H176</f>
        <v>0</v>
      </c>
      <c r="AR176" s="25" t="s">
        <v>401</v>
      </c>
      <c r="AT176" s="25" t="s">
        <v>396</v>
      </c>
      <c r="AU176" s="25" t="s">
        <v>81</v>
      </c>
      <c r="AY176" s="25" t="s">
        <v>394</v>
      </c>
      <c r="BE176" s="251">
        <f>IF(N176="základní",J176,0)</f>
        <v>0</v>
      </c>
      <c r="BF176" s="251">
        <f>IF(N176="snížená",J176,0)</f>
        <v>0</v>
      </c>
      <c r="BG176" s="251">
        <f>IF(N176="zákl. přenesená",J176,0)</f>
        <v>0</v>
      </c>
      <c r="BH176" s="251">
        <f>IF(N176="sníž. přenesená",J176,0)</f>
        <v>0</v>
      </c>
      <c r="BI176" s="251">
        <f>IF(N176="nulová",J176,0)</f>
        <v>0</v>
      </c>
      <c r="BJ176" s="25" t="s">
        <v>24</v>
      </c>
      <c r="BK176" s="251">
        <f>ROUND(I176*H176,2)</f>
        <v>0</v>
      </c>
      <c r="BL176" s="25" t="s">
        <v>401</v>
      </c>
      <c r="BM176" s="25" t="s">
        <v>4806</v>
      </c>
    </row>
    <row r="177" spans="2:47" s="1" customFormat="1" ht="13.5">
      <c r="B177" s="47"/>
      <c r="C177" s="75"/>
      <c r="D177" s="252" t="s">
        <v>403</v>
      </c>
      <c r="E177" s="75"/>
      <c r="F177" s="253" t="s">
        <v>4807</v>
      </c>
      <c r="G177" s="75"/>
      <c r="H177" s="75"/>
      <c r="I177" s="208"/>
      <c r="J177" s="75"/>
      <c r="K177" s="75"/>
      <c r="L177" s="73"/>
      <c r="M177" s="254"/>
      <c r="N177" s="48"/>
      <c r="O177" s="48"/>
      <c r="P177" s="48"/>
      <c r="Q177" s="48"/>
      <c r="R177" s="48"/>
      <c r="S177" s="48"/>
      <c r="T177" s="96"/>
      <c r="AT177" s="25" t="s">
        <v>403</v>
      </c>
      <c r="AU177" s="25" t="s">
        <v>81</v>
      </c>
    </row>
    <row r="178" spans="2:51" s="12" customFormat="1" ht="13.5">
      <c r="B178" s="255"/>
      <c r="C178" s="256"/>
      <c r="D178" s="252" t="s">
        <v>405</v>
      </c>
      <c r="E178" s="257" t="s">
        <v>22</v>
      </c>
      <c r="F178" s="258" t="s">
        <v>4808</v>
      </c>
      <c r="G178" s="256"/>
      <c r="H178" s="259">
        <v>2.45</v>
      </c>
      <c r="I178" s="260"/>
      <c r="J178" s="256"/>
      <c r="K178" s="256"/>
      <c r="L178" s="261"/>
      <c r="M178" s="262"/>
      <c r="N178" s="263"/>
      <c r="O178" s="263"/>
      <c r="P178" s="263"/>
      <c r="Q178" s="263"/>
      <c r="R178" s="263"/>
      <c r="S178" s="263"/>
      <c r="T178" s="264"/>
      <c r="AT178" s="265" t="s">
        <v>405</v>
      </c>
      <c r="AU178" s="265" t="s">
        <v>81</v>
      </c>
      <c r="AV178" s="12" t="s">
        <v>81</v>
      </c>
      <c r="AW178" s="12" t="s">
        <v>36</v>
      </c>
      <c r="AX178" s="12" t="s">
        <v>73</v>
      </c>
      <c r="AY178" s="265" t="s">
        <v>394</v>
      </c>
    </row>
    <row r="179" spans="2:51" s="12" customFormat="1" ht="13.5">
      <c r="B179" s="255"/>
      <c r="C179" s="256"/>
      <c r="D179" s="252" t="s">
        <v>405</v>
      </c>
      <c r="E179" s="257" t="s">
        <v>22</v>
      </c>
      <c r="F179" s="258" t="s">
        <v>4809</v>
      </c>
      <c r="G179" s="256"/>
      <c r="H179" s="259">
        <v>12.12</v>
      </c>
      <c r="I179" s="260"/>
      <c r="J179" s="256"/>
      <c r="K179" s="256"/>
      <c r="L179" s="261"/>
      <c r="M179" s="262"/>
      <c r="N179" s="263"/>
      <c r="O179" s="263"/>
      <c r="P179" s="263"/>
      <c r="Q179" s="263"/>
      <c r="R179" s="263"/>
      <c r="S179" s="263"/>
      <c r="T179" s="264"/>
      <c r="AT179" s="265" t="s">
        <v>405</v>
      </c>
      <c r="AU179" s="265" t="s">
        <v>81</v>
      </c>
      <c r="AV179" s="12" t="s">
        <v>81</v>
      </c>
      <c r="AW179" s="12" t="s">
        <v>36</v>
      </c>
      <c r="AX179" s="12" t="s">
        <v>73</v>
      </c>
      <c r="AY179" s="265" t="s">
        <v>394</v>
      </c>
    </row>
    <row r="180" spans="2:51" s="13" customFormat="1" ht="13.5">
      <c r="B180" s="266"/>
      <c r="C180" s="267"/>
      <c r="D180" s="252" t="s">
        <v>405</v>
      </c>
      <c r="E180" s="268" t="s">
        <v>192</v>
      </c>
      <c r="F180" s="269" t="s">
        <v>430</v>
      </c>
      <c r="G180" s="267"/>
      <c r="H180" s="270">
        <v>14.57</v>
      </c>
      <c r="I180" s="271"/>
      <c r="J180" s="267"/>
      <c r="K180" s="267"/>
      <c r="L180" s="272"/>
      <c r="M180" s="273"/>
      <c r="N180" s="274"/>
      <c r="O180" s="274"/>
      <c r="P180" s="274"/>
      <c r="Q180" s="274"/>
      <c r="R180" s="274"/>
      <c r="S180" s="274"/>
      <c r="T180" s="275"/>
      <c r="AT180" s="276" t="s">
        <v>405</v>
      </c>
      <c r="AU180" s="276" t="s">
        <v>81</v>
      </c>
      <c r="AV180" s="13" t="s">
        <v>413</v>
      </c>
      <c r="AW180" s="13" t="s">
        <v>36</v>
      </c>
      <c r="AX180" s="13" t="s">
        <v>73</v>
      </c>
      <c r="AY180" s="276" t="s">
        <v>394</v>
      </c>
    </row>
    <row r="181" spans="2:51" s="12" customFormat="1" ht="13.5">
      <c r="B181" s="255"/>
      <c r="C181" s="256"/>
      <c r="D181" s="252" t="s">
        <v>405</v>
      </c>
      <c r="E181" s="257" t="s">
        <v>22</v>
      </c>
      <c r="F181" s="258" t="s">
        <v>4810</v>
      </c>
      <c r="G181" s="256"/>
      <c r="H181" s="259">
        <v>1.166</v>
      </c>
      <c r="I181" s="260"/>
      <c r="J181" s="256"/>
      <c r="K181" s="256"/>
      <c r="L181" s="261"/>
      <c r="M181" s="262"/>
      <c r="N181" s="263"/>
      <c r="O181" s="263"/>
      <c r="P181" s="263"/>
      <c r="Q181" s="263"/>
      <c r="R181" s="263"/>
      <c r="S181" s="263"/>
      <c r="T181" s="264"/>
      <c r="AT181" s="265" t="s">
        <v>405</v>
      </c>
      <c r="AU181" s="265" t="s">
        <v>81</v>
      </c>
      <c r="AV181" s="12" t="s">
        <v>81</v>
      </c>
      <c r="AW181" s="12" t="s">
        <v>36</v>
      </c>
      <c r="AX181" s="12" t="s">
        <v>24</v>
      </c>
      <c r="AY181" s="265" t="s">
        <v>394</v>
      </c>
    </row>
    <row r="182" spans="2:63" s="11" customFormat="1" ht="29.85" customHeight="1">
      <c r="B182" s="224"/>
      <c r="C182" s="225"/>
      <c r="D182" s="226" t="s">
        <v>72</v>
      </c>
      <c r="E182" s="238" t="s">
        <v>448</v>
      </c>
      <c r="F182" s="238" t="s">
        <v>1549</v>
      </c>
      <c r="G182" s="225"/>
      <c r="H182" s="225"/>
      <c r="I182" s="228"/>
      <c r="J182" s="239">
        <f>BK182</f>
        <v>0</v>
      </c>
      <c r="K182" s="225"/>
      <c r="L182" s="230"/>
      <c r="M182" s="231"/>
      <c r="N182" s="232"/>
      <c r="O182" s="232"/>
      <c r="P182" s="233">
        <f>SUM(P183:P199)</f>
        <v>0</v>
      </c>
      <c r="Q182" s="232"/>
      <c r="R182" s="233">
        <f>SUM(R183:R199)</f>
        <v>1.97255835</v>
      </c>
      <c r="S182" s="232"/>
      <c r="T182" s="234">
        <f>SUM(T183:T199)</f>
        <v>0</v>
      </c>
      <c r="AR182" s="235" t="s">
        <v>24</v>
      </c>
      <c r="AT182" s="236" t="s">
        <v>72</v>
      </c>
      <c r="AU182" s="236" t="s">
        <v>24</v>
      </c>
      <c r="AY182" s="235" t="s">
        <v>394</v>
      </c>
      <c r="BK182" s="237">
        <f>SUM(BK183:BK199)</f>
        <v>0</v>
      </c>
    </row>
    <row r="183" spans="2:65" s="1" customFormat="1" ht="16.5" customHeight="1">
      <c r="B183" s="47"/>
      <c r="C183" s="240" t="s">
        <v>545</v>
      </c>
      <c r="D183" s="240" t="s">
        <v>396</v>
      </c>
      <c r="E183" s="241" t="s">
        <v>4811</v>
      </c>
      <c r="F183" s="242" t="s">
        <v>4812</v>
      </c>
      <c r="G183" s="243" t="s">
        <v>612</v>
      </c>
      <c r="H183" s="244">
        <v>25.65</v>
      </c>
      <c r="I183" s="245"/>
      <c r="J183" s="246">
        <f>ROUND(I183*H183,2)</f>
        <v>0</v>
      </c>
      <c r="K183" s="242" t="s">
        <v>410</v>
      </c>
      <c r="L183" s="73"/>
      <c r="M183" s="247" t="s">
        <v>22</v>
      </c>
      <c r="N183" s="248" t="s">
        <v>44</v>
      </c>
      <c r="O183" s="48"/>
      <c r="P183" s="249">
        <f>O183*H183</f>
        <v>0</v>
      </c>
      <c r="Q183" s="249">
        <v>0.04008</v>
      </c>
      <c r="R183" s="249">
        <f>Q183*H183</f>
        <v>1.028052</v>
      </c>
      <c r="S183" s="249">
        <v>0</v>
      </c>
      <c r="T183" s="250">
        <f>S183*H183</f>
        <v>0</v>
      </c>
      <c r="AR183" s="25" t="s">
        <v>401</v>
      </c>
      <c r="AT183" s="25" t="s">
        <v>396</v>
      </c>
      <c r="AU183" s="25" t="s">
        <v>81</v>
      </c>
      <c r="AY183" s="25" t="s">
        <v>394</v>
      </c>
      <c r="BE183" s="251">
        <f>IF(N183="základní",J183,0)</f>
        <v>0</v>
      </c>
      <c r="BF183" s="251">
        <f>IF(N183="snížená",J183,0)</f>
        <v>0</v>
      </c>
      <c r="BG183" s="251">
        <f>IF(N183="zákl. přenesená",J183,0)</f>
        <v>0</v>
      </c>
      <c r="BH183" s="251">
        <f>IF(N183="sníž. přenesená",J183,0)</f>
        <v>0</v>
      </c>
      <c r="BI183" s="251">
        <f>IF(N183="nulová",J183,0)</f>
        <v>0</v>
      </c>
      <c r="BJ183" s="25" t="s">
        <v>24</v>
      </c>
      <c r="BK183" s="251">
        <f>ROUND(I183*H183,2)</f>
        <v>0</v>
      </c>
      <c r="BL183" s="25" t="s">
        <v>401</v>
      </c>
      <c r="BM183" s="25" t="s">
        <v>4813</v>
      </c>
    </row>
    <row r="184" spans="2:47" s="1" customFormat="1" ht="13.5">
      <c r="B184" s="47"/>
      <c r="C184" s="75"/>
      <c r="D184" s="252" t="s">
        <v>403</v>
      </c>
      <c r="E184" s="75"/>
      <c r="F184" s="253" t="s">
        <v>4812</v>
      </c>
      <c r="G184" s="75"/>
      <c r="H184" s="75"/>
      <c r="I184" s="208"/>
      <c r="J184" s="75"/>
      <c r="K184" s="75"/>
      <c r="L184" s="73"/>
      <c r="M184" s="254"/>
      <c r="N184" s="48"/>
      <c r="O184" s="48"/>
      <c r="P184" s="48"/>
      <c r="Q184" s="48"/>
      <c r="R184" s="48"/>
      <c r="S184" s="48"/>
      <c r="T184" s="96"/>
      <c r="AT184" s="25" t="s">
        <v>403</v>
      </c>
      <c r="AU184" s="25" t="s">
        <v>81</v>
      </c>
    </row>
    <row r="185" spans="2:51" s="12" customFormat="1" ht="13.5">
      <c r="B185" s="255"/>
      <c r="C185" s="256"/>
      <c r="D185" s="252" t="s">
        <v>405</v>
      </c>
      <c r="E185" s="257" t="s">
        <v>269</v>
      </c>
      <c r="F185" s="258" t="s">
        <v>4814</v>
      </c>
      <c r="G185" s="256"/>
      <c r="H185" s="259">
        <v>25.65</v>
      </c>
      <c r="I185" s="260"/>
      <c r="J185" s="256"/>
      <c r="K185" s="256"/>
      <c r="L185" s="261"/>
      <c r="M185" s="262"/>
      <c r="N185" s="263"/>
      <c r="O185" s="263"/>
      <c r="P185" s="263"/>
      <c r="Q185" s="263"/>
      <c r="R185" s="263"/>
      <c r="S185" s="263"/>
      <c r="T185" s="264"/>
      <c r="AT185" s="265" t="s">
        <v>405</v>
      </c>
      <c r="AU185" s="265" t="s">
        <v>81</v>
      </c>
      <c r="AV185" s="12" t="s">
        <v>81</v>
      </c>
      <c r="AW185" s="12" t="s">
        <v>36</v>
      </c>
      <c r="AX185" s="12" t="s">
        <v>24</v>
      </c>
      <c r="AY185" s="265" t="s">
        <v>394</v>
      </c>
    </row>
    <row r="186" spans="2:65" s="1" customFormat="1" ht="25.5" customHeight="1">
      <c r="B186" s="47"/>
      <c r="C186" s="288" t="s">
        <v>549</v>
      </c>
      <c r="D186" s="288" t="s">
        <v>506</v>
      </c>
      <c r="E186" s="289" t="s">
        <v>4815</v>
      </c>
      <c r="F186" s="290" t="s">
        <v>4816</v>
      </c>
      <c r="G186" s="291" t="s">
        <v>612</v>
      </c>
      <c r="H186" s="292">
        <v>25.65</v>
      </c>
      <c r="I186" s="293"/>
      <c r="J186" s="294">
        <f>ROUND(I186*H186,2)</f>
        <v>0</v>
      </c>
      <c r="K186" s="290" t="s">
        <v>22</v>
      </c>
      <c r="L186" s="295"/>
      <c r="M186" s="296" t="s">
        <v>22</v>
      </c>
      <c r="N186" s="297" t="s">
        <v>44</v>
      </c>
      <c r="O186" s="48"/>
      <c r="P186" s="249">
        <f>O186*H186</f>
        <v>0</v>
      </c>
      <c r="Q186" s="249">
        <v>0</v>
      </c>
      <c r="R186" s="249">
        <f>Q186*H186</f>
        <v>0</v>
      </c>
      <c r="S186" s="249">
        <v>0</v>
      </c>
      <c r="T186" s="250">
        <f>S186*H186</f>
        <v>0</v>
      </c>
      <c r="AR186" s="25" t="s">
        <v>443</v>
      </c>
      <c r="AT186" s="25" t="s">
        <v>506</v>
      </c>
      <c r="AU186" s="25" t="s">
        <v>81</v>
      </c>
      <c r="AY186" s="25" t="s">
        <v>394</v>
      </c>
      <c r="BE186" s="251">
        <f>IF(N186="základní",J186,0)</f>
        <v>0</v>
      </c>
      <c r="BF186" s="251">
        <f>IF(N186="snížená",J186,0)</f>
        <v>0</v>
      </c>
      <c r="BG186" s="251">
        <f>IF(N186="zákl. přenesená",J186,0)</f>
        <v>0</v>
      </c>
      <c r="BH186" s="251">
        <f>IF(N186="sníž. přenesená",J186,0)</f>
        <v>0</v>
      </c>
      <c r="BI186" s="251">
        <f>IF(N186="nulová",J186,0)</f>
        <v>0</v>
      </c>
      <c r="BJ186" s="25" t="s">
        <v>24</v>
      </c>
      <c r="BK186" s="251">
        <f>ROUND(I186*H186,2)</f>
        <v>0</v>
      </c>
      <c r="BL186" s="25" t="s">
        <v>401</v>
      </c>
      <c r="BM186" s="25" t="s">
        <v>4817</v>
      </c>
    </row>
    <row r="187" spans="2:51" s="12" customFormat="1" ht="13.5">
      <c r="B187" s="255"/>
      <c r="C187" s="256"/>
      <c r="D187" s="252" t="s">
        <v>405</v>
      </c>
      <c r="E187" s="257" t="s">
        <v>22</v>
      </c>
      <c r="F187" s="258" t="s">
        <v>269</v>
      </c>
      <c r="G187" s="256"/>
      <c r="H187" s="259">
        <v>25.65</v>
      </c>
      <c r="I187" s="260"/>
      <c r="J187" s="256"/>
      <c r="K187" s="256"/>
      <c r="L187" s="261"/>
      <c r="M187" s="262"/>
      <c r="N187" s="263"/>
      <c r="O187" s="263"/>
      <c r="P187" s="263"/>
      <c r="Q187" s="263"/>
      <c r="R187" s="263"/>
      <c r="S187" s="263"/>
      <c r="T187" s="264"/>
      <c r="AT187" s="265" t="s">
        <v>405</v>
      </c>
      <c r="AU187" s="265" t="s">
        <v>81</v>
      </c>
      <c r="AV187" s="12" t="s">
        <v>81</v>
      </c>
      <c r="AW187" s="12" t="s">
        <v>36</v>
      </c>
      <c r="AX187" s="12" t="s">
        <v>24</v>
      </c>
      <c r="AY187" s="265" t="s">
        <v>394</v>
      </c>
    </row>
    <row r="188" spans="2:65" s="1" customFormat="1" ht="25.5" customHeight="1">
      <c r="B188" s="47"/>
      <c r="C188" s="240" t="s">
        <v>556</v>
      </c>
      <c r="D188" s="240" t="s">
        <v>396</v>
      </c>
      <c r="E188" s="241" t="s">
        <v>4818</v>
      </c>
      <c r="F188" s="242" t="s">
        <v>4819</v>
      </c>
      <c r="G188" s="243" t="s">
        <v>612</v>
      </c>
      <c r="H188" s="244">
        <v>3</v>
      </c>
      <c r="I188" s="245"/>
      <c r="J188" s="246">
        <f>ROUND(I188*H188,2)</f>
        <v>0</v>
      </c>
      <c r="K188" s="242" t="s">
        <v>410</v>
      </c>
      <c r="L188" s="73"/>
      <c r="M188" s="247" t="s">
        <v>22</v>
      </c>
      <c r="N188" s="248" t="s">
        <v>44</v>
      </c>
      <c r="O188" s="48"/>
      <c r="P188" s="249">
        <f>O188*H188</f>
        <v>0</v>
      </c>
      <c r="Q188" s="249">
        <v>0.29221</v>
      </c>
      <c r="R188" s="249">
        <f>Q188*H188</f>
        <v>0.87663</v>
      </c>
      <c r="S188" s="249">
        <v>0</v>
      </c>
      <c r="T188" s="250">
        <f>S188*H188</f>
        <v>0</v>
      </c>
      <c r="AR188" s="25" t="s">
        <v>401</v>
      </c>
      <c r="AT188" s="25" t="s">
        <v>396</v>
      </c>
      <c r="AU188" s="25" t="s">
        <v>81</v>
      </c>
      <c r="AY188" s="25" t="s">
        <v>394</v>
      </c>
      <c r="BE188" s="251">
        <f>IF(N188="základní",J188,0)</f>
        <v>0</v>
      </c>
      <c r="BF188" s="251">
        <f>IF(N188="snížená",J188,0)</f>
        <v>0</v>
      </c>
      <c r="BG188" s="251">
        <f>IF(N188="zákl. přenesená",J188,0)</f>
        <v>0</v>
      </c>
      <c r="BH188" s="251">
        <f>IF(N188="sníž. přenesená",J188,0)</f>
        <v>0</v>
      </c>
      <c r="BI188" s="251">
        <f>IF(N188="nulová",J188,0)</f>
        <v>0</v>
      </c>
      <c r="BJ188" s="25" t="s">
        <v>24</v>
      </c>
      <c r="BK188" s="251">
        <f>ROUND(I188*H188,2)</f>
        <v>0</v>
      </c>
      <c r="BL188" s="25" t="s">
        <v>401</v>
      </c>
      <c r="BM188" s="25" t="s">
        <v>4820</v>
      </c>
    </row>
    <row r="189" spans="2:47" s="1" customFormat="1" ht="13.5">
      <c r="B189" s="47"/>
      <c r="C189" s="75"/>
      <c r="D189" s="252" t="s">
        <v>403</v>
      </c>
      <c r="E189" s="75"/>
      <c r="F189" s="253" t="s">
        <v>4821</v>
      </c>
      <c r="G189" s="75"/>
      <c r="H189" s="75"/>
      <c r="I189" s="208"/>
      <c r="J189" s="75"/>
      <c r="K189" s="75"/>
      <c r="L189" s="73"/>
      <c r="M189" s="254"/>
      <c r="N189" s="48"/>
      <c r="O189" s="48"/>
      <c r="P189" s="48"/>
      <c r="Q189" s="48"/>
      <c r="R189" s="48"/>
      <c r="S189" s="48"/>
      <c r="T189" s="96"/>
      <c r="AT189" s="25" t="s">
        <v>403</v>
      </c>
      <c r="AU189" s="25" t="s">
        <v>81</v>
      </c>
    </row>
    <row r="190" spans="2:51" s="12" customFormat="1" ht="13.5">
      <c r="B190" s="255"/>
      <c r="C190" s="256"/>
      <c r="D190" s="252" t="s">
        <v>405</v>
      </c>
      <c r="E190" s="257" t="s">
        <v>22</v>
      </c>
      <c r="F190" s="258" t="s">
        <v>4822</v>
      </c>
      <c r="G190" s="256"/>
      <c r="H190" s="259">
        <v>3</v>
      </c>
      <c r="I190" s="260"/>
      <c r="J190" s="256"/>
      <c r="K190" s="256"/>
      <c r="L190" s="261"/>
      <c r="M190" s="262"/>
      <c r="N190" s="263"/>
      <c r="O190" s="263"/>
      <c r="P190" s="263"/>
      <c r="Q190" s="263"/>
      <c r="R190" s="263"/>
      <c r="S190" s="263"/>
      <c r="T190" s="264"/>
      <c r="AT190" s="265" t="s">
        <v>405</v>
      </c>
      <c r="AU190" s="265" t="s">
        <v>81</v>
      </c>
      <c r="AV190" s="12" t="s">
        <v>81</v>
      </c>
      <c r="AW190" s="12" t="s">
        <v>36</v>
      </c>
      <c r="AX190" s="12" t="s">
        <v>24</v>
      </c>
      <c r="AY190" s="265" t="s">
        <v>394</v>
      </c>
    </row>
    <row r="191" spans="2:65" s="1" customFormat="1" ht="16.5" customHeight="1">
      <c r="B191" s="47"/>
      <c r="C191" s="288" t="s">
        <v>565</v>
      </c>
      <c r="D191" s="288" t="s">
        <v>506</v>
      </c>
      <c r="E191" s="289" t="s">
        <v>4823</v>
      </c>
      <c r="F191" s="290" t="s">
        <v>4824</v>
      </c>
      <c r="G191" s="291" t="s">
        <v>409</v>
      </c>
      <c r="H191" s="292">
        <v>3</v>
      </c>
      <c r="I191" s="293"/>
      <c r="J191" s="294">
        <f>ROUND(I191*H191,2)</f>
        <v>0</v>
      </c>
      <c r="K191" s="290" t="s">
        <v>22</v>
      </c>
      <c r="L191" s="295"/>
      <c r="M191" s="296" t="s">
        <v>22</v>
      </c>
      <c r="N191" s="297" t="s">
        <v>44</v>
      </c>
      <c r="O191" s="48"/>
      <c r="P191" s="249">
        <f>O191*H191</f>
        <v>0</v>
      </c>
      <c r="Q191" s="249">
        <v>0.0146</v>
      </c>
      <c r="R191" s="249">
        <f>Q191*H191</f>
        <v>0.0438</v>
      </c>
      <c r="S191" s="249">
        <v>0</v>
      </c>
      <c r="T191" s="250">
        <f>S191*H191</f>
        <v>0</v>
      </c>
      <c r="AR191" s="25" t="s">
        <v>443</v>
      </c>
      <c r="AT191" s="25" t="s">
        <v>506</v>
      </c>
      <c r="AU191" s="25" t="s">
        <v>81</v>
      </c>
      <c r="AY191" s="25" t="s">
        <v>394</v>
      </c>
      <c r="BE191" s="251">
        <f>IF(N191="základní",J191,0)</f>
        <v>0</v>
      </c>
      <c r="BF191" s="251">
        <f>IF(N191="snížená",J191,0)</f>
        <v>0</v>
      </c>
      <c r="BG191" s="251">
        <f>IF(N191="zákl. přenesená",J191,0)</f>
        <v>0</v>
      </c>
      <c r="BH191" s="251">
        <f>IF(N191="sníž. přenesená",J191,0)</f>
        <v>0</v>
      </c>
      <c r="BI191" s="251">
        <f>IF(N191="nulová",J191,0)</f>
        <v>0</v>
      </c>
      <c r="BJ191" s="25" t="s">
        <v>24</v>
      </c>
      <c r="BK191" s="251">
        <f>ROUND(I191*H191,2)</f>
        <v>0</v>
      </c>
      <c r="BL191" s="25" t="s">
        <v>401</v>
      </c>
      <c r="BM191" s="25" t="s">
        <v>4825</v>
      </c>
    </row>
    <row r="192" spans="2:47" s="1" customFormat="1" ht="13.5">
      <c r="B192" s="47"/>
      <c r="C192" s="75"/>
      <c r="D192" s="252" t="s">
        <v>403</v>
      </c>
      <c r="E192" s="75"/>
      <c r="F192" s="253" t="s">
        <v>4826</v>
      </c>
      <c r="G192" s="75"/>
      <c r="H192" s="75"/>
      <c r="I192" s="208"/>
      <c r="J192" s="75"/>
      <c r="K192" s="75"/>
      <c r="L192" s="73"/>
      <c r="M192" s="254"/>
      <c r="N192" s="48"/>
      <c r="O192" s="48"/>
      <c r="P192" s="48"/>
      <c r="Q192" s="48"/>
      <c r="R192" s="48"/>
      <c r="S192" s="48"/>
      <c r="T192" s="96"/>
      <c r="AT192" s="25" t="s">
        <v>403</v>
      </c>
      <c r="AU192" s="25" t="s">
        <v>81</v>
      </c>
    </row>
    <row r="193" spans="2:51" s="12" customFormat="1" ht="13.5">
      <c r="B193" s="255"/>
      <c r="C193" s="256"/>
      <c r="D193" s="252" t="s">
        <v>405</v>
      </c>
      <c r="E193" s="257" t="s">
        <v>22</v>
      </c>
      <c r="F193" s="258" t="s">
        <v>4822</v>
      </c>
      <c r="G193" s="256"/>
      <c r="H193" s="259">
        <v>3</v>
      </c>
      <c r="I193" s="260"/>
      <c r="J193" s="256"/>
      <c r="K193" s="256"/>
      <c r="L193" s="261"/>
      <c r="M193" s="262"/>
      <c r="N193" s="263"/>
      <c r="O193" s="263"/>
      <c r="P193" s="263"/>
      <c r="Q193" s="263"/>
      <c r="R193" s="263"/>
      <c r="S193" s="263"/>
      <c r="T193" s="264"/>
      <c r="AT193" s="265" t="s">
        <v>405</v>
      </c>
      <c r="AU193" s="265" t="s">
        <v>81</v>
      </c>
      <c r="AV193" s="12" t="s">
        <v>81</v>
      </c>
      <c r="AW193" s="12" t="s">
        <v>36</v>
      </c>
      <c r="AX193" s="12" t="s">
        <v>24</v>
      </c>
      <c r="AY193" s="265" t="s">
        <v>394</v>
      </c>
    </row>
    <row r="194" spans="2:65" s="1" customFormat="1" ht="16.5" customHeight="1">
      <c r="B194" s="47"/>
      <c r="C194" s="288" t="s">
        <v>571</v>
      </c>
      <c r="D194" s="288" t="s">
        <v>506</v>
      </c>
      <c r="E194" s="289" t="s">
        <v>4827</v>
      </c>
      <c r="F194" s="290" t="s">
        <v>4828</v>
      </c>
      <c r="G194" s="291" t="s">
        <v>409</v>
      </c>
      <c r="H194" s="292">
        <v>3</v>
      </c>
      <c r="I194" s="293"/>
      <c r="J194" s="294">
        <f>ROUND(I194*H194,2)</f>
        <v>0</v>
      </c>
      <c r="K194" s="290" t="s">
        <v>22</v>
      </c>
      <c r="L194" s="295"/>
      <c r="M194" s="296" t="s">
        <v>22</v>
      </c>
      <c r="N194" s="297" t="s">
        <v>44</v>
      </c>
      <c r="O194" s="48"/>
      <c r="P194" s="249">
        <f>O194*H194</f>
        <v>0</v>
      </c>
      <c r="Q194" s="249">
        <v>0.00325</v>
      </c>
      <c r="R194" s="249">
        <f>Q194*H194</f>
        <v>0.00975</v>
      </c>
      <c r="S194" s="249">
        <v>0</v>
      </c>
      <c r="T194" s="250">
        <f>S194*H194</f>
        <v>0</v>
      </c>
      <c r="AR194" s="25" t="s">
        <v>443</v>
      </c>
      <c r="AT194" s="25" t="s">
        <v>506</v>
      </c>
      <c r="AU194" s="25" t="s">
        <v>81</v>
      </c>
      <c r="AY194" s="25" t="s">
        <v>394</v>
      </c>
      <c r="BE194" s="251">
        <f>IF(N194="základní",J194,0)</f>
        <v>0</v>
      </c>
      <c r="BF194" s="251">
        <f>IF(N194="snížená",J194,0)</f>
        <v>0</v>
      </c>
      <c r="BG194" s="251">
        <f>IF(N194="zákl. přenesená",J194,0)</f>
        <v>0</v>
      </c>
      <c r="BH194" s="251">
        <f>IF(N194="sníž. přenesená",J194,0)</f>
        <v>0</v>
      </c>
      <c r="BI194" s="251">
        <f>IF(N194="nulová",J194,0)</f>
        <v>0</v>
      </c>
      <c r="BJ194" s="25" t="s">
        <v>24</v>
      </c>
      <c r="BK194" s="251">
        <f>ROUND(I194*H194,2)</f>
        <v>0</v>
      </c>
      <c r="BL194" s="25" t="s">
        <v>401</v>
      </c>
      <c r="BM194" s="25" t="s">
        <v>4829</v>
      </c>
    </row>
    <row r="195" spans="2:47" s="1" customFormat="1" ht="13.5">
      <c r="B195" s="47"/>
      <c r="C195" s="75"/>
      <c r="D195" s="252" t="s">
        <v>403</v>
      </c>
      <c r="E195" s="75"/>
      <c r="F195" s="253" t="s">
        <v>4830</v>
      </c>
      <c r="G195" s="75"/>
      <c r="H195" s="75"/>
      <c r="I195" s="208"/>
      <c r="J195" s="75"/>
      <c r="K195" s="75"/>
      <c r="L195" s="73"/>
      <c r="M195" s="254"/>
      <c r="N195" s="48"/>
      <c r="O195" s="48"/>
      <c r="P195" s="48"/>
      <c r="Q195" s="48"/>
      <c r="R195" s="48"/>
      <c r="S195" s="48"/>
      <c r="T195" s="96"/>
      <c r="AT195" s="25" t="s">
        <v>403</v>
      </c>
      <c r="AU195" s="25" t="s">
        <v>81</v>
      </c>
    </row>
    <row r="196" spans="2:51" s="12" customFormat="1" ht="13.5">
      <c r="B196" s="255"/>
      <c r="C196" s="256"/>
      <c r="D196" s="252" t="s">
        <v>405</v>
      </c>
      <c r="E196" s="257" t="s">
        <v>22</v>
      </c>
      <c r="F196" s="258" t="s">
        <v>4822</v>
      </c>
      <c r="G196" s="256"/>
      <c r="H196" s="259">
        <v>3</v>
      </c>
      <c r="I196" s="260"/>
      <c r="J196" s="256"/>
      <c r="K196" s="256"/>
      <c r="L196" s="261"/>
      <c r="M196" s="262"/>
      <c r="N196" s="263"/>
      <c r="O196" s="263"/>
      <c r="P196" s="263"/>
      <c r="Q196" s="263"/>
      <c r="R196" s="263"/>
      <c r="S196" s="263"/>
      <c r="T196" s="264"/>
      <c r="AT196" s="265" t="s">
        <v>405</v>
      </c>
      <c r="AU196" s="265" t="s">
        <v>81</v>
      </c>
      <c r="AV196" s="12" t="s">
        <v>81</v>
      </c>
      <c r="AW196" s="12" t="s">
        <v>36</v>
      </c>
      <c r="AX196" s="12" t="s">
        <v>24</v>
      </c>
      <c r="AY196" s="265" t="s">
        <v>394</v>
      </c>
    </row>
    <row r="197" spans="2:65" s="1" customFormat="1" ht="16.5" customHeight="1">
      <c r="B197" s="47"/>
      <c r="C197" s="240" t="s">
        <v>578</v>
      </c>
      <c r="D197" s="240" t="s">
        <v>396</v>
      </c>
      <c r="E197" s="241" t="s">
        <v>1616</v>
      </c>
      <c r="F197" s="242" t="s">
        <v>1617</v>
      </c>
      <c r="G197" s="243" t="s">
        <v>399</v>
      </c>
      <c r="H197" s="244">
        <v>3.205</v>
      </c>
      <c r="I197" s="245"/>
      <c r="J197" s="246">
        <f>ROUND(I197*H197,2)</f>
        <v>0</v>
      </c>
      <c r="K197" s="242" t="s">
        <v>410</v>
      </c>
      <c r="L197" s="73"/>
      <c r="M197" s="247" t="s">
        <v>22</v>
      </c>
      <c r="N197" s="248" t="s">
        <v>44</v>
      </c>
      <c r="O197" s="48"/>
      <c r="P197" s="249">
        <f>O197*H197</f>
        <v>0</v>
      </c>
      <c r="Q197" s="249">
        <v>0.00447</v>
      </c>
      <c r="R197" s="249">
        <f>Q197*H197</f>
        <v>0.01432635</v>
      </c>
      <c r="S197" s="249">
        <v>0</v>
      </c>
      <c r="T197" s="250">
        <f>S197*H197</f>
        <v>0</v>
      </c>
      <c r="AR197" s="25" t="s">
        <v>401</v>
      </c>
      <c r="AT197" s="25" t="s">
        <v>396</v>
      </c>
      <c r="AU197" s="25" t="s">
        <v>81</v>
      </c>
      <c r="AY197" s="25" t="s">
        <v>394</v>
      </c>
      <c r="BE197" s="251">
        <f>IF(N197="základní",J197,0)</f>
        <v>0</v>
      </c>
      <c r="BF197" s="251">
        <f>IF(N197="snížená",J197,0)</f>
        <v>0</v>
      </c>
      <c r="BG197" s="251">
        <f>IF(N197="zákl. přenesená",J197,0)</f>
        <v>0</v>
      </c>
      <c r="BH197" s="251">
        <f>IF(N197="sníž. přenesená",J197,0)</f>
        <v>0</v>
      </c>
      <c r="BI197" s="251">
        <f>IF(N197="nulová",J197,0)</f>
        <v>0</v>
      </c>
      <c r="BJ197" s="25" t="s">
        <v>24</v>
      </c>
      <c r="BK197" s="251">
        <f>ROUND(I197*H197,2)</f>
        <v>0</v>
      </c>
      <c r="BL197" s="25" t="s">
        <v>401</v>
      </c>
      <c r="BM197" s="25" t="s">
        <v>4831</v>
      </c>
    </row>
    <row r="198" spans="2:47" s="1" customFormat="1" ht="13.5">
      <c r="B198" s="47"/>
      <c r="C198" s="75"/>
      <c r="D198" s="252" t="s">
        <v>403</v>
      </c>
      <c r="E198" s="75"/>
      <c r="F198" s="253" t="s">
        <v>1619</v>
      </c>
      <c r="G198" s="75"/>
      <c r="H198" s="75"/>
      <c r="I198" s="208"/>
      <c r="J198" s="75"/>
      <c r="K198" s="75"/>
      <c r="L198" s="73"/>
      <c r="M198" s="254"/>
      <c r="N198" s="48"/>
      <c r="O198" s="48"/>
      <c r="P198" s="48"/>
      <c r="Q198" s="48"/>
      <c r="R198" s="48"/>
      <c r="S198" s="48"/>
      <c r="T198" s="96"/>
      <c r="AT198" s="25" t="s">
        <v>403</v>
      </c>
      <c r="AU198" s="25" t="s">
        <v>81</v>
      </c>
    </row>
    <row r="199" spans="2:51" s="12" customFormat="1" ht="13.5">
      <c r="B199" s="255"/>
      <c r="C199" s="256"/>
      <c r="D199" s="252" t="s">
        <v>405</v>
      </c>
      <c r="E199" s="257" t="s">
        <v>22</v>
      </c>
      <c r="F199" s="258" t="s">
        <v>4832</v>
      </c>
      <c r="G199" s="256"/>
      <c r="H199" s="259">
        <v>3.205</v>
      </c>
      <c r="I199" s="260"/>
      <c r="J199" s="256"/>
      <c r="K199" s="256"/>
      <c r="L199" s="261"/>
      <c r="M199" s="262"/>
      <c r="N199" s="263"/>
      <c r="O199" s="263"/>
      <c r="P199" s="263"/>
      <c r="Q199" s="263"/>
      <c r="R199" s="263"/>
      <c r="S199" s="263"/>
      <c r="T199" s="264"/>
      <c r="AT199" s="265" t="s">
        <v>405</v>
      </c>
      <c r="AU199" s="265" t="s">
        <v>81</v>
      </c>
      <c r="AV199" s="12" t="s">
        <v>81</v>
      </c>
      <c r="AW199" s="12" t="s">
        <v>36</v>
      </c>
      <c r="AX199" s="12" t="s">
        <v>24</v>
      </c>
      <c r="AY199" s="265" t="s">
        <v>394</v>
      </c>
    </row>
    <row r="200" spans="2:63" s="11" customFormat="1" ht="29.85" customHeight="1">
      <c r="B200" s="224"/>
      <c r="C200" s="225"/>
      <c r="D200" s="226" t="s">
        <v>72</v>
      </c>
      <c r="E200" s="238" t="s">
        <v>1767</v>
      </c>
      <c r="F200" s="238" t="s">
        <v>1768</v>
      </c>
      <c r="G200" s="225"/>
      <c r="H200" s="225"/>
      <c r="I200" s="228"/>
      <c r="J200" s="239">
        <f>BK200</f>
        <v>0</v>
      </c>
      <c r="K200" s="225"/>
      <c r="L200" s="230"/>
      <c r="M200" s="231"/>
      <c r="N200" s="232"/>
      <c r="O200" s="232"/>
      <c r="P200" s="233">
        <f>P201</f>
        <v>0</v>
      </c>
      <c r="Q200" s="232"/>
      <c r="R200" s="233">
        <f>R201</f>
        <v>0</v>
      </c>
      <c r="S200" s="232"/>
      <c r="T200" s="234">
        <f>T201</f>
        <v>0</v>
      </c>
      <c r="AR200" s="235" t="s">
        <v>24</v>
      </c>
      <c r="AT200" s="236" t="s">
        <v>72</v>
      </c>
      <c r="AU200" s="236" t="s">
        <v>24</v>
      </c>
      <c r="AY200" s="235" t="s">
        <v>394</v>
      </c>
      <c r="BK200" s="237">
        <f>BK201</f>
        <v>0</v>
      </c>
    </row>
    <row r="201" spans="2:65" s="1" customFormat="1" ht="16.5" customHeight="1">
      <c r="B201" s="47"/>
      <c r="C201" s="240" t="s">
        <v>584</v>
      </c>
      <c r="D201" s="240" t="s">
        <v>396</v>
      </c>
      <c r="E201" s="241" t="s">
        <v>4833</v>
      </c>
      <c r="F201" s="242" t="s">
        <v>4834</v>
      </c>
      <c r="G201" s="243" t="s">
        <v>552</v>
      </c>
      <c r="H201" s="244">
        <v>127.863</v>
      </c>
      <c r="I201" s="245"/>
      <c r="J201" s="246">
        <f>ROUND(I201*H201,2)</f>
        <v>0</v>
      </c>
      <c r="K201" s="242" t="s">
        <v>410</v>
      </c>
      <c r="L201" s="73"/>
      <c r="M201" s="247" t="s">
        <v>22</v>
      </c>
      <c r="N201" s="248" t="s">
        <v>44</v>
      </c>
      <c r="O201" s="48"/>
      <c r="P201" s="249">
        <f>O201*H201</f>
        <v>0</v>
      </c>
      <c r="Q201" s="249">
        <v>0</v>
      </c>
      <c r="R201" s="249">
        <f>Q201*H201</f>
        <v>0</v>
      </c>
      <c r="S201" s="249">
        <v>0</v>
      </c>
      <c r="T201" s="250">
        <f>S201*H201</f>
        <v>0</v>
      </c>
      <c r="AR201" s="25" t="s">
        <v>401</v>
      </c>
      <c r="AT201" s="25" t="s">
        <v>396</v>
      </c>
      <c r="AU201" s="25" t="s">
        <v>81</v>
      </c>
      <c r="AY201" s="25" t="s">
        <v>394</v>
      </c>
      <c r="BE201" s="251">
        <f>IF(N201="základní",J201,0)</f>
        <v>0</v>
      </c>
      <c r="BF201" s="251">
        <f>IF(N201="snížená",J201,0)</f>
        <v>0</v>
      </c>
      <c r="BG201" s="251">
        <f>IF(N201="zákl. přenesená",J201,0)</f>
        <v>0</v>
      </c>
      <c r="BH201" s="251">
        <f>IF(N201="sníž. přenesená",J201,0)</f>
        <v>0</v>
      </c>
      <c r="BI201" s="251">
        <f>IF(N201="nulová",J201,0)</f>
        <v>0</v>
      </c>
      <c r="BJ201" s="25" t="s">
        <v>24</v>
      </c>
      <c r="BK201" s="251">
        <f>ROUND(I201*H201,2)</f>
        <v>0</v>
      </c>
      <c r="BL201" s="25" t="s">
        <v>401</v>
      </c>
      <c r="BM201" s="25" t="s">
        <v>4835</v>
      </c>
    </row>
    <row r="202" spans="2:63" s="11" customFormat="1" ht="37.4" customHeight="1">
      <c r="B202" s="224"/>
      <c r="C202" s="225"/>
      <c r="D202" s="226" t="s">
        <v>72</v>
      </c>
      <c r="E202" s="227" t="s">
        <v>1773</v>
      </c>
      <c r="F202" s="227" t="s">
        <v>1774</v>
      </c>
      <c r="G202" s="225"/>
      <c r="H202" s="225"/>
      <c r="I202" s="228"/>
      <c r="J202" s="229">
        <f>BK202</f>
        <v>0</v>
      </c>
      <c r="K202" s="225"/>
      <c r="L202" s="230"/>
      <c r="M202" s="231"/>
      <c r="N202" s="232"/>
      <c r="O202" s="232"/>
      <c r="P202" s="233">
        <f>P203+P209+P216</f>
        <v>0</v>
      </c>
      <c r="Q202" s="232"/>
      <c r="R202" s="233">
        <f>R203+R209+R216</f>
        <v>0.0668271</v>
      </c>
      <c r="S202" s="232"/>
      <c r="T202" s="234">
        <f>T203+T209+T216</f>
        <v>0</v>
      </c>
      <c r="AR202" s="235" t="s">
        <v>81</v>
      </c>
      <c r="AT202" s="236" t="s">
        <v>72</v>
      </c>
      <c r="AU202" s="236" t="s">
        <v>73</v>
      </c>
      <c r="AY202" s="235" t="s">
        <v>394</v>
      </c>
      <c r="BK202" s="237">
        <f>BK203+BK209+BK216</f>
        <v>0</v>
      </c>
    </row>
    <row r="203" spans="2:63" s="11" customFormat="1" ht="19.9" customHeight="1">
      <c r="B203" s="224"/>
      <c r="C203" s="225"/>
      <c r="D203" s="226" t="s">
        <v>72</v>
      </c>
      <c r="E203" s="238" t="s">
        <v>1775</v>
      </c>
      <c r="F203" s="238" t="s">
        <v>1776</v>
      </c>
      <c r="G203" s="225"/>
      <c r="H203" s="225"/>
      <c r="I203" s="228"/>
      <c r="J203" s="239">
        <f>BK203</f>
        <v>0</v>
      </c>
      <c r="K203" s="225"/>
      <c r="L203" s="230"/>
      <c r="M203" s="231"/>
      <c r="N203" s="232"/>
      <c r="O203" s="232"/>
      <c r="P203" s="233">
        <f>SUM(P204:P208)</f>
        <v>0</v>
      </c>
      <c r="Q203" s="232"/>
      <c r="R203" s="233">
        <f>SUM(R204:R208)</f>
        <v>0.05313</v>
      </c>
      <c r="S203" s="232"/>
      <c r="T203" s="234">
        <f>SUM(T204:T208)</f>
        <v>0</v>
      </c>
      <c r="AR203" s="235" t="s">
        <v>81</v>
      </c>
      <c r="AT203" s="236" t="s">
        <v>72</v>
      </c>
      <c r="AU203" s="236" t="s">
        <v>24</v>
      </c>
      <c r="AY203" s="235" t="s">
        <v>394</v>
      </c>
      <c r="BK203" s="237">
        <f>SUM(BK204:BK208)</f>
        <v>0</v>
      </c>
    </row>
    <row r="204" spans="2:65" s="1" customFormat="1" ht="16.5" customHeight="1">
      <c r="B204" s="47"/>
      <c r="C204" s="240" t="s">
        <v>588</v>
      </c>
      <c r="D204" s="240" t="s">
        <v>396</v>
      </c>
      <c r="E204" s="241" t="s">
        <v>4836</v>
      </c>
      <c r="F204" s="242" t="s">
        <v>4837</v>
      </c>
      <c r="G204" s="243" t="s">
        <v>399</v>
      </c>
      <c r="H204" s="244">
        <v>15.18</v>
      </c>
      <c r="I204" s="245"/>
      <c r="J204" s="246">
        <f>ROUND(I204*H204,2)</f>
        <v>0</v>
      </c>
      <c r="K204" s="242" t="s">
        <v>22</v>
      </c>
      <c r="L204" s="73"/>
      <c r="M204" s="247" t="s">
        <v>22</v>
      </c>
      <c r="N204" s="248" t="s">
        <v>44</v>
      </c>
      <c r="O204" s="48"/>
      <c r="P204" s="249">
        <f>O204*H204</f>
        <v>0</v>
      </c>
      <c r="Q204" s="249">
        <v>0.0035</v>
      </c>
      <c r="R204" s="249">
        <f>Q204*H204</f>
        <v>0.05313</v>
      </c>
      <c r="S204" s="249">
        <v>0</v>
      </c>
      <c r="T204" s="250">
        <f>S204*H204</f>
        <v>0</v>
      </c>
      <c r="AR204" s="25" t="s">
        <v>493</v>
      </c>
      <c r="AT204" s="25" t="s">
        <v>396</v>
      </c>
      <c r="AU204" s="25" t="s">
        <v>81</v>
      </c>
      <c r="AY204" s="25" t="s">
        <v>394</v>
      </c>
      <c r="BE204" s="251">
        <f>IF(N204="základní",J204,0)</f>
        <v>0</v>
      </c>
      <c r="BF204" s="251">
        <f>IF(N204="snížená",J204,0)</f>
        <v>0</v>
      </c>
      <c r="BG204" s="251">
        <f>IF(N204="zákl. přenesená",J204,0)</f>
        <v>0</v>
      </c>
      <c r="BH204" s="251">
        <f>IF(N204="sníž. přenesená",J204,0)</f>
        <v>0</v>
      </c>
      <c r="BI204" s="251">
        <f>IF(N204="nulová",J204,0)</f>
        <v>0</v>
      </c>
      <c r="BJ204" s="25" t="s">
        <v>24</v>
      </c>
      <c r="BK204" s="251">
        <f>ROUND(I204*H204,2)</f>
        <v>0</v>
      </c>
      <c r="BL204" s="25" t="s">
        <v>493</v>
      </c>
      <c r="BM204" s="25" t="s">
        <v>4838</v>
      </c>
    </row>
    <row r="205" spans="2:51" s="15" customFormat="1" ht="13.5">
      <c r="B205" s="298"/>
      <c r="C205" s="299"/>
      <c r="D205" s="252" t="s">
        <v>405</v>
      </c>
      <c r="E205" s="300" t="s">
        <v>22</v>
      </c>
      <c r="F205" s="301" t="s">
        <v>4839</v>
      </c>
      <c r="G205" s="299"/>
      <c r="H205" s="300" t="s">
        <v>22</v>
      </c>
      <c r="I205" s="302"/>
      <c r="J205" s="299"/>
      <c r="K205" s="299"/>
      <c r="L205" s="303"/>
      <c r="M205" s="304"/>
      <c r="N205" s="305"/>
      <c r="O205" s="305"/>
      <c r="P205" s="305"/>
      <c r="Q205" s="305"/>
      <c r="R205" s="305"/>
      <c r="S205" s="305"/>
      <c r="T205" s="306"/>
      <c r="AT205" s="307" t="s">
        <v>405</v>
      </c>
      <c r="AU205" s="307" t="s">
        <v>81</v>
      </c>
      <c r="AV205" s="15" t="s">
        <v>24</v>
      </c>
      <c r="AW205" s="15" t="s">
        <v>36</v>
      </c>
      <c r="AX205" s="15" t="s">
        <v>73</v>
      </c>
      <c r="AY205" s="307" t="s">
        <v>394</v>
      </c>
    </row>
    <row r="206" spans="2:51" s="12" customFormat="1" ht="13.5">
      <c r="B206" s="255"/>
      <c r="C206" s="256"/>
      <c r="D206" s="252" t="s">
        <v>405</v>
      </c>
      <c r="E206" s="257" t="s">
        <v>22</v>
      </c>
      <c r="F206" s="258" t="s">
        <v>4840</v>
      </c>
      <c r="G206" s="256"/>
      <c r="H206" s="259">
        <v>15.18</v>
      </c>
      <c r="I206" s="260"/>
      <c r="J206" s="256"/>
      <c r="K206" s="256"/>
      <c r="L206" s="261"/>
      <c r="M206" s="262"/>
      <c r="N206" s="263"/>
      <c r="O206" s="263"/>
      <c r="P206" s="263"/>
      <c r="Q206" s="263"/>
      <c r="R206" s="263"/>
      <c r="S206" s="263"/>
      <c r="T206" s="264"/>
      <c r="AT206" s="265" t="s">
        <v>405</v>
      </c>
      <c r="AU206" s="265" t="s">
        <v>81</v>
      </c>
      <c r="AV206" s="12" t="s">
        <v>81</v>
      </c>
      <c r="AW206" s="12" t="s">
        <v>36</v>
      </c>
      <c r="AX206" s="12" t="s">
        <v>24</v>
      </c>
      <c r="AY206" s="265" t="s">
        <v>394</v>
      </c>
    </row>
    <row r="207" spans="2:65" s="1" customFormat="1" ht="25.5" customHeight="1">
      <c r="B207" s="47"/>
      <c r="C207" s="240" t="s">
        <v>593</v>
      </c>
      <c r="D207" s="240" t="s">
        <v>396</v>
      </c>
      <c r="E207" s="241" t="s">
        <v>1838</v>
      </c>
      <c r="F207" s="242" t="s">
        <v>1839</v>
      </c>
      <c r="G207" s="243" t="s">
        <v>552</v>
      </c>
      <c r="H207" s="244">
        <v>0.053</v>
      </c>
      <c r="I207" s="245"/>
      <c r="J207" s="246">
        <f>ROUND(I207*H207,2)</f>
        <v>0</v>
      </c>
      <c r="K207" s="242" t="s">
        <v>410</v>
      </c>
      <c r="L207" s="73"/>
      <c r="M207" s="247" t="s">
        <v>22</v>
      </c>
      <c r="N207" s="248" t="s">
        <v>44</v>
      </c>
      <c r="O207" s="48"/>
      <c r="P207" s="249">
        <f>O207*H207</f>
        <v>0</v>
      </c>
      <c r="Q207" s="249">
        <v>0</v>
      </c>
      <c r="R207" s="249">
        <f>Q207*H207</f>
        <v>0</v>
      </c>
      <c r="S207" s="249">
        <v>0</v>
      </c>
      <c r="T207" s="250">
        <f>S207*H207</f>
        <v>0</v>
      </c>
      <c r="AR207" s="25" t="s">
        <v>493</v>
      </c>
      <c r="AT207" s="25" t="s">
        <v>396</v>
      </c>
      <c r="AU207" s="25" t="s">
        <v>81</v>
      </c>
      <c r="AY207" s="25" t="s">
        <v>394</v>
      </c>
      <c r="BE207" s="251">
        <f>IF(N207="základní",J207,0)</f>
        <v>0</v>
      </c>
      <c r="BF207" s="251">
        <f>IF(N207="snížená",J207,0)</f>
        <v>0</v>
      </c>
      <c r="BG207" s="251">
        <f>IF(N207="zákl. přenesená",J207,0)</f>
        <v>0</v>
      </c>
      <c r="BH207" s="251">
        <f>IF(N207="sníž. přenesená",J207,0)</f>
        <v>0</v>
      </c>
      <c r="BI207" s="251">
        <f>IF(N207="nulová",J207,0)</f>
        <v>0</v>
      </c>
      <c r="BJ207" s="25" t="s">
        <v>24</v>
      </c>
      <c r="BK207" s="251">
        <f>ROUND(I207*H207,2)</f>
        <v>0</v>
      </c>
      <c r="BL207" s="25" t="s">
        <v>493</v>
      </c>
      <c r="BM207" s="25" t="s">
        <v>4841</v>
      </c>
    </row>
    <row r="208" spans="2:47" s="1" customFormat="1" ht="13.5">
      <c r="B208" s="47"/>
      <c r="C208" s="75"/>
      <c r="D208" s="252" t="s">
        <v>403</v>
      </c>
      <c r="E208" s="75"/>
      <c r="F208" s="253" t="s">
        <v>1841</v>
      </c>
      <c r="G208" s="75"/>
      <c r="H208" s="75"/>
      <c r="I208" s="208"/>
      <c r="J208" s="75"/>
      <c r="K208" s="75"/>
      <c r="L208" s="73"/>
      <c r="M208" s="254"/>
      <c r="N208" s="48"/>
      <c r="O208" s="48"/>
      <c r="P208" s="48"/>
      <c r="Q208" s="48"/>
      <c r="R208" s="48"/>
      <c r="S208" s="48"/>
      <c r="T208" s="96"/>
      <c r="AT208" s="25" t="s">
        <v>403</v>
      </c>
      <c r="AU208" s="25" t="s">
        <v>81</v>
      </c>
    </row>
    <row r="209" spans="2:63" s="11" customFormat="1" ht="29.85" customHeight="1">
      <c r="B209" s="224"/>
      <c r="C209" s="225"/>
      <c r="D209" s="226" t="s">
        <v>72</v>
      </c>
      <c r="E209" s="238" t="s">
        <v>2719</v>
      </c>
      <c r="F209" s="238" t="s">
        <v>2720</v>
      </c>
      <c r="G209" s="225"/>
      <c r="H209" s="225"/>
      <c r="I209" s="228"/>
      <c r="J209" s="239">
        <f>BK209</f>
        <v>0</v>
      </c>
      <c r="K209" s="225"/>
      <c r="L209" s="230"/>
      <c r="M209" s="231"/>
      <c r="N209" s="232"/>
      <c r="O209" s="232"/>
      <c r="P209" s="233">
        <f>SUM(P210:P215)</f>
        <v>0</v>
      </c>
      <c r="Q209" s="232"/>
      <c r="R209" s="233">
        <f>SUM(R210:R215)</f>
        <v>0.004770900000000001</v>
      </c>
      <c r="S209" s="232"/>
      <c r="T209" s="234">
        <f>SUM(T210:T215)</f>
        <v>0</v>
      </c>
      <c r="AR209" s="235" t="s">
        <v>81</v>
      </c>
      <c r="AT209" s="236" t="s">
        <v>72</v>
      </c>
      <c r="AU209" s="236" t="s">
        <v>24</v>
      </c>
      <c r="AY209" s="235" t="s">
        <v>394</v>
      </c>
      <c r="BK209" s="237">
        <f>SUM(BK210:BK215)</f>
        <v>0</v>
      </c>
    </row>
    <row r="210" spans="2:65" s="1" customFormat="1" ht="25.5" customHeight="1">
      <c r="B210" s="47"/>
      <c r="C210" s="240" t="s">
        <v>598</v>
      </c>
      <c r="D210" s="240" t="s">
        <v>396</v>
      </c>
      <c r="E210" s="241" t="s">
        <v>4842</v>
      </c>
      <c r="F210" s="242" t="s">
        <v>4843</v>
      </c>
      <c r="G210" s="243" t="s">
        <v>399</v>
      </c>
      <c r="H210" s="244">
        <v>15.39</v>
      </c>
      <c r="I210" s="245"/>
      <c r="J210" s="246">
        <f>ROUND(I210*H210,2)</f>
        <v>0</v>
      </c>
      <c r="K210" s="242" t="s">
        <v>410</v>
      </c>
      <c r="L210" s="73"/>
      <c r="M210" s="247" t="s">
        <v>22</v>
      </c>
      <c r="N210" s="248" t="s">
        <v>44</v>
      </c>
      <c r="O210" s="48"/>
      <c r="P210" s="249">
        <f>O210*H210</f>
        <v>0</v>
      </c>
      <c r="Q210" s="249">
        <v>0.00023</v>
      </c>
      <c r="R210" s="249">
        <f>Q210*H210</f>
        <v>0.0035397000000000002</v>
      </c>
      <c r="S210" s="249">
        <v>0</v>
      </c>
      <c r="T210" s="250">
        <f>S210*H210</f>
        <v>0</v>
      </c>
      <c r="AR210" s="25" t="s">
        <v>493</v>
      </c>
      <c r="AT210" s="25" t="s">
        <v>396</v>
      </c>
      <c r="AU210" s="25" t="s">
        <v>81</v>
      </c>
      <c r="AY210" s="25" t="s">
        <v>394</v>
      </c>
      <c r="BE210" s="251">
        <f>IF(N210="základní",J210,0)</f>
        <v>0</v>
      </c>
      <c r="BF210" s="251">
        <f>IF(N210="snížená",J210,0)</f>
        <v>0</v>
      </c>
      <c r="BG210" s="251">
        <f>IF(N210="zákl. přenesená",J210,0)</f>
        <v>0</v>
      </c>
      <c r="BH210" s="251">
        <f>IF(N210="sníž. přenesená",J210,0)</f>
        <v>0</v>
      </c>
      <c r="BI210" s="251">
        <f>IF(N210="nulová",J210,0)</f>
        <v>0</v>
      </c>
      <c r="BJ210" s="25" t="s">
        <v>24</v>
      </c>
      <c r="BK210" s="251">
        <f>ROUND(I210*H210,2)</f>
        <v>0</v>
      </c>
      <c r="BL210" s="25" t="s">
        <v>493</v>
      </c>
      <c r="BM210" s="25" t="s">
        <v>4844</v>
      </c>
    </row>
    <row r="211" spans="2:47" s="1" customFormat="1" ht="13.5">
      <c r="B211" s="47"/>
      <c r="C211" s="75"/>
      <c r="D211" s="252" t="s">
        <v>403</v>
      </c>
      <c r="E211" s="75"/>
      <c r="F211" s="253" t="s">
        <v>4845</v>
      </c>
      <c r="G211" s="75"/>
      <c r="H211" s="75"/>
      <c r="I211" s="208"/>
      <c r="J211" s="75"/>
      <c r="K211" s="75"/>
      <c r="L211" s="73"/>
      <c r="M211" s="254"/>
      <c r="N211" s="48"/>
      <c r="O211" s="48"/>
      <c r="P211" s="48"/>
      <c r="Q211" s="48"/>
      <c r="R211" s="48"/>
      <c r="S211" s="48"/>
      <c r="T211" s="96"/>
      <c r="AT211" s="25" t="s">
        <v>403</v>
      </c>
      <c r="AU211" s="25" t="s">
        <v>81</v>
      </c>
    </row>
    <row r="212" spans="2:51" s="12" customFormat="1" ht="13.5">
      <c r="B212" s="255"/>
      <c r="C212" s="256"/>
      <c r="D212" s="252" t="s">
        <v>405</v>
      </c>
      <c r="E212" s="257" t="s">
        <v>22</v>
      </c>
      <c r="F212" s="258" t="s">
        <v>4846</v>
      </c>
      <c r="G212" s="256"/>
      <c r="H212" s="259">
        <v>15.39</v>
      </c>
      <c r="I212" s="260"/>
      <c r="J212" s="256"/>
      <c r="K212" s="256"/>
      <c r="L212" s="261"/>
      <c r="M212" s="262"/>
      <c r="N212" s="263"/>
      <c r="O212" s="263"/>
      <c r="P212" s="263"/>
      <c r="Q212" s="263"/>
      <c r="R212" s="263"/>
      <c r="S212" s="263"/>
      <c r="T212" s="264"/>
      <c r="AT212" s="265" t="s">
        <v>405</v>
      </c>
      <c r="AU212" s="265" t="s">
        <v>81</v>
      </c>
      <c r="AV212" s="12" t="s">
        <v>81</v>
      </c>
      <c r="AW212" s="12" t="s">
        <v>36</v>
      </c>
      <c r="AX212" s="12" t="s">
        <v>24</v>
      </c>
      <c r="AY212" s="265" t="s">
        <v>394</v>
      </c>
    </row>
    <row r="213" spans="2:65" s="1" customFormat="1" ht="16.5" customHeight="1">
      <c r="B213" s="47"/>
      <c r="C213" s="240" t="s">
        <v>604</v>
      </c>
      <c r="D213" s="240" t="s">
        <v>396</v>
      </c>
      <c r="E213" s="241" t="s">
        <v>4847</v>
      </c>
      <c r="F213" s="242" t="s">
        <v>4848</v>
      </c>
      <c r="G213" s="243" t="s">
        <v>399</v>
      </c>
      <c r="H213" s="244">
        <v>15.39</v>
      </c>
      <c r="I213" s="245"/>
      <c r="J213" s="246">
        <f>ROUND(I213*H213,2)</f>
        <v>0</v>
      </c>
      <c r="K213" s="242" t="s">
        <v>410</v>
      </c>
      <c r="L213" s="73"/>
      <c r="M213" s="247" t="s">
        <v>22</v>
      </c>
      <c r="N213" s="248" t="s">
        <v>44</v>
      </c>
      <c r="O213" s="48"/>
      <c r="P213" s="249">
        <f>O213*H213</f>
        <v>0</v>
      </c>
      <c r="Q213" s="249">
        <v>8E-05</v>
      </c>
      <c r="R213" s="249">
        <f>Q213*H213</f>
        <v>0.0012312000000000002</v>
      </c>
      <c r="S213" s="249">
        <v>0</v>
      </c>
      <c r="T213" s="250">
        <f>S213*H213</f>
        <v>0</v>
      </c>
      <c r="AR213" s="25" t="s">
        <v>493</v>
      </c>
      <c r="AT213" s="25" t="s">
        <v>396</v>
      </c>
      <c r="AU213" s="25" t="s">
        <v>81</v>
      </c>
      <c r="AY213" s="25" t="s">
        <v>394</v>
      </c>
      <c r="BE213" s="251">
        <f>IF(N213="základní",J213,0)</f>
        <v>0</v>
      </c>
      <c r="BF213" s="251">
        <f>IF(N213="snížená",J213,0)</f>
        <v>0</v>
      </c>
      <c r="BG213" s="251">
        <f>IF(N213="zákl. přenesená",J213,0)</f>
        <v>0</v>
      </c>
      <c r="BH213" s="251">
        <f>IF(N213="sníž. přenesená",J213,0)</f>
        <v>0</v>
      </c>
      <c r="BI213" s="251">
        <f>IF(N213="nulová",J213,0)</f>
        <v>0</v>
      </c>
      <c r="BJ213" s="25" t="s">
        <v>24</v>
      </c>
      <c r="BK213" s="251">
        <f>ROUND(I213*H213,2)</f>
        <v>0</v>
      </c>
      <c r="BL213" s="25" t="s">
        <v>493</v>
      </c>
      <c r="BM213" s="25" t="s">
        <v>4849</v>
      </c>
    </row>
    <row r="214" spans="2:47" s="1" customFormat="1" ht="13.5">
      <c r="B214" s="47"/>
      <c r="C214" s="75"/>
      <c r="D214" s="252" t="s">
        <v>403</v>
      </c>
      <c r="E214" s="75"/>
      <c r="F214" s="253" t="s">
        <v>4850</v>
      </c>
      <c r="G214" s="75"/>
      <c r="H214" s="75"/>
      <c r="I214" s="208"/>
      <c r="J214" s="75"/>
      <c r="K214" s="75"/>
      <c r="L214" s="73"/>
      <c r="M214" s="254"/>
      <c r="N214" s="48"/>
      <c r="O214" s="48"/>
      <c r="P214" s="48"/>
      <c r="Q214" s="48"/>
      <c r="R214" s="48"/>
      <c r="S214" s="48"/>
      <c r="T214" s="96"/>
      <c r="AT214" s="25" t="s">
        <v>403</v>
      </c>
      <c r="AU214" s="25" t="s">
        <v>81</v>
      </c>
    </row>
    <row r="215" spans="2:51" s="12" customFormat="1" ht="13.5">
      <c r="B215" s="255"/>
      <c r="C215" s="256"/>
      <c r="D215" s="252" t="s">
        <v>405</v>
      </c>
      <c r="E215" s="257" t="s">
        <v>22</v>
      </c>
      <c r="F215" s="258" t="s">
        <v>4846</v>
      </c>
      <c r="G215" s="256"/>
      <c r="H215" s="259">
        <v>15.39</v>
      </c>
      <c r="I215" s="260"/>
      <c r="J215" s="256"/>
      <c r="K215" s="256"/>
      <c r="L215" s="261"/>
      <c r="M215" s="262"/>
      <c r="N215" s="263"/>
      <c r="O215" s="263"/>
      <c r="P215" s="263"/>
      <c r="Q215" s="263"/>
      <c r="R215" s="263"/>
      <c r="S215" s="263"/>
      <c r="T215" s="264"/>
      <c r="AT215" s="265" t="s">
        <v>405</v>
      </c>
      <c r="AU215" s="265" t="s">
        <v>81</v>
      </c>
      <c r="AV215" s="12" t="s">
        <v>81</v>
      </c>
      <c r="AW215" s="12" t="s">
        <v>36</v>
      </c>
      <c r="AX215" s="12" t="s">
        <v>24</v>
      </c>
      <c r="AY215" s="265" t="s">
        <v>394</v>
      </c>
    </row>
    <row r="216" spans="2:63" s="11" customFormat="1" ht="29.85" customHeight="1">
      <c r="B216" s="224"/>
      <c r="C216" s="225"/>
      <c r="D216" s="226" t="s">
        <v>72</v>
      </c>
      <c r="E216" s="238" t="s">
        <v>4851</v>
      </c>
      <c r="F216" s="238" t="s">
        <v>4852</v>
      </c>
      <c r="G216" s="225"/>
      <c r="H216" s="225"/>
      <c r="I216" s="228"/>
      <c r="J216" s="239">
        <f>BK216</f>
        <v>0</v>
      </c>
      <c r="K216" s="225"/>
      <c r="L216" s="230"/>
      <c r="M216" s="231"/>
      <c r="N216" s="232"/>
      <c r="O216" s="232"/>
      <c r="P216" s="233">
        <f>SUM(P217:P219)</f>
        <v>0</v>
      </c>
      <c r="Q216" s="232"/>
      <c r="R216" s="233">
        <f>SUM(R217:R219)</f>
        <v>0.0089262</v>
      </c>
      <c r="S216" s="232"/>
      <c r="T216" s="234">
        <f>SUM(T217:T219)</f>
        <v>0</v>
      </c>
      <c r="AR216" s="235" t="s">
        <v>81</v>
      </c>
      <c r="AT216" s="236" t="s">
        <v>72</v>
      </c>
      <c r="AU216" s="236" t="s">
        <v>24</v>
      </c>
      <c r="AY216" s="235" t="s">
        <v>394</v>
      </c>
      <c r="BK216" s="237">
        <f>SUM(BK217:BK219)</f>
        <v>0</v>
      </c>
    </row>
    <row r="217" spans="2:65" s="1" customFormat="1" ht="16.5" customHeight="1">
      <c r="B217" s="47"/>
      <c r="C217" s="240" t="s">
        <v>609</v>
      </c>
      <c r="D217" s="240" t="s">
        <v>396</v>
      </c>
      <c r="E217" s="241" t="s">
        <v>4853</v>
      </c>
      <c r="F217" s="242" t="s">
        <v>4854</v>
      </c>
      <c r="G217" s="243" t="s">
        <v>399</v>
      </c>
      <c r="H217" s="244">
        <v>15.39</v>
      </c>
      <c r="I217" s="245"/>
      <c r="J217" s="246">
        <f>ROUND(I217*H217,2)</f>
        <v>0</v>
      </c>
      <c r="K217" s="242" t="s">
        <v>410</v>
      </c>
      <c r="L217" s="73"/>
      <c r="M217" s="247" t="s">
        <v>22</v>
      </c>
      <c r="N217" s="248" t="s">
        <v>44</v>
      </c>
      <c r="O217" s="48"/>
      <c r="P217" s="249">
        <f>O217*H217</f>
        <v>0</v>
      </c>
      <c r="Q217" s="249">
        <v>0.00058</v>
      </c>
      <c r="R217" s="249">
        <f>Q217*H217</f>
        <v>0.0089262</v>
      </c>
      <c r="S217" s="249">
        <v>0</v>
      </c>
      <c r="T217" s="250">
        <f>S217*H217</f>
        <v>0</v>
      </c>
      <c r="AR217" s="25" t="s">
        <v>493</v>
      </c>
      <c r="AT217" s="25" t="s">
        <v>396</v>
      </c>
      <c r="AU217" s="25" t="s">
        <v>81</v>
      </c>
      <c r="AY217" s="25" t="s">
        <v>394</v>
      </c>
      <c r="BE217" s="251">
        <f>IF(N217="základní",J217,0)</f>
        <v>0</v>
      </c>
      <c r="BF217" s="251">
        <f>IF(N217="snížená",J217,0)</f>
        <v>0</v>
      </c>
      <c r="BG217" s="251">
        <f>IF(N217="zákl. přenesená",J217,0)</f>
        <v>0</v>
      </c>
      <c r="BH217" s="251">
        <f>IF(N217="sníž. přenesená",J217,0)</f>
        <v>0</v>
      </c>
      <c r="BI217" s="251">
        <f>IF(N217="nulová",J217,0)</f>
        <v>0</v>
      </c>
      <c r="BJ217" s="25" t="s">
        <v>24</v>
      </c>
      <c r="BK217" s="251">
        <f>ROUND(I217*H217,2)</f>
        <v>0</v>
      </c>
      <c r="BL217" s="25" t="s">
        <v>493</v>
      </c>
      <c r="BM217" s="25" t="s">
        <v>4855</v>
      </c>
    </row>
    <row r="218" spans="2:47" s="1" customFormat="1" ht="13.5">
      <c r="B218" s="47"/>
      <c r="C218" s="75"/>
      <c r="D218" s="252" t="s">
        <v>403</v>
      </c>
      <c r="E218" s="75"/>
      <c r="F218" s="253" t="s">
        <v>4856</v>
      </c>
      <c r="G218" s="75"/>
      <c r="H218" s="75"/>
      <c r="I218" s="208"/>
      <c r="J218" s="75"/>
      <c r="K218" s="75"/>
      <c r="L218" s="73"/>
      <c r="M218" s="254"/>
      <c r="N218" s="48"/>
      <c r="O218" s="48"/>
      <c r="P218" s="48"/>
      <c r="Q218" s="48"/>
      <c r="R218" s="48"/>
      <c r="S218" s="48"/>
      <c r="T218" s="96"/>
      <c r="AT218" s="25" t="s">
        <v>403</v>
      </c>
      <c r="AU218" s="25" t="s">
        <v>81</v>
      </c>
    </row>
    <row r="219" spans="2:51" s="12" customFormat="1" ht="13.5">
      <c r="B219" s="255"/>
      <c r="C219" s="256"/>
      <c r="D219" s="252" t="s">
        <v>405</v>
      </c>
      <c r="E219" s="257" t="s">
        <v>22</v>
      </c>
      <c r="F219" s="258" t="s">
        <v>4846</v>
      </c>
      <c r="G219" s="256"/>
      <c r="H219" s="259">
        <v>15.39</v>
      </c>
      <c r="I219" s="260"/>
      <c r="J219" s="256"/>
      <c r="K219" s="256"/>
      <c r="L219" s="261"/>
      <c r="M219" s="312"/>
      <c r="N219" s="313"/>
      <c r="O219" s="313"/>
      <c r="P219" s="313"/>
      <c r="Q219" s="313"/>
      <c r="R219" s="313"/>
      <c r="S219" s="313"/>
      <c r="T219" s="314"/>
      <c r="AT219" s="265" t="s">
        <v>405</v>
      </c>
      <c r="AU219" s="265" t="s">
        <v>81</v>
      </c>
      <c r="AV219" s="12" t="s">
        <v>81</v>
      </c>
      <c r="AW219" s="12" t="s">
        <v>36</v>
      </c>
      <c r="AX219" s="12" t="s">
        <v>24</v>
      </c>
      <c r="AY219" s="265" t="s">
        <v>394</v>
      </c>
    </row>
    <row r="220" spans="2:12" s="1" customFormat="1" ht="6.95" customHeight="1">
      <c r="B220" s="68"/>
      <c r="C220" s="69"/>
      <c r="D220" s="69"/>
      <c r="E220" s="69"/>
      <c r="F220" s="69"/>
      <c r="G220" s="69"/>
      <c r="H220" s="69"/>
      <c r="I220" s="181"/>
      <c r="J220" s="69"/>
      <c r="K220" s="69"/>
      <c r="L220" s="73"/>
    </row>
  </sheetData>
  <sheetProtection password="CC35" sheet="1" objects="1" scenarios="1" formatColumns="0" formatRows="0" autoFilter="0"/>
  <autoFilter ref="C92:K219"/>
  <mergeCells count="13">
    <mergeCell ref="E7:H7"/>
    <mergeCell ref="E9:H9"/>
    <mergeCell ref="E11:H11"/>
    <mergeCell ref="E26:H26"/>
    <mergeCell ref="E47:H47"/>
    <mergeCell ref="E49:H49"/>
    <mergeCell ref="E51:H51"/>
    <mergeCell ref="J55:J56"/>
    <mergeCell ref="E81:H81"/>
    <mergeCell ref="E83:H83"/>
    <mergeCell ref="E85:H85"/>
    <mergeCell ref="G1:H1"/>
    <mergeCell ref="L2:V2"/>
  </mergeCells>
  <hyperlinks>
    <hyperlink ref="F1:G1" location="C2" display="1) Krycí list soupisu"/>
    <hyperlink ref="G1:H1" location="C58" display="2) Rekapitulace"/>
    <hyperlink ref="J1" location="C9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Radek-PC\Radek</dc:creator>
  <cp:keywords/>
  <dc:description/>
  <cp:lastModifiedBy>Radek-PC\Radek</cp:lastModifiedBy>
  <dcterms:created xsi:type="dcterms:W3CDTF">2018-03-19T13:33:53Z</dcterms:created>
  <dcterms:modified xsi:type="dcterms:W3CDTF">2018-03-19T13:36:12Z</dcterms:modified>
  <cp:category/>
  <cp:version/>
  <cp:contentType/>
  <cp:contentStatus/>
</cp:coreProperties>
</file>