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01. VZ\2_Eliška Erbenová\WZOO Dvůr Králové n. L._stavební práce_demolice\01. Příprava\"/>
    </mc:Choice>
  </mc:AlternateContent>
  <bookViews>
    <workbookView xWindow="0" yWindow="0" windowWidth="18870" windowHeight="7680"/>
  </bookViews>
  <sheets>
    <sheet name="Rekapitulace stavby" sheetId="1" r:id="rId1"/>
    <sheet name="SY317 - Demolice objektu ..." sheetId="2" r:id="rId2"/>
  </sheets>
  <definedNames>
    <definedName name="_xlnm._FilterDatabase" localSheetId="1" hidden="1">'SY317 - Demolice objektu ...'!$C$74:$K$149</definedName>
    <definedName name="_xlnm.Print_Titles" localSheetId="0">'Rekapitulace stavby'!$49:$49</definedName>
    <definedName name="_xlnm.Print_Titles" localSheetId="1">'SY317 - Demolice objektu ...'!$74:$74</definedName>
    <definedName name="_xlnm.Print_Area" localSheetId="0">'Rekapitulace stavby'!$D$4:$AO$33,'Rekapitulace stavby'!$C$39:$AQ$53</definedName>
    <definedName name="_xlnm.Print_Area" localSheetId="1">'SY317 - Demolice objektu ...'!$C$4:$J$34,'SY317 - Demolice objektu ...'!$C$40:$J$58,'SY317 - Demolice objektu ...'!$C$64:$K$149</definedName>
  </definedNames>
  <calcPr calcId="152511"/>
</workbook>
</file>

<file path=xl/calcChain.xml><?xml version="1.0" encoding="utf-8"?>
<calcChain xmlns="http://schemas.openxmlformats.org/spreadsheetml/2006/main">
  <c r="J144" i="2" l="1"/>
  <c r="J92" i="2"/>
  <c r="BK81" i="2" l="1"/>
  <c r="BI81" i="2"/>
  <c r="BH81" i="2"/>
  <c r="BG81" i="2"/>
  <c r="BF81" i="2"/>
  <c r="BE81" i="2"/>
  <c r="J81" i="2"/>
  <c r="J80" i="2"/>
  <c r="J79" i="2"/>
  <c r="J78" i="2"/>
  <c r="J85" i="2" l="1"/>
  <c r="P85" i="2"/>
  <c r="BK85" i="2"/>
  <c r="AY52" i="1" l="1"/>
  <c r="AX52" i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BE144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BK136" i="2"/>
  <c r="J136" i="2"/>
  <c r="BE136" i="2" s="1"/>
  <c r="BI132" i="2"/>
  <c r="BH132" i="2"/>
  <c r="BG132" i="2"/>
  <c r="BF132" i="2"/>
  <c r="T132" i="2"/>
  <c r="R132" i="2"/>
  <c r="P132" i="2"/>
  <c r="BK132" i="2"/>
  <c r="J132" i="2"/>
  <c r="BE132" i="2" s="1"/>
  <c r="BI127" i="2"/>
  <c r="BH127" i="2"/>
  <c r="BG127" i="2"/>
  <c r="BF127" i="2"/>
  <c r="T127" i="2"/>
  <c r="R127" i="2"/>
  <c r="P127" i="2"/>
  <c r="BK127" i="2"/>
  <c r="J127" i="2"/>
  <c r="BE127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T118" i="2"/>
  <c r="R118" i="2"/>
  <c r="P118" i="2"/>
  <c r="BK118" i="2"/>
  <c r="J118" i="2"/>
  <c r="BE118" i="2" s="1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T107" i="2"/>
  <c r="R107" i="2"/>
  <c r="P107" i="2"/>
  <c r="BK107" i="2"/>
  <c r="J107" i="2"/>
  <c r="BE107" i="2" s="1"/>
  <c r="BI101" i="2"/>
  <c r="BH101" i="2"/>
  <c r="BG101" i="2"/>
  <c r="BF101" i="2"/>
  <c r="T101" i="2"/>
  <c r="R101" i="2"/>
  <c r="P101" i="2"/>
  <c r="BK101" i="2"/>
  <c r="J101" i="2"/>
  <c r="BE101" i="2" s="1"/>
  <c r="BI92" i="2"/>
  <c r="BH92" i="2"/>
  <c r="BG92" i="2"/>
  <c r="BF92" i="2"/>
  <c r="T92" i="2"/>
  <c r="R92" i="2"/>
  <c r="P92" i="2"/>
  <c r="BK92" i="2"/>
  <c r="BE92" i="2"/>
  <c r="BI86" i="2"/>
  <c r="BH86" i="2"/>
  <c r="BG86" i="2"/>
  <c r="BF86" i="2"/>
  <c r="T86" i="2"/>
  <c r="R86" i="2"/>
  <c r="P86" i="2"/>
  <c r="BK86" i="2"/>
  <c r="J86" i="2"/>
  <c r="BE86" i="2" s="1"/>
  <c r="BI84" i="2"/>
  <c r="BH84" i="2"/>
  <c r="BG84" i="2"/>
  <c r="BF84" i="2"/>
  <c r="T84" i="2"/>
  <c r="R84" i="2"/>
  <c r="P84" i="2"/>
  <c r="BK84" i="2"/>
  <c r="J84" i="2"/>
  <c r="BE84" i="2" s="1"/>
  <c r="BI80" i="2"/>
  <c r="BH80" i="2"/>
  <c r="BG80" i="2"/>
  <c r="BF80" i="2"/>
  <c r="T80" i="2"/>
  <c r="R80" i="2"/>
  <c r="P80" i="2"/>
  <c r="BK80" i="2"/>
  <c r="BE80" i="2"/>
  <c r="BI79" i="2"/>
  <c r="BH79" i="2"/>
  <c r="BG79" i="2"/>
  <c r="BF79" i="2"/>
  <c r="T79" i="2"/>
  <c r="R79" i="2"/>
  <c r="P79" i="2"/>
  <c r="BK79" i="2"/>
  <c r="BE79" i="2"/>
  <c r="BI78" i="2"/>
  <c r="BH78" i="2"/>
  <c r="BG78" i="2"/>
  <c r="BF78" i="2"/>
  <c r="T78" i="2"/>
  <c r="R78" i="2"/>
  <c r="P78" i="2"/>
  <c r="BK78" i="2"/>
  <c r="BE78" i="2"/>
  <c r="F69" i="2"/>
  <c r="E67" i="2"/>
  <c r="F45" i="2"/>
  <c r="E43" i="2"/>
  <c r="J19" i="2"/>
  <c r="E19" i="2"/>
  <c r="J71" i="2" s="1"/>
  <c r="J18" i="2"/>
  <c r="J16" i="2"/>
  <c r="E16" i="2"/>
  <c r="F72" i="2" s="1"/>
  <c r="J15" i="2"/>
  <c r="J13" i="2"/>
  <c r="E13" i="2"/>
  <c r="J12" i="2"/>
  <c r="J10" i="2"/>
  <c r="J69" i="2" s="1"/>
  <c r="AS51" i="1"/>
  <c r="L47" i="1"/>
  <c r="AM46" i="1"/>
  <c r="AM44" i="1"/>
  <c r="L44" i="1"/>
  <c r="L42" i="1"/>
  <c r="L41" i="1"/>
  <c r="T143" i="2" l="1"/>
  <c r="R147" i="2"/>
  <c r="BK147" i="2"/>
  <c r="J147" i="2" s="1"/>
  <c r="J57" i="2" s="1"/>
  <c r="P77" i="2"/>
  <c r="F30" i="2"/>
  <c r="BB52" i="1" s="1"/>
  <c r="BB51" i="1" s="1"/>
  <c r="W28" i="1" s="1"/>
  <c r="BK91" i="2"/>
  <c r="J91" i="2" s="1"/>
  <c r="J55" i="2" s="1"/>
  <c r="BK143" i="2"/>
  <c r="J143" i="2" s="1"/>
  <c r="J56" i="2" s="1"/>
  <c r="R77" i="2"/>
  <c r="F31" i="2"/>
  <c r="BC52" i="1" s="1"/>
  <c r="BC51" i="1" s="1"/>
  <c r="W29" i="1" s="1"/>
  <c r="P91" i="2"/>
  <c r="P143" i="2"/>
  <c r="T147" i="2"/>
  <c r="T77" i="2"/>
  <c r="F32" i="2"/>
  <c r="BD52" i="1" s="1"/>
  <c r="BD51" i="1" s="1"/>
  <c r="W30" i="1" s="1"/>
  <c r="R91" i="2"/>
  <c r="R143" i="2"/>
  <c r="BK77" i="2"/>
  <c r="J77" i="2" s="1"/>
  <c r="J29" i="2"/>
  <c r="AW52" i="1" s="1"/>
  <c r="T91" i="2"/>
  <c r="P147" i="2"/>
  <c r="J28" i="2"/>
  <c r="AV52" i="1" s="1"/>
  <c r="F28" i="2"/>
  <c r="AZ52" i="1" s="1"/>
  <c r="AZ51" i="1" s="1"/>
  <c r="F48" i="2"/>
  <c r="F29" i="2"/>
  <c r="BA52" i="1" s="1"/>
  <c r="BA51" i="1" s="1"/>
  <c r="J45" i="2"/>
  <c r="J47" i="2"/>
  <c r="P76" i="2" l="1"/>
  <c r="P75" i="2" s="1"/>
  <c r="AU52" i="1" s="1"/>
  <c r="AU51" i="1" s="1"/>
  <c r="T76" i="2"/>
  <c r="T75" i="2" s="1"/>
  <c r="BK76" i="2"/>
  <c r="J76" i="2" s="1"/>
  <c r="J53" i="2" s="1"/>
  <c r="J54" i="2"/>
  <c r="AY51" i="1"/>
  <c r="AX51" i="1"/>
  <c r="AT52" i="1"/>
  <c r="R76" i="2"/>
  <c r="R75" i="2" s="1"/>
  <c r="W27" i="1"/>
  <c r="AW51" i="1"/>
  <c r="AK27" i="1" s="1"/>
  <c r="W26" i="1"/>
  <c r="AV51" i="1"/>
  <c r="BK75" i="2" l="1"/>
  <c r="J75" i="2" s="1"/>
  <c r="J25" i="2" s="1"/>
  <c r="AT51" i="1"/>
  <c r="AK26" i="1"/>
  <c r="J52" i="2" l="1"/>
  <c r="AG52" i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<sst xmlns="http://schemas.openxmlformats.org/spreadsheetml/2006/main" count="990" uniqueCount="237">
  <si>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</si>
  <si>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</si>
  <si>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</si>
  <si>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</si>
  <si>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</si>
  <si>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</si>
  <si>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</si>
  <si>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{6785b8e8-7ab3-44d8-bc94-4fb3de06bbe3}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</si>
  <si>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</si>
  <si>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</si>
  <si>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</si>
  <si>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</si>
  <si>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</si>
  <si>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</si>
  <si>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</si>
  <si>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</si>
  <si>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</si>
  <si>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SY317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</si>
  <si>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</si>
  <si>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</si>
  <si>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Demolice objektu přesného lití na st.p.č. 1342/7 a 1342/8</t>
  </si>
  <si>
    <t>KSO:</t>
  </si>
  <si>
    <t>CC-CZ:</t>
  </si>
  <si>
    <t>Místo:</t>
  </si>
  <si>
    <t>Dvůr Králové nad Labem</t>
  </si>
  <si>
    <t>Datum:</t>
  </si>
  <si>
    <t>27. 8. 2017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</si>
  <si>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</si>
  <si>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</si>
  <si>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</si>
  <si>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</si>
  <si>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</si>
  <si>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</si>
  <si>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</si>
  <si>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</si>
  <si>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</si>
  <si>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</si>
  <si>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</si>
  <si>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</si>
  <si>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</si>
  <si>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</si>
  <si>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</si>
  <si>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</si>
  <si>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</si>
  <si>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</si>
  <si>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</si>
  <si>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</si>
  <si>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</si>
  <si>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</si>
  <si>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</si>
  <si>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</si>
  <si>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</si>
  <si>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</si>
  <si>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</si>
  <si>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</si>
  <si>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</si>
  <si>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</si>
  <si>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</si>
  <si>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</si>
  <si>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</si>
  <si>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</si>
  <si>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</si>
  <si>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</si>
  <si>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</si>
  <si>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</si>
  <si>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</si>
  <si>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</si>
  <si>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</si>
  <si>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</si>
  <si>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</si>
  <si>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</si>
  <si>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</si>
  <si>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</si>
  <si>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</si>
  <si>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</si>
  <si>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</si>
  <si>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</si>
  <si>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</si>
  <si>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</si>
  <si>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</si>
  <si>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</si>
  <si>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</si>
  <si>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</si>
  <si>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</si>
  <si>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</si>
  <si>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</si>
  <si>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</si>
  <si>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</si>
  <si>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</si>
  <si>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</si>
  <si>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</si>
  <si>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</si>
  <si>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</si>
  <si>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</si>
  <si>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</si>
  <si>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</si>
  <si>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</si>
  <si>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</si>
  <si>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</si>
  <si>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</si>
  <si>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</si>
  <si>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</si>
  <si>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</si>
  <si>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</si>
  <si>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</si>
  <si>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</si>
  <si>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</si>
  <si>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</si>
  <si>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</si>
  <si>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</si>
  <si>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</si>
  <si>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</si>
  <si>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</si>
  <si>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113107177</t>
  </si>
  <si>
    <t>Odstranění krytu pl přes 50 m2 do 200 m2 z betonu vyztuženého sítěmi tl 300 mm</t>
  </si>
  <si>
    <t>m2</t>
  </si>
  <si>
    <t>CS ÚRS 2017 01</t>
  </si>
  <si>
    <t>4</t>
  </si>
  <si>
    <t>-768583339</t>
  </si>
  <si>
    <t>113107183</t>
  </si>
  <si>
    <t>Odstranění krytu pl přes 50 do 200 m2 živičných tl 150 mm</t>
  </si>
  <si>
    <t>-898373725</t>
  </si>
  <si>
    <t>3</t>
  </si>
  <si>
    <t>m3</t>
  </si>
  <si>
    <t>1107932664</t>
  </si>
  <si>
    <t>-791716386</t>
  </si>
  <si>
    <t>5</t>
  </si>
  <si>
    <t>174101101</t>
  </si>
  <si>
    <t>Zásyp jam, šachet rýh nebo kolem objektů sypaninou se zhutněním</t>
  </si>
  <si>
    <t>825730308</t>
  </si>
  <si>
    <t>VV</t>
  </si>
  <si>
    <t>"základy"149,638+9,698</t>
  </si>
  <si>
    <t>"snížená část"237,96</t>
  </si>
  <si>
    <t>"rozvodné kanály"5,171</t>
  </si>
  <si>
    <t>Součet</t>
  </si>
  <si>
    <t>9</t>
  </si>
  <si>
    <t>Ostatní konstrukce a práce, bourání</t>
  </si>
  <si>
    <t>961044111</t>
  </si>
  <si>
    <t>Bourání základů z betonu prostého</t>
  </si>
  <si>
    <t>-1229607313</t>
  </si>
  <si>
    <t>"levá snížená část</t>
  </si>
  <si>
    <t>2*(11,33+9,03)*0,50*0,60</t>
  </si>
  <si>
    <t>"pravá část</t>
  </si>
  <si>
    <t>(2*(71,84-9,03)+6,31+3*10,86)*0,60*1,00</t>
  </si>
  <si>
    <t>(11,31+5,00+5,40+3,35+12,05+9,96*3)*0,40*1,00</t>
  </si>
  <si>
    <t>"sklad</t>
  </si>
  <si>
    <t>(14,24+2*4,80)*0,50*1,00</t>
  </si>
  <si>
    <t>961055111</t>
  </si>
  <si>
    <t>Bourání základů ze ŽB</t>
  </si>
  <si>
    <t>-788069146</t>
  </si>
  <si>
    <t>"základ chladiče</t>
  </si>
  <si>
    <t>3,57*3,17*0,40</t>
  </si>
  <si>
    <t>"rozvodné kanály v kompresorovně</t>
  </si>
  <si>
    <t>(3,50*2+6,68)*(0,61*2+1,30)*0,15</t>
  </si>
  <si>
    <t>962052211</t>
  </si>
  <si>
    <t>Bourání zdiva nadzákladového ze ŽB přes 1 m3</t>
  </si>
  <si>
    <t>-16932861</t>
  </si>
  <si>
    <t>"chladiče</t>
  </si>
  <si>
    <t>3*0,45*0,45*1,00</t>
  </si>
  <si>
    <t>977311113</t>
  </si>
  <si>
    <t>Řezání stávajících betonových mazanin nevyztužených hl do 150 mm</t>
  </si>
  <si>
    <t>m</t>
  </si>
  <si>
    <t>546929606</t>
  </si>
  <si>
    <t>"řezání betonové podlahy"2*10,00</t>
  </si>
  <si>
    <t>981011111</t>
  </si>
  <si>
    <t>Demolice budov dřevěných jednostranně obitých postupným rozebíráním</t>
  </si>
  <si>
    <t>-396205817</t>
  </si>
  <si>
    <t>"dřevěný přístřešek vzadu</t>
  </si>
  <si>
    <t>10,86*1,80*(4,23+(5,90-4,23)/2)</t>
  </si>
  <si>
    <t>98101111R</t>
  </si>
  <si>
    <t>Demolice ocelového přístřešku</t>
  </si>
  <si>
    <t>-1848216481</t>
  </si>
  <si>
    <t>4,05*11,53*(2,64+(4,24-2,64)/2)</t>
  </si>
  <si>
    <t>9810111R1</t>
  </si>
  <si>
    <t>Demolice dřevěného vstupu</t>
  </si>
  <si>
    <t>1973290057</t>
  </si>
  <si>
    <t>981013314</t>
  </si>
  <si>
    <t>Demolice budov zděných na MC nebo z betonu podíl konstrukcí do 25 % těžkou mechanizací</t>
  </si>
  <si>
    <t>695448670</t>
  </si>
  <si>
    <t>(71,84-13,23)*11,31*(4,85+1,05/2)</t>
  </si>
  <si>
    <t>"sklad"14,24*5,25*(5,20+4,20)/2</t>
  </si>
  <si>
    <t>981013712</t>
  </si>
  <si>
    <t>Demolice budov ze železobetonu podíl konstrukcí do 15 % těžkou mechanizací</t>
  </si>
  <si>
    <t>1557156216</t>
  </si>
  <si>
    <t>"levá snížená část, kompresorovna</t>
  </si>
  <si>
    <t>"suterén"9,03*11,31*2,33</t>
  </si>
  <si>
    <t>"1.NP"13,23*11,31*(4,85+1,05/2)</t>
  </si>
  <si>
    <t>981332111</t>
  </si>
  <si>
    <t>Demolice ocelových konstrukcí hal, technologických zařízení apod.</t>
  </si>
  <si>
    <t>t</t>
  </si>
  <si>
    <t>-325278525</t>
  </si>
  <si>
    <t>"demontáž technologie VZT a chladičů, uložení v areálu, odhad</t>
  </si>
  <si>
    <t>981513111</t>
  </si>
  <si>
    <t>Demolice konstrukcí objektů zděných na MVC těžkou mechanizací</t>
  </si>
  <si>
    <t>1169330268</t>
  </si>
  <si>
    <t>"pískovcové zdivo</t>
  </si>
  <si>
    <t>(3,57*2+3,17)*0,50*0,50+6*0,50*0,50*1,18</t>
  </si>
  <si>
    <t>99700600R</t>
  </si>
  <si>
    <t>1311379402</t>
  </si>
  <si>
    <t>99701381R</t>
  </si>
  <si>
    <t>Poplatek za uložení stavebního dřevěného odpadu na skládce (skládkovné) včetně dopravy</t>
  </si>
  <si>
    <t>-1836997699</t>
  </si>
  <si>
    <t>99701382R</t>
  </si>
  <si>
    <t>Poplatek za uložení stavebního odpadu z izolačních hmot na skládce (skládkovné) včetně dopravy</t>
  </si>
  <si>
    <t>-55847865</t>
  </si>
  <si>
    <t>OST</t>
  </si>
  <si>
    <t>Ostatní</t>
  </si>
  <si>
    <t>001</t>
  </si>
  <si>
    <t>kpl</t>
  </si>
  <si>
    <t>512</t>
  </si>
  <si>
    <t>2044240348</t>
  </si>
  <si>
    <t>002</t>
  </si>
  <si>
    <t>Odpojení inženýrských sítí</t>
  </si>
  <si>
    <t>1154858713</t>
  </si>
  <si>
    <t>003</t>
  </si>
  <si>
    <t>Rozbory kontaminace vybouraných materiálů včetně závěrečné zprávy</t>
  </si>
  <si>
    <t>17753673</t>
  </si>
  <si>
    <t>VRN</t>
  </si>
  <si>
    <t>Vedlejší rozpočtové náklady</t>
  </si>
  <si>
    <t>004</t>
  </si>
  <si>
    <t>Zařízení staveniště</t>
  </si>
  <si>
    <t>2025192845</t>
  </si>
  <si>
    <t>005</t>
  </si>
  <si>
    <t>Opatření BOZP</t>
  </si>
  <si>
    <t>-439445533</t>
  </si>
  <si>
    <t>Drcení stavebního odpadu z demolic ze zdiva z betonu prostého a železobetonu s dopravou do 100 m a naložením</t>
  </si>
  <si>
    <t xml:space="preserve">Vodorovné přemístění do 50 m recyklátu </t>
  </si>
  <si>
    <t>Nakládání recyklátu/sypaniny přes 100 m3</t>
  </si>
  <si>
    <t>1622011R1</t>
  </si>
  <si>
    <t>1622011R2</t>
  </si>
  <si>
    <t>1671011R3</t>
  </si>
  <si>
    <t>1671011R4</t>
  </si>
  <si>
    <t>"úprava terénu"1000,00</t>
  </si>
  <si>
    <t>ZOO Dvůr Králové  a.s.</t>
  </si>
  <si>
    <t>Vodorovné přemístění do 300 m recyklátu /sypaniny</t>
  </si>
  <si>
    <t>Uložení recyklátu/sypaniny do násypů zhutněných na 95% PS</t>
  </si>
  <si>
    <t>Provizorní podepření horkovodu -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</si>
</sst>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  <font>
      <sz val="8"/>
      <color rgb="FF505050"/>
      <name val="Trebuchet MS"/>
      <family val="2"/>
      <charset val="238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indexed="64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indexed="64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7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8" xfId="0" applyNumberFormat="1" applyFont="1" applyBorder="1" applyAlignment="1">
      <alignment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vertical="center"/>
    </xf>
    <xf numFmtId="4" fontId="28" fillId="0" borderId="23" xfId="0" applyNumberFormat="1" applyFont="1" applyBorder="1" applyAlignment="1">
      <alignment vertical="center"/>
    </xf>
    <xf numFmtId="166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4" fontId="0" fillId="4" borderId="29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0" fillId="0" borderId="27" xfId="0" applyFont="1" applyBorder="1" applyAlignment="1" applyProtection="1">
      <alignment horizontal="left" vertical="center" wrapText="1"/>
    </xf>
    <xf numFmtId="0" fontId="38" fillId="0" borderId="15" xfId="0" applyFont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/>
    </xf>
    <xf numFmtId="0" fontId="36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0" fontId="0" fillId="6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5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4" xfId="0" applyFont="1" applyBorder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8" fillId="0" borderId="15" xfId="0" applyFont="1" applyBorder="1" applyAlignment="1" applyProtection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167" fontId="8" fillId="0" borderId="15" xfId="0" applyNumberFormat="1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167" fontId="8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4" fontId="5" fillId="0" borderId="0" xfId="0" applyNumberFormat="1" applyFont="1" applyBorder="1" applyAlignment="1" applyProtection="1"/>
    <xf numFmtId="0" fontId="0" fillId="0" borderId="0" xfId="0" applyFont="1" applyAlignment="1" applyProtection="1">
      <alignment vertical="center"/>
      <protection locked="0"/>
    </xf>
    <xf numFmtId="0" fontId="31" fillId="6" borderId="20" xfId="0" applyFont="1" applyFill="1" applyBorder="1" applyAlignment="1" applyProtection="1">
      <alignment horizontal="center" vertical="center" wrapText="1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0" borderId="27" xfId="0" applyNumberFormat="1" applyFont="1" applyBorder="1" applyAlignment="1" applyProtection="1">
      <alignment vertical="center"/>
    </xf>
    <xf numFmtId="0" fontId="0" fillId="0" borderId="29" xfId="0" applyFont="1" applyBorder="1" applyAlignment="1" applyProtection="1">
      <alignment horizontal="center" vertical="center"/>
    </xf>
    <xf numFmtId="49" fontId="0" fillId="0" borderId="29" xfId="0" applyNumberFormat="1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center" vertical="center" wrapText="1"/>
    </xf>
    <xf numFmtId="167" fontId="0" fillId="0" borderId="29" xfId="0" applyNumberFormat="1" applyFont="1" applyBorder="1" applyAlignment="1" applyProtection="1">
      <alignment vertical="center"/>
    </xf>
    <xf numFmtId="4" fontId="0" fillId="0" borderId="29" xfId="0" applyNumberFormat="1" applyFont="1" applyBorder="1" applyAlignment="1" applyProtection="1">
      <alignment vertical="center"/>
    </xf>
    <xf numFmtId="0" fontId="0" fillId="0" borderId="28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4" activePane="bottomLeft" state="frozen"/>
      <selection pane="bottomLeft" activeCell="BE5" sqref="BE5:BE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71" t="s">
        <v>8</v>
      </c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281" t="s">
        <v>17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7"/>
      <c r="AQ5" s="29"/>
      <c r="BE5" s="279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283" t="s">
        <v>20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7"/>
      <c r="AQ6" s="29"/>
      <c r="BE6" s="280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280"/>
      <c r="BS7" s="22" t="s">
        <v>9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80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80"/>
      <c r="BS9" s="22" t="s">
        <v>9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 t="s">
        <v>233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5</v>
      </c>
      <c r="AO10" s="27"/>
      <c r="AP10" s="27"/>
      <c r="AQ10" s="29"/>
      <c r="BE10" s="280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5</v>
      </c>
      <c r="AO11" s="27"/>
      <c r="AP11" s="27"/>
      <c r="AQ11" s="29"/>
      <c r="BE11" s="280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80"/>
      <c r="BS12" s="22" t="s">
        <v>9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280"/>
      <c r="BS13" s="22" t="s">
        <v>9</v>
      </c>
    </row>
    <row r="14" spans="1:74" ht="15">
      <c r="B14" s="26"/>
      <c r="C14" s="27"/>
      <c r="D14" s="27"/>
      <c r="E14" s="284" t="s">
        <v>32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280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8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5</v>
      </c>
      <c r="AO16" s="27"/>
      <c r="AP16" s="27"/>
      <c r="AQ16" s="29"/>
      <c r="BE16" s="280"/>
      <c r="BS16" s="22" t="s">
        <v>6</v>
      </c>
    </row>
    <row r="17" spans="2:71" ht="18.399999999999999" customHeight="1">
      <c r="B17" s="26"/>
      <c r="C17" s="27"/>
      <c r="D17" s="27"/>
      <c r="E17" s="33" t="s">
        <v>29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5</v>
      </c>
      <c r="AO17" s="27"/>
      <c r="AP17" s="27"/>
      <c r="AQ17" s="29"/>
      <c r="BE17" s="280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80"/>
      <c r="BS18" s="22" t="s">
        <v>9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80"/>
      <c r="BS19" s="22" t="s">
        <v>9</v>
      </c>
    </row>
    <row r="20" spans="2:71" ht="22.5" customHeight="1">
      <c r="B20" s="26"/>
      <c r="C20" s="27"/>
      <c r="D20" s="27"/>
      <c r="E20" s="286" t="s">
        <v>5</v>
      </c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7"/>
      <c r="AP20" s="27"/>
      <c r="AQ20" s="29"/>
      <c r="BE20" s="280"/>
      <c r="BS20" s="22" t="s">
        <v>34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8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80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87">
        <f>ROUND(AG51,2)</f>
        <v>0</v>
      </c>
      <c r="AL23" s="288"/>
      <c r="AM23" s="288"/>
      <c r="AN23" s="288"/>
      <c r="AO23" s="288"/>
      <c r="AP23" s="40"/>
      <c r="AQ23" s="43"/>
      <c r="BE23" s="28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80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89" t="s">
        <v>37</v>
      </c>
      <c r="M25" s="289"/>
      <c r="N25" s="289"/>
      <c r="O25" s="289"/>
      <c r="P25" s="40"/>
      <c r="Q25" s="40"/>
      <c r="R25" s="40"/>
      <c r="S25" s="40"/>
      <c r="T25" s="40"/>
      <c r="U25" s="40"/>
      <c r="V25" s="40"/>
      <c r="W25" s="289" t="s">
        <v>38</v>
      </c>
      <c r="X25" s="289"/>
      <c r="Y25" s="289"/>
      <c r="Z25" s="289"/>
      <c r="AA25" s="289"/>
      <c r="AB25" s="289"/>
      <c r="AC25" s="289"/>
      <c r="AD25" s="289"/>
      <c r="AE25" s="289"/>
      <c r="AF25" s="40"/>
      <c r="AG25" s="40"/>
      <c r="AH25" s="40"/>
      <c r="AI25" s="40"/>
      <c r="AJ25" s="40"/>
      <c r="AK25" s="289" t="s">
        <v>39</v>
      </c>
      <c r="AL25" s="289"/>
      <c r="AM25" s="289"/>
      <c r="AN25" s="289"/>
      <c r="AO25" s="289"/>
      <c r="AP25" s="40"/>
      <c r="AQ25" s="43"/>
      <c r="BE25" s="280"/>
    </row>
    <row r="26" spans="2:71" s="2" customFormat="1" ht="14.45" customHeight="1">
      <c r="B26" s="44"/>
      <c r="C26" s="45"/>
      <c r="D26" s="46" t="s">
        <v>40</v>
      </c>
      <c r="E26" s="45"/>
      <c r="F26" s="46" t="s">
        <v>41</v>
      </c>
      <c r="G26" s="45"/>
      <c r="H26" s="45"/>
      <c r="I26" s="45"/>
      <c r="J26" s="45"/>
      <c r="K26" s="45"/>
      <c r="L26" s="270">
        <v>0.21</v>
      </c>
      <c r="M26" s="269"/>
      <c r="N26" s="269"/>
      <c r="O26" s="269"/>
      <c r="P26" s="45"/>
      <c r="Q26" s="45"/>
      <c r="R26" s="45"/>
      <c r="S26" s="45"/>
      <c r="T26" s="45"/>
      <c r="U26" s="45"/>
      <c r="V26" s="45"/>
      <c r="W26" s="268">
        <f>ROUND(AZ51,2)</f>
        <v>0</v>
      </c>
      <c r="X26" s="269"/>
      <c r="Y26" s="269"/>
      <c r="Z26" s="269"/>
      <c r="AA26" s="269"/>
      <c r="AB26" s="269"/>
      <c r="AC26" s="269"/>
      <c r="AD26" s="269"/>
      <c r="AE26" s="269"/>
      <c r="AF26" s="45"/>
      <c r="AG26" s="45"/>
      <c r="AH26" s="45"/>
      <c r="AI26" s="45"/>
      <c r="AJ26" s="45"/>
      <c r="AK26" s="268">
        <f>ROUND(AV51,2)</f>
        <v>0</v>
      </c>
      <c r="AL26" s="269"/>
      <c r="AM26" s="269"/>
      <c r="AN26" s="269"/>
      <c r="AO26" s="269"/>
      <c r="AP26" s="45"/>
      <c r="AQ26" s="47"/>
      <c r="BE26" s="280"/>
    </row>
    <row r="27" spans="2:71" s="2" customFormat="1" ht="14.45" customHeight="1">
      <c r="B27" s="44"/>
      <c r="C27" s="45"/>
      <c r="D27" s="45"/>
      <c r="E27" s="45"/>
      <c r="F27" s="46" t="s">
        <v>42</v>
      </c>
      <c r="G27" s="45"/>
      <c r="H27" s="45"/>
      <c r="I27" s="45"/>
      <c r="J27" s="45"/>
      <c r="K27" s="45"/>
      <c r="L27" s="270">
        <v>0.15</v>
      </c>
      <c r="M27" s="269"/>
      <c r="N27" s="269"/>
      <c r="O27" s="269"/>
      <c r="P27" s="45"/>
      <c r="Q27" s="45"/>
      <c r="R27" s="45"/>
      <c r="S27" s="45"/>
      <c r="T27" s="45"/>
      <c r="U27" s="45"/>
      <c r="V27" s="45"/>
      <c r="W27" s="268">
        <f>ROUND(BA51,2)</f>
        <v>0</v>
      </c>
      <c r="X27" s="269"/>
      <c r="Y27" s="269"/>
      <c r="Z27" s="269"/>
      <c r="AA27" s="269"/>
      <c r="AB27" s="269"/>
      <c r="AC27" s="269"/>
      <c r="AD27" s="269"/>
      <c r="AE27" s="269"/>
      <c r="AF27" s="45"/>
      <c r="AG27" s="45"/>
      <c r="AH27" s="45"/>
      <c r="AI27" s="45"/>
      <c r="AJ27" s="45"/>
      <c r="AK27" s="268">
        <f>ROUND(AW51,2)</f>
        <v>0</v>
      </c>
      <c r="AL27" s="269"/>
      <c r="AM27" s="269"/>
      <c r="AN27" s="269"/>
      <c r="AO27" s="269"/>
      <c r="AP27" s="45"/>
      <c r="AQ27" s="47"/>
      <c r="BE27" s="280"/>
    </row>
    <row r="28" spans="2:71" s="2" customFormat="1" ht="14.45" hidden="1" customHeight="1">
      <c r="B28" s="44"/>
      <c r="C28" s="45"/>
      <c r="D28" s="45"/>
      <c r="E28" s="45"/>
      <c r="F28" s="46" t="s">
        <v>43</v>
      </c>
      <c r="G28" s="45"/>
      <c r="H28" s="45"/>
      <c r="I28" s="45"/>
      <c r="J28" s="45"/>
      <c r="K28" s="45"/>
      <c r="L28" s="270">
        <v>0.21</v>
      </c>
      <c r="M28" s="269"/>
      <c r="N28" s="269"/>
      <c r="O28" s="269"/>
      <c r="P28" s="45"/>
      <c r="Q28" s="45"/>
      <c r="R28" s="45"/>
      <c r="S28" s="45"/>
      <c r="T28" s="45"/>
      <c r="U28" s="45"/>
      <c r="V28" s="45"/>
      <c r="W28" s="268">
        <f>ROUND(BB51,2)</f>
        <v>0</v>
      </c>
      <c r="X28" s="269"/>
      <c r="Y28" s="269"/>
      <c r="Z28" s="269"/>
      <c r="AA28" s="269"/>
      <c r="AB28" s="269"/>
      <c r="AC28" s="269"/>
      <c r="AD28" s="269"/>
      <c r="AE28" s="269"/>
      <c r="AF28" s="45"/>
      <c r="AG28" s="45"/>
      <c r="AH28" s="45"/>
      <c r="AI28" s="45"/>
      <c r="AJ28" s="45"/>
      <c r="AK28" s="268">
        <v>0</v>
      </c>
      <c r="AL28" s="269"/>
      <c r="AM28" s="269"/>
      <c r="AN28" s="269"/>
      <c r="AO28" s="269"/>
      <c r="AP28" s="45"/>
      <c r="AQ28" s="47"/>
      <c r="BE28" s="280"/>
    </row>
    <row r="29" spans="2:71" s="2" customFormat="1" ht="14.45" hidden="1" customHeight="1">
      <c r="B29" s="44"/>
      <c r="C29" s="45"/>
      <c r="D29" s="45"/>
      <c r="E29" s="45"/>
      <c r="F29" s="46" t="s">
        <v>44</v>
      </c>
      <c r="G29" s="45"/>
      <c r="H29" s="45"/>
      <c r="I29" s="45"/>
      <c r="J29" s="45"/>
      <c r="K29" s="45"/>
      <c r="L29" s="270">
        <v>0.15</v>
      </c>
      <c r="M29" s="269"/>
      <c r="N29" s="269"/>
      <c r="O29" s="269"/>
      <c r="P29" s="45"/>
      <c r="Q29" s="45"/>
      <c r="R29" s="45"/>
      <c r="S29" s="45"/>
      <c r="T29" s="45"/>
      <c r="U29" s="45"/>
      <c r="V29" s="45"/>
      <c r="W29" s="268">
        <f>ROUND(BC51,2)</f>
        <v>0</v>
      </c>
      <c r="X29" s="269"/>
      <c r="Y29" s="269"/>
      <c r="Z29" s="269"/>
      <c r="AA29" s="269"/>
      <c r="AB29" s="269"/>
      <c r="AC29" s="269"/>
      <c r="AD29" s="269"/>
      <c r="AE29" s="269"/>
      <c r="AF29" s="45"/>
      <c r="AG29" s="45"/>
      <c r="AH29" s="45"/>
      <c r="AI29" s="45"/>
      <c r="AJ29" s="45"/>
      <c r="AK29" s="268">
        <v>0</v>
      </c>
      <c r="AL29" s="269"/>
      <c r="AM29" s="269"/>
      <c r="AN29" s="269"/>
      <c r="AO29" s="269"/>
      <c r="AP29" s="45"/>
      <c r="AQ29" s="47"/>
      <c r="BE29" s="280"/>
    </row>
    <row r="30" spans="2:71" s="2" customFormat="1" ht="14.45" hidden="1" customHeight="1">
      <c r="B30" s="44"/>
      <c r="C30" s="45"/>
      <c r="D30" s="45"/>
      <c r="E30" s="45"/>
      <c r="F30" s="46" t="s">
        <v>45</v>
      </c>
      <c r="G30" s="45"/>
      <c r="H30" s="45"/>
      <c r="I30" s="45"/>
      <c r="J30" s="45"/>
      <c r="K30" s="45"/>
      <c r="L30" s="270">
        <v>0</v>
      </c>
      <c r="M30" s="269"/>
      <c r="N30" s="269"/>
      <c r="O30" s="269"/>
      <c r="P30" s="45"/>
      <c r="Q30" s="45"/>
      <c r="R30" s="45"/>
      <c r="S30" s="45"/>
      <c r="T30" s="45"/>
      <c r="U30" s="45"/>
      <c r="V30" s="45"/>
      <c r="W30" s="268">
        <f>ROUND(BD51,2)</f>
        <v>0</v>
      </c>
      <c r="X30" s="269"/>
      <c r="Y30" s="269"/>
      <c r="Z30" s="269"/>
      <c r="AA30" s="269"/>
      <c r="AB30" s="269"/>
      <c r="AC30" s="269"/>
      <c r="AD30" s="269"/>
      <c r="AE30" s="269"/>
      <c r="AF30" s="45"/>
      <c r="AG30" s="45"/>
      <c r="AH30" s="45"/>
      <c r="AI30" s="45"/>
      <c r="AJ30" s="45"/>
      <c r="AK30" s="268">
        <v>0</v>
      </c>
      <c r="AL30" s="269"/>
      <c r="AM30" s="269"/>
      <c r="AN30" s="269"/>
      <c r="AO30" s="269"/>
      <c r="AP30" s="45"/>
      <c r="AQ30" s="47"/>
      <c r="BE30" s="28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80"/>
    </row>
    <row r="32" spans="2:71" s="1" customFormat="1" ht="25.9" customHeight="1">
      <c r="B32" s="39"/>
      <c r="C32" s="48"/>
      <c r="D32" s="49" t="s">
        <v>46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47</v>
      </c>
      <c r="U32" s="50"/>
      <c r="V32" s="50"/>
      <c r="W32" s="50"/>
      <c r="X32" s="304" t="s">
        <v>48</v>
      </c>
      <c r="Y32" s="302"/>
      <c r="Z32" s="302"/>
      <c r="AA32" s="302"/>
      <c r="AB32" s="302"/>
      <c r="AC32" s="50"/>
      <c r="AD32" s="50"/>
      <c r="AE32" s="50"/>
      <c r="AF32" s="50"/>
      <c r="AG32" s="50"/>
      <c r="AH32" s="50"/>
      <c r="AI32" s="50"/>
      <c r="AJ32" s="50"/>
      <c r="AK32" s="301">
        <f>SUM(AK23:AK30)</f>
        <v>0</v>
      </c>
      <c r="AL32" s="302"/>
      <c r="AM32" s="302"/>
      <c r="AN32" s="302"/>
      <c r="AO32" s="303"/>
      <c r="AP32" s="48"/>
      <c r="AQ32" s="52"/>
      <c r="BE32" s="28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9"/>
    </row>
    <row r="39" spans="2:56" s="1" customFormat="1" ht="36.950000000000003" customHeight="1">
      <c r="B39" s="39"/>
      <c r="C39" s="58" t="s">
        <v>49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59"/>
      <c r="C41" s="60" t="s">
        <v>16</v>
      </c>
      <c r="L41" s="3" t="str">
        <f>K5</f>
        <v>SY317</v>
      </c>
      <c r="AR41" s="59"/>
    </row>
    <row r="42" spans="2:56" s="4" customFormat="1" ht="36.950000000000003" customHeight="1">
      <c r="B42" s="61"/>
      <c r="C42" s="62" t="s">
        <v>19</v>
      </c>
      <c r="L42" s="293" t="str">
        <f>K6</f>
        <v>Demolice objektu přesného lití na st.p.č. 1342/7 a 1342/8</v>
      </c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4"/>
      <c r="AN42" s="294"/>
      <c r="AO42" s="294"/>
      <c r="AR42" s="61"/>
    </row>
    <row r="43" spans="2:56" s="1" customFormat="1" ht="6.95" customHeight="1">
      <c r="B43" s="39"/>
      <c r="AR43" s="39"/>
    </row>
    <row r="44" spans="2:56" s="1" customFormat="1" ht="15">
      <c r="B44" s="39"/>
      <c r="C44" s="60" t="s">
        <v>23</v>
      </c>
      <c r="L44" s="63" t="str">
        <f>IF(K8="","",K8)</f>
        <v>Dvůr Králové nad Labem</v>
      </c>
      <c r="AI44" s="60" t="s">
        <v>25</v>
      </c>
      <c r="AM44" s="295" t="str">
        <f>IF(AN8= "","",AN8)</f>
        <v>27. 8. 2017</v>
      </c>
      <c r="AN44" s="295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0" t="s">
        <v>27</v>
      </c>
      <c r="L46" s="142" t="s">
        <v>233</v>
      </c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AI46" s="60" t="s">
        <v>33</v>
      </c>
      <c r="AM46" s="296" t="str">
        <f>IF(E17="","",E17)</f>
        <v xml:space="preserve"> </v>
      </c>
      <c r="AN46" s="296"/>
      <c r="AO46" s="296"/>
      <c r="AP46" s="296"/>
      <c r="AR46" s="39"/>
      <c r="AS46" s="275" t="s">
        <v>50</v>
      </c>
      <c r="AT46" s="276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9"/>
      <c r="C47" s="60" t="s">
        <v>31</v>
      </c>
      <c r="L47" s="3" t="str">
        <f>IF(E14= "Vyplň údaj","",E14)</f>
        <v/>
      </c>
      <c r="AR47" s="39"/>
      <c r="AS47" s="277"/>
      <c r="AT47" s="278"/>
      <c r="AU47" s="40"/>
      <c r="AV47" s="40"/>
      <c r="AW47" s="40"/>
      <c r="AX47" s="40"/>
      <c r="AY47" s="40"/>
      <c r="AZ47" s="40"/>
      <c r="BA47" s="40"/>
      <c r="BB47" s="40"/>
      <c r="BC47" s="40"/>
      <c r="BD47" s="66"/>
    </row>
    <row r="48" spans="2:56" s="1" customFormat="1" ht="10.9" customHeight="1">
      <c r="B48" s="39"/>
      <c r="AR48" s="39"/>
      <c r="AS48" s="277"/>
      <c r="AT48" s="278"/>
      <c r="AU48" s="40"/>
      <c r="AV48" s="40"/>
      <c r="AW48" s="40"/>
      <c r="AX48" s="40"/>
      <c r="AY48" s="40"/>
      <c r="AZ48" s="40"/>
      <c r="BA48" s="40"/>
      <c r="BB48" s="40"/>
      <c r="BC48" s="40"/>
      <c r="BD48" s="66"/>
    </row>
    <row r="49" spans="1:90" s="1" customFormat="1" ht="29.25" customHeight="1">
      <c r="B49" s="39"/>
      <c r="C49" s="297" t="s">
        <v>51</v>
      </c>
      <c r="D49" s="298"/>
      <c r="E49" s="298"/>
      <c r="F49" s="298"/>
      <c r="G49" s="298"/>
      <c r="H49" s="67"/>
      <c r="I49" s="299" t="s">
        <v>52</v>
      </c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300" t="s">
        <v>53</v>
      </c>
      <c r="AH49" s="298"/>
      <c r="AI49" s="298"/>
      <c r="AJ49" s="298"/>
      <c r="AK49" s="298"/>
      <c r="AL49" s="298"/>
      <c r="AM49" s="298"/>
      <c r="AN49" s="299" t="s">
        <v>54</v>
      </c>
      <c r="AO49" s="298"/>
      <c r="AP49" s="298"/>
      <c r="AQ49" s="68" t="s">
        <v>55</v>
      </c>
      <c r="AR49" s="39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0" s="1" customFormat="1" ht="10.9" customHeight="1">
      <c r="B50" s="39"/>
      <c r="AR50" s="39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0" s="4" customFormat="1" ht="32.450000000000003" customHeight="1">
      <c r="B51" s="61"/>
      <c r="C51" s="73" t="s">
        <v>68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1">
        <f>ROUND(AG52,2)</f>
        <v>0</v>
      </c>
      <c r="AH51" s="291"/>
      <c r="AI51" s="291"/>
      <c r="AJ51" s="291"/>
      <c r="AK51" s="291"/>
      <c r="AL51" s="291"/>
      <c r="AM51" s="291"/>
      <c r="AN51" s="292">
        <f>SUM(AG51,AT51)</f>
        <v>0</v>
      </c>
      <c r="AO51" s="292"/>
      <c r="AP51" s="292"/>
      <c r="AQ51" s="75" t="s">
        <v>5</v>
      </c>
      <c r="AR51" s="61"/>
      <c r="AS51" s="76">
        <f>ROUND(AS52,2)</f>
        <v>0</v>
      </c>
      <c r="AT51" s="77">
        <f>ROUND(SUM(AV51:AW51),2)</f>
        <v>0</v>
      </c>
      <c r="AU51" s="78">
        <f>ROUND(AU52,5)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2" t="s">
        <v>69</v>
      </c>
      <c r="BT51" s="62" t="s">
        <v>70</v>
      </c>
      <c r="BV51" s="62" t="s">
        <v>71</v>
      </c>
      <c r="BW51" s="62" t="s">
        <v>7</v>
      </c>
      <c r="BX51" s="62" t="s">
        <v>72</v>
      </c>
      <c r="CL51" s="62" t="s">
        <v>5</v>
      </c>
    </row>
    <row r="52" spans="1:90" s="5" customFormat="1" ht="37.5" customHeight="1">
      <c r="A52" s="80" t="s">
        <v>73</v>
      </c>
      <c r="B52" s="81"/>
      <c r="C52" s="82"/>
      <c r="D52" s="290" t="s">
        <v>17</v>
      </c>
      <c r="E52" s="290"/>
      <c r="F52" s="290"/>
      <c r="G52" s="290"/>
      <c r="H52" s="290"/>
      <c r="I52" s="83"/>
      <c r="J52" s="290" t="s">
        <v>20</v>
      </c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73">
        <f>'SY317 - Demolice objektu ...'!J25</f>
        <v>0</v>
      </c>
      <c r="AH52" s="274"/>
      <c r="AI52" s="274"/>
      <c r="AJ52" s="274"/>
      <c r="AK52" s="274"/>
      <c r="AL52" s="274"/>
      <c r="AM52" s="274"/>
      <c r="AN52" s="273">
        <f>SUM(AG52,AT52)</f>
        <v>0</v>
      </c>
      <c r="AO52" s="274"/>
      <c r="AP52" s="274"/>
      <c r="AQ52" s="84" t="s">
        <v>74</v>
      </c>
      <c r="AR52" s="81"/>
      <c r="AS52" s="85">
        <v>0</v>
      </c>
      <c r="AT52" s="86">
        <f>ROUND(SUM(AV52:AW52),2)</f>
        <v>0</v>
      </c>
      <c r="AU52" s="87">
        <f>'SY317 - Demolice objektu ...'!P75</f>
        <v>0</v>
      </c>
      <c r="AV52" s="86">
        <f>'SY317 - Demolice objektu ...'!J28</f>
        <v>0</v>
      </c>
      <c r="AW52" s="86">
        <f>'SY317 - Demolice objektu ...'!J29</f>
        <v>0</v>
      </c>
      <c r="AX52" s="86">
        <f>'SY317 - Demolice objektu ...'!J30</f>
        <v>0</v>
      </c>
      <c r="AY52" s="86">
        <f>'SY317 - Demolice objektu ...'!J31</f>
        <v>0</v>
      </c>
      <c r="AZ52" s="86">
        <f>'SY317 - Demolice objektu ...'!F28</f>
        <v>0</v>
      </c>
      <c r="BA52" s="86">
        <f>'SY317 - Demolice objektu ...'!F29</f>
        <v>0</v>
      </c>
      <c r="BB52" s="86">
        <f>'SY317 - Demolice objektu ...'!F30</f>
        <v>0</v>
      </c>
      <c r="BC52" s="86">
        <f>'SY317 - Demolice objektu ...'!F31</f>
        <v>0</v>
      </c>
      <c r="BD52" s="88">
        <f>'SY317 - Demolice objektu ...'!F32</f>
        <v>0</v>
      </c>
      <c r="BT52" s="89" t="s">
        <v>75</v>
      </c>
      <c r="BU52" s="89" t="s">
        <v>76</v>
      </c>
      <c r="BV52" s="89" t="s">
        <v>71</v>
      </c>
      <c r="BW52" s="89" t="s">
        <v>7</v>
      </c>
      <c r="BX52" s="89" t="s">
        <v>72</v>
      </c>
      <c r="CL52" s="89" t="s">
        <v>5</v>
      </c>
    </row>
    <row r="53" spans="1:90" s="1" customFormat="1" ht="30" customHeight="1">
      <c r="B53" s="39"/>
      <c r="AR53" s="39"/>
    </row>
    <row r="54" spans="1:90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9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SY317 - Demolice objektu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126" activePane="bottomLeft" state="frozen"/>
      <selection pane="bottomLeft" activeCell="BK147" sqref="BK14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70" ht="21.75" customHeight="1">
      <c r="A1" s="19"/>
      <c r="B1" s="91"/>
      <c r="C1" s="91"/>
      <c r="D1" s="92" t="s">
        <v>1</v>
      </c>
      <c r="E1" s="91"/>
      <c r="F1" s="93" t="s">
        <v>77</v>
      </c>
      <c r="G1" s="307" t="s">
        <v>78</v>
      </c>
      <c r="H1" s="307"/>
      <c r="I1" s="94"/>
      <c r="J1" s="93" t="s">
        <v>79</v>
      </c>
      <c r="K1" s="92" t="s">
        <v>80</v>
      </c>
      <c r="L1" s="93" t="s">
        <v>81</v>
      </c>
      <c r="M1" s="93"/>
      <c r="N1" s="93"/>
      <c r="O1" s="93"/>
      <c r="P1" s="93"/>
      <c r="Q1" s="93"/>
      <c r="R1" s="93"/>
      <c r="S1" s="93"/>
      <c r="T1" s="9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1" t="s">
        <v>8</v>
      </c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22" t="s">
        <v>7</v>
      </c>
    </row>
    <row r="3" spans="1:70" ht="6.95" customHeight="1">
      <c r="A3" s="153"/>
      <c r="B3" s="154"/>
      <c r="C3" s="155"/>
      <c r="D3" s="155"/>
      <c r="E3" s="155"/>
      <c r="F3" s="155"/>
      <c r="G3" s="155"/>
      <c r="H3" s="155"/>
      <c r="I3" s="155"/>
      <c r="J3" s="155"/>
      <c r="K3" s="156"/>
      <c r="AT3" s="22" t="s">
        <v>82</v>
      </c>
    </row>
    <row r="4" spans="1:70" ht="36.950000000000003" customHeight="1">
      <c r="A4" s="153"/>
      <c r="B4" s="157"/>
      <c r="C4" s="158"/>
      <c r="D4" s="159" t="s">
        <v>83</v>
      </c>
      <c r="E4" s="158"/>
      <c r="F4" s="158"/>
      <c r="G4" s="158"/>
      <c r="H4" s="158"/>
      <c r="I4" s="158"/>
      <c r="J4" s="158"/>
      <c r="K4" s="160"/>
      <c r="M4" s="30" t="s">
        <v>13</v>
      </c>
      <c r="AT4" s="22" t="s">
        <v>6</v>
      </c>
    </row>
    <row r="5" spans="1:70" ht="6.95" customHeight="1">
      <c r="A5" s="153"/>
      <c r="B5" s="157"/>
      <c r="C5" s="158"/>
      <c r="D5" s="158"/>
      <c r="E5" s="158"/>
      <c r="F5" s="158"/>
      <c r="G5" s="158"/>
      <c r="H5" s="158"/>
      <c r="I5" s="158"/>
      <c r="J5" s="158"/>
      <c r="K5" s="160"/>
    </row>
    <row r="6" spans="1:70" s="1" customFormat="1" ht="15">
      <c r="A6" s="161"/>
      <c r="B6" s="162"/>
      <c r="C6" s="165"/>
      <c r="D6" s="163" t="s">
        <v>19</v>
      </c>
      <c r="E6" s="165"/>
      <c r="F6" s="165"/>
      <c r="G6" s="165"/>
      <c r="H6" s="165"/>
      <c r="I6" s="165"/>
      <c r="J6" s="165"/>
      <c r="K6" s="164"/>
    </row>
    <row r="7" spans="1:70" s="1" customFormat="1" ht="36.950000000000003" customHeight="1">
      <c r="A7" s="161"/>
      <c r="B7" s="162"/>
      <c r="C7" s="165"/>
      <c r="D7" s="165"/>
      <c r="E7" s="308" t="s">
        <v>20</v>
      </c>
      <c r="F7" s="309"/>
      <c r="G7" s="309"/>
      <c r="H7" s="309"/>
      <c r="I7" s="165"/>
      <c r="J7" s="165"/>
      <c r="K7" s="164"/>
    </row>
    <row r="8" spans="1:70" s="1" customFormat="1">
      <c r="A8" s="161"/>
      <c r="B8" s="162"/>
      <c r="C8" s="165"/>
      <c r="D8" s="165"/>
      <c r="E8" s="165"/>
      <c r="F8" s="165"/>
      <c r="G8" s="165"/>
      <c r="H8" s="165"/>
      <c r="I8" s="165"/>
      <c r="J8" s="165"/>
      <c r="K8" s="164"/>
    </row>
    <row r="9" spans="1:70" s="1" customFormat="1" ht="14.45" customHeight="1">
      <c r="A9" s="161"/>
      <c r="B9" s="162"/>
      <c r="C9" s="165"/>
      <c r="D9" s="163" t="s">
        <v>21</v>
      </c>
      <c r="E9" s="165"/>
      <c r="F9" s="166" t="s">
        <v>5</v>
      </c>
      <c r="G9" s="165"/>
      <c r="H9" s="165"/>
      <c r="I9" s="163" t="s">
        <v>22</v>
      </c>
      <c r="J9" s="166" t="s">
        <v>5</v>
      </c>
      <c r="K9" s="164"/>
    </row>
    <row r="10" spans="1:70" s="1" customFormat="1" ht="14.45" customHeight="1">
      <c r="A10" s="161"/>
      <c r="B10" s="162"/>
      <c r="C10" s="165"/>
      <c r="D10" s="163" t="s">
        <v>23</v>
      </c>
      <c r="E10" s="165"/>
      <c r="F10" s="166" t="s">
        <v>24</v>
      </c>
      <c r="G10" s="165"/>
      <c r="H10" s="165"/>
      <c r="I10" s="163" t="s">
        <v>25</v>
      </c>
      <c r="J10" s="167" t="str">
        <f>'Rekapitulace stavby'!AN8</f>
        <v>27. 8. 2017</v>
      </c>
      <c r="K10" s="164"/>
    </row>
    <row r="11" spans="1:70" s="1" customFormat="1" ht="10.9" customHeight="1">
      <c r="A11" s="161"/>
      <c r="B11" s="162"/>
      <c r="C11" s="165"/>
      <c r="D11" s="165"/>
      <c r="E11" s="165"/>
      <c r="F11" s="165"/>
      <c r="G11" s="165"/>
      <c r="H11" s="165"/>
      <c r="I11" s="165"/>
      <c r="J11" s="165"/>
      <c r="K11" s="164"/>
    </row>
    <row r="12" spans="1:70" s="1" customFormat="1" ht="14.45" customHeight="1">
      <c r="A12" s="161"/>
      <c r="B12" s="162"/>
      <c r="C12" s="165"/>
      <c r="D12" s="163" t="s">
        <v>27</v>
      </c>
      <c r="E12" s="165"/>
      <c r="F12" s="165" t="s">
        <v>233</v>
      </c>
      <c r="G12" s="165"/>
      <c r="H12" s="165"/>
      <c r="I12" s="163" t="s">
        <v>28</v>
      </c>
      <c r="J12" s="166" t="str">
        <f>IF('Rekapitulace stavby'!AN10="","",'Rekapitulace stavby'!AN10)</f>
        <v/>
      </c>
      <c r="K12" s="164"/>
    </row>
    <row r="13" spans="1:70" s="1" customFormat="1" ht="18" customHeight="1">
      <c r="A13" s="161"/>
      <c r="B13" s="162"/>
      <c r="C13" s="165"/>
      <c r="D13" s="165"/>
      <c r="E13" s="166" t="str">
        <f>IF('Rekapitulace stavby'!E11="","",'Rekapitulace stavby'!E11)</f>
        <v xml:space="preserve"> </v>
      </c>
      <c r="F13" s="165"/>
      <c r="G13" s="165"/>
      <c r="H13" s="165"/>
      <c r="I13" s="163" t="s">
        <v>30</v>
      </c>
      <c r="J13" s="166" t="str">
        <f>IF('Rekapitulace stavby'!AN11="","",'Rekapitulace stavby'!AN11)</f>
        <v/>
      </c>
      <c r="K13" s="164"/>
    </row>
    <row r="14" spans="1:70" s="1" customFormat="1" ht="6.95" customHeight="1">
      <c r="A14" s="161"/>
      <c r="B14" s="162"/>
      <c r="C14" s="165"/>
      <c r="D14" s="165"/>
      <c r="E14" s="165"/>
      <c r="F14" s="165"/>
      <c r="G14" s="165"/>
      <c r="H14" s="165"/>
      <c r="I14" s="165"/>
      <c r="J14" s="165"/>
      <c r="K14" s="164"/>
    </row>
    <row r="15" spans="1:70" s="1" customFormat="1" ht="14.45" customHeight="1">
      <c r="A15" s="161"/>
      <c r="B15" s="162"/>
      <c r="C15" s="165"/>
      <c r="D15" s="163" t="s">
        <v>31</v>
      </c>
      <c r="E15" s="165"/>
      <c r="F15" s="165"/>
      <c r="G15" s="165"/>
      <c r="H15" s="165"/>
      <c r="I15" s="163" t="s">
        <v>28</v>
      </c>
      <c r="J15" s="166" t="str">
        <f>IF('Rekapitulace stavby'!AN13="Vyplň údaj","",IF('Rekapitulace stavby'!AN13="","",'Rekapitulace stavby'!AN13))</f>
        <v/>
      </c>
      <c r="K15" s="164"/>
    </row>
    <row r="16" spans="1:70" s="1" customFormat="1" ht="18" customHeight="1">
      <c r="A16" s="161"/>
      <c r="B16" s="162"/>
      <c r="C16" s="165"/>
      <c r="D16" s="165"/>
      <c r="E16" s="166" t="str">
        <f>IF('Rekapitulace stavby'!E14="Vyplň údaj","",IF('Rekapitulace stavby'!E14="","",'Rekapitulace stavby'!E14))</f>
        <v/>
      </c>
      <c r="F16" s="165"/>
      <c r="G16" s="165"/>
      <c r="H16" s="165"/>
      <c r="I16" s="163" t="s">
        <v>30</v>
      </c>
      <c r="J16" s="166" t="str">
        <f>IF('Rekapitulace stavby'!AN14="Vyplň údaj","",IF('Rekapitulace stavby'!AN14="","",'Rekapitulace stavby'!AN14))</f>
        <v/>
      </c>
      <c r="K16" s="164"/>
    </row>
    <row r="17" spans="1:11" s="1" customFormat="1" ht="6.95" customHeight="1">
      <c r="A17" s="161"/>
      <c r="B17" s="162"/>
      <c r="C17" s="165"/>
      <c r="D17" s="165"/>
      <c r="E17" s="165"/>
      <c r="F17" s="165"/>
      <c r="G17" s="165"/>
      <c r="H17" s="165"/>
      <c r="I17" s="165"/>
      <c r="J17" s="165"/>
      <c r="K17" s="164"/>
    </row>
    <row r="18" spans="1:11" s="1" customFormat="1" ht="14.45" customHeight="1">
      <c r="A18" s="161"/>
      <c r="B18" s="162"/>
      <c r="C18" s="165"/>
      <c r="D18" s="163" t="s">
        <v>33</v>
      </c>
      <c r="E18" s="165"/>
      <c r="F18" s="165"/>
      <c r="G18" s="165"/>
      <c r="H18" s="165"/>
      <c r="I18" s="163" t="s">
        <v>28</v>
      </c>
      <c r="J18" s="166" t="str">
        <f>IF('Rekapitulace stavby'!AN16="","",'Rekapitulace stavby'!AN16)</f>
        <v/>
      </c>
      <c r="K18" s="164"/>
    </row>
    <row r="19" spans="1:11" s="1" customFormat="1" ht="18" customHeight="1">
      <c r="A19" s="161"/>
      <c r="B19" s="162"/>
      <c r="C19" s="165"/>
      <c r="D19" s="165"/>
      <c r="E19" s="166" t="str">
        <f>IF('Rekapitulace stavby'!E17="","",'Rekapitulace stavby'!E17)</f>
        <v xml:space="preserve"> </v>
      </c>
      <c r="F19" s="165"/>
      <c r="G19" s="165"/>
      <c r="H19" s="165"/>
      <c r="I19" s="163" t="s">
        <v>30</v>
      </c>
      <c r="J19" s="166" t="str">
        <f>IF('Rekapitulace stavby'!AN17="","",'Rekapitulace stavby'!AN17)</f>
        <v/>
      </c>
      <c r="K19" s="164"/>
    </row>
    <row r="20" spans="1:11" s="1" customFormat="1" ht="6.95" customHeight="1">
      <c r="A20" s="161"/>
      <c r="B20" s="162"/>
      <c r="C20" s="165"/>
      <c r="D20" s="165"/>
      <c r="E20" s="165"/>
      <c r="F20" s="165"/>
      <c r="G20" s="165"/>
      <c r="H20" s="165"/>
      <c r="I20" s="165"/>
      <c r="J20" s="165"/>
      <c r="K20" s="164"/>
    </row>
    <row r="21" spans="1:11" s="1" customFormat="1" ht="14.45" customHeight="1">
      <c r="A21" s="161"/>
      <c r="B21" s="162"/>
      <c r="C21" s="165"/>
      <c r="D21" s="163" t="s">
        <v>35</v>
      </c>
      <c r="E21" s="165"/>
      <c r="F21" s="165"/>
      <c r="G21" s="165"/>
      <c r="H21" s="165"/>
      <c r="I21" s="165"/>
      <c r="J21" s="165"/>
      <c r="K21" s="164"/>
    </row>
    <row r="22" spans="1:11" s="6" customFormat="1" ht="22.5" customHeight="1">
      <c r="A22" s="168"/>
      <c r="B22" s="169"/>
      <c r="C22" s="170"/>
      <c r="D22" s="170"/>
      <c r="E22" s="310" t="s">
        <v>5</v>
      </c>
      <c r="F22" s="310"/>
      <c r="G22" s="310"/>
      <c r="H22" s="310"/>
      <c r="I22" s="170"/>
      <c r="J22" s="170"/>
      <c r="K22" s="171"/>
    </row>
    <row r="23" spans="1:11" s="1" customFormat="1" ht="6.95" customHeight="1">
      <c r="A23" s="161"/>
      <c r="B23" s="162"/>
      <c r="C23" s="165"/>
      <c r="D23" s="165"/>
      <c r="E23" s="165"/>
      <c r="F23" s="165"/>
      <c r="G23" s="165"/>
      <c r="H23" s="165"/>
      <c r="I23" s="165"/>
      <c r="J23" s="165"/>
      <c r="K23" s="164"/>
    </row>
    <row r="24" spans="1:11" s="1" customFormat="1" ht="6.95" customHeight="1">
      <c r="A24" s="161"/>
      <c r="B24" s="162"/>
      <c r="C24" s="165"/>
      <c r="D24" s="172"/>
      <c r="E24" s="172"/>
      <c r="F24" s="172"/>
      <c r="G24" s="172"/>
      <c r="H24" s="172"/>
      <c r="I24" s="172"/>
      <c r="J24" s="172"/>
      <c r="K24" s="173"/>
    </row>
    <row r="25" spans="1:11" s="1" customFormat="1" ht="25.35" customHeight="1">
      <c r="A25" s="161"/>
      <c r="B25" s="162"/>
      <c r="C25" s="165"/>
      <c r="D25" s="174" t="s">
        <v>36</v>
      </c>
      <c r="E25" s="165"/>
      <c r="F25" s="165"/>
      <c r="G25" s="165"/>
      <c r="H25" s="165"/>
      <c r="I25" s="165"/>
      <c r="J25" s="175">
        <f>ROUND(J75,2)</f>
        <v>0</v>
      </c>
      <c r="K25" s="164"/>
    </row>
    <row r="26" spans="1:11" s="1" customFormat="1" ht="6.95" customHeight="1">
      <c r="A26" s="161"/>
      <c r="B26" s="162"/>
      <c r="C26" s="165"/>
      <c r="D26" s="172"/>
      <c r="E26" s="172"/>
      <c r="F26" s="172"/>
      <c r="G26" s="172"/>
      <c r="H26" s="172"/>
      <c r="I26" s="172"/>
      <c r="J26" s="172"/>
      <c r="K26" s="173"/>
    </row>
    <row r="27" spans="1:11" s="1" customFormat="1" ht="14.45" customHeight="1">
      <c r="A27" s="161"/>
      <c r="B27" s="162"/>
      <c r="C27" s="165"/>
      <c r="D27" s="165"/>
      <c r="E27" s="165"/>
      <c r="F27" s="176" t="s">
        <v>38</v>
      </c>
      <c r="G27" s="165"/>
      <c r="H27" s="165"/>
      <c r="I27" s="176" t="s">
        <v>37</v>
      </c>
      <c r="J27" s="176" t="s">
        <v>39</v>
      </c>
      <c r="K27" s="164"/>
    </row>
    <row r="28" spans="1:11" s="1" customFormat="1" ht="14.45" customHeight="1">
      <c r="A28" s="161"/>
      <c r="B28" s="162"/>
      <c r="C28" s="165"/>
      <c r="D28" s="177" t="s">
        <v>40</v>
      </c>
      <c r="E28" s="177" t="s">
        <v>41</v>
      </c>
      <c r="F28" s="178">
        <f>ROUND(SUM(BE75:BE149), 2)</f>
        <v>0</v>
      </c>
      <c r="G28" s="165"/>
      <c r="H28" s="165"/>
      <c r="I28" s="267">
        <v>0.21</v>
      </c>
      <c r="J28" s="178">
        <f>ROUND(ROUND((SUM(BE75:BE149)), 2)*I28, 2)</f>
        <v>0</v>
      </c>
      <c r="K28" s="164"/>
    </row>
    <row r="29" spans="1:11" s="1" customFormat="1" ht="14.45" customHeight="1">
      <c r="A29" s="161"/>
      <c r="B29" s="162"/>
      <c r="C29" s="165"/>
      <c r="D29" s="165"/>
      <c r="E29" s="177" t="s">
        <v>42</v>
      </c>
      <c r="F29" s="178">
        <f>ROUND(SUM(BF75:BF149), 2)</f>
        <v>0</v>
      </c>
      <c r="G29" s="165"/>
      <c r="H29" s="165"/>
      <c r="I29" s="267">
        <v>0.15</v>
      </c>
      <c r="J29" s="178">
        <f>ROUND(ROUND((SUM(BF75:BF149)), 2)*I29, 2)</f>
        <v>0</v>
      </c>
      <c r="K29" s="164"/>
    </row>
    <row r="30" spans="1:11" s="1" customFormat="1" ht="14.45" hidden="1" customHeight="1">
      <c r="A30" s="161"/>
      <c r="B30" s="162"/>
      <c r="C30" s="165"/>
      <c r="D30" s="165"/>
      <c r="E30" s="177" t="s">
        <v>43</v>
      </c>
      <c r="F30" s="178">
        <f>ROUND(SUM(BG75:BG149), 2)</f>
        <v>0</v>
      </c>
      <c r="G30" s="165"/>
      <c r="H30" s="165"/>
      <c r="I30" s="267">
        <v>0.21</v>
      </c>
      <c r="J30" s="178">
        <v>0</v>
      </c>
      <c r="K30" s="164"/>
    </row>
    <row r="31" spans="1:11" s="1" customFormat="1" ht="14.45" hidden="1" customHeight="1">
      <c r="A31" s="161"/>
      <c r="B31" s="162"/>
      <c r="C31" s="165"/>
      <c r="D31" s="165"/>
      <c r="E31" s="177" t="s">
        <v>44</v>
      </c>
      <c r="F31" s="178">
        <f>ROUND(SUM(BH75:BH149), 2)</f>
        <v>0</v>
      </c>
      <c r="G31" s="165"/>
      <c r="H31" s="165"/>
      <c r="I31" s="267">
        <v>0.15</v>
      </c>
      <c r="J31" s="178">
        <v>0</v>
      </c>
      <c r="K31" s="164"/>
    </row>
    <row r="32" spans="1:11" s="1" customFormat="1" ht="14.45" hidden="1" customHeight="1">
      <c r="A32" s="161"/>
      <c r="B32" s="162"/>
      <c r="C32" s="165"/>
      <c r="D32" s="165"/>
      <c r="E32" s="177" t="s">
        <v>45</v>
      </c>
      <c r="F32" s="178">
        <f>ROUND(SUM(BI75:BI149), 2)</f>
        <v>0</v>
      </c>
      <c r="G32" s="165"/>
      <c r="H32" s="165"/>
      <c r="I32" s="267">
        <v>0</v>
      </c>
      <c r="J32" s="178">
        <v>0</v>
      </c>
      <c r="K32" s="164"/>
    </row>
    <row r="33" spans="1:11" s="1" customFormat="1" ht="6.95" customHeight="1">
      <c r="A33" s="161"/>
      <c r="B33" s="162"/>
      <c r="C33" s="165"/>
      <c r="D33" s="165"/>
      <c r="E33" s="165"/>
      <c r="F33" s="165"/>
      <c r="G33" s="165"/>
      <c r="H33" s="165"/>
      <c r="I33" s="165"/>
      <c r="J33" s="165"/>
      <c r="K33" s="164"/>
    </row>
    <row r="34" spans="1:11" s="1" customFormat="1" ht="25.35" customHeight="1">
      <c r="A34" s="161"/>
      <c r="B34" s="162"/>
      <c r="C34" s="179"/>
      <c r="D34" s="180" t="s">
        <v>46</v>
      </c>
      <c r="E34" s="181"/>
      <c r="F34" s="181"/>
      <c r="G34" s="182" t="s">
        <v>47</v>
      </c>
      <c r="H34" s="183" t="s">
        <v>48</v>
      </c>
      <c r="I34" s="181"/>
      <c r="J34" s="184">
        <f>SUM(J25:J32)</f>
        <v>0</v>
      </c>
      <c r="K34" s="185"/>
    </row>
    <row r="35" spans="1:11" s="1" customFormat="1" ht="14.45" customHeight="1">
      <c r="A35" s="161"/>
      <c r="B35" s="186"/>
      <c r="C35" s="187"/>
      <c r="D35" s="187"/>
      <c r="E35" s="187"/>
      <c r="F35" s="187"/>
      <c r="G35" s="187"/>
      <c r="H35" s="187"/>
      <c r="I35" s="187"/>
      <c r="J35" s="187"/>
      <c r="K35" s="188"/>
    </row>
    <row r="36" spans="1:11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</row>
    <row r="37" spans="1:11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</row>
    <row r="38" spans="1:11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</row>
    <row r="39" spans="1:11" s="1" customFormat="1" ht="6.95" customHeight="1">
      <c r="A39" s="161"/>
      <c r="B39" s="189"/>
      <c r="C39" s="190"/>
      <c r="D39" s="190"/>
      <c r="E39" s="190"/>
      <c r="F39" s="190"/>
      <c r="G39" s="190"/>
      <c r="H39" s="190"/>
      <c r="I39" s="190"/>
      <c r="J39" s="190"/>
      <c r="K39" s="191"/>
    </row>
    <row r="40" spans="1:11" s="1" customFormat="1" ht="36.950000000000003" customHeight="1">
      <c r="A40" s="161"/>
      <c r="B40" s="162"/>
      <c r="C40" s="159" t="s">
        <v>84</v>
      </c>
      <c r="D40" s="165"/>
      <c r="E40" s="165"/>
      <c r="F40" s="165"/>
      <c r="G40" s="165"/>
      <c r="H40" s="165"/>
      <c r="I40" s="165"/>
      <c r="J40" s="165"/>
      <c r="K40" s="164"/>
    </row>
    <row r="41" spans="1:11" s="1" customFormat="1" ht="6.95" customHeight="1">
      <c r="A41" s="161"/>
      <c r="B41" s="162"/>
      <c r="C41" s="165"/>
      <c r="D41" s="165"/>
      <c r="E41" s="165"/>
      <c r="F41" s="165"/>
      <c r="G41" s="165"/>
      <c r="H41" s="165"/>
      <c r="I41" s="165"/>
      <c r="J41" s="165"/>
      <c r="K41" s="164"/>
    </row>
    <row r="42" spans="1:11" s="1" customFormat="1" ht="14.45" customHeight="1">
      <c r="A42" s="161"/>
      <c r="B42" s="162"/>
      <c r="C42" s="163" t="s">
        <v>19</v>
      </c>
      <c r="D42" s="165"/>
      <c r="E42" s="165"/>
      <c r="F42" s="165"/>
      <c r="G42" s="165"/>
      <c r="H42" s="165"/>
      <c r="I42" s="165"/>
      <c r="J42" s="165"/>
      <c r="K42" s="164"/>
    </row>
    <row r="43" spans="1:11" s="1" customFormat="1" ht="23.25" customHeight="1">
      <c r="A43" s="161"/>
      <c r="B43" s="162"/>
      <c r="C43" s="165"/>
      <c r="D43" s="165"/>
      <c r="E43" s="308" t="str">
        <f>E7</f>
        <v>Demolice objektu přesného lití na st.p.č. 1342/7 a 1342/8</v>
      </c>
      <c r="F43" s="309"/>
      <c r="G43" s="309"/>
      <c r="H43" s="309"/>
      <c r="I43" s="165"/>
      <c r="J43" s="165"/>
      <c r="K43" s="164"/>
    </row>
    <row r="44" spans="1:11" s="1" customFormat="1" ht="6.95" customHeight="1">
      <c r="A44" s="161"/>
      <c r="B44" s="162"/>
      <c r="C44" s="165"/>
      <c r="D44" s="165"/>
      <c r="E44" s="165"/>
      <c r="F44" s="165"/>
      <c r="G44" s="165"/>
      <c r="H44" s="165"/>
      <c r="I44" s="165"/>
      <c r="J44" s="165"/>
      <c r="K44" s="164"/>
    </row>
    <row r="45" spans="1:11" s="1" customFormat="1" ht="18" customHeight="1">
      <c r="A45" s="161"/>
      <c r="B45" s="162"/>
      <c r="C45" s="163" t="s">
        <v>23</v>
      </c>
      <c r="D45" s="165"/>
      <c r="E45" s="165"/>
      <c r="F45" s="166" t="str">
        <f>F10</f>
        <v>Dvůr Králové nad Labem</v>
      </c>
      <c r="G45" s="165"/>
      <c r="H45" s="165"/>
      <c r="I45" s="163" t="s">
        <v>25</v>
      </c>
      <c r="J45" s="167" t="str">
        <f>IF(J10="","",J10)</f>
        <v>27. 8. 2017</v>
      </c>
      <c r="K45" s="164"/>
    </row>
    <row r="46" spans="1:11" s="1" customFormat="1" ht="6.95" customHeight="1">
      <c r="A46" s="161"/>
      <c r="B46" s="162"/>
      <c r="C46" s="165"/>
      <c r="D46" s="165"/>
      <c r="E46" s="165"/>
      <c r="F46" s="165"/>
      <c r="G46" s="165"/>
      <c r="H46" s="165"/>
      <c r="I46" s="165"/>
      <c r="J46" s="165"/>
      <c r="K46" s="164"/>
    </row>
    <row r="47" spans="1:11" s="1" customFormat="1" ht="15">
      <c r="A47" s="161"/>
      <c r="B47" s="162"/>
      <c r="C47" s="163" t="s">
        <v>27</v>
      </c>
      <c r="D47" s="165"/>
      <c r="E47" s="165"/>
      <c r="F47" s="192" t="s">
        <v>233</v>
      </c>
      <c r="G47" s="165"/>
      <c r="H47" s="165"/>
      <c r="I47" s="163" t="s">
        <v>33</v>
      </c>
      <c r="J47" s="166" t="str">
        <f>E19</f>
        <v xml:space="preserve"> </v>
      </c>
      <c r="K47" s="164"/>
    </row>
    <row r="48" spans="1:11" s="1" customFormat="1" ht="14.45" customHeight="1">
      <c r="A48" s="161"/>
      <c r="B48" s="162"/>
      <c r="C48" s="163" t="s">
        <v>31</v>
      </c>
      <c r="D48" s="165"/>
      <c r="E48" s="165"/>
      <c r="F48" s="166" t="str">
        <f>IF(E16="","",E16)</f>
        <v/>
      </c>
      <c r="G48" s="165"/>
      <c r="H48" s="165"/>
      <c r="I48" s="165"/>
      <c r="J48" s="165"/>
      <c r="K48" s="164"/>
    </row>
    <row r="49" spans="1:47" s="1" customFormat="1" ht="10.35" customHeight="1">
      <c r="A49" s="161"/>
      <c r="B49" s="162"/>
      <c r="C49" s="165"/>
      <c r="D49" s="165"/>
      <c r="E49" s="165"/>
      <c r="F49" s="165"/>
      <c r="G49" s="165"/>
      <c r="H49" s="165"/>
      <c r="I49" s="165"/>
      <c r="J49" s="165"/>
      <c r="K49" s="164"/>
    </row>
    <row r="50" spans="1:47" s="1" customFormat="1" ht="29.25" customHeight="1">
      <c r="A50" s="161"/>
      <c r="B50" s="162"/>
      <c r="C50" s="193" t="s">
        <v>85</v>
      </c>
      <c r="D50" s="179"/>
      <c r="E50" s="179"/>
      <c r="F50" s="179"/>
      <c r="G50" s="179"/>
      <c r="H50" s="179"/>
      <c r="I50" s="179"/>
      <c r="J50" s="194" t="s">
        <v>86</v>
      </c>
      <c r="K50" s="195"/>
    </row>
    <row r="51" spans="1:47" s="1" customFormat="1" ht="10.35" customHeight="1">
      <c r="A51" s="161"/>
      <c r="B51" s="162"/>
      <c r="C51" s="165"/>
      <c r="D51" s="165"/>
      <c r="E51" s="165"/>
      <c r="F51" s="165"/>
      <c r="G51" s="165"/>
      <c r="H51" s="165"/>
      <c r="I51" s="165"/>
      <c r="J51" s="165"/>
      <c r="K51" s="164"/>
    </row>
    <row r="52" spans="1:47" s="1" customFormat="1" ht="29.25" customHeight="1">
      <c r="A52" s="161"/>
      <c r="B52" s="162"/>
      <c r="C52" s="196" t="s">
        <v>87</v>
      </c>
      <c r="D52" s="165"/>
      <c r="E52" s="165"/>
      <c r="F52" s="165"/>
      <c r="G52" s="165"/>
      <c r="H52" s="165"/>
      <c r="I52" s="165"/>
      <c r="J52" s="175">
        <f>J75</f>
        <v>0</v>
      </c>
      <c r="K52" s="164"/>
      <c r="AU52" s="22" t="s">
        <v>88</v>
      </c>
    </row>
    <row r="53" spans="1:47" s="7" customFormat="1" ht="24.95" customHeight="1">
      <c r="A53" s="197"/>
      <c r="B53" s="198"/>
      <c r="C53" s="199"/>
      <c r="D53" s="200" t="s">
        <v>89</v>
      </c>
      <c r="E53" s="201"/>
      <c r="F53" s="201"/>
      <c r="G53" s="201"/>
      <c r="H53" s="201"/>
      <c r="I53" s="201"/>
      <c r="J53" s="202">
        <f>J76</f>
        <v>0</v>
      </c>
      <c r="K53" s="203"/>
    </row>
    <row r="54" spans="1:47" s="8" customFormat="1" ht="19.899999999999999" customHeight="1">
      <c r="A54" s="204"/>
      <c r="B54" s="205"/>
      <c r="C54" s="206"/>
      <c r="D54" s="207" t="s">
        <v>90</v>
      </c>
      <c r="E54" s="208"/>
      <c r="F54" s="208"/>
      <c r="G54" s="208"/>
      <c r="H54" s="208"/>
      <c r="I54" s="208"/>
      <c r="J54" s="209">
        <f>J77</f>
        <v>0</v>
      </c>
      <c r="K54" s="210"/>
    </row>
    <row r="55" spans="1:47" s="8" customFormat="1" ht="19.899999999999999" customHeight="1">
      <c r="A55" s="204"/>
      <c r="B55" s="205"/>
      <c r="C55" s="206"/>
      <c r="D55" s="207" t="s">
        <v>91</v>
      </c>
      <c r="E55" s="208"/>
      <c r="F55" s="208"/>
      <c r="G55" s="208"/>
      <c r="H55" s="208"/>
      <c r="I55" s="208"/>
      <c r="J55" s="209">
        <f>J91</f>
        <v>0</v>
      </c>
      <c r="K55" s="210"/>
    </row>
    <row r="56" spans="1:47" s="7" customFormat="1" ht="24.95" customHeight="1">
      <c r="A56" s="197"/>
      <c r="B56" s="198"/>
      <c r="C56" s="199"/>
      <c r="D56" s="200" t="s">
        <v>92</v>
      </c>
      <c r="E56" s="201"/>
      <c r="F56" s="201"/>
      <c r="G56" s="201"/>
      <c r="H56" s="201"/>
      <c r="I56" s="201"/>
      <c r="J56" s="202">
        <f>J143</f>
        <v>0</v>
      </c>
      <c r="K56" s="203"/>
    </row>
    <row r="57" spans="1:47" s="7" customFormat="1" ht="24.95" customHeight="1">
      <c r="A57" s="197"/>
      <c r="B57" s="198"/>
      <c r="C57" s="199"/>
      <c r="D57" s="200" t="s">
        <v>93</v>
      </c>
      <c r="E57" s="201"/>
      <c r="F57" s="201"/>
      <c r="G57" s="201"/>
      <c r="H57" s="201"/>
      <c r="I57" s="201"/>
      <c r="J57" s="202">
        <f>J147</f>
        <v>0</v>
      </c>
      <c r="K57" s="203"/>
    </row>
    <row r="58" spans="1:47" s="1" customFormat="1" ht="21.75" customHeight="1">
      <c r="A58" s="161"/>
      <c r="B58" s="162"/>
      <c r="C58" s="165"/>
      <c r="D58" s="165"/>
      <c r="E58" s="165"/>
      <c r="F58" s="165"/>
      <c r="G58" s="165"/>
      <c r="H58" s="165"/>
      <c r="I58" s="165"/>
      <c r="J58" s="165"/>
      <c r="K58" s="164"/>
    </row>
    <row r="59" spans="1:47" s="1" customFormat="1" ht="6.95" customHeight="1">
      <c r="A59" s="161"/>
      <c r="B59" s="186"/>
      <c r="C59" s="187"/>
      <c r="D59" s="187"/>
      <c r="E59" s="187"/>
      <c r="F59" s="187"/>
      <c r="G59" s="187"/>
      <c r="H59" s="187"/>
      <c r="I59" s="187"/>
      <c r="J59" s="187"/>
      <c r="K59" s="188"/>
    </row>
    <row r="60" spans="1:47">
      <c r="A60" s="153"/>
      <c r="B60" s="153"/>
      <c r="C60" s="153"/>
      <c r="D60" s="153"/>
      <c r="E60" s="153"/>
      <c r="F60" s="153"/>
      <c r="G60" s="153"/>
      <c r="H60" s="153"/>
      <c r="I60" s="153"/>
      <c r="J60" s="153"/>
      <c r="K60" s="153"/>
    </row>
    <row r="61" spans="1:47">
      <c r="A61" s="153"/>
      <c r="B61" s="153"/>
      <c r="C61" s="153"/>
      <c r="D61" s="153"/>
      <c r="E61" s="153"/>
      <c r="F61" s="153"/>
      <c r="G61" s="153"/>
      <c r="H61" s="153"/>
      <c r="I61" s="153"/>
      <c r="J61" s="153"/>
      <c r="K61" s="153"/>
    </row>
    <row r="62" spans="1:47">
      <c r="A62" s="153"/>
      <c r="B62" s="153"/>
      <c r="C62" s="153"/>
      <c r="D62" s="153"/>
      <c r="E62" s="153"/>
      <c r="F62" s="153"/>
      <c r="G62" s="153"/>
      <c r="H62" s="153"/>
      <c r="I62" s="153"/>
      <c r="J62" s="153"/>
      <c r="K62" s="153"/>
    </row>
    <row r="63" spans="1:47" s="1" customFormat="1" ht="6.95" customHeight="1">
      <c r="A63" s="161"/>
      <c r="B63" s="189"/>
      <c r="C63" s="190"/>
      <c r="D63" s="190"/>
      <c r="E63" s="190"/>
      <c r="F63" s="190"/>
      <c r="G63" s="190"/>
      <c r="H63" s="190"/>
      <c r="I63" s="190"/>
      <c r="J63" s="190"/>
      <c r="K63" s="190"/>
      <c r="L63" s="39"/>
    </row>
    <row r="64" spans="1:47" s="1" customFormat="1" ht="36.950000000000003" customHeight="1">
      <c r="A64" s="161"/>
      <c r="B64" s="162"/>
      <c r="C64" s="211" t="s">
        <v>94</v>
      </c>
      <c r="D64" s="213"/>
      <c r="E64" s="213"/>
      <c r="F64" s="213"/>
      <c r="G64" s="213"/>
      <c r="H64" s="213"/>
      <c r="I64" s="213"/>
      <c r="J64" s="213"/>
      <c r="K64" s="213"/>
      <c r="L64" s="39"/>
    </row>
    <row r="65" spans="1:65" s="1" customFormat="1" ht="6.95" customHeight="1">
      <c r="A65" s="161"/>
      <c r="B65" s="162"/>
      <c r="C65" s="213"/>
      <c r="D65" s="213"/>
      <c r="E65" s="213"/>
      <c r="F65" s="213"/>
      <c r="G65" s="213"/>
      <c r="H65" s="213"/>
      <c r="I65" s="213"/>
      <c r="J65" s="213"/>
      <c r="K65" s="213"/>
      <c r="L65" s="39"/>
    </row>
    <row r="66" spans="1:65" s="1" customFormat="1" ht="14.45" customHeight="1">
      <c r="A66" s="161"/>
      <c r="B66" s="162"/>
      <c r="C66" s="212" t="s">
        <v>19</v>
      </c>
      <c r="D66" s="213"/>
      <c r="E66" s="213"/>
      <c r="F66" s="213"/>
      <c r="G66" s="213"/>
      <c r="H66" s="213"/>
      <c r="I66" s="213"/>
      <c r="J66" s="213"/>
      <c r="K66" s="213"/>
      <c r="L66" s="39"/>
    </row>
    <row r="67" spans="1:65" s="1" customFormat="1" ht="23.25" customHeight="1">
      <c r="A67" s="161"/>
      <c r="B67" s="162"/>
      <c r="C67" s="213"/>
      <c r="D67" s="213"/>
      <c r="E67" s="305" t="str">
        <f>E7</f>
        <v>Demolice objektu přesného lití na st.p.č. 1342/7 a 1342/8</v>
      </c>
      <c r="F67" s="306"/>
      <c r="G67" s="306"/>
      <c r="H67" s="306"/>
      <c r="I67" s="213"/>
      <c r="J67" s="213"/>
      <c r="K67" s="213"/>
      <c r="L67" s="39"/>
    </row>
    <row r="68" spans="1:65" s="1" customFormat="1" ht="6.95" customHeight="1">
      <c r="A68" s="161"/>
      <c r="B68" s="162"/>
      <c r="C68" s="213"/>
      <c r="D68" s="213"/>
      <c r="E68" s="213"/>
      <c r="F68" s="213"/>
      <c r="G68" s="213"/>
      <c r="H68" s="213"/>
      <c r="I68" s="213"/>
      <c r="J68" s="213"/>
      <c r="K68" s="213"/>
      <c r="L68" s="39"/>
    </row>
    <row r="69" spans="1:65" s="1" customFormat="1" ht="18" customHeight="1">
      <c r="A69" s="161"/>
      <c r="B69" s="162"/>
      <c r="C69" s="212" t="s">
        <v>23</v>
      </c>
      <c r="D69" s="213"/>
      <c r="E69" s="213"/>
      <c r="F69" s="214" t="str">
        <f>F10</f>
        <v>Dvůr Králové nad Labem</v>
      </c>
      <c r="G69" s="213"/>
      <c r="H69" s="213"/>
      <c r="I69" s="212" t="s">
        <v>25</v>
      </c>
      <c r="J69" s="215" t="str">
        <f>IF(J10="","",J10)</f>
        <v>27. 8. 2017</v>
      </c>
      <c r="K69" s="213"/>
      <c r="L69" s="39"/>
    </row>
    <row r="70" spans="1:65" s="1" customFormat="1" ht="6.95" customHeight="1">
      <c r="A70" s="161"/>
      <c r="B70" s="162"/>
      <c r="C70" s="213"/>
      <c r="D70" s="213"/>
      <c r="E70" s="213"/>
      <c r="F70" s="213"/>
      <c r="G70" s="213"/>
      <c r="H70" s="213"/>
      <c r="I70" s="213"/>
      <c r="J70" s="213"/>
      <c r="K70" s="213"/>
      <c r="L70" s="39"/>
    </row>
    <row r="71" spans="1:65" s="1" customFormat="1" ht="15">
      <c r="A71" s="161"/>
      <c r="B71" s="162"/>
      <c r="C71" s="212" t="s">
        <v>27</v>
      </c>
      <c r="D71" s="213"/>
      <c r="E71" s="213"/>
      <c r="F71" s="214" t="s">
        <v>233</v>
      </c>
      <c r="G71" s="213"/>
      <c r="H71" s="213"/>
      <c r="I71" s="212" t="s">
        <v>33</v>
      </c>
      <c r="J71" s="214" t="str">
        <f>E19</f>
        <v xml:space="preserve"> </v>
      </c>
      <c r="K71" s="213"/>
      <c r="L71" s="39"/>
    </row>
    <row r="72" spans="1:65" s="1" customFormat="1" ht="14.45" customHeight="1">
      <c r="A72" s="161"/>
      <c r="B72" s="162"/>
      <c r="C72" s="212" t="s">
        <v>31</v>
      </c>
      <c r="D72" s="213"/>
      <c r="E72" s="213"/>
      <c r="F72" s="214" t="str">
        <f>IF(E16="","",E16)</f>
        <v/>
      </c>
      <c r="G72" s="213"/>
      <c r="H72" s="213"/>
      <c r="I72" s="213"/>
      <c r="J72" s="213"/>
      <c r="K72" s="213"/>
      <c r="L72" s="39"/>
    </row>
    <row r="73" spans="1:65" s="1" customFormat="1" ht="10.35" customHeight="1">
      <c r="A73" s="161"/>
      <c r="B73" s="162"/>
      <c r="C73" s="213"/>
      <c r="D73" s="213"/>
      <c r="E73" s="213"/>
      <c r="F73" s="213"/>
      <c r="G73" s="213"/>
      <c r="H73" s="213"/>
      <c r="I73" s="213"/>
      <c r="J73" s="213"/>
      <c r="K73" s="213"/>
      <c r="L73" s="39"/>
    </row>
    <row r="74" spans="1:65" s="9" customFormat="1" ht="29.25" customHeight="1">
      <c r="A74" s="216"/>
      <c r="B74" s="217"/>
      <c r="C74" s="218" t="s">
        <v>95</v>
      </c>
      <c r="D74" s="219" t="s">
        <v>55</v>
      </c>
      <c r="E74" s="219" t="s">
        <v>51</v>
      </c>
      <c r="F74" s="219" t="s">
        <v>96</v>
      </c>
      <c r="G74" s="219" t="s">
        <v>97</v>
      </c>
      <c r="H74" s="219" t="s">
        <v>98</v>
      </c>
      <c r="I74" s="255" t="s">
        <v>99</v>
      </c>
      <c r="J74" s="219" t="s">
        <v>86</v>
      </c>
      <c r="K74" s="220" t="s">
        <v>100</v>
      </c>
      <c r="L74" s="95"/>
      <c r="M74" s="69" t="s">
        <v>101</v>
      </c>
      <c r="N74" s="70" t="s">
        <v>40</v>
      </c>
      <c r="O74" s="70" t="s">
        <v>102</v>
      </c>
      <c r="P74" s="70" t="s">
        <v>103</v>
      </c>
      <c r="Q74" s="70" t="s">
        <v>104</v>
      </c>
      <c r="R74" s="70" t="s">
        <v>105</v>
      </c>
      <c r="S74" s="70" t="s">
        <v>106</v>
      </c>
      <c r="T74" s="71" t="s">
        <v>107</v>
      </c>
    </row>
    <row r="75" spans="1:65" s="1" customFormat="1" ht="29.25" customHeight="1">
      <c r="A75" s="161"/>
      <c r="B75" s="162"/>
      <c r="C75" s="221" t="s">
        <v>87</v>
      </c>
      <c r="D75" s="213"/>
      <c r="E75" s="213"/>
      <c r="F75" s="213"/>
      <c r="G75" s="213"/>
      <c r="H75" s="213"/>
      <c r="I75" s="213"/>
      <c r="J75" s="222">
        <f>BK75</f>
        <v>0</v>
      </c>
      <c r="K75" s="213"/>
      <c r="L75" s="39"/>
      <c r="M75" s="72"/>
      <c r="N75" s="64"/>
      <c r="O75" s="64"/>
      <c r="P75" s="96">
        <f>P76+P143+P147</f>
        <v>0</v>
      </c>
      <c r="Q75" s="64"/>
      <c r="R75" s="96">
        <f>R76+R143+R147</f>
        <v>0</v>
      </c>
      <c r="S75" s="64"/>
      <c r="T75" s="97">
        <f>T76+T143+T147</f>
        <v>2756.5811950000002</v>
      </c>
      <c r="AT75" s="22" t="s">
        <v>69</v>
      </c>
      <c r="AU75" s="22" t="s">
        <v>88</v>
      </c>
      <c r="BK75" s="98">
        <f>BK76+BK143+BK147</f>
        <v>0</v>
      </c>
    </row>
    <row r="76" spans="1:65" s="10" customFormat="1" ht="37.35" customHeight="1">
      <c r="A76" s="223"/>
      <c r="B76" s="224"/>
      <c r="C76" s="223"/>
      <c r="D76" s="225" t="s">
        <v>69</v>
      </c>
      <c r="E76" s="226" t="s">
        <v>108</v>
      </c>
      <c r="F76" s="226" t="s">
        <v>109</v>
      </c>
      <c r="G76" s="223"/>
      <c r="H76" s="223"/>
      <c r="I76" s="223"/>
      <c r="J76" s="227">
        <f>BK76</f>
        <v>0</v>
      </c>
      <c r="K76" s="223"/>
      <c r="L76" s="99"/>
      <c r="M76" s="102"/>
      <c r="N76" s="103"/>
      <c r="O76" s="103"/>
      <c r="P76" s="104">
        <f>P77+P91</f>
        <v>0</v>
      </c>
      <c r="Q76" s="103"/>
      <c r="R76" s="104">
        <f>R77+R91</f>
        <v>0</v>
      </c>
      <c r="S76" s="103"/>
      <c r="T76" s="105">
        <f>T77+T91</f>
        <v>2756.5811950000002</v>
      </c>
      <c r="AR76" s="100" t="s">
        <v>75</v>
      </c>
      <c r="AT76" s="106" t="s">
        <v>69</v>
      </c>
      <c r="AU76" s="106" t="s">
        <v>70</v>
      </c>
      <c r="AY76" s="100" t="s">
        <v>110</v>
      </c>
      <c r="BK76" s="107">
        <f>BK77+BK91</f>
        <v>0</v>
      </c>
    </row>
    <row r="77" spans="1:65" s="10" customFormat="1" ht="19.899999999999999" customHeight="1">
      <c r="A77" s="223"/>
      <c r="B77" s="224"/>
      <c r="C77" s="223"/>
      <c r="D77" s="228" t="s">
        <v>69</v>
      </c>
      <c r="E77" s="150" t="s">
        <v>75</v>
      </c>
      <c r="F77" s="150" t="s">
        <v>111</v>
      </c>
      <c r="G77" s="223"/>
      <c r="H77" s="223"/>
      <c r="I77" s="223"/>
      <c r="J77" s="229">
        <f>BK77</f>
        <v>0</v>
      </c>
      <c r="K77" s="223"/>
      <c r="L77" s="99"/>
      <c r="M77" s="102"/>
      <c r="N77" s="103"/>
      <c r="O77" s="103"/>
      <c r="P77" s="104">
        <f>SUM(P78:P90)</f>
        <v>0</v>
      </c>
      <c r="Q77" s="103"/>
      <c r="R77" s="104">
        <f>SUM(R78:R90)</f>
        <v>0</v>
      </c>
      <c r="S77" s="103"/>
      <c r="T77" s="105">
        <f>SUM(T78:T90)</f>
        <v>258.98</v>
      </c>
      <c r="AR77" s="100" t="s">
        <v>75</v>
      </c>
      <c r="AT77" s="106" t="s">
        <v>69</v>
      </c>
      <c r="AU77" s="106" t="s">
        <v>75</v>
      </c>
      <c r="AY77" s="100" t="s">
        <v>110</v>
      </c>
      <c r="BK77" s="107">
        <f>SUM(BK78:BK90)</f>
        <v>0</v>
      </c>
    </row>
    <row r="78" spans="1:65" s="1" customFormat="1" ht="22.5" customHeight="1">
      <c r="A78" s="161"/>
      <c r="B78" s="162"/>
      <c r="C78" s="256" t="s">
        <v>75</v>
      </c>
      <c r="D78" s="256" t="s">
        <v>112</v>
      </c>
      <c r="E78" s="257" t="s">
        <v>113</v>
      </c>
      <c r="F78" s="144" t="s">
        <v>114</v>
      </c>
      <c r="G78" s="258" t="s">
        <v>115</v>
      </c>
      <c r="H78" s="259">
        <v>70</v>
      </c>
      <c r="I78" s="108"/>
      <c r="J78" s="260">
        <f>ROUND(I78*H78,2)</f>
        <v>0</v>
      </c>
      <c r="K78" s="144" t="s">
        <v>116</v>
      </c>
      <c r="L78" s="39"/>
      <c r="M78" s="109" t="s">
        <v>5</v>
      </c>
      <c r="N78" s="110" t="s">
        <v>41</v>
      </c>
      <c r="O78" s="40"/>
      <c r="P78" s="111">
        <f>O78*H78</f>
        <v>0</v>
      </c>
      <c r="Q78" s="111">
        <v>0</v>
      </c>
      <c r="R78" s="111">
        <f>Q78*H78</f>
        <v>0</v>
      </c>
      <c r="S78" s="111">
        <v>0.63</v>
      </c>
      <c r="T78" s="112">
        <f>S78*H78</f>
        <v>44.1</v>
      </c>
      <c r="AR78" s="22" t="s">
        <v>117</v>
      </c>
      <c r="AT78" s="22" t="s">
        <v>112</v>
      </c>
      <c r="AU78" s="22" t="s">
        <v>82</v>
      </c>
      <c r="AY78" s="22" t="s">
        <v>110</v>
      </c>
      <c r="BE78" s="113">
        <f>IF(N78="základní",J78,0)</f>
        <v>0</v>
      </c>
      <c r="BF78" s="113">
        <f>IF(N78="snížená",J78,0)</f>
        <v>0</v>
      </c>
      <c r="BG78" s="113">
        <f>IF(N78="zákl. přenesená",J78,0)</f>
        <v>0</v>
      </c>
      <c r="BH78" s="113">
        <f>IF(N78="sníž. přenesená",J78,0)</f>
        <v>0</v>
      </c>
      <c r="BI78" s="113">
        <f>IF(N78="nulová",J78,0)</f>
        <v>0</v>
      </c>
      <c r="BJ78" s="22" t="s">
        <v>75</v>
      </c>
      <c r="BK78" s="113">
        <f>ROUND(I78*H78,2)</f>
        <v>0</v>
      </c>
      <c r="BL78" s="22" t="s">
        <v>117</v>
      </c>
      <c r="BM78" s="22" t="s">
        <v>118</v>
      </c>
    </row>
    <row r="79" spans="1:65" s="1" customFormat="1" ht="22.5" customHeight="1">
      <c r="A79" s="161"/>
      <c r="B79" s="162"/>
      <c r="C79" s="256" t="s">
        <v>82</v>
      </c>
      <c r="D79" s="256" t="s">
        <v>112</v>
      </c>
      <c r="E79" s="257" t="s">
        <v>119</v>
      </c>
      <c r="F79" s="144" t="s">
        <v>120</v>
      </c>
      <c r="G79" s="258" t="s">
        <v>115</v>
      </c>
      <c r="H79" s="259">
        <v>680</v>
      </c>
      <c r="I79" s="108"/>
      <c r="J79" s="260">
        <f>ROUND(I79*H79,2)</f>
        <v>0</v>
      </c>
      <c r="K79" s="144" t="s">
        <v>116</v>
      </c>
      <c r="L79" s="39"/>
      <c r="M79" s="109" t="s">
        <v>5</v>
      </c>
      <c r="N79" s="110" t="s">
        <v>41</v>
      </c>
      <c r="O79" s="40"/>
      <c r="P79" s="111">
        <f>O79*H79</f>
        <v>0</v>
      </c>
      <c r="Q79" s="111">
        <v>0</v>
      </c>
      <c r="R79" s="111">
        <f>Q79*H79</f>
        <v>0</v>
      </c>
      <c r="S79" s="111">
        <v>0.316</v>
      </c>
      <c r="T79" s="112">
        <f>S79*H79</f>
        <v>214.88</v>
      </c>
      <c r="AR79" s="22" t="s">
        <v>117</v>
      </c>
      <c r="AT79" s="22" t="s">
        <v>112</v>
      </c>
      <c r="AU79" s="22" t="s">
        <v>82</v>
      </c>
      <c r="AY79" s="22" t="s">
        <v>110</v>
      </c>
      <c r="BE79" s="113">
        <f>IF(N79="základní",J79,0)</f>
        <v>0</v>
      </c>
      <c r="BF79" s="113">
        <f>IF(N79="snížená",J79,0)</f>
        <v>0</v>
      </c>
      <c r="BG79" s="113">
        <f>IF(N79="zákl. přenesená",J79,0)</f>
        <v>0</v>
      </c>
      <c r="BH79" s="113">
        <f>IF(N79="sníž. přenesená",J79,0)</f>
        <v>0</v>
      </c>
      <c r="BI79" s="113">
        <f>IF(N79="nulová",J79,0)</f>
        <v>0</v>
      </c>
      <c r="BJ79" s="22" t="s">
        <v>75</v>
      </c>
      <c r="BK79" s="113">
        <f>ROUND(I79*H79,2)</f>
        <v>0</v>
      </c>
      <c r="BL79" s="22" t="s">
        <v>117</v>
      </c>
      <c r="BM79" s="22" t="s">
        <v>121</v>
      </c>
    </row>
    <row r="80" spans="1:65" s="1" customFormat="1" ht="22.5" customHeight="1">
      <c r="A80" s="161"/>
      <c r="B80" s="162"/>
      <c r="C80" s="256" t="s">
        <v>122</v>
      </c>
      <c r="D80" s="256" t="s">
        <v>112</v>
      </c>
      <c r="E80" s="257" t="s">
        <v>228</v>
      </c>
      <c r="F80" s="144" t="s">
        <v>226</v>
      </c>
      <c r="G80" s="258" t="s">
        <v>123</v>
      </c>
      <c r="H80" s="259">
        <v>402.46699999999998</v>
      </c>
      <c r="I80" s="108"/>
      <c r="J80" s="260">
        <f>ROUND(I80*H80,2)</f>
        <v>0</v>
      </c>
      <c r="K80" s="144" t="s">
        <v>5</v>
      </c>
      <c r="L80" s="39"/>
      <c r="M80" s="109" t="s">
        <v>5</v>
      </c>
      <c r="N80" s="110" t="s">
        <v>41</v>
      </c>
      <c r="O80" s="40"/>
      <c r="P80" s="111">
        <f>O80*H80</f>
        <v>0</v>
      </c>
      <c r="Q80" s="111">
        <v>0</v>
      </c>
      <c r="R80" s="111">
        <f>Q80*H80</f>
        <v>0</v>
      </c>
      <c r="S80" s="111">
        <v>0</v>
      </c>
      <c r="T80" s="112">
        <f>S80*H80</f>
        <v>0</v>
      </c>
      <c r="AR80" s="22" t="s">
        <v>117</v>
      </c>
      <c r="AT80" s="22" t="s">
        <v>112</v>
      </c>
      <c r="AU80" s="22" t="s">
        <v>82</v>
      </c>
      <c r="AY80" s="22" t="s">
        <v>110</v>
      </c>
      <c r="BE80" s="113">
        <f>IF(N80="základní",J80,0)</f>
        <v>0</v>
      </c>
      <c r="BF80" s="113">
        <f>IF(N80="snížená",J80,0)</f>
        <v>0</v>
      </c>
      <c r="BG80" s="113">
        <f>IF(N80="zákl. přenesená",J80,0)</f>
        <v>0</v>
      </c>
      <c r="BH80" s="113">
        <f>IF(N80="sníž. přenesená",J80,0)</f>
        <v>0</v>
      </c>
      <c r="BI80" s="113">
        <f>IF(N80="nulová",J80,0)</f>
        <v>0</v>
      </c>
      <c r="BJ80" s="22" t="s">
        <v>75</v>
      </c>
      <c r="BK80" s="113">
        <f>ROUND(I80*H80,2)</f>
        <v>0</v>
      </c>
      <c r="BL80" s="22" t="s">
        <v>117</v>
      </c>
      <c r="BM80" s="22" t="s">
        <v>124</v>
      </c>
    </row>
    <row r="81" spans="1:65" s="137" customFormat="1" ht="22.5" customHeight="1">
      <c r="A81" s="161"/>
      <c r="B81" s="162"/>
      <c r="C81" s="256">
        <v>4</v>
      </c>
      <c r="D81" s="256" t="s">
        <v>112</v>
      </c>
      <c r="E81" s="257" t="s">
        <v>229</v>
      </c>
      <c r="F81" s="144" t="s">
        <v>234</v>
      </c>
      <c r="G81" s="258" t="s">
        <v>123</v>
      </c>
      <c r="H81" s="259">
        <v>1000</v>
      </c>
      <c r="I81" s="108"/>
      <c r="J81" s="260">
        <f>ROUND(I81*H81,2)</f>
        <v>0</v>
      </c>
      <c r="K81" s="144"/>
      <c r="L81" s="39"/>
      <c r="M81" s="109"/>
      <c r="N81" s="110"/>
      <c r="O81" s="136"/>
      <c r="P81" s="111"/>
      <c r="Q81" s="111"/>
      <c r="R81" s="111"/>
      <c r="S81" s="111"/>
      <c r="T81" s="112"/>
      <c r="AR81" s="22" t="s">
        <v>117</v>
      </c>
      <c r="AT81" s="22" t="s">
        <v>112</v>
      </c>
      <c r="AU81" s="22" t="s">
        <v>82</v>
      </c>
      <c r="AY81" s="22" t="s">
        <v>110</v>
      </c>
      <c r="BE81" s="113">
        <f>IF(N81="základní",J81,0)</f>
        <v>0</v>
      </c>
      <c r="BF81" s="113">
        <f>IF(N81="snížená",J81,0)</f>
        <v>0</v>
      </c>
      <c r="BG81" s="113">
        <f>IF(N81="zákl. přenesená",J81,0)</f>
        <v>0</v>
      </c>
      <c r="BH81" s="113">
        <f>IF(N81="sníž. přenesená",J81,0)</f>
        <v>0</v>
      </c>
      <c r="BI81" s="113">
        <f>IF(N81="nulová",J81,0)</f>
        <v>0</v>
      </c>
      <c r="BJ81" s="22" t="s">
        <v>75</v>
      </c>
      <c r="BK81" s="113">
        <f>ROUND(I81*H81,2)</f>
        <v>0</v>
      </c>
      <c r="BL81" s="22" t="s">
        <v>117</v>
      </c>
      <c r="BM81" s="22"/>
    </row>
    <row r="82" spans="1:65" s="139" customFormat="1" ht="13.5" customHeight="1">
      <c r="A82" s="161"/>
      <c r="B82" s="162"/>
      <c r="C82" s="230"/>
      <c r="D82" s="231" t="s">
        <v>130</v>
      </c>
      <c r="E82" s="232" t="s">
        <v>5</v>
      </c>
      <c r="F82" s="145" t="s">
        <v>232</v>
      </c>
      <c r="G82" s="230"/>
      <c r="H82" s="233">
        <v>1000</v>
      </c>
      <c r="I82" s="140"/>
      <c r="J82" s="230"/>
      <c r="K82" s="234"/>
      <c r="L82" s="39"/>
      <c r="M82" s="109"/>
      <c r="N82" s="110"/>
      <c r="O82" s="138"/>
      <c r="P82" s="111"/>
      <c r="Q82" s="111"/>
      <c r="R82" s="111"/>
      <c r="S82" s="111"/>
      <c r="T82" s="112"/>
      <c r="AR82" s="22"/>
      <c r="AT82" s="22"/>
      <c r="AU82" s="22"/>
      <c r="AY82" s="22"/>
      <c r="BE82" s="113"/>
      <c r="BF82" s="113"/>
      <c r="BG82" s="113"/>
      <c r="BH82" s="113"/>
      <c r="BI82" s="113"/>
      <c r="BJ82" s="22"/>
      <c r="BK82" s="113"/>
      <c r="BL82" s="22"/>
      <c r="BM82" s="22"/>
    </row>
    <row r="83" spans="1:65" s="139" customFormat="1" ht="13.5" customHeight="1">
      <c r="A83" s="161"/>
      <c r="B83" s="162"/>
      <c r="C83" s="235"/>
      <c r="D83" s="236" t="s">
        <v>130</v>
      </c>
      <c r="E83" s="237" t="s">
        <v>5</v>
      </c>
      <c r="F83" s="146" t="s">
        <v>134</v>
      </c>
      <c r="G83" s="235"/>
      <c r="H83" s="238">
        <v>1000</v>
      </c>
      <c r="I83" s="254"/>
      <c r="J83" s="235"/>
      <c r="K83" s="239"/>
      <c r="L83" s="39"/>
      <c r="M83" s="109"/>
      <c r="N83" s="110"/>
      <c r="O83" s="138"/>
      <c r="P83" s="111"/>
      <c r="Q83" s="111"/>
      <c r="R83" s="111"/>
      <c r="S83" s="111"/>
      <c r="T83" s="112"/>
      <c r="AR83" s="22"/>
      <c r="AT83" s="22"/>
      <c r="AU83" s="22"/>
      <c r="AY83" s="22"/>
      <c r="BE83" s="113"/>
      <c r="BF83" s="113"/>
      <c r="BG83" s="113"/>
      <c r="BH83" s="113"/>
      <c r="BI83" s="113"/>
      <c r="BJ83" s="22"/>
      <c r="BK83" s="113"/>
      <c r="BL83" s="22"/>
      <c r="BM83" s="22"/>
    </row>
    <row r="84" spans="1:65" s="1" customFormat="1" ht="22.5" customHeight="1">
      <c r="A84" s="161"/>
      <c r="B84" s="162"/>
      <c r="C84" s="261">
        <v>5</v>
      </c>
      <c r="D84" s="261" t="s">
        <v>112</v>
      </c>
      <c r="E84" s="262" t="s">
        <v>230</v>
      </c>
      <c r="F84" s="147" t="s">
        <v>227</v>
      </c>
      <c r="G84" s="263" t="s">
        <v>123</v>
      </c>
      <c r="H84" s="264">
        <v>1402.4670000000001</v>
      </c>
      <c r="I84" s="141"/>
      <c r="J84" s="265">
        <f>ROUND(I84*H84,2)</f>
        <v>0</v>
      </c>
      <c r="K84" s="266" t="s">
        <v>5</v>
      </c>
      <c r="L84" s="39"/>
      <c r="M84" s="109" t="s">
        <v>5</v>
      </c>
      <c r="N84" s="110" t="s">
        <v>41</v>
      </c>
      <c r="O84" s="40"/>
      <c r="P84" s="111">
        <f>O84*H84</f>
        <v>0</v>
      </c>
      <c r="Q84" s="111">
        <v>0</v>
      </c>
      <c r="R84" s="111">
        <f>Q84*H84</f>
        <v>0</v>
      </c>
      <c r="S84" s="111">
        <v>0</v>
      </c>
      <c r="T84" s="112">
        <f>S84*H84</f>
        <v>0</v>
      </c>
      <c r="AR84" s="22" t="s">
        <v>117</v>
      </c>
      <c r="AT84" s="22" t="s">
        <v>112</v>
      </c>
      <c r="AU84" s="22" t="s">
        <v>82</v>
      </c>
      <c r="AY84" s="22" t="s">
        <v>110</v>
      </c>
      <c r="BE84" s="113">
        <f>IF(N84="základní",J84,0)</f>
        <v>0</v>
      </c>
      <c r="BF84" s="113">
        <f>IF(N84="snížená",J84,0)</f>
        <v>0</v>
      </c>
      <c r="BG84" s="113">
        <f>IF(N84="zákl. přenesená",J84,0)</f>
        <v>0</v>
      </c>
      <c r="BH84" s="113">
        <f>IF(N84="sníž. přenesená",J84,0)</f>
        <v>0</v>
      </c>
      <c r="BI84" s="113">
        <f>IF(N84="nulová",J84,0)</f>
        <v>0</v>
      </c>
      <c r="BJ84" s="22" t="s">
        <v>75</v>
      </c>
      <c r="BK84" s="113">
        <f>ROUND(I84*H84,2)</f>
        <v>0</v>
      </c>
      <c r="BL84" s="22" t="s">
        <v>117</v>
      </c>
      <c r="BM84" s="22" t="s">
        <v>125</v>
      </c>
    </row>
    <row r="85" spans="1:65" s="137" customFormat="1" ht="22.5" customHeight="1">
      <c r="A85" s="161"/>
      <c r="B85" s="162"/>
      <c r="C85" s="256">
        <v>6</v>
      </c>
      <c r="D85" s="256" t="s">
        <v>112</v>
      </c>
      <c r="E85" s="257" t="s">
        <v>231</v>
      </c>
      <c r="F85" s="144" t="s">
        <v>235</v>
      </c>
      <c r="G85" s="258" t="s">
        <v>123</v>
      </c>
      <c r="H85" s="259">
        <v>1000</v>
      </c>
      <c r="I85" s="108"/>
      <c r="J85" s="260">
        <f>ROUND(I85*H85,2)</f>
        <v>0</v>
      </c>
      <c r="K85" s="144"/>
      <c r="L85" s="39"/>
      <c r="M85" s="109"/>
      <c r="N85" s="110"/>
      <c r="O85" s="136"/>
      <c r="P85" s="111">
        <f>O85*H85</f>
        <v>0</v>
      </c>
      <c r="Q85" s="111"/>
      <c r="R85" s="111"/>
      <c r="S85" s="111"/>
      <c r="T85" s="112"/>
      <c r="AR85" s="22"/>
      <c r="AT85" s="22"/>
      <c r="AU85" s="22"/>
      <c r="AY85" s="22"/>
      <c r="BE85" s="113"/>
      <c r="BF85" s="113"/>
      <c r="BG85" s="113"/>
      <c r="BH85" s="113"/>
      <c r="BI85" s="113"/>
      <c r="BJ85" s="22"/>
      <c r="BK85" s="113">
        <f>ROUND(I85*H85,2)</f>
        <v>0</v>
      </c>
      <c r="BL85" s="22"/>
      <c r="BM85" s="22"/>
    </row>
    <row r="86" spans="1:65" s="1" customFormat="1" ht="22.5" customHeight="1">
      <c r="A86" s="161"/>
      <c r="B86" s="162"/>
      <c r="C86" s="256">
        <v>7</v>
      </c>
      <c r="D86" s="256" t="s">
        <v>112</v>
      </c>
      <c r="E86" s="257" t="s">
        <v>127</v>
      </c>
      <c r="F86" s="144" t="s">
        <v>128</v>
      </c>
      <c r="G86" s="258" t="s">
        <v>123</v>
      </c>
      <c r="H86" s="259">
        <v>402.46699999999998</v>
      </c>
      <c r="I86" s="108"/>
      <c r="J86" s="260">
        <f>ROUND(I86*H86,2)</f>
        <v>0</v>
      </c>
      <c r="K86" s="144" t="s">
        <v>116</v>
      </c>
      <c r="L86" s="39"/>
      <c r="M86" s="109" t="s">
        <v>5</v>
      </c>
      <c r="N86" s="110" t="s">
        <v>41</v>
      </c>
      <c r="O86" s="40"/>
      <c r="P86" s="111">
        <f>O86*H86</f>
        <v>0</v>
      </c>
      <c r="Q86" s="111">
        <v>0</v>
      </c>
      <c r="R86" s="111">
        <f>Q86*H86</f>
        <v>0</v>
      </c>
      <c r="S86" s="111">
        <v>0</v>
      </c>
      <c r="T86" s="112">
        <f>S86*H86</f>
        <v>0</v>
      </c>
      <c r="AR86" s="22" t="s">
        <v>117</v>
      </c>
      <c r="AT86" s="22" t="s">
        <v>112</v>
      </c>
      <c r="AU86" s="22" t="s">
        <v>82</v>
      </c>
      <c r="AY86" s="22" t="s">
        <v>110</v>
      </c>
      <c r="BE86" s="113">
        <f>IF(N86="základní",J86,0)</f>
        <v>0</v>
      </c>
      <c r="BF86" s="113">
        <f>IF(N86="snížená",J86,0)</f>
        <v>0</v>
      </c>
      <c r="BG86" s="113">
        <f>IF(N86="zákl. přenesená",J86,0)</f>
        <v>0</v>
      </c>
      <c r="BH86" s="113">
        <f>IF(N86="sníž. přenesená",J86,0)</f>
        <v>0</v>
      </c>
      <c r="BI86" s="113">
        <f>IF(N86="nulová",J86,0)</f>
        <v>0</v>
      </c>
      <c r="BJ86" s="22" t="s">
        <v>75</v>
      </c>
      <c r="BK86" s="113">
        <f>ROUND(I86*H86,2)</f>
        <v>0</v>
      </c>
      <c r="BL86" s="22" t="s">
        <v>117</v>
      </c>
      <c r="BM86" s="22" t="s">
        <v>129</v>
      </c>
    </row>
    <row r="87" spans="1:65" s="11" customFormat="1">
      <c r="A87" s="240"/>
      <c r="B87" s="241"/>
      <c r="C87" s="240"/>
      <c r="D87" s="242" t="s">
        <v>130</v>
      </c>
      <c r="E87" s="243" t="s">
        <v>5</v>
      </c>
      <c r="F87" s="148" t="s">
        <v>131</v>
      </c>
      <c r="G87" s="240"/>
      <c r="H87" s="244">
        <v>159.33600000000001</v>
      </c>
      <c r="I87" s="116"/>
      <c r="J87" s="240"/>
      <c r="K87" s="240"/>
      <c r="L87" s="114"/>
      <c r="M87" s="117"/>
      <c r="N87" s="118"/>
      <c r="O87" s="118"/>
      <c r="P87" s="118"/>
      <c r="Q87" s="118"/>
      <c r="R87" s="118"/>
      <c r="S87" s="118"/>
      <c r="T87" s="119"/>
      <c r="AT87" s="115" t="s">
        <v>130</v>
      </c>
      <c r="AU87" s="115" t="s">
        <v>82</v>
      </c>
      <c r="AV87" s="11" t="s">
        <v>82</v>
      </c>
      <c r="AW87" s="11" t="s">
        <v>34</v>
      </c>
      <c r="AX87" s="11" t="s">
        <v>70</v>
      </c>
      <c r="AY87" s="115" t="s">
        <v>110</v>
      </c>
    </row>
    <row r="88" spans="1:65" s="11" customFormat="1">
      <c r="A88" s="240"/>
      <c r="B88" s="241"/>
      <c r="C88" s="240"/>
      <c r="D88" s="242" t="s">
        <v>130</v>
      </c>
      <c r="E88" s="243" t="s">
        <v>5</v>
      </c>
      <c r="F88" s="148" t="s">
        <v>132</v>
      </c>
      <c r="G88" s="240"/>
      <c r="H88" s="244">
        <v>237.96</v>
      </c>
      <c r="I88" s="116"/>
      <c r="J88" s="240"/>
      <c r="K88" s="240"/>
      <c r="L88" s="114"/>
      <c r="M88" s="117"/>
      <c r="N88" s="118"/>
      <c r="O88" s="118"/>
      <c r="P88" s="118"/>
      <c r="Q88" s="118"/>
      <c r="R88" s="118"/>
      <c r="S88" s="118"/>
      <c r="T88" s="119"/>
      <c r="AT88" s="115" t="s">
        <v>130</v>
      </c>
      <c r="AU88" s="115" t="s">
        <v>82</v>
      </c>
      <c r="AV88" s="11" t="s">
        <v>82</v>
      </c>
      <c r="AW88" s="11" t="s">
        <v>34</v>
      </c>
      <c r="AX88" s="11" t="s">
        <v>70</v>
      </c>
      <c r="AY88" s="115" t="s">
        <v>110</v>
      </c>
    </row>
    <row r="89" spans="1:65" s="11" customFormat="1">
      <c r="A89" s="240"/>
      <c r="B89" s="241"/>
      <c r="C89" s="240"/>
      <c r="D89" s="242" t="s">
        <v>130</v>
      </c>
      <c r="E89" s="243" t="s">
        <v>5</v>
      </c>
      <c r="F89" s="148" t="s">
        <v>133</v>
      </c>
      <c r="G89" s="240"/>
      <c r="H89" s="244">
        <v>5.1710000000000003</v>
      </c>
      <c r="I89" s="116"/>
      <c r="J89" s="240"/>
      <c r="K89" s="240"/>
      <c r="L89" s="114"/>
      <c r="M89" s="117"/>
      <c r="N89" s="118"/>
      <c r="O89" s="118"/>
      <c r="P89" s="118"/>
      <c r="Q89" s="118"/>
      <c r="R89" s="118"/>
      <c r="S89" s="118"/>
      <c r="T89" s="119"/>
      <c r="AT89" s="115" t="s">
        <v>130</v>
      </c>
      <c r="AU89" s="115" t="s">
        <v>82</v>
      </c>
      <c r="AV89" s="11" t="s">
        <v>82</v>
      </c>
      <c r="AW89" s="11" t="s">
        <v>34</v>
      </c>
      <c r="AX89" s="11" t="s">
        <v>70</v>
      </c>
      <c r="AY89" s="115" t="s">
        <v>110</v>
      </c>
    </row>
    <row r="90" spans="1:65" s="12" customFormat="1">
      <c r="A90" s="245"/>
      <c r="B90" s="246"/>
      <c r="C90" s="245"/>
      <c r="D90" s="242" t="s">
        <v>130</v>
      </c>
      <c r="E90" s="247" t="s">
        <v>5</v>
      </c>
      <c r="F90" s="149" t="s">
        <v>134</v>
      </c>
      <c r="G90" s="245"/>
      <c r="H90" s="248">
        <v>402.46699999999998</v>
      </c>
      <c r="I90" s="121"/>
      <c r="J90" s="245"/>
      <c r="K90" s="245"/>
      <c r="L90" s="120"/>
      <c r="M90" s="122"/>
      <c r="N90" s="123"/>
      <c r="O90" s="123"/>
      <c r="P90" s="123"/>
      <c r="Q90" s="123"/>
      <c r="R90" s="123"/>
      <c r="S90" s="123"/>
      <c r="T90" s="124"/>
      <c r="AT90" s="125" t="s">
        <v>130</v>
      </c>
      <c r="AU90" s="125" t="s">
        <v>82</v>
      </c>
      <c r="AV90" s="12" t="s">
        <v>117</v>
      </c>
      <c r="AW90" s="12" t="s">
        <v>34</v>
      </c>
      <c r="AX90" s="12">
        <v>1</v>
      </c>
      <c r="AY90" s="125" t="s">
        <v>110</v>
      </c>
    </row>
    <row r="91" spans="1:65" s="10" customFormat="1" ht="29.85" customHeight="1">
      <c r="A91" s="223"/>
      <c r="B91" s="224"/>
      <c r="C91" s="223"/>
      <c r="D91" s="228" t="s">
        <v>69</v>
      </c>
      <c r="E91" s="150" t="s">
        <v>135</v>
      </c>
      <c r="F91" s="150" t="s">
        <v>136</v>
      </c>
      <c r="G91" s="223"/>
      <c r="H91" s="223"/>
      <c r="I91" s="101"/>
      <c r="J91" s="229">
        <f>BK91</f>
        <v>0</v>
      </c>
      <c r="K91" s="223"/>
      <c r="L91" s="99"/>
      <c r="M91" s="102"/>
      <c r="N91" s="103"/>
      <c r="O91" s="103"/>
      <c r="P91" s="104">
        <f>SUM(P92:P142)</f>
        <v>0</v>
      </c>
      <c r="Q91" s="103"/>
      <c r="R91" s="104">
        <f>SUM(R92:R142)</f>
        <v>0</v>
      </c>
      <c r="S91" s="103"/>
      <c r="T91" s="105">
        <f>SUM(T92:T142)</f>
        <v>2497.6011950000002</v>
      </c>
      <c r="AR91" s="100" t="s">
        <v>75</v>
      </c>
      <c r="AT91" s="106" t="s">
        <v>69</v>
      </c>
      <c r="AU91" s="106" t="s">
        <v>75</v>
      </c>
      <c r="AY91" s="100" t="s">
        <v>110</v>
      </c>
      <c r="BK91" s="107">
        <f>SUM(BK92:BK142)</f>
        <v>0</v>
      </c>
    </row>
    <row r="92" spans="1:65" s="1" customFormat="1" ht="22.5" customHeight="1">
      <c r="A92" s="161"/>
      <c r="B92" s="162"/>
      <c r="C92" s="256">
        <v>8</v>
      </c>
      <c r="D92" s="256" t="s">
        <v>112</v>
      </c>
      <c r="E92" s="257" t="s">
        <v>137</v>
      </c>
      <c r="F92" s="144" t="s">
        <v>138</v>
      </c>
      <c r="G92" s="258" t="s">
        <v>123</v>
      </c>
      <c r="H92" s="259">
        <v>149.63800000000001</v>
      </c>
      <c r="I92" s="108"/>
      <c r="J92" s="260">
        <f>ROUND(I92*H92,2)</f>
        <v>0</v>
      </c>
      <c r="K92" s="144" t="s">
        <v>116</v>
      </c>
      <c r="L92" s="39"/>
      <c r="M92" s="109" t="s">
        <v>5</v>
      </c>
      <c r="N92" s="110" t="s">
        <v>41</v>
      </c>
      <c r="O92" s="40"/>
      <c r="P92" s="111">
        <f>O92*H92</f>
        <v>0</v>
      </c>
      <c r="Q92" s="111">
        <v>0</v>
      </c>
      <c r="R92" s="111">
        <f>Q92*H92</f>
        <v>0</v>
      </c>
      <c r="S92" s="111">
        <v>2</v>
      </c>
      <c r="T92" s="112">
        <f>S92*H92</f>
        <v>299.27600000000001</v>
      </c>
      <c r="AR92" s="22" t="s">
        <v>117</v>
      </c>
      <c r="AT92" s="22" t="s">
        <v>112</v>
      </c>
      <c r="AU92" s="22" t="s">
        <v>82</v>
      </c>
      <c r="AY92" s="22" t="s">
        <v>110</v>
      </c>
      <c r="BE92" s="113">
        <f>IF(N92="základní",J92,0)</f>
        <v>0</v>
      </c>
      <c r="BF92" s="113">
        <f>IF(N92="snížená",J92,0)</f>
        <v>0</v>
      </c>
      <c r="BG92" s="113">
        <f>IF(N92="zákl. přenesená",J92,0)</f>
        <v>0</v>
      </c>
      <c r="BH92" s="113">
        <f>IF(N92="sníž. přenesená",J92,0)</f>
        <v>0</v>
      </c>
      <c r="BI92" s="113">
        <f>IF(N92="nulová",J92,0)</f>
        <v>0</v>
      </c>
      <c r="BJ92" s="22" t="s">
        <v>75</v>
      </c>
      <c r="BK92" s="113">
        <f>ROUND(I92*H92,2)</f>
        <v>0</v>
      </c>
      <c r="BL92" s="22" t="s">
        <v>117</v>
      </c>
      <c r="BM92" s="22" t="s">
        <v>139</v>
      </c>
    </row>
    <row r="93" spans="1:65" s="13" customFormat="1">
      <c r="A93" s="249"/>
      <c r="B93" s="250"/>
      <c r="C93" s="249"/>
      <c r="D93" s="242" t="s">
        <v>130</v>
      </c>
      <c r="E93" s="251" t="s">
        <v>5</v>
      </c>
      <c r="F93" s="151" t="s">
        <v>140</v>
      </c>
      <c r="G93" s="249"/>
      <c r="H93" s="252" t="s">
        <v>5</v>
      </c>
      <c r="I93" s="128"/>
      <c r="J93" s="249"/>
      <c r="K93" s="249"/>
      <c r="L93" s="126"/>
      <c r="M93" s="129"/>
      <c r="N93" s="130"/>
      <c r="O93" s="130"/>
      <c r="P93" s="130"/>
      <c r="Q93" s="130"/>
      <c r="R93" s="130"/>
      <c r="S93" s="130"/>
      <c r="T93" s="131"/>
      <c r="AT93" s="127" t="s">
        <v>130</v>
      </c>
      <c r="AU93" s="127" t="s">
        <v>82</v>
      </c>
      <c r="AV93" s="13" t="s">
        <v>75</v>
      </c>
      <c r="AW93" s="13" t="s">
        <v>34</v>
      </c>
      <c r="AX93" s="13" t="s">
        <v>70</v>
      </c>
      <c r="AY93" s="127" t="s">
        <v>110</v>
      </c>
    </row>
    <row r="94" spans="1:65" s="11" customFormat="1">
      <c r="A94" s="240"/>
      <c r="B94" s="241"/>
      <c r="C94" s="240"/>
      <c r="D94" s="242" t="s">
        <v>130</v>
      </c>
      <c r="E94" s="243" t="s">
        <v>5</v>
      </c>
      <c r="F94" s="148" t="s">
        <v>141</v>
      </c>
      <c r="G94" s="240"/>
      <c r="H94" s="244">
        <v>12.215999999999999</v>
      </c>
      <c r="I94" s="116"/>
      <c r="J94" s="240"/>
      <c r="K94" s="240"/>
      <c r="L94" s="114"/>
      <c r="M94" s="117"/>
      <c r="N94" s="118"/>
      <c r="O94" s="118"/>
      <c r="P94" s="118"/>
      <c r="Q94" s="118"/>
      <c r="R94" s="118"/>
      <c r="S94" s="118"/>
      <c r="T94" s="119"/>
      <c r="AT94" s="115" t="s">
        <v>130</v>
      </c>
      <c r="AU94" s="115" t="s">
        <v>82</v>
      </c>
      <c r="AV94" s="11" t="s">
        <v>82</v>
      </c>
      <c r="AW94" s="11" t="s">
        <v>34</v>
      </c>
      <c r="AX94" s="11" t="s">
        <v>70</v>
      </c>
      <c r="AY94" s="115" t="s">
        <v>110</v>
      </c>
    </row>
    <row r="95" spans="1:65" s="13" customFormat="1">
      <c r="A95" s="249"/>
      <c r="B95" s="250"/>
      <c r="C95" s="249"/>
      <c r="D95" s="242" t="s">
        <v>130</v>
      </c>
      <c r="E95" s="251" t="s">
        <v>5</v>
      </c>
      <c r="F95" s="151" t="s">
        <v>142</v>
      </c>
      <c r="G95" s="249"/>
      <c r="H95" s="252" t="s">
        <v>5</v>
      </c>
      <c r="I95" s="128"/>
      <c r="J95" s="249"/>
      <c r="K95" s="249"/>
      <c r="L95" s="126"/>
      <c r="M95" s="129"/>
      <c r="N95" s="130"/>
      <c r="O95" s="130"/>
      <c r="P95" s="130"/>
      <c r="Q95" s="130"/>
      <c r="R95" s="130"/>
      <c r="S95" s="130"/>
      <c r="T95" s="131"/>
      <c r="AT95" s="127" t="s">
        <v>130</v>
      </c>
      <c r="AU95" s="127" t="s">
        <v>82</v>
      </c>
      <c r="AV95" s="13" t="s">
        <v>75</v>
      </c>
      <c r="AW95" s="13" t="s">
        <v>34</v>
      </c>
      <c r="AX95" s="13" t="s">
        <v>70</v>
      </c>
      <c r="AY95" s="127" t="s">
        <v>110</v>
      </c>
    </row>
    <row r="96" spans="1:65" s="11" customFormat="1">
      <c r="A96" s="240"/>
      <c r="B96" s="241"/>
      <c r="C96" s="240"/>
      <c r="D96" s="242" t="s">
        <v>130</v>
      </c>
      <c r="E96" s="243" t="s">
        <v>5</v>
      </c>
      <c r="F96" s="148" t="s">
        <v>143</v>
      </c>
      <c r="G96" s="240"/>
      <c r="H96" s="244">
        <v>98.706000000000003</v>
      </c>
      <c r="I96" s="116"/>
      <c r="J96" s="240"/>
      <c r="K96" s="240"/>
      <c r="L96" s="114"/>
      <c r="M96" s="117"/>
      <c r="N96" s="118"/>
      <c r="O96" s="118"/>
      <c r="P96" s="118"/>
      <c r="Q96" s="118"/>
      <c r="R96" s="118"/>
      <c r="S96" s="118"/>
      <c r="T96" s="119"/>
      <c r="AT96" s="115" t="s">
        <v>130</v>
      </c>
      <c r="AU96" s="115" t="s">
        <v>82</v>
      </c>
      <c r="AV96" s="11" t="s">
        <v>82</v>
      </c>
      <c r="AW96" s="11" t="s">
        <v>34</v>
      </c>
      <c r="AX96" s="11" t="s">
        <v>70</v>
      </c>
      <c r="AY96" s="115" t="s">
        <v>110</v>
      </c>
    </row>
    <row r="97" spans="1:65" s="11" customFormat="1">
      <c r="A97" s="240"/>
      <c r="B97" s="241"/>
      <c r="C97" s="240"/>
      <c r="D97" s="242" t="s">
        <v>130</v>
      </c>
      <c r="E97" s="243" t="s">
        <v>5</v>
      </c>
      <c r="F97" s="148" t="s">
        <v>144</v>
      </c>
      <c r="G97" s="240"/>
      <c r="H97" s="244">
        <v>26.795999999999999</v>
      </c>
      <c r="I97" s="116"/>
      <c r="J97" s="240"/>
      <c r="K97" s="240"/>
      <c r="L97" s="114"/>
      <c r="M97" s="117"/>
      <c r="N97" s="118"/>
      <c r="O97" s="118"/>
      <c r="P97" s="118"/>
      <c r="Q97" s="118"/>
      <c r="R97" s="118"/>
      <c r="S97" s="118"/>
      <c r="T97" s="119"/>
      <c r="AT97" s="115" t="s">
        <v>130</v>
      </c>
      <c r="AU97" s="115" t="s">
        <v>82</v>
      </c>
      <c r="AV97" s="11" t="s">
        <v>82</v>
      </c>
      <c r="AW97" s="11" t="s">
        <v>34</v>
      </c>
      <c r="AX97" s="11" t="s">
        <v>70</v>
      </c>
      <c r="AY97" s="115" t="s">
        <v>110</v>
      </c>
    </row>
    <row r="98" spans="1:65" s="13" customFormat="1">
      <c r="A98" s="249"/>
      <c r="B98" s="250"/>
      <c r="C98" s="249"/>
      <c r="D98" s="242" t="s">
        <v>130</v>
      </c>
      <c r="E98" s="251" t="s">
        <v>5</v>
      </c>
      <c r="F98" s="151" t="s">
        <v>145</v>
      </c>
      <c r="G98" s="249"/>
      <c r="H98" s="252" t="s">
        <v>5</v>
      </c>
      <c r="I98" s="128"/>
      <c r="J98" s="249"/>
      <c r="K98" s="249"/>
      <c r="L98" s="126"/>
      <c r="M98" s="129"/>
      <c r="N98" s="130"/>
      <c r="O98" s="130"/>
      <c r="P98" s="130"/>
      <c r="Q98" s="130"/>
      <c r="R98" s="130"/>
      <c r="S98" s="130"/>
      <c r="T98" s="131"/>
      <c r="AT98" s="127" t="s">
        <v>130</v>
      </c>
      <c r="AU98" s="127" t="s">
        <v>82</v>
      </c>
      <c r="AV98" s="13" t="s">
        <v>75</v>
      </c>
      <c r="AW98" s="13" t="s">
        <v>34</v>
      </c>
      <c r="AX98" s="13" t="s">
        <v>70</v>
      </c>
      <c r="AY98" s="127" t="s">
        <v>110</v>
      </c>
    </row>
    <row r="99" spans="1:65" s="11" customFormat="1">
      <c r="A99" s="240"/>
      <c r="B99" s="241"/>
      <c r="C99" s="240"/>
      <c r="D99" s="242" t="s">
        <v>130</v>
      </c>
      <c r="E99" s="243" t="s">
        <v>5</v>
      </c>
      <c r="F99" s="148" t="s">
        <v>146</v>
      </c>
      <c r="G99" s="240"/>
      <c r="H99" s="244">
        <v>11.92</v>
      </c>
      <c r="I99" s="116"/>
      <c r="J99" s="240"/>
      <c r="K99" s="240"/>
      <c r="L99" s="114"/>
      <c r="M99" s="117"/>
      <c r="N99" s="118"/>
      <c r="O99" s="118"/>
      <c r="P99" s="118"/>
      <c r="Q99" s="118"/>
      <c r="R99" s="118"/>
      <c r="S99" s="118"/>
      <c r="T99" s="119"/>
      <c r="AT99" s="115" t="s">
        <v>130</v>
      </c>
      <c r="AU99" s="115" t="s">
        <v>82</v>
      </c>
      <c r="AV99" s="11" t="s">
        <v>82</v>
      </c>
      <c r="AW99" s="11" t="s">
        <v>34</v>
      </c>
      <c r="AX99" s="11" t="s">
        <v>70</v>
      </c>
      <c r="AY99" s="115" t="s">
        <v>110</v>
      </c>
    </row>
    <row r="100" spans="1:65" s="12" customFormat="1">
      <c r="A100" s="245"/>
      <c r="B100" s="246"/>
      <c r="C100" s="245"/>
      <c r="D100" s="236" t="s">
        <v>130</v>
      </c>
      <c r="E100" s="237" t="s">
        <v>5</v>
      </c>
      <c r="F100" s="146" t="s">
        <v>134</v>
      </c>
      <c r="G100" s="245"/>
      <c r="H100" s="238">
        <v>149.63800000000001</v>
      </c>
      <c r="I100" s="121"/>
      <c r="J100" s="245"/>
      <c r="K100" s="245"/>
      <c r="L100" s="120"/>
      <c r="M100" s="122"/>
      <c r="N100" s="123"/>
      <c r="O100" s="123"/>
      <c r="P100" s="123"/>
      <c r="Q100" s="123"/>
      <c r="R100" s="123"/>
      <c r="S100" s="123"/>
      <c r="T100" s="124"/>
      <c r="AT100" s="125" t="s">
        <v>130</v>
      </c>
      <c r="AU100" s="125" t="s">
        <v>82</v>
      </c>
      <c r="AV100" s="12" t="s">
        <v>117</v>
      </c>
      <c r="AW100" s="12" t="s">
        <v>34</v>
      </c>
      <c r="AX100" s="12" t="s">
        <v>75</v>
      </c>
      <c r="AY100" s="125" t="s">
        <v>110</v>
      </c>
    </row>
    <row r="101" spans="1:65" s="1" customFormat="1" ht="22.5" customHeight="1">
      <c r="A101" s="161"/>
      <c r="B101" s="162"/>
      <c r="C101" s="256">
        <v>9</v>
      </c>
      <c r="D101" s="256" t="s">
        <v>112</v>
      </c>
      <c r="E101" s="257" t="s">
        <v>147</v>
      </c>
      <c r="F101" s="144" t="s">
        <v>148</v>
      </c>
      <c r="G101" s="258" t="s">
        <v>123</v>
      </c>
      <c r="H101" s="259">
        <v>9.6980000000000004</v>
      </c>
      <c r="I101" s="108"/>
      <c r="J101" s="260">
        <f>ROUND(I101*H101,2)</f>
        <v>0</v>
      </c>
      <c r="K101" s="144" t="s">
        <v>116</v>
      </c>
      <c r="L101" s="39"/>
      <c r="M101" s="109" t="s">
        <v>5</v>
      </c>
      <c r="N101" s="110" t="s">
        <v>41</v>
      </c>
      <c r="O101" s="40"/>
      <c r="P101" s="111">
        <f>O101*H101</f>
        <v>0</v>
      </c>
      <c r="Q101" s="111">
        <v>0</v>
      </c>
      <c r="R101" s="111">
        <f>Q101*H101</f>
        <v>0</v>
      </c>
      <c r="S101" s="111">
        <v>2.4</v>
      </c>
      <c r="T101" s="112">
        <f>S101*H101</f>
        <v>23.275200000000002</v>
      </c>
      <c r="AR101" s="22" t="s">
        <v>117</v>
      </c>
      <c r="AT101" s="22" t="s">
        <v>112</v>
      </c>
      <c r="AU101" s="22" t="s">
        <v>82</v>
      </c>
      <c r="AY101" s="22" t="s">
        <v>110</v>
      </c>
      <c r="BE101" s="113">
        <f>IF(N101="základní",J101,0)</f>
        <v>0</v>
      </c>
      <c r="BF101" s="113">
        <f>IF(N101="snížená",J101,0)</f>
        <v>0</v>
      </c>
      <c r="BG101" s="113">
        <f>IF(N101="zákl. přenesená",J101,0)</f>
        <v>0</v>
      </c>
      <c r="BH101" s="113">
        <f>IF(N101="sníž. přenesená",J101,0)</f>
        <v>0</v>
      </c>
      <c r="BI101" s="113">
        <f>IF(N101="nulová",J101,0)</f>
        <v>0</v>
      </c>
      <c r="BJ101" s="22" t="s">
        <v>75</v>
      </c>
      <c r="BK101" s="113">
        <f>ROUND(I101*H101,2)</f>
        <v>0</v>
      </c>
      <c r="BL101" s="22" t="s">
        <v>117</v>
      </c>
      <c r="BM101" s="22" t="s">
        <v>149</v>
      </c>
    </row>
    <row r="102" spans="1:65" s="13" customFormat="1">
      <c r="A102" s="249"/>
      <c r="B102" s="250"/>
      <c r="C102" s="249"/>
      <c r="D102" s="242" t="s">
        <v>130</v>
      </c>
      <c r="E102" s="251" t="s">
        <v>5</v>
      </c>
      <c r="F102" s="151" t="s">
        <v>150</v>
      </c>
      <c r="G102" s="249"/>
      <c r="H102" s="252" t="s">
        <v>5</v>
      </c>
      <c r="I102" s="128"/>
      <c r="J102" s="249"/>
      <c r="K102" s="249"/>
      <c r="L102" s="126"/>
      <c r="M102" s="129"/>
      <c r="N102" s="130"/>
      <c r="O102" s="130"/>
      <c r="P102" s="130"/>
      <c r="Q102" s="130"/>
      <c r="R102" s="130"/>
      <c r="S102" s="130"/>
      <c r="T102" s="131"/>
      <c r="AT102" s="127" t="s">
        <v>130</v>
      </c>
      <c r="AU102" s="127" t="s">
        <v>82</v>
      </c>
      <c r="AV102" s="13" t="s">
        <v>75</v>
      </c>
      <c r="AW102" s="13" t="s">
        <v>34</v>
      </c>
      <c r="AX102" s="13" t="s">
        <v>70</v>
      </c>
      <c r="AY102" s="127" t="s">
        <v>110</v>
      </c>
    </row>
    <row r="103" spans="1:65" s="11" customFormat="1">
      <c r="A103" s="240"/>
      <c r="B103" s="241"/>
      <c r="C103" s="240"/>
      <c r="D103" s="242" t="s">
        <v>130</v>
      </c>
      <c r="E103" s="243" t="s">
        <v>5</v>
      </c>
      <c r="F103" s="148" t="s">
        <v>151</v>
      </c>
      <c r="G103" s="240"/>
      <c r="H103" s="244">
        <v>4.5270000000000001</v>
      </c>
      <c r="I103" s="116"/>
      <c r="J103" s="240"/>
      <c r="K103" s="240"/>
      <c r="L103" s="114"/>
      <c r="M103" s="117"/>
      <c r="N103" s="118"/>
      <c r="O103" s="118"/>
      <c r="P103" s="118"/>
      <c r="Q103" s="118"/>
      <c r="R103" s="118"/>
      <c r="S103" s="118"/>
      <c r="T103" s="119"/>
      <c r="AT103" s="115" t="s">
        <v>130</v>
      </c>
      <c r="AU103" s="115" t="s">
        <v>82</v>
      </c>
      <c r="AV103" s="11" t="s">
        <v>82</v>
      </c>
      <c r="AW103" s="11" t="s">
        <v>34</v>
      </c>
      <c r="AX103" s="11" t="s">
        <v>70</v>
      </c>
      <c r="AY103" s="115" t="s">
        <v>110</v>
      </c>
    </row>
    <row r="104" spans="1:65" s="13" customFormat="1">
      <c r="A104" s="249"/>
      <c r="B104" s="250"/>
      <c r="C104" s="249"/>
      <c r="D104" s="242" t="s">
        <v>130</v>
      </c>
      <c r="E104" s="251" t="s">
        <v>5</v>
      </c>
      <c r="F104" s="151" t="s">
        <v>152</v>
      </c>
      <c r="G104" s="249"/>
      <c r="H104" s="252" t="s">
        <v>5</v>
      </c>
      <c r="I104" s="128"/>
      <c r="J104" s="249"/>
      <c r="K104" s="249"/>
      <c r="L104" s="126"/>
      <c r="M104" s="129"/>
      <c r="N104" s="130"/>
      <c r="O104" s="130"/>
      <c r="P104" s="130"/>
      <c r="Q104" s="130"/>
      <c r="R104" s="130"/>
      <c r="S104" s="130"/>
      <c r="T104" s="131"/>
      <c r="AT104" s="127" t="s">
        <v>130</v>
      </c>
      <c r="AU104" s="127" t="s">
        <v>82</v>
      </c>
      <c r="AV104" s="13" t="s">
        <v>75</v>
      </c>
      <c r="AW104" s="13" t="s">
        <v>34</v>
      </c>
      <c r="AX104" s="13" t="s">
        <v>70</v>
      </c>
      <c r="AY104" s="127" t="s">
        <v>110</v>
      </c>
    </row>
    <row r="105" spans="1:65" s="11" customFormat="1">
      <c r="A105" s="240"/>
      <c r="B105" s="241"/>
      <c r="C105" s="240"/>
      <c r="D105" s="242" t="s">
        <v>130</v>
      </c>
      <c r="E105" s="243" t="s">
        <v>5</v>
      </c>
      <c r="F105" s="148" t="s">
        <v>153</v>
      </c>
      <c r="G105" s="240"/>
      <c r="H105" s="244">
        <v>5.1710000000000003</v>
      </c>
      <c r="I105" s="116"/>
      <c r="J105" s="240"/>
      <c r="K105" s="240"/>
      <c r="L105" s="114"/>
      <c r="M105" s="117"/>
      <c r="N105" s="118"/>
      <c r="O105" s="118"/>
      <c r="P105" s="118"/>
      <c r="Q105" s="118"/>
      <c r="R105" s="118"/>
      <c r="S105" s="118"/>
      <c r="T105" s="119"/>
      <c r="AT105" s="115" t="s">
        <v>130</v>
      </c>
      <c r="AU105" s="115" t="s">
        <v>82</v>
      </c>
      <c r="AV105" s="11" t="s">
        <v>82</v>
      </c>
      <c r="AW105" s="11" t="s">
        <v>34</v>
      </c>
      <c r="AX105" s="11" t="s">
        <v>70</v>
      </c>
      <c r="AY105" s="115" t="s">
        <v>110</v>
      </c>
    </row>
    <row r="106" spans="1:65" s="12" customFormat="1">
      <c r="A106" s="245"/>
      <c r="B106" s="246"/>
      <c r="C106" s="245"/>
      <c r="D106" s="236" t="s">
        <v>130</v>
      </c>
      <c r="E106" s="237" t="s">
        <v>5</v>
      </c>
      <c r="F106" s="146" t="s">
        <v>134</v>
      </c>
      <c r="G106" s="245"/>
      <c r="H106" s="238">
        <v>9.6980000000000004</v>
      </c>
      <c r="I106" s="121"/>
      <c r="J106" s="245"/>
      <c r="K106" s="245"/>
      <c r="L106" s="120"/>
      <c r="M106" s="122"/>
      <c r="N106" s="123"/>
      <c r="O106" s="123"/>
      <c r="P106" s="123"/>
      <c r="Q106" s="123"/>
      <c r="R106" s="123"/>
      <c r="S106" s="123"/>
      <c r="T106" s="124"/>
      <c r="AT106" s="125" t="s">
        <v>130</v>
      </c>
      <c r="AU106" s="125" t="s">
        <v>82</v>
      </c>
      <c r="AV106" s="12" t="s">
        <v>117</v>
      </c>
      <c r="AW106" s="12" t="s">
        <v>34</v>
      </c>
      <c r="AX106" s="12" t="s">
        <v>75</v>
      </c>
      <c r="AY106" s="125" t="s">
        <v>110</v>
      </c>
    </row>
    <row r="107" spans="1:65" s="1" customFormat="1" ht="22.5" customHeight="1">
      <c r="A107" s="161"/>
      <c r="B107" s="162"/>
      <c r="C107" s="256">
        <v>10</v>
      </c>
      <c r="D107" s="256" t="s">
        <v>112</v>
      </c>
      <c r="E107" s="257" t="s">
        <v>154</v>
      </c>
      <c r="F107" s="144" t="s">
        <v>155</v>
      </c>
      <c r="G107" s="258" t="s">
        <v>123</v>
      </c>
      <c r="H107" s="259">
        <v>0.60799999999999998</v>
      </c>
      <c r="I107" s="108"/>
      <c r="J107" s="260">
        <f>ROUND(I107*H107,2)</f>
        <v>0</v>
      </c>
      <c r="K107" s="144" t="s">
        <v>116</v>
      </c>
      <c r="L107" s="39"/>
      <c r="M107" s="109" t="s">
        <v>5</v>
      </c>
      <c r="N107" s="110" t="s">
        <v>41</v>
      </c>
      <c r="O107" s="40"/>
      <c r="P107" s="111">
        <f>O107*H107</f>
        <v>0</v>
      </c>
      <c r="Q107" s="111">
        <v>0</v>
      </c>
      <c r="R107" s="111">
        <f>Q107*H107</f>
        <v>0</v>
      </c>
      <c r="S107" s="111">
        <v>2.4</v>
      </c>
      <c r="T107" s="112">
        <f>S107*H107</f>
        <v>1.4591999999999998</v>
      </c>
      <c r="AR107" s="22" t="s">
        <v>117</v>
      </c>
      <c r="AT107" s="22" t="s">
        <v>112</v>
      </c>
      <c r="AU107" s="22" t="s">
        <v>82</v>
      </c>
      <c r="AY107" s="22" t="s">
        <v>110</v>
      </c>
      <c r="BE107" s="113">
        <f>IF(N107="základní",J107,0)</f>
        <v>0</v>
      </c>
      <c r="BF107" s="113">
        <f>IF(N107="snížená",J107,0)</f>
        <v>0</v>
      </c>
      <c r="BG107" s="113">
        <f>IF(N107="zákl. přenesená",J107,0)</f>
        <v>0</v>
      </c>
      <c r="BH107" s="113">
        <f>IF(N107="sníž. přenesená",J107,0)</f>
        <v>0</v>
      </c>
      <c r="BI107" s="113">
        <f>IF(N107="nulová",J107,0)</f>
        <v>0</v>
      </c>
      <c r="BJ107" s="22" t="s">
        <v>75</v>
      </c>
      <c r="BK107" s="113">
        <f>ROUND(I107*H107,2)</f>
        <v>0</v>
      </c>
      <c r="BL107" s="22" t="s">
        <v>117</v>
      </c>
      <c r="BM107" s="22" t="s">
        <v>156</v>
      </c>
    </row>
    <row r="108" spans="1:65" s="13" customFormat="1">
      <c r="A108" s="249"/>
      <c r="B108" s="250"/>
      <c r="C108" s="249"/>
      <c r="D108" s="242" t="s">
        <v>130</v>
      </c>
      <c r="E108" s="251" t="s">
        <v>5</v>
      </c>
      <c r="F108" s="151" t="s">
        <v>157</v>
      </c>
      <c r="G108" s="249"/>
      <c r="H108" s="252" t="s">
        <v>5</v>
      </c>
      <c r="I108" s="128"/>
      <c r="J108" s="249"/>
      <c r="K108" s="249"/>
      <c r="L108" s="126"/>
      <c r="M108" s="129"/>
      <c r="N108" s="130"/>
      <c r="O108" s="130"/>
      <c r="P108" s="130"/>
      <c r="Q108" s="130"/>
      <c r="R108" s="130"/>
      <c r="S108" s="130"/>
      <c r="T108" s="131"/>
      <c r="AT108" s="127" t="s">
        <v>130</v>
      </c>
      <c r="AU108" s="127" t="s">
        <v>82</v>
      </c>
      <c r="AV108" s="13" t="s">
        <v>75</v>
      </c>
      <c r="AW108" s="13" t="s">
        <v>34</v>
      </c>
      <c r="AX108" s="13" t="s">
        <v>70</v>
      </c>
      <c r="AY108" s="127" t="s">
        <v>110</v>
      </c>
    </row>
    <row r="109" spans="1:65" s="11" customFormat="1">
      <c r="A109" s="240"/>
      <c r="B109" s="241"/>
      <c r="C109" s="240"/>
      <c r="D109" s="242" t="s">
        <v>130</v>
      </c>
      <c r="E109" s="243" t="s">
        <v>5</v>
      </c>
      <c r="F109" s="148" t="s">
        <v>158</v>
      </c>
      <c r="G109" s="240"/>
      <c r="H109" s="244">
        <v>0.60799999999999998</v>
      </c>
      <c r="I109" s="116"/>
      <c r="J109" s="240"/>
      <c r="K109" s="240"/>
      <c r="L109" s="114"/>
      <c r="M109" s="117"/>
      <c r="N109" s="118"/>
      <c r="O109" s="118"/>
      <c r="P109" s="118"/>
      <c r="Q109" s="118"/>
      <c r="R109" s="118"/>
      <c r="S109" s="118"/>
      <c r="T109" s="119"/>
      <c r="AT109" s="115" t="s">
        <v>130</v>
      </c>
      <c r="AU109" s="115" t="s">
        <v>82</v>
      </c>
      <c r="AV109" s="11" t="s">
        <v>82</v>
      </c>
      <c r="AW109" s="11" t="s">
        <v>34</v>
      </c>
      <c r="AX109" s="11" t="s">
        <v>70</v>
      </c>
      <c r="AY109" s="115" t="s">
        <v>110</v>
      </c>
    </row>
    <row r="110" spans="1:65" s="12" customFormat="1">
      <c r="A110" s="245"/>
      <c r="B110" s="246"/>
      <c r="C110" s="245"/>
      <c r="D110" s="236" t="s">
        <v>130</v>
      </c>
      <c r="E110" s="237" t="s">
        <v>5</v>
      </c>
      <c r="F110" s="146" t="s">
        <v>134</v>
      </c>
      <c r="G110" s="245"/>
      <c r="H110" s="238">
        <v>0.60799999999999998</v>
      </c>
      <c r="I110" s="121"/>
      <c r="J110" s="245"/>
      <c r="K110" s="245"/>
      <c r="L110" s="120"/>
      <c r="M110" s="122"/>
      <c r="N110" s="123"/>
      <c r="O110" s="123"/>
      <c r="P110" s="123"/>
      <c r="Q110" s="123"/>
      <c r="R110" s="123"/>
      <c r="S110" s="123"/>
      <c r="T110" s="124"/>
      <c r="AT110" s="125" t="s">
        <v>130</v>
      </c>
      <c r="AU110" s="125" t="s">
        <v>82</v>
      </c>
      <c r="AV110" s="12" t="s">
        <v>117</v>
      </c>
      <c r="AW110" s="12" t="s">
        <v>34</v>
      </c>
      <c r="AX110" s="12" t="s">
        <v>75</v>
      </c>
      <c r="AY110" s="125" t="s">
        <v>110</v>
      </c>
    </row>
    <row r="111" spans="1:65" s="1" customFormat="1" ht="22.5" customHeight="1">
      <c r="A111" s="161"/>
      <c r="B111" s="162"/>
      <c r="C111" s="256">
        <v>11</v>
      </c>
      <c r="D111" s="256" t="s">
        <v>112</v>
      </c>
      <c r="E111" s="257" t="s">
        <v>159</v>
      </c>
      <c r="F111" s="144" t="s">
        <v>160</v>
      </c>
      <c r="G111" s="258" t="s">
        <v>161</v>
      </c>
      <c r="H111" s="259">
        <v>20</v>
      </c>
      <c r="I111" s="108"/>
      <c r="J111" s="260">
        <f>ROUND(I111*H111,2)</f>
        <v>0</v>
      </c>
      <c r="K111" s="144" t="s">
        <v>116</v>
      </c>
      <c r="L111" s="39"/>
      <c r="M111" s="109" t="s">
        <v>5</v>
      </c>
      <c r="N111" s="110" t="s">
        <v>41</v>
      </c>
      <c r="O111" s="40"/>
      <c r="P111" s="111">
        <f>O111*H111</f>
        <v>0</v>
      </c>
      <c r="Q111" s="111">
        <v>0</v>
      </c>
      <c r="R111" s="111">
        <f>Q111*H111</f>
        <v>0</v>
      </c>
      <c r="S111" s="111">
        <v>0</v>
      </c>
      <c r="T111" s="112">
        <f>S111*H111</f>
        <v>0</v>
      </c>
      <c r="AR111" s="22" t="s">
        <v>117</v>
      </c>
      <c r="AT111" s="22" t="s">
        <v>112</v>
      </c>
      <c r="AU111" s="22" t="s">
        <v>82</v>
      </c>
      <c r="AY111" s="22" t="s">
        <v>110</v>
      </c>
      <c r="BE111" s="113">
        <f>IF(N111="základní",J111,0)</f>
        <v>0</v>
      </c>
      <c r="BF111" s="113">
        <f>IF(N111="snížená",J111,0)</f>
        <v>0</v>
      </c>
      <c r="BG111" s="113">
        <f>IF(N111="zákl. přenesená",J111,0)</f>
        <v>0</v>
      </c>
      <c r="BH111" s="113">
        <f>IF(N111="sníž. přenesená",J111,0)</f>
        <v>0</v>
      </c>
      <c r="BI111" s="113">
        <f>IF(N111="nulová",J111,0)</f>
        <v>0</v>
      </c>
      <c r="BJ111" s="22" t="s">
        <v>75</v>
      </c>
      <c r="BK111" s="113">
        <f>ROUND(I111*H111,2)</f>
        <v>0</v>
      </c>
      <c r="BL111" s="22" t="s">
        <v>117</v>
      </c>
      <c r="BM111" s="22" t="s">
        <v>162</v>
      </c>
    </row>
    <row r="112" spans="1:65" s="11" customFormat="1">
      <c r="A112" s="240"/>
      <c r="B112" s="241"/>
      <c r="C112" s="240"/>
      <c r="D112" s="242" t="s">
        <v>130</v>
      </c>
      <c r="E112" s="243" t="s">
        <v>5</v>
      </c>
      <c r="F112" s="148" t="s">
        <v>163</v>
      </c>
      <c r="G112" s="240"/>
      <c r="H112" s="244">
        <v>20</v>
      </c>
      <c r="I112" s="116"/>
      <c r="J112" s="240"/>
      <c r="K112" s="240"/>
      <c r="L112" s="114"/>
      <c r="M112" s="117"/>
      <c r="N112" s="118"/>
      <c r="O112" s="118"/>
      <c r="P112" s="118"/>
      <c r="Q112" s="118"/>
      <c r="R112" s="118"/>
      <c r="S112" s="118"/>
      <c r="T112" s="119"/>
      <c r="AT112" s="115" t="s">
        <v>130</v>
      </c>
      <c r="AU112" s="115" t="s">
        <v>82</v>
      </c>
      <c r="AV112" s="11" t="s">
        <v>82</v>
      </c>
      <c r="AW112" s="11" t="s">
        <v>34</v>
      </c>
      <c r="AX112" s="11" t="s">
        <v>70</v>
      </c>
      <c r="AY112" s="115" t="s">
        <v>110</v>
      </c>
    </row>
    <row r="113" spans="1:65" s="12" customFormat="1">
      <c r="A113" s="245"/>
      <c r="B113" s="246"/>
      <c r="C113" s="245"/>
      <c r="D113" s="236" t="s">
        <v>130</v>
      </c>
      <c r="E113" s="237" t="s">
        <v>5</v>
      </c>
      <c r="F113" s="146" t="s">
        <v>134</v>
      </c>
      <c r="G113" s="245"/>
      <c r="H113" s="238">
        <v>20</v>
      </c>
      <c r="I113" s="121"/>
      <c r="J113" s="245"/>
      <c r="K113" s="245"/>
      <c r="L113" s="120"/>
      <c r="M113" s="122"/>
      <c r="N113" s="123"/>
      <c r="O113" s="123"/>
      <c r="P113" s="123"/>
      <c r="Q113" s="123"/>
      <c r="R113" s="123"/>
      <c r="S113" s="123"/>
      <c r="T113" s="124"/>
      <c r="AT113" s="125" t="s">
        <v>130</v>
      </c>
      <c r="AU113" s="125" t="s">
        <v>82</v>
      </c>
      <c r="AV113" s="12" t="s">
        <v>117</v>
      </c>
      <c r="AW113" s="12" t="s">
        <v>34</v>
      </c>
      <c r="AX113" s="12" t="s">
        <v>75</v>
      </c>
      <c r="AY113" s="125" t="s">
        <v>110</v>
      </c>
    </row>
    <row r="114" spans="1:65" s="1" customFormat="1" ht="22.5" customHeight="1">
      <c r="A114" s="161"/>
      <c r="B114" s="162"/>
      <c r="C114" s="256">
        <v>12</v>
      </c>
      <c r="D114" s="256" t="s">
        <v>112</v>
      </c>
      <c r="E114" s="257" t="s">
        <v>164</v>
      </c>
      <c r="F114" s="144" t="s">
        <v>165</v>
      </c>
      <c r="G114" s="258" t="s">
        <v>123</v>
      </c>
      <c r="H114" s="259">
        <v>99.010999999999996</v>
      </c>
      <c r="I114" s="108"/>
      <c r="J114" s="260">
        <f>ROUND(I114*H114,2)</f>
        <v>0</v>
      </c>
      <c r="K114" s="144" t="s">
        <v>116</v>
      </c>
      <c r="L114" s="39"/>
      <c r="M114" s="109" t="s">
        <v>5</v>
      </c>
      <c r="N114" s="110" t="s">
        <v>41</v>
      </c>
      <c r="O114" s="40"/>
      <c r="P114" s="111">
        <f>O114*H114</f>
        <v>0</v>
      </c>
      <c r="Q114" s="111">
        <v>0</v>
      </c>
      <c r="R114" s="111">
        <f>Q114*H114</f>
        <v>0</v>
      </c>
      <c r="S114" s="111">
        <v>3.9E-2</v>
      </c>
      <c r="T114" s="112">
        <f>S114*H114</f>
        <v>3.8614289999999998</v>
      </c>
      <c r="AR114" s="22" t="s">
        <v>117</v>
      </c>
      <c r="AT114" s="22" t="s">
        <v>112</v>
      </c>
      <c r="AU114" s="22" t="s">
        <v>82</v>
      </c>
      <c r="AY114" s="22" t="s">
        <v>110</v>
      </c>
      <c r="BE114" s="113">
        <f>IF(N114="základní",J114,0)</f>
        <v>0</v>
      </c>
      <c r="BF114" s="113">
        <f>IF(N114="snížená",J114,0)</f>
        <v>0</v>
      </c>
      <c r="BG114" s="113">
        <f>IF(N114="zákl. přenesená",J114,0)</f>
        <v>0</v>
      </c>
      <c r="BH114" s="113">
        <f>IF(N114="sníž. přenesená",J114,0)</f>
        <v>0</v>
      </c>
      <c r="BI114" s="113">
        <f>IF(N114="nulová",J114,0)</f>
        <v>0</v>
      </c>
      <c r="BJ114" s="22" t="s">
        <v>75</v>
      </c>
      <c r="BK114" s="113">
        <f>ROUND(I114*H114,2)</f>
        <v>0</v>
      </c>
      <c r="BL114" s="22" t="s">
        <v>117</v>
      </c>
      <c r="BM114" s="22" t="s">
        <v>166</v>
      </c>
    </row>
    <row r="115" spans="1:65" s="13" customFormat="1">
      <c r="A115" s="249"/>
      <c r="B115" s="250"/>
      <c r="C115" s="249"/>
      <c r="D115" s="242" t="s">
        <v>130</v>
      </c>
      <c r="E115" s="251" t="s">
        <v>5</v>
      </c>
      <c r="F115" s="151" t="s">
        <v>167</v>
      </c>
      <c r="G115" s="249"/>
      <c r="H115" s="252" t="s">
        <v>5</v>
      </c>
      <c r="I115" s="128"/>
      <c r="J115" s="249"/>
      <c r="K115" s="249"/>
      <c r="L115" s="126"/>
      <c r="M115" s="129"/>
      <c r="N115" s="130"/>
      <c r="O115" s="130"/>
      <c r="P115" s="130"/>
      <c r="Q115" s="130"/>
      <c r="R115" s="130"/>
      <c r="S115" s="130"/>
      <c r="T115" s="131"/>
      <c r="AT115" s="127" t="s">
        <v>130</v>
      </c>
      <c r="AU115" s="127" t="s">
        <v>82</v>
      </c>
      <c r="AV115" s="13" t="s">
        <v>75</v>
      </c>
      <c r="AW115" s="13" t="s">
        <v>34</v>
      </c>
      <c r="AX115" s="13" t="s">
        <v>70</v>
      </c>
      <c r="AY115" s="127" t="s">
        <v>110</v>
      </c>
    </row>
    <row r="116" spans="1:65" s="11" customFormat="1">
      <c r="A116" s="240"/>
      <c r="B116" s="241"/>
      <c r="C116" s="240"/>
      <c r="D116" s="242" t="s">
        <v>130</v>
      </c>
      <c r="E116" s="243" t="s">
        <v>5</v>
      </c>
      <c r="F116" s="148" t="s">
        <v>168</v>
      </c>
      <c r="G116" s="240"/>
      <c r="H116" s="244">
        <v>99.010999999999996</v>
      </c>
      <c r="I116" s="116"/>
      <c r="J116" s="240"/>
      <c r="K116" s="240"/>
      <c r="L116" s="114"/>
      <c r="M116" s="117"/>
      <c r="N116" s="118"/>
      <c r="O116" s="118"/>
      <c r="P116" s="118"/>
      <c r="Q116" s="118"/>
      <c r="R116" s="118"/>
      <c r="S116" s="118"/>
      <c r="T116" s="119"/>
      <c r="AT116" s="115" t="s">
        <v>130</v>
      </c>
      <c r="AU116" s="115" t="s">
        <v>82</v>
      </c>
      <c r="AV116" s="11" t="s">
        <v>82</v>
      </c>
      <c r="AW116" s="11" t="s">
        <v>34</v>
      </c>
      <c r="AX116" s="11" t="s">
        <v>70</v>
      </c>
      <c r="AY116" s="115" t="s">
        <v>110</v>
      </c>
    </row>
    <row r="117" spans="1:65" s="12" customFormat="1">
      <c r="A117" s="245"/>
      <c r="B117" s="246"/>
      <c r="C117" s="245"/>
      <c r="D117" s="236" t="s">
        <v>130</v>
      </c>
      <c r="E117" s="237" t="s">
        <v>5</v>
      </c>
      <c r="F117" s="146" t="s">
        <v>134</v>
      </c>
      <c r="G117" s="245"/>
      <c r="H117" s="238">
        <v>99.010999999999996</v>
      </c>
      <c r="I117" s="121"/>
      <c r="J117" s="245"/>
      <c r="K117" s="245"/>
      <c r="L117" s="120"/>
      <c r="M117" s="122"/>
      <c r="N117" s="123"/>
      <c r="O117" s="123"/>
      <c r="P117" s="123"/>
      <c r="Q117" s="123"/>
      <c r="R117" s="123"/>
      <c r="S117" s="123"/>
      <c r="T117" s="124"/>
      <c r="AT117" s="125" t="s">
        <v>130</v>
      </c>
      <c r="AU117" s="125" t="s">
        <v>82</v>
      </c>
      <c r="AV117" s="12" t="s">
        <v>117</v>
      </c>
      <c r="AW117" s="12" t="s">
        <v>34</v>
      </c>
      <c r="AX117" s="12" t="s">
        <v>75</v>
      </c>
      <c r="AY117" s="125" t="s">
        <v>110</v>
      </c>
    </row>
    <row r="118" spans="1:65" s="1" customFormat="1" ht="22.5" customHeight="1">
      <c r="A118" s="161"/>
      <c r="B118" s="162"/>
      <c r="C118" s="256">
        <v>13</v>
      </c>
      <c r="D118" s="256" t="s">
        <v>112</v>
      </c>
      <c r="E118" s="257" t="s">
        <v>169</v>
      </c>
      <c r="F118" s="144" t="s">
        <v>170</v>
      </c>
      <c r="G118" s="258" t="s">
        <v>123</v>
      </c>
      <c r="H118" s="259">
        <v>160.636</v>
      </c>
      <c r="I118" s="108"/>
      <c r="J118" s="260">
        <f>ROUND(I118*H118,2)</f>
        <v>0</v>
      </c>
      <c r="K118" s="144" t="s">
        <v>5</v>
      </c>
      <c r="L118" s="39"/>
      <c r="M118" s="109" t="s">
        <v>5</v>
      </c>
      <c r="N118" s="110" t="s">
        <v>41</v>
      </c>
      <c r="O118" s="40"/>
      <c r="P118" s="111">
        <f>O118*H118</f>
        <v>0</v>
      </c>
      <c r="Q118" s="111">
        <v>0</v>
      </c>
      <c r="R118" s="111">
        <f>Q118*H118</f>
        <v>0</v>
      </c>
      <c r="S118" s="111">
        <v>3.9E-2</v>
      </c>
      <c r="T118" s="112">
        <f>S118*H118</f>
        <v>6.2648039999999998</v>
      </c>
      <c r="AR118" s="22" t="s">
        <v>117</v>
      </c>
      <c r="AT118" s="22" t="s">
        <v>112</v>
      </c>
      <c r="AU118" s="22" t="s">
        <v>82</v>
      </c>
      <c r="AY118" s="22" t="s">
        <v>110</v>
      </c>
      <c r="BE118" s="113">
        <f>IF(N118="základní",J118,0)</f>
        <v>0</v>
      </c>
      <c r="BF118" s="113">
        <f>IF(N118="snížená",J118,0)</f>
        <v>0</v>
      </c>
      <c r="BG118" s="113">
        <f>IF(N118="zákl. přenesená",J118,0)</f>
        <v>0</v>
      </c>
      <c r="BH118" s="113">
        <f>IF(N118="sníž. přenesená",J118,0)</f>
        <v>0</v>
      </c>
      <c r="BI118" s="113">
        <f>IF(N118="nulová",J118,0)</f>
        <v>0</v>
      </c>
      <c r="BJ118" s="22" t="s">
        <v>75</v>
      </c>
      <c r="BK118" s="113">
        <f>ROUND(I118*H118,2)</f>
        <v>0</v>
      </c>
      <c r="BL118" s="22" t="s">
        <v>117</v>
      </c>
      <c r="BM118" s="22" t="s">
        <v>171</v>
      </c>
    </row>
    <row r="119" spans="1:65" s="11" customFormat="1">
      <c r="A119" s="240"/>
      <c r="B119" s="241"/>
      <c r="C119" s="240"/>
      <c r="D119" s="242" t="s">
        <v>130</v>
      </c>
      <c r="E119" s="243" t="s">
        <v>5</v>
      </c>
      <c r="F119" s="148" t="s">
        <v>172</v>
      </c>
      <c r="G119" s="240"/>
      <c r="H119" s="244">
        <v>160.636</v>
      </c>
      <c r="I119" s="116"/>
      <c r="J119" s="240"/>
      <c r="K119" s="240"/>
      <c r="L119" s="114"/>
      <c r="M119" s="117"/>
      <c r="N119" s="118"/>
      <c r="O119" s="118"/>
      <c r="P119" s="118"/>
      <c r="Q119" s="118"/>
      <c r="R119" s="118"/>
      <c r="S119" s="118"/>
      <c r="T119" s="119"/>
      <c r="AT119" s="115" t="s">
        <v>130</v>
      </c>
      <c r="AU119" s="115" t="s">
        <v>82</v>
      </c>
      <c r="AV119" s="11" t="s">
        <v>82</v>
      </c>
      <c r="AW119" s="11" t="s">
        <v>34</v>
      </c>
      <c r="AX119" s="11" t="s">
        <v>70</v>
      </c>
      <c r="AY119" s="115" t="s">
        <v>110</v>
      </c>
    </row>
    <row r="120" spans="1:65" s="12" customFormat="1">
      <c r="A120" s="245"/>
      <c r="B120" s="246"/>
      <c r="C120" s="245"/>
      <c r="D120" s="236" t="s">
        <v>130</v>
      </c>
      <c r="E120" s="237" t="s">
        <v>5</v>
      </c>
      <c r="F120" s="146" t="s">
        <v>134</v>
      </c>
      <c r="G120" s="245"/>
      <c r="H120" s="238">
        <v>160.636</v>
      </c>
      <c r="I120" s="121"/>
      <c r="J120" s="245"/>
      <c r="K120" s="245"/>
      <c r="L120" s="120"/>
      <c r="M120" s="122"/>
      <c r="N120" s="123"/>
      <c r="O120" s="123"/>
      <c r="P120" s="123"/>
      <c r="Q120" s="123"/>
      <c r="R120" s="123"/>
      <c r="S120" s="123"/>
      <c r="T120" s="124"/>
      <c r="AT120" s="125" t="s">
        <v>130</v>
      </c>
      <c r="AU120" s="125" t="s">
        <v>82</v>
      </c>
      <c r="AV120" s="12" t="s">
        <v>117</v>
      </c>
      <c r="AW120" s="12" t="s">
        <v>34</v>
      </c>
      <c r="AX120" s="12" t="s">
        <v>75</v>
      </c>
      <c r="AY120" s="125" t="s">
        <v>110</v>
      </c>
    </row>
    <row r="121" spans="1:65" s="1" customFormat="1" ht="22.5" customHeight="1">
      <c r="A121" s="161"/>
      <c r="B121" s="162"/>
      <c r="C121" s="256">
        <v>14</v>
      </c>
      <c r="D121" s="256" t="s">
        <v>112</v>
      </c>
      <c r="E121" s="257" t="s">
        <v>173</v>
      </c>
      <c r="F121" s="144" t="s">
        <v>174</v>
      </c>
      <c r="G121" s="258" t="s">
        <v>123</v>
      </c>
      <c r="H121" s="259">
        <v>30.888000000000002</v>
      </c>
      <c r="I121" s="108"/>
      <c r="J121" s="260">
        <f>ROUND(I121*H121,2)</f>
        <v>0</v>
      </c>
      <c r="K121" s="144" t="s">
        <v>5</v>
      </c>
      <c r="L121" s="39"/>
      <c r="M121" s="109" t="s">
        <v>5</v>
      </c>
      <c r="N121" s="110" t="s">
        <v>41</v>
      </c>
      <c r="O121" s="40"/>
      <c r="P121" s="111">
        <f>O121*H121</f>
        <v>0</v>
      </c>
      <c r="Q121" s="111">
        <v>0</v>
      </c>
      <c r="R121" s="111">
        <f>Q121*H121</f>
        <v>0</v>
      </c>
      <c r="S121" s="111">
        <v>3.9E-2</v>
      </c>
      <c r="T121" s="112">
        <f>S121*H121</f>
        <v>1.2046320000000001</v>
      </c>
      <c r="AR121" s="22" t="s">
        <v>117</v>
      </c>
      <c r="AT121" s="22" t="s">
        <v>112</v>
      </c>
      <c r="AU121" s="22" t="s">
        <v>82</v>
      </c>
      <c r="AY121" s="22" t="s">
        <v>110</v>
      </c>
      <c r="BE121" s="113">
        <f>IF(N121="základní",J121,0)</f>
        <v>0</v>
      </c>
      <c r="BF121" s="113">
        <f>IF(N121="snížená",J121,0)</f>
        <v>0</v>
      </c>
      <c r="BG121" s="113">
        <f>IF(N121="zákl. přenesená",J121,0)</f>
        <v>0</v>
      </c>
      <c r="BH121" s="113">
        <f>IF(N121="sníž. přenesená",J121,0)</f>
        <v>0</v>
      </c>
      <c r="BI121" s="113">
        <f>IF(N121="nulová",J121,0)</f>
        <v>0</v>
      </c>
      <c r="BJ121" s="22" t="s">
        <v>75</v>
      </c>
      <c r="BK121" s="113">
        <f>ROUND(I121*H121,2)</f>
        <v>0</v>
      </c>
      <c r="BL121" s="22" t="s">
        <v>117</v>
      </c>
      <c r="BM121" s="22" t="s">
        <v>175</v>
      </c>
    </row>
    <row r="122" spans="1:65" s="1" customFormat="1" ht="31.5" customHeight="1">
      <c r="A122" s="161"/>
      <c r="B122" s="162"/>
      <c r="C122" s="256">
        <v>15</v>
      </c>
      <c r="D122" s="256" t="s">
        <v>112</v>
      </c>
      <c r="E122" s="257" t="s">
        <v>176</v>
      </c>
      <c r="F122" s="144" t="s">
        <v>177</v>
      </c>
      <c r="G122" s="258" t="s">
        <v>123</v>
      </c>
      <c r="H122" s="259">
        <v>3914.3470000000002</v>
      </c>
      <c r="I122" s="108"/>
      <c r="J122" s="260">
        <f>ROUND(I122*H122,2)</f>
        <v>0</v>
      </c>
      <c r="K122" s="144" t="s">
        <v>5</v>
      </c>
      <c r="L122" s="39"/>
      <c r="M122" s="109" t="s">
        <v>5</v>
      </c>
      <c r="N122" s="110" t="s">
        <v>41</v>
      </c>
      <c r="O122" s="40"/>
      <c r="P122" s="111">
        <f>O122*H122</f>
        <v>0</v>
      </c>
      <c r="Q122" s="111">
        <v>0</v>
      </c>
      <c r="R122" s="111">
        <f>Q122*H122</f>
        <v>0</v>
      </c>
      <c r="S122" s="111">
        <v>0.47</v>
      </c>
      <c r="T122" s="112">
        <f>S122*H122</f>
        <v>1839.7430899999999</v>
      </c>
      <c r="AR122" s="22" t="s">
        <v>117</v>
      </c>
      <c r="AT122" s="22" t="s">
        <v>112</v>
      </c>
      <c r="AU122" s="22" t="s">
        <v>82</v>
      </c>
      <c r="AY122" s="22" t="s">
        <v>110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22" t="s">
        <v>75</v>
      </c>
      <c r="BK122" s="113">
        <f>ROUND(I122*H122,2)</f>
        <v>0</v>
      </c>
      <c r="BL122" s="22" t="s">
        <v>117</v>
      </c>
      <c r="BM122" s="22" t="s">
        <v>178</v>
      </c>
    </row>
    <row r="123" spans="1:65" s="13" customFormat="1">
      <c r="A123" s="249"/>
      <c r="B123" s="250"/>
      <c r="C123" s="249"/>
      <c r="D123" s="242" t="s">
        <v>130</v>
      </c>
      <c r="E123" s="251" t="s">
        <v>5</v>
      </c>
      <c r="F123" s="151" t="s">
        <v>142</v>
      </c>
      <c r="G123" s="249"/>
      <c r="H123" s="252" t="s">
        <v>5</v>
      </c>
      <c r="I123" s="128"/>
      <c r="J123" s="249"/>
      <c r="K123" s="249"/>
      <c r="L123" s="126"/>
      <c r="M123" s="129"/>
      <c r="N123" s="130"/>
      <c r="O123" s="130"/>
      <c r="P123" s="130"/>
      <c r="Q123" s="130"/>
      <c r="R123" s="130"/>
      <c r="S123" s="130"/>
      <c r="T123" s="131"/>
      <c r="AT123" s="127" t="s">
        <v>130</v>
      </c>
      <c r="AU123" s="127" t="s">
        <v>82</v>
      </c>
      <c r="AV123" s="13" t="s">
        <v>75</v>
      </c>
      <c r="AW123" s="13" t="s">
        <v>34</v>
      </c>
      <c r="AX123" s="13" t="s">
        <v>70</v>
      </c>
      <c r="AY123" s="127" t="s">
        <v>110</v>
      </c>
    </row>
    <row r="124" spans="1:65" s="11" customFormat="1">
      <c r="A124" s="240"/>
      <c r="B124" s="241"/>
      <c r="C124" s="240"/>
      <c r="D124" s="242" t="s">
        <v>130</v>
      </c>
      <c r="E124" s="243" t="s">
        <v>5</v>
      </c>
      <c r="F124" s="148" t="s">
        <v>179</v>
      </c>
      <c r="G124" s="240"/>
      <c r="H124" s="244">
        <v>3562.9749999999999</v>
      </c>
      <c r="I124" s="116"/>
      <c r="J124" s="240"/>
      <c r="K124" s="240"/>
      <c r="L124" s="114"/>
      <c r="M124" s="117"/>
      <c r="N124" s="118"/>
      <c r="O124" s="118"/>
      <c r="P124" s="118"/>
      <c r="Q124" s="118"/>
      <c r="R124" s="118"/>
      <c r="S124" s="118"/>
      <c r="T124" s="119"/>
      <c r="AT124" s="115" t="s">
        <v>130</v>
      </c>
      <c r="AU124" s="115" t="s">
        <v>82</v>
      </c>
      <c r="AV124" s="11" t="s">
        <v>82</v>
      </c>
      <c r="AW124" s="11" t="s">
        <v>34</v>
      </c>
      <c r="AX124" s="11" t="s">
        <v>70</v>
      </c>
      <c r="AY124" s="115" t="s">
        <v>110</v>
      </c>
    </row>
    <row r="125" spans="1:65" s="11" customFormat="1">
      <c r="A125" s="240"/>
      <c r="B125" s="241"/>
      <c r="C125" s="240"/>
      <c r="D125" s="242" t="s">
        <v>130</v>
      </c>
      <c r="E125" s="243" t="s">
        <v>5</v>
      </c>
      <c r="F125" s="148" t="s">
        <v>180</v>
      </c>
      <c r="G125" s="240"/>
      <c r="H125" s="244">
        <v>351.37200000000001</v>
      </c>
      <c r="I125" s="116"/>
      <c r="J125" s="240"/>
      <c r="K125" s="240"/>
      <c r="L125" s="114"/>
      <c r="M125" s="117"/>
      <c r="N125" s="118"/>
      <c r="O125" s="118"/>
      <c r="P125" s="118"/>
      <c r="Q125" s="118"/>
      <c r="R125" s="118"/>
      <c r="S125" s="118"/>
      <c r="T125" s="119"/>
      <c r="AT125" s="115" t="s">
        <v>130</v>
      </c>
      <c r="AU125" s="115" t="s">
        <v>82</v>
      </c>
      <c r="AV125" s="11" t="s">
        <v>82</v>
      </c>
      <c r="AW125" s="11" t="s">
        <v>34</v>
      </c>
      <c r="AX125" s="11" t="s">
        <v>70</v>
      </c>
      <c r="AY125" s="115" t="s">
        <v>110</v>
      </c>
    </row>
    <row r="126" spans="1:65" s="12" customFormat="1">
      <c r="A126" s="245"/>
      <c r="B126" s="246"/>
      <c r="C126" s="245"/>
      <c r="D126" s="236" t="s">
        <v>130</v>
      </c>
      <c r="E126" s="237" t="s">
        <v>5</v>
      </c>
      <c r="F126" s="146" t="s">
        <v>134</v>
      </c>
      <c r="G126" s="245"/>
      <c r="H126" s="238">
        <v>3914.3470000000002</v>
      </c>
      <c r="I126" s="121"/>
      <c r="J126" s="245"/>
      <c r="K126" s="245"/>
      <c r="L126" s="120"/>
      <c r="M126" s="122"/>
      <c r="N126" s="123"/>
      <c r="O126" s="123"/>
      <c r="P126" s="123"/>
      <c r="Q126" s="123"/>
      <c r="R126" s="123"/>
      <c r="S126" s="123"/>
      <c r="T126" s="124"/>
      <c r="AT126" s="125" t="s">
        <v>130</v>
      </c>
      <c r="AU126" s="125" t="s">
        <v>82</v>
      </c>
      <c r="AV126" s="12" t="s">
        <v>117</v>
      </c>
      <c r="AW126" s="12" t="s">
        <v>34</v>
      </c>
      <c r="AX126" s="12" t="s">
        <v>75</v>
      </c>
      <c r="AY126" s="125" t="s">
        <v>110</v>
      </c>
    </row>
    <row r="127" spans="1:65" s="1" customFormat="1" ht="22.5" customHeight="1">
      <c r="A127" s="161"/>
      <c r="B127" s="162"/>
      <c r="C127" s="256">
        <v>16</v>
      </c>
      <c r="D127" s="256" t="s">
        <v>112</v>
      </c>
      <c r="E127" s="257" t="s">
        <v>181</v>
      </c>
      <c r="F127" s="144" t="s">
        <v>182</v>
      </c>
      <c r="G127" s="258" t="s">
        <v>123</v>
      </c>
      <c r="H127" s="259">
        <v>1042.229</v>
      </c>
      <c r="I127" s="108"/>
      <c r="J127" s="260">
        <f>ROUND(I127*H127,2)</f>
        <v>0</v>
      </c>
      <c r="K127" s="144" t="s">
        <v>116</v>
      </c>
      <c r="L127" s="39"/>
      <c r="M127" s="109" t="s">
        <v>5</v>
      </c>
      <c r="N127" s="110" t="s">
        <v>41</v>
      </c>
      <c r="O127" s="40"/>
      <c r="P127" s="111">
        <f>O127*H127</f>
        <v>0</v>
      </c>
      <c r="Q127" s="111">
        <v>0</v>
      </c>
      <c r="R127" s="111">
        <f>Q127*H127</f>
        <v>0</v>
      </c>
      <c r="S127" s="111">
        <v>0.3</v>
      </c>
      <c r="T127" s="112">
        <f>S127*H127</f>
        <v>312.6687</v>
      </c>
      <c r="AR127" s="22" t="s">
        <v>117</v>
      </c>
      <c r="AT127" s="22" t="s">
        <v>112</v>
      </c>
      <c r="AU127" s="22" t="s">
        <v>82</v>
      </c>
      <c r="AY127" s="22" t="s">
        <v>110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22" t="s">
        <v>75</v>
      </c>
      <c r="BK127" s="113">
        <f>ROUND(I127*H127,2)</f>
        <v>0</v>
      </c>
      <c r="BL127" s="22" t="s">
        <v>117</v>
      </c>
      <c r="BM127" s="22" t="s">
        <v>183</v>
      </c>
    </row>
    <row r="128" spans="1:65" s="13" customFormat="1">
      <c r="A128" s="249"/>
      <c r="B128" s="250"/>
      <c r="C128" s="249"/>
      <c r="D128" s="242" t="s">
        <v>130</v>
      </c>
      <c r="E128" s="251" t="s">
        <v>5</v>
      </c>
      <c r="F128" s="151" t="s">
        <v>184</v>
      </c>
      <c r="G128" s="249"/>
      <c r="H128" s="252" t="s">
        <v>5</v>
      </c>
      <c r="I128" s="128"/>
      <c r="J128" s="249"/>
      <c r="K128" s="249"/>
      <c r="L128" s="126"/>
      <c r="M128" s="129"/>
      <c r="N128" s="130"/>
      <c r="O128" s="130"/>
      <c r="P128" s="130"/>
      <c r="Q128" s="130"/>
      <c r="R128" s="130"/>
      <c r="S128" s="130"/>
      <c r="T128" s="131"/>
      <c r="AT128" s="127" t="s">
        <v>130</v>
      </c>
      <c r="AU128" s="127" t="s">
        <v>82</v>
      </c>
      <c r="AV128" s="13" t="s">
        <v>75</v>
      </c>
      <c r="AW128" s="13" t="s">
        <v>34</v>
      </c>
      <c r="AX128" s="13" t="s">
        <v>70</v>
      </c>
      <c r="AY128" s="127" t="s">
        <v>110</v>
      </c>
    </row>
    <row r="129" spans="1:65" s="11" customFormat="1">
      <c r="A129" s="240"/>
      <c r="B129" s="241"/>
      <c r="C129" s="240"/>
      <c r="D129" s="242" t="s">
        <v>130</v>
      </c>
      <c r="E129" s="243" t="s">
        <v>5</v>
      </c>
      <c r="F129" s="148" t="s">
        <v>185</v>
      </c>
      <c r="G129" s="240"/>
      <c r="H129" s="244">
        <v>237.96100000000001</v>
      </c>
      <c r="I129" s="116"/>
      <c r="J129" s="240"/>
      <c r="K129" s="240"/>
      <c r="L129" s="114"/>
      <c r="M129" s="117"/>
      <c r="N129" s="118"/>
      <c r="O129" s="118"/>
      <c r="P129" s="118"/>
      <c r="Q129" s="118"/>
      <c r="R129" s="118"/>
      <c r="S129" s="118"/>
      <c r="T129" s="119"/>
      <c r="AT129" s="115" t="s">
        <v>130</v>
      </c>
      <c r="AU129" s="115" t="s">
        <v>82</v>
      </c>
      <c r="AV129" s="11" t="s">
        <v>82</v>
      </c>
      <c r="AW129" s="11" t="s">
        <v>34</v>
      </c>
      <c r="AX129" s="11" t="s">
        <v>70</v>
      </c>
      <c r="AY129" s="115" t="s">
        <v>110</v>
      </c>
    </row>
    <row r="130" spans="1:65" s="11" customFormat="1">
      <c r="A130" s="240"/>
      <c r="B130" s="241"/>
      <c r="C130" s="240"/>
      <c r="D130" s="242" t="s">
        <v>130</v>
      </c>
      <c r="E130" s="243" t="s">
        <v>5</v>
      </c>
      <c r="F130" s="148" t="s">
        <v>186</v>
      </c>
      <c r="G130" s="240"/>
      <c r="H130" s="244">
        <v>804.26800000000003</v>
      </c>
      <c r="I130" s="116"/>
      <c r="J130" s="240"/>
      <c r="K130" s="240"/>
      <c r="L130" s="114"/>
      <c r="M130" s="117"/>
      <c r="N130" s="118"/>
      <c r="O130" s="118"/>
      <c r="P130" s="118"/>
      <c r="Q130" s="118"/>
      <c r="R130" s="118"/>
      <c r="S130" s="118"/>
      <c r="T130" s="119"/>
      <c r="AT130" s="115" t="s">
        <v>130</v>
      </c>
      <c r="AU130" s="115" t="s">
        <v>82</v>
      </c>
      <c r="AV130" s="11" t="s">
        <v>82</v>
      </c>
      <c r="AW130" s="11" t="s">
        <v>34</v>
      </c>
      <c r="AX130" s="11" t="s">
        <v>70</v>
      </c>
      <c r="AY130" s="115" t="s">
        <v>110</v>
      </c>
    </row>
    <row r="131" spans="1:65" s="12" customFormat="1">
      <c r="A131" s="245"/>
      <c r="B131" s="246"/>
      <c r="C131" s="245"/>
      <c r="D131" s="236" t="s">
        <v>130</v>
      </c>
      <c r="E131" s="237" t="s">
        <v>5</v>
      </c>
      <c r="F131" s="146" t="s">
        <v>134</v>
      </c>
      <c r="G131" s="245"/>
      <c r="H131" s="238">
        <v>1042.229</v>
      </c>
      <c r="I131" s="121"/>
      <c r="J131" s="245"/>
      <c r="K131" s="245"/>
      <c r="L131" s="120"/>
      <c r="M131" s="122"/>
      <c r="N131" s="123"/>
      <c r="O131" s="123"/>
      <c r="P131" s="123"/>
      <c r="Q131" s="123"/>
      <c r="R131" s="123"/>
      <c r="S131" s="123"/>
      <c r="T131" s="124"/>
      <c r="AT131" s="125" t="s">
        <v>130</v>
      </c>
      <c r="AU131" s="125" t="s">
        <v>82</v>
      </c>
      <c r="AV131" s="12" t="s">
        <v>117</v>
      </c>
      <c r="AW131" s="12" t="s">
        <v>34</v>
      </c>
      <c r="AX131" s="12" t="s">
        <v>75</v>
      </c>
      <c r="AY131" s="125" t="s">
        <v>110</v>
      </c>
    </row>
    <row r="132" spans="1:65" s="1" customFormat="1" ht="22.5" customHeight="1">
      <c r="A132" s="161"/>
      <c r="B132" s="162"/>
      <c r="C132" s="256">
        <v>17</v>
      </c>
      <c r="D132" s="256" t="s">
        <v>112</v>
      </c>
      <c r="E132" s="257" t="s">
        <v>187</v>
      </c>
      <c r="F132" s="144" t="s">
        <v>188</v>
      </c>
      <c r="G132" s="258" t="s">
        <v>189</v>
      </c>
      <c r="H132" s="259">
        <v>2</v>
      </c>
      <c r="I132" s="108"/>
      <c r="J132" s="260">
        <f>ROUND(I132*H132,2)</f>
        <v>0</v>
      </c>
      <c r="K132" s="144" t="s">
        <v>116</v>
      </c>
      <c r="L132" s="39"/>
      <c r="M132" s="109" t="s">
        <v>5</v>
      </c>
      <c r="N132" s="110" t="s">
        <v>41</v>
      </c>
      <c r="O132" s="40"/>
      <c r="P132" s="111">
        <f>O132*H132</f>
        <v>0</v>
      </c>
      <c r="Q132" s="111">
        <v>0</v>
      </c>
      <c r="R132" s="111">
        <f>Q132*H132</f>
        <v>0</v>
      </c>
      <c r="S132" s="111">
        <v>1</v>
      </c>
      <c r="T132" s="112">
        <f>S132*H132</f>
        <v>2</v>
      </c>
      <c r="AR132" s="22" t="s">
        <v>117</v>
      </c>
      <c r="AT132" s="22" t="s">
        <v>112</v>
      </c>
      <c r="AU132" s="22" t="s">
        <v>82</v>
      </c>
      <c r="AY132" s="22" t="s">
        <v>110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22" t="s">
        <v>75</v>
      </c>
      <c r="BK132" s="113">
        <f>ROUND(I132*H132,2)</f>
        <v>0</v>
      </c>
      <c r="BL132" s="22" t="s">
        <v>117</v>
      </c>
      <c r="BM132" s="22" t="s">
        <v>190</v>
      </c>
    </row>
    <row r="133" spans="1:65" s="13" customFormat="1">
      <c r="A133" s="249"/>
      <c r="B133" s="250"/>
      <c r="C133" s="249"/>
      <c r="D133" s="242" t="s">
        <v>130</v>
      </c>
      <c r="E133" s="251" t="s">
        <v>5</v>
      </c>
      <c r="F133" s="151" t="s">
        <v>191</v>
      </c>
      <c r="G133" s="249"/>
      <c r="H133" s="252" t="s">
        <v>5</v>
      </c>
      <c r="I133" s="128"/>
      <c r="J133" s="249"/>
      <c r="K133" s="249"/>
      <c r="L133" s="126"/>
      <c r="M133" s="129"/>
      <c r="N133" s="130"/>
      <c r="O133" s="130"/>
      <c r="P133" s="130"/>
      <c r="Q133" s="130"/>
      <c r="R133" s="130"/>
      <c r="S133" s="130"/>
      <c r="T133" s="131"/>
      <c r="AT133" s="127" t="s">
        <v>130</v>
      </c>
      <c r="AU133" s="127" t="s">
        <v>82</v>
      </c>
      <c r="AV133" s="13" t="s">
        <v>75</v>
      </c>
      <c r="AW133" s="13" t="s">
        <v>34</v>
      </c>
      <c r="AX133" s="13" t="s">
        <v>70</v>
      </c>
      <c r="AY133" s="127" t="s">
        <v>110</v>
      </c>
    </row>
    <row r="134" spans="1:65" s="11" customFormat="1">
      <c r="A134" s="240"/>
      <c r="B134" s="241"/>
      <c r="C134" s="240"/>
      <c r="D134" s="242" t="s">
        <v>130</v>
      </c>
      <c r="E134" s="243" t="s">
        <v>5</v>
      </c>
      <c r="F134" s="148" t="s">
        <v>82</v>
      </c>
      <c r="G134" s="240"/>
      <c r="H134" s="244">
        <v>2</v>
      </c>
      <c r="I134" s="116"/>
      <c r="J134" s="240"/>
      <c r="K134" s="240"/>
      <c r="L134" s="114"/>
      <c r="M134" s="117"/>
      <c r="N134" s="118"/>
      <c r="O134" s="118"/>
      <c r="P134" s="118"/>
      <c r="Q134" s="118"/>
      <c r="R134" s="118"/>
      <c r="S134" s="118"/>
      <c r="T134" s="119"/>
      <c r="AT134" s="115" t="s">
        <v>130</v>
      </c>
      <c r="AU134" s="115" t="s">
        <v>82</v>
      </c>
      <c r="AV134" s="11" t="s">
        <v>82</v>
      </c>
      <c r="AW134" s="11" t="s">
        <v>34</v>
      </c>
      <c r="AX134" s="11" t="s">
        <v>70</v>
      </c>
      <c r="AY134" s="115" t="s">
        <v>110</v>
      </c>
    </row>
    <row r="135" spans="1:65" s="12" customFormat="1">
      <c r="A135" s="245"/>
      <c r="B135" s="246"/>
      <c r="C135" s="245"/>
      <c r="D135" s="236" t="s">
        <v>130</v>
      </c>
      <c r="E135" s="237" t="s">
        <v>5</v>
      </c>
      <c r="F135" s="146" t="s">
        <v>134</v>
      </c>
      <c r="G135" s="245"/>
      <c r="H135" s="238">
        <v>2</v>
      </c>
      <c r="I135" s="121"/>
      <c r="J135" s="245"/>
      <c r="K135" s="245"/>
      <c r="L135" s="120"/>
      <c r="M135" s="122"/>
      <c r="N135" s="123"/>
      <c r="O135" s="123"/>
      <c r="P135" s="123"/>
      <c r="Q135" s="123"/>
      <c r="R135" s="123"/>
      <c r="S135" s="123"/>
      <c r="T135" s="124"/>
      <c r="AT135" s="125" t="s">
        <v>130</v>
      </c>
      <c r="AU135" s="125" t="s">
        <v>82</v>
      </c>
      <c r="AV135" s="12" t="s">
        <v>117</v>
      </c>
      <c r="AW135" s="12" t="s">
        <v>34</v>
      </c>
      <c r="AX135" s="12" t="s">
        <v>75</v>
      </c>
      <c r="AY135" s="125" t="s">
        <v>110</v>
      </c>
    </row>
    <row r="136" spans="1:65" s="1" customFormat="1" ht="22.5" customHeight="1">
      <c r="A136" s="161"/>
      <c r="B136" s="162"/>
      <c r="C136" s="256">
        <v>18</v>
      </c>
      <c r="D136" s="256" t="s">
        <v>112</v>
      </c>
      <c r="E136" s="257" t="s">
        <v>192</v>
      </c>
      <c r="F136" s="144" t="s">
        <v>193</v>
      </c>
      <c r="G136" s="258" t="s">
        <v>123</v>
      </c>
      <c r="H136" s="259">
        <v>4.3479999999999999</v>
      </c>
      <c r="I136" s="108"/>
      <c r="J136" s="260">
        <f>ROUND(I136*H136,2)</f>
        <v>0</v>
      </c>
      <c r="K136" s="144" t="s">
        <v>116</v>
      </c>
      <c r="L136" s="39"/>
      <c r="M136" s="109" t="s">
        <v>5</v>
      </c>
      <c r="N136" s="110" t="s">
        <v>41</v>
      </c>
      <c r="O136" s="40"/>
      <c r="P136" s="111">
        <f>O136*H136</f>
        <v>0</v>
      </c>
      <c r="Q136" s="111">
        <v>0</v>
      </c>
      <c r="R136" s="111">
        <f>Q136*H136</f>
        <v>0</v>
      </c>
      <c r="S136" s="111">
        <v>1.8049999999999999</v>
      </c>
      <c r="T136" s="112">
        <f>S136*H136</f>
        <v>7.8481399999999999</v>
      </c>
      <c r="AR136" s="22" t="s">
        <v>117</v>
      </c>
      <c r="AT136" s="22" t="s">
        <v>112</v>
      </c>
      <c r="AU136" s="22" t="s">
        <v>82</v>
      </c>
      <c r="AY136" s="22" t="s">
        <v>110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22" t="s">
        <v>75</v>
      </c>
      <c r="BK136" s="113">
        <f>ROUND(I136*H136,2)</f>
        <v>0</v>
      </c>
      <c r="BL136" s="22" t="s">
        <v>117</v>
      </c>
      <c r="BM136" s="22" t="s">
        <v>194</v>
      </c>
    </row>
    <row r="137" spans="1:65" s="13" customFormat="1">
      <c r="A137" s="249"/>
      <c r="B137" s="250"/>
      <c r="C137" s="249"/>
      <c r="D137" s="242" t="s">
        <v>130</v>
      </c>
      <c r="E137" s="251" t="s">
        <v>5</v>
      </c>
      <c r="F137" s="151" t="s">
        <v>195</v>
      </c>
      <c r="G137" s="249"/>
      <c r="H137" s="252" t="s">
        <v>5</v>
      </c>
      <c r="I137" s="128"/>
      <c r="J137" s="249"/>
      <c r="K137" s="249"/>
      <c r="L137" s="126"/>
      <c r="M137" s="129"/>
      <c r="N137" s="130"/>
      <c r="O137" s="130"/>
      <c r="P137" s="130"/>
      <c r="Q137" s="130"/>
      <c r="R137" s="130"/>
      <c r="S137" s="130"/>
      <c r="T137" s="131"/>
      <c r="AT137" s="127" t="s">
        <v>130</v>
      </c>
      <c r="AU137" s="127" t="s">
        <v>82</v>
      </c>
      <c r="AV137" s="13" t="s">
        <v>75</v>
      </c>
      <c r="AW137" s="13" t="s">
        <v>34</v>
      </c>
      <c r="AX137" s="13" t="s">
        <v>70</v>
      </c>
      <c r="AY137" s="127" t="s">
        <v>110</v>
      </c>
    </row>
    <row r="138" spans="1:65" s="11" customFormat="1">
      <c r="A138" s="240"/>
      <c r="B138" s="241"/>
      <c r="C138" s="240"/>
      <c r="D138" s="242" t="s">
        <v>130</v>
      </c>
      <c r="E138" s="243" t="s">
        <v>5</v>
      </c>
      <c r="F138" s="148" t="s">
        <v>196</v>
      </c>
      <c r="G138" s="240"/>
      <c r="H138" s="244">
        <v>4.3479999999999999</v>
      </c>
      <c r="I138" s="116"/>
      <c r="J138" s="240"/>
      <c r="K138" s="240"/>
      <c r="L138" s="114"/>
      <c r="M138" s="117"/>
      <c r="N138" s="118"/>
      <c r="O138" s="118"/>
      <c r="P138" s="118"/>
      <c r="Q138" s="118"/>
      <c r="R138" s="118"/>
      <c r="S138" s="118"/>
      <c r="T138" s="119"/>
      <c r="AT138" s="115" t="s">
        <v>130</v>
      </c>
      <c r="AU138" s="115" t="s">
        <v>82</v>
      </c>
      <c r="AV138" s="11" t="s">
        <v>82</v>
      </c>
      <c r="AW138" s="11" t="s">
        <v>34</v>
      </c>
      <c r="AX138" s="11" t="s">
        <v>70</v>
      </c>
      <c r="AY138" s="115" t="s">
        <v>110</v>
      </c>
    </row>
    <row r="139" spans="1:65" s="12" customFormat="1">
      <c r="A139" s="245"/>
      <c r="B139" s="246"/>
      <c r="C139" s="245"/>
      <c r="D139" s="236" t="s">
        <v>130</v>
      </c>
      <c r="E139" s="237" t="s">
        <v>5</v>
      </c>
      <c r="F139" s="146" t="s">
        <v>134</v>
      </c>
      <c r="G139" s="245"/>
      <c r="H139" s="238">
        <v>4.3479999999999999</v>
      </c>
      <c r="I139" s="121"/>
      <c r="J139" s="245"/>
      <c r="K139" s="245"/>
      <c r="L139" s="120"/>
      <c r="M139" s="122"/>
      <c r="N139" s="123"/>
      <c r="O139" s="123"/>
      <c r="P139" s="123"/>
      <c r="Q139" s="123"/>
      <c r="R139" s="123"/>
      <c r="S139" s="123"/>
      <c r="T139" s="124"/>
      <c r="AT139" s="125" t="s">
        <v>130</v>
      </c>
      <c r="AU139" s="125" t="s">
        <v>82</v>
      </c>
      <c r="AV139" s="12" t="s">
        <v>117</v>
      </c>
      <c r="AW139" s="12" t="s">
        <v>34</v>
      </c>
      <c r="AX139" s="12" t="s">
        <v>75</v>
      </c>
      <c r="AY139" s="125" t="s">
        <v>110</v>
      </c>
    </row>
    <row r="140" spans="1:65" s="1" customFormat="1" ht="31.5" customHeight="1">
      <c r="A140" s="161"/>
      <c r="B140" s="162"/>
      <c r="C140" s="256">
        <v>19</v>
      </c>
      <c r="D140" s="256" t="s">
        <v>112</v>
      </c>
      <c r="E140" s="257" t="s">
        <v>197</v>
      </c>
      <c r="F140" s="144" t="s">
        <v>225</v>
      </c>
      <c r="G140" s="258" t="s">
        <v>189</v>
      </c>
      <c r="H140" s="259">
        <v>2756.5810000000001</v>
      </c>
      <c r="I140" s="108"/>
      <c r="J140" s="260">
        <f>ROUND(I140*H140,2)</f>
        <v>0</v>
      </c>
      <c r="K140" s="144" t="s">
        <v>5</v>
      </c>
      <c r="L140" s="39"/>
      <c r="M140" s="109" t="s">
        <v>5</v>
      </c>
      <c r="N140" s="110" t="s">
        <v>41</v>
      </c>
      <c r="O140" s="40"/>
      <c r="P140" s="111">
        <f>O140*H140</f>
        <v>0</v>
      </c>
      <c r="Q140" s="111">
        <v>0</v>
      </c>
      <c r="R140" s="111">
        <f>Q140*H140</f>
        <v>0</v>
      </c>
      <c r="S140" s="111">
        <v>0</v>
      </c>
      <c r="T140" s="112">
        <f>S140*H140</f>
        <v>0</v>
      </c>
      <c r="AR140" s="22" t="s">
        <v>117</v>
      </c>
      <c r="AT140" s="22" t="s">
        <v>112</v>
      </c>
      <c r="AU140" s="22" t="s">
        <v>82</v>
      </c>
      <c r="AY140" s="22" t="s">
        <v>110</v>
      </c>
      <c r="BE140" s="113">
        <f>IF(N140="základní",J140,0)</f>
        <v>0</v>
      </c>
      <c r="BF140" s="113">
        <f>IF(N140="snížená",J140,0)</f>
        <v>0</v>
      </c>
      <c r="BG140" s="113">
        <f>IF(N140="zákl. přenesená",J140,0)</f>
        <v>0</v>
      </c>
      <c r="BH140" s="113">
        <f>IF(N140="sníž. přenesená",J140,0)</f>
        <v>0</v>
      </c>
      <c r="BI140" s="113">
        <f>IF(N140="nulová",J140,0)</f>
        <v>0</v>
      </c>
      <c r="BJ140" s="22" t="s">
        <v>75</v>
      </c>
      <c r="BK140" s="113">
        <f>ROUND(I140*H140,2)</f>
        <v>0</v>
      </c>
      <c r="BL140" s="22" t="s">
        <v>117</v>
      </c>
      <c r="BM140" s="22" t="s">
        <v>198</v>
      </c>
    </row>
    <row r="141" spans="1:65" s="1" customFormat="1" ht="31.5" customHeight="1">
      <c r="A141" s="161"/>
      <c r="B141" s="162"/>
      <c r="C141" s="256">
        <v>20</v>
      </c>
      <c r="D141" s="256" t="s">
        <v>112</v>
      </c>
      <c r="E141" s="257" t="s">
        <v>199</v>
      </c>
      <c r="F141" s="144" t="s">
        <v>200</v>
      </c>
      <c r="G141" s="258" t="s">
        <v>189</v>
      </c>
      <c r="H141" s="259">
        <v>40</v>
      </c>
      <c r="I141" s="108"/>
      <c r="J141" s="260">
        <f>ROUND(I141*H141,2)</f>
        <v>0</v>
      </c>
      <c r="K141" s="144" t="s">
        <v>5</v>
      </c>
      <c r="L141" s="39"/>
      <c r="M141" s="109" t="s">
        <v>5</v>
      </c>
      <c r="N141" s="110" t="s">
        <v>41</v>
      </c>
      <c r="O141" s="40"/>
      <c r="P141" s="111">
        <f>O141*H141</f>
        <v>0</v>
      </c>
      <c r="Q141" s="111">
        <v>0</v>
      </c>
      <c r="R141" s="111">
        <f>Q141*H141</f>
        <v>0</v>
      </c>
      <c r="S141" s="111">
        <v>0</v>
      </c>
      <c r="T141" s="112">
        <f>S141*H141</f>
        <v>0</v>
      </c>
      <c r="AR141" s="22" t="s">
        <v>117</v>
      </c>
      <c r="AT141" s="22" t="s">
        <v>112</v>
      </c>
      <c r="AU141" s="22" t="s">
        <v>82</v>
      </c>
      <c r="AY141" s="22" t="s">
        <v>110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22" t="s">
        <v>75</v>
      </c>
      <c r="BK141" s="113">
        <f>ROUND(I141*H141,2)</f>
        <v>0</v>
      </c>
      <c r="BL141" s="22" t="s">
        <v>117</v>
      </c>
      <c r="BM141" s="22" t="s">
        <v>201</v>
      </c>
    </row>
    <row r="142" spans="1:65" s="1" customFormat="1" ht="31.5" customHeight="1">
      <c r="A142" s="161"/>
      <c r="B142" s="162"/>
      <c r="C142" s="256">
        <v>21</v>
      </c>
      <c r="D142" s="256" t="s">
        <v>112</v>
      </c>
      <c r="E142" s="257" t="s">
        <v>202</v>
      </c>
      <c r="F142" s="144" t="s">
        <v>203</v>
      </c>
      <c r="G142" s="258" t="s">
        <v>189</v>
      </c>
      <c r="H142" s="259">
        <v>11.55</v>
      </c>
      <c r="I142" s="108"/>
      <c r="J142" s="260">
        <f>ROUND(I142*H142,2)</f>
        <v>0</v>
      </c>
      <c r="K142" s="144" t="s">
        <v>5</v>
      </c>
      <c r="L142" s="39"/>
      <c r="M142" s="109" t="s">
        <v>5</v>
      </c>
      <c r="N142" s="110" t="s">
        <v>41</v>
      </c>
      <c r="O142" s="40"/>
      <c r="P142" s="111">
        <f>O142*H142</f>
        <v>0</v>
      </c>
      <c r="Q142" s="111">
        <v>0</v>
      </c>
      <c r="R142" s="111">
        <f>Q142*H142</f>
        <v>0</v>
      </c>
      <c r="S142" s="111">
        <v>0</v>
      </c>
      <c r="T142" s="112">
        <f>S142*H142</f>
        <v>0</v>
      </c>
      <c r="AR142" s="22" t="s">
        <v>117</v>
      </c>
      <c r="AT142" s="22" t="s">
        <v>112</v>
      </c>
      <c r="AU142" s="22" t="s">
        <v>82</v>
      </c>
      <c r="AY142" s="22" t="s">
        <v>110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22" t="s">
        <v>75</v>
      </c>
      <c r="BK142" s="113">
        <f>ROUND(I142*H142,2)</f>
        <v>0</v>
      </c>
      <c r="BL142" s="22" t="s">
        <v>117</v>
      </c>
      <c r="BM142" s="22" t="s">
        <v>204</v>
      </c>
    </row>
    <row r="143" spans="1:65" s="10" customFormat="1" ht="37.35" customHeight="1">
      <c r="A143" s="223"/>
      <c r="B143" s="224"/>
      <c r="C143" s="223"/>
      <c r="D143" s="228" t="s">
        <v>69</v>
      </c>
      <c r="E143" s="152" t="s">
        <v>205</v>
      </c>
      <c r="F143" s="152" t="s">
        <v>206</v>
      </c>
      <c r="G143" s="223"/>
      <c r="H143" s="223"/>
      <c r="I143" s="101"/>
      <c r="J143" s="253">
        <f>BK143</f>
        <v>0</v>
      </c>
      <c r="K143" s="223"/>
      <c r="L143" s="99"/>
      <c r="M143" s="102"/>
      <c r="N143" s="103"/>
      <c r="O143" s="103"/>
      <c r="P143" s="104">
        <f>SUM(P144:P146)</f>
        <v>0</v>
      </c>
      <c r="Q143" s="103"/>
      <c r="R143" s="104">
        <f>SUM(R144:R146)</f>
        <v>0</v>
      </c>
      <c r="S143" s="103"/>
      <c r="T143" s="105">
        <f>SUM(T144:T146)</f>
        <v>0</v>
      </c>
      <c r="AR143" s="100" t="s">
        <v>117</v>
      </c>
      <c r="AT143" s="106" t="s">
        <v>69</v>
      </c>
      <c r="AU143" s="106" t="s">
        <v>70</v>
      </c>
      <c r="AY143" s="100" t="s">
        <v>110</v>
      </c>
      <c r="BK143" s="107">
        <f>SUM(BK144:BK146)</f>
        <v>0</v>
      </c>
    </row>
    <row r="144" spans="1:65" s="1" customFormat="1" ht="22.5" customHeight="1">
      <c r="A144" s="161"/>
      <c r="B144" s="162"/>
      <c r="C144" s="256">
        <v>22</v>
      </c>
      <c r="D144" s="256" t="s">
        <v>112</v>
      </c>
      <c r="E144" s="257" t="s">
        <v>207</v>
      </c>
      <c r="F144" s="144" t="s">
        <v>236</v>
      </c>
      <c r="G144" s="258" t="s">
        <v>208</v>
      </c>
      <c r="H144" s="259">
        <v>1</v>
      </c>
      <c r="I144" s="108"/>
      <c r="J144" s="260">
        <f>ROUND(I144*H144,2)</f>
        <v>0</v>
      </c>
      <c r="K144" s="144" t="s">
        <v>5</v>
      </c>
      <c r="L144" s="39"/>
      <c r="M144" s="109" t="s">
        <v>5</v>
      </c>
      <c r="N144" s="110" t="s">
        <v>41</v>
      </c>
      <c r="O144" s="40"/>
      <c r="P144" s="111">
        <f>O144*H144</f>
        <v>0</v>
      </c>
      <c r="Q144" s="111">
        <v>0</v>
      </c>
      <c r="R144" s="111">
        <f>Q144*H144</f>
        <v>0</v>
      </c>
      <c r="S144" s="111">
        <v>0</v>
      </c>
      <c r="T144" s="112">
        <f>S144*H144</f>
        <v>0</v>
      </c>
      <c r="AR144" s="22" t="s">
        <v>209</v>
      </c>
      <c r="AT144" s="22" t="s">
        <v>112</v>
      </c>
      <c r="AU144" s="22" t="s">
        <v>75</v>
      </c>
      <c r="AY144" s="22" t="s">
        <v>110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22" t="s">
        <v>75</v>
      </c>
      <c r="BK144" s="113">
        <f>ROUND(I144*H144,2)</f>
        <v>0</v>
      </c>
      <c r="BL144" s="22" t="s">
        <v>209</v>
      </c>
      <c r="BM144" s="22" t="s">
        <v>210</v>
      </c>
    </row>
    <row r="145" spans="1:65" s="1" customFormat="1" ht="22.5" customHeight="1">
      <c r="A145" s="161"/>
      <c r="B145" s="162"/>
      <c r="C145" s="256">
        <v>23</v>
      </c>
      <c r="D145" s="256" t="s">
        <v>112</v>
      </c>
      <c r="E145" s="257" t="s">
        <v>211</v>
      </c>
      <c r="F145" s="144" t="s">
        <v>212</v>
      </c>
      <c r="G145" s="258" t="s">
        <v>208</v>
      </c>
      <c r="H145" s="259">
        <v>1</v>
      </c>
      <c r="I145" s="108"/>
      <c r="J145" s="260">
        <f>ROUND(I145*H145,2)</f>
        <v>0</v>
      </c>
      <c r="K145" s="144" t="s">
        <v>5</v>
      </c>
      <c r="L145" s="39"/>
      <c r="M145" s="109" t="s">
        <v>5</v>
      </c>
      <c r="N145" s="110" t="s">
        <v>41</v>
      </c>
      <c r="O145" s="40"/>
      <c r="P145" s="111">
        <f>O145*H145</f>
        <v>0</v>
      </c>
      <c r="Q145" s="111">
        <v>0</v>
      </c>
      <c r="R145" s="111">
        <f>Q145*H145</f>
        <v>0</v>
      </c>
      <c r="S145" s="111">
        <v>0</v>
      </c>
      <c r="T145" s="112">
        <f>S145*H145</f>
        <v>0</v>
      </c>
      <c r="AR145" s="22" t="s">
        <v>209</v>
      </c>
      <c r="AT145" s="22" t="s">
        <v>112</v>
      </c>
      <c r="AU145" s="22" t="s">
        <v>75</v>
      </c>
      <c r="AY145" s="22" t="s">
        <v>110</v>
      </c>
      <c r="BE145" s="113">
        <f>IF(N145="základní",J145,0)</f>
        <v>0</v>
      </c>
      <c r="BF145" s="113">
        <f>IF(N145="snížená",J145,0)</f>
        <v>0</v>
      </c>
      <c r="BG145" s="113">
        <f>IF(N145="zákl. přenesená",J145,0)</f>
        <v>0</v>
      </c>
      <c r="BH145" s="113">
        <f>IF(N145="sníž. přenesená",J145,0)</f>
        <v>0</v>
      </c>
      <c r="BI145" s="113">
        <f>IF(N145="nulová",J145,0)</f>
        <v>0</v>
      </c>
      <c r="BJ145" s="22" t="s">
        <v>75</v>
      </c>
      <c r="BK145" s="113">
        <f>ROUND(I145*H145,2)</f>
        <v>0</v>
      </c>
      <c r="BL145" s="22" t="s">
        <v>209</v>
      </c>
      <c r="BM145" s="22" t="s">
        <v>213</v>
      </c>
    </row>
    <row r="146" spans="1:65" s="1" customFormat="1" ht="22.5" customHeight="1">
      <c r="A146" s="161"/>
      <c r="B146" s="162"/>
      <c r="C146" s="256">
        <v>24</v>
      </c>
      <c r="D146" s="256" t="s">
        <v>112</v>
      </c>
      <c r="E146" s="257" t="s">
        <v>214</v>
      </c>
      <c r="F146" s="144" t="s">
        <v>215</v>
      </c>
      <c r="G146" s="258" t="s">
        <v>208</v>
      </c>
      <c r="H146" s="259">
        <v>1</v>
      </c>
      <c r="I146" s="108"/>
      <c r="J146" s="260">
        <f>ROUND(I146*H146,2)</f>
        <v>0</v>
      </c>
      <c r="K146" s="144" t="s">
        <v>5</v>
      </c>
      <c r="L146" s="39"/>
      <c r="M146" s="109" t="s">
        <v>5</v>
      </c>
      <c r="N146" s="110" t="s">
        <v>41</v>
      </c>
      <c r="O146" s="40"/>
      <c r="P146" s="111">
        <f>O146*H146</f>
        <v>0</v>
      </c>
      <c r="Q146" s="111">
        <v>0</v>
      </c>
      <c r="R146" s="111">
        <f>Q146*H146</f>
        <v>0</v>
      </c>
      <c r="S146" s="111">
        <v>0</v>
      </c>
      <c r="T146" s="112">
        <f>S146*H146</f>
        <v>0</v>
      </c>
      <c r="AR146" s="22" t="s">
        <v>209</v>
      </c>
      <c r="AT146" s="22" t="s">
        <v>112</v>
      </c>
      <c r="AU146" s="22" t="s">
        <v>75</v>
      </c>
      <c r="AY146" s="22" t="s">
        <v>110</v>
      </c>
      <c r="BE146" s="113">
        <f>IF(N146="základní",J146,0)</f>
        <v>0</v>
      </c>
      <c r="BF146" s="113">
        <f>IF(N146="snížená",J146,0)</f>
        <v>0</v>
      </c>
      <c r="BG146" s="113">
        <f>IF(N146="zákl. přenesená",J146,0)</f>
        <v>0</v>
      </c>
      <c r="BH146" s="113">
        <f>IF(N146="sníž. přenesená",J146,0)</f>
        <v>0</v>
      </c>
      <c r="BI146" s="113">
        <f>IF(N146="nulová",J146,0)</f>
        <v>0</v>
      </c>
      <c r="BJ146" s="22" t="s">
        <v>75</v>
      </c>
      <c r="BK146" s="113">
        <f>ROUND(I146*H146,2)</f>
        <v>0</v>
      </c>
      <c r="BL146" s="22" t="s">
        <v>209</v>
      </c>
      <c r="BM146" s="22" t="s">
        <v>216</v>
      </c>
    </row>
    <row r="147" spans="1:65" s="10" customFormat="1" ht="37.35" customHeight="1">
      <c r="A147" s="223"/>
      <c r="B147" s="224"/>
      <c r="C147" s="223"/>
      <c r="D147" s="228" t="s">
        <v>69</v>
      </c>
      <c r="E147" s="152" t="s">
        <v>217</v>
      </c>
      <c r="F147" s="152" t="s">
        <v>218</v>
      </c>
      <c r="G147" s="223"/>
      <c r="H147" s="223"/>
      <c r="I147" s="101"/>
      <c r="J147" s="253">
        <f>BK147</f>
        <v>0</v>
      </c>
      <c r="K147" s="223"/>
      <c r="L147" s="99"/>
      <c r="M147" s="102"/>
      <c r="N147" s="103"/>
      <c r="O147" s="103"/>
      <c r="P147" s="104">
        <f>SUM(P148:P149)</f>
        <v>0</v>
      </c>
      <c r="Q147" s="103"/>
      <c r="R147" s="104">
        <f>SUM(R148:R149)</f>
        <v>0</v>
      </c>
      <c r="S147" s="103"/>
      <c r="T147" s="105">
        <f>SUM(T148:T149)</f>
        <v>0</v>
      </c>
      <c r="AR147" s="100" t="s">
        <v>126</v>
      </c>
      <c r="AT147" s="106" t="s">
        <v>69</v>
      </c>
      <c r="AU147" s="106" t="s">
        <v>70</v>
      </c>
      <c r="AY147" s="100" t="s">
        <v>110</v>
      </c>
      <c r="BK147" s="107">
        <f>SUM(BK148:BK149)</f>
        <v>0</v>
      </c>
    </row>
    <row r="148" spans="1:65" s="1" customFormat="1" ht="22.5" customHeight="1">
      <c r="A148" s="161"/>
      <c r="B148" s="162"/>
      <c r="C148" s="256">
        <v>25</v>
      </c>
      <c r="D148" s="256" t="s">
        <v>112</v>
      </c>
      <c r="E148" s="257" t="s">
        <v>219</v>
      </c>
      <c r="F148" s="144" t="s">
        <v>220</v>
      </c>
      <c r="G148" s="258" t="s">
        <v>5</v>
      </c>
      <c r="H148" s="259">
        <v>1</v>
      </c>
      <c r="I148" s="108"/>
      <c r="J148" s="260">
        <f>ROUND(I148*H148,2)</f>
        <v>0</v>
      </c>
      <c r="K148" s="144" t="s">
        <v>5</v>
      </c>
      <c r="L148" s="39"/>
      <c r="M148" s="109" t="s">
        <v>5</v>
      </c>
      <c r="N148" s="110" t="s">
        <v>41</v>
      </c>
      <c r="O148" s="40"/>
      <c r="P148" s="111">
        <f>O148*H148</f>
        <v>0</v>
      </c>
      <c r="Q148" s="111">
        <v>0</v>
      </c>
      <c r="R148" s="111">
        <f>Q148*H148</f>
        <v>0</v>
      </c>
      <c r="S148" s="111">
        <v>0</v>
      </c>
      <c r="T148" s="112">
        <f>S148*H148</f>
        <v>0</v>
      </c>
      <c r="AR148" s="22" t="s">
        <v>117</v>
      </c>
      <c r="AT148" s="22" t="s">
        <v>112</v>
      </c>
      <c r="AU148" s="22" t="s">
        <v>75</v>
      </c>
      <c r="AY148" s="22" t="s">
        <v>110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22" t="s">
        <v>75</v>
      </c>
      <c r="BK148" s="113">
        <f>ROUND(I148*H148,2)</f>
        <v>0</v>
      </c>
      <c r="BL148" s="22" t="s">
        <v>117</v>
      </c>
      <c r="BM148" s="22" t="s">
        <v>221</v>
      </c>
    </row>
    <row r="149" spans="1:65" s="1" customFormat="1" ht="22.5" customHeight="1">
      <c r="A149" s="161"/>
      <c r="B149" s="162"/>
      <c r="C149" s="256">
        <v>26</v>
      </c>
      <c r="D149" s="256" t="s">
        <v>112</v>
      </c>
      <c r="E149" s="257" t="s">
        <v>222</v>
      </c>
      <c r="F149" s="144" t="s">
        <v>223</v>
      </c>
      <c r="G149" s="258" t="s">
        <v>5</v>
      </c>
      <c r="H149" s="259">
        <v>1</v>
      </c>
      <c r="I149" s="108"/>
      <c r="J149" s="260">
        <f>ROUND(I149*H149,2)</f>
        <v>0</v>
      </c>
      <c r="K149" s="144" t="s">
        <v>5</v>
      </c>
      <c r="L149" s="39"/>
      <c r="M149" s="109" t="s">
        <v>5</v>
      </c>
      <c r="N149" s="132" t="s">
        <v>41</v>
      </c>
      <c r="O149" s="133"/>
      <c r="P149" s="134">
        <f>O149*H149</f>
        <v>0</v>
      </c>
      <c r="Q149" s="134">
        <v>0</v>
      </c>
      <c r="R149" s="134">
        <f>Q149*H149</f>
        <v>0</v>
      </c>
      <c r="S149" s="134">
        <v>0</v>
      </c>
      <c r="T149" s="135">
        <f>S149*H149</f>
        <v>0</v>
      </c>
      <c r="AR149" s="22" t="s">
        <v>117</v>
      </c>
      <c r="AT149" s="22" t="s">
        <v>112</v>
      </c>
      <c r="AU149" s="22" t="s">
        <v>75</v>
      </c>
      <c r="AY149" s="22" t="s">
        <v>110</v>
      </c>
      <c r="BE149" s="113">
        <f>IF(N149="základní",J149,0)</f>
        <v>0</v>
      </c>
      <c r="BF149" s="113">
        <f>IF(N149="snížená",J149,0)</f>
        <v>0</v>
      </c>
      <c r="BG149" s="113">
        <f>IF(N149="zákl. přenesená",J149,0)</f>
        <v>0</v>
      </c>
      <c r="BH149" s="113">
        <f>IF(N149="sníž. přenesená",J149,0)</f>
        <v>0</v>
      </c>
      <c r="BI149" s="113">
        <f>IF(N149="nulová",J149,0)</f>
        <v>0</v>
      </c>
      <c r="BJ149" s="22" t="s">
        <v>75</v>
      </c>
      <c r="BK149" s="113">
        <f>ROUND(I149*H149,2)</f>
        <v>0</v>
      </c>
      <c r="BL149" s="22" t="s">
        <v>117</v>
      </c>
      <c r="BM149" s="22" t="s">
        <v>224</v>
      </c>
    </row>
    <row r="150" spans="1:65" s="1" customFormat="1" ht="6.95" customHeight="1">
      <c r="A150" s="161"/>
      <c r="B150" s="186"/>
      <c r="C150" s="187"/>
      <c r="D150" s="187"/>
      <c r="E150" s="187"/>
      <c r="F150" s="187"/>
      <c r="G150" s="187"/>
      <c r="H150" s="187"/>
      <c r="I150" s="187"/>
      <c r="J150" s="187"/>
      <c r="K150" s="187"/>
      <c r="L150" s="39"/>
    </row>
    <row r="151" spans="1:65">
      <c r="A151" s="153"/>
      <c r="B151" s="153"/>
      <c r="C151" s="153"/>
      <c r="D151" s="153"/>
      <c r="E151" s="153"/>
      <c r="F151" s="153"/>
      <c r="G151" s="153"/>
      <c r="H151" s="153"/>
      <c r="J151" s="153"/>
      <c r="K151" s="153"/>
    </row>
    <row r="152" spans="1:65">
      <c r="A152" s="153"/>
      <c r="B152" s="153"/>
      <c r="C152" s="153"/>
      <c r="D152" s="153"/>
      <c r="E152" s="153"/>
      <c r="F152" s="153"/>
      <c r="G152" s="153"/>
      <c r="H152" s="153"/>
      <c r="J152" s="153"/>
      <c r="K152" s="153"/>
    </row>
    <row r="153" spans="1:65">
      <c r="A153" s="153"/>
      <c r="B153" s="153"/>
      <c r="C153" s="153"/>
      <c r="D153" s="153"/>
      <c r="E153" s="153"/>
      <c r="F153" s="153"/>
      <c r="G153" s="153"/>
      <c r="H153" s="153"/>
      <c r="J153" s="153"/>
      <c r="K153" s="153"/>
    </row>
    <row r="154" spans="1:65">
      <c r="A154" s="153"/>
      <c r="B154" s="153"/>
      <c r="C154" s="153"/>
      <c r="D154" s="153"/>
      <c r="E154" s="153"/>
      <c r="F154" s="153"/>
      <c r="G154" s="153"/>
      <c r="H154" s="153"/>
      <c r="J154" s="153"/>
      <c r="K154" s="153"/>
    </row>
    <row r="155" spans="1:65">
      <c r="A155" s="153"/>
      <c r="B155" s="153"/>
      <c r="C155" s="153"/>
      <c r="D155" s="153"/>
      <c r="E155" s="153"/>
      <c r="F155" s="153"/>
      <c r="G155" s="153"/>
      <c r="H155" s="153"/>
      <c r="J155" s="153"/>
      <c r="K155" s="153"/>
    </row>
    <row r="156" spans="1:65">
      <c r="A156" s="153"/>
      <c r="B156" s="153"/>
      <c r="C156" s="153"/>
      <c r="D156" s="153"/>
      <c r="E156" s="153"/>
      <c r="F156" s="153"/>
      <c r="G156" s="153"/>
      <c r="H156" s="153"/>
      <c r="J156" s="153"/>
      <c r="K156" s="153"/>
    </row>
  </sheetData>
  <sheetProtection sheet="1" objects="1" scenarios="1"/>
  <autoFilter ref="C74:K149"/>
  <mergeCells count="6">
    <mergeCell ref="E67:H67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SY317 - Demolice objektu ...</vt:lpstr>
      <vt:lpstr>'Rekapitulace stavby'!Názvy_tisku</vt:lpstr>
      <vt:lpstr>'SY317 - Demolice objektu ...'!Názvy_tisku</vt:lpstr>
      <vt:lpstr>'Rekapitulace stavby'!Oblast_tisku</vt:lpstr>
      <vt:lpstr>'SY317 - Demolice objektu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Vladimír Ryšina</dc:creator>
  <cp:lastModifiedBy>Eliška Erbenová</cp:lastModifiedBy>
  <dcterms:created xsi:type="dcterms:W3CDTF">2017-10-16T10:16:37Z</dcterms:created>
  <dcterms:modified xsi:type="dcterms:W3CDTF">2017-10-20T06:39:14Z</dcterms:modified>
</cp:coreProperties>
</file>