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5200" windowHeight="11985" activeTab="0"/>
  </bookViews>
  <sheets>
    <sheet name="Rekapitulace stavby" sheetId="1" r:id="rId1"/>
    <sheet name="Sil - Silnoproud, hromosv..." sheetId="2" r:id="rId2"/>
    <sheet name="Pokyny pro vyplnění" sheetId="3" r:id="rId3"/>
  </sheets>
  <definedNames>
    <definedName name="_xlnm._FilterDatabase" localSheetId="1" hidden="1">'Sil - Silnoproud, hromosv...'!$C$80:$K$472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'Sil - Silnoproud, hromosv...'!$C$4:$J$36,'Sil - Silnoproud, hromosv...'!$C$42:$J$62,'Sil - Silnoproud, hromosv...'!$C$68:$K$472</definedName>
    <definedName name="_xlnm.Print_Titles" localSheetId="0">'Rekapitulace stavby'!$49:$49</definedName>
  </definedNames>
  <calcPr calcId="152511"/>
</workbook>
</file>

<file path=xl/sharedStrings.xml><?xml version="1.0" encoding="utf-8"?>
<sst xmlns="http://schemas.openxmlformats.org/spreadsheetml/2006/main" count="4405" uniqueCount="930">
  <si>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</si>
  <si>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</si>
  <si>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</si>
  <si>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</si>
  <si>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</si>
  <si>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</si>
  <si>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</si>
  <si>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{252eca25-8a7a-4508-8c42-cdf9f528b7c1}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</si>
  <si>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</si>
  <si>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</si>
  <si>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</si>
  <si>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</si>
  <si>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</si>
  <si>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</si>
  <si>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</si>
  <si>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</si>
  <si>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</si>
  <si>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201710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</si>
  <si>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</si>
  <si>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</si>
  <si>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Gymnázium a SOŠ Nová Paka - školní kuchyně</t>
  </si>
  <si>
    <t>KSO:</t>
  </si>
  <si>
    <t>CC-CZ:</t>
  </si>
  <si>
    <t>Místo:</t>
  </si>
  <si>
    <t xml:space="preserve"> </t>
  </si>
  <si>
    <t>Datum:</t>
  </si>
  <si>
    <t>2. 10. 2017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</si>
  <si>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</si>
  <si>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</si>
  <si>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</si>
  <si>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</si>
  <si>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</si>
  <si>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</si>
  <si>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</si>
  <si>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</si>
  <si>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</si>
  <si>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</si>
  <si>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</si>
  <si>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</si>
  <si>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</si>
  <si>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</si>
  <si>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</si>
  <si>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</si>
  <si>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</si>
  <si>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</si>
  <si>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</si>
  <si>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</si>
  <si>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</si>
  <si>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</si>
  <si>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</si>
  <si>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</si>
  <si>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</si>
  <si>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</si>
  <si>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</si>
  <si>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</si>
  <si>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</si>
  <si>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</si>
  <si>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</si>
  <si>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</si>
  <si>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</si>
  <si>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</si>
  <si>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</si>
  <si>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</si>
  <si>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</si>
  <si>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</si>
  <si>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</si>
  <si>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</si>
  <si>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</si>
  <si>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</si>
  <si>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</si>
  <si>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</si>
  <si>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</si>
  <si>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</si>
  <si>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</si>
  <si>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Sil</t>
  </si>
  <si>
    <t>Silnoproud, hromosvod a uzemnění</t>
  </si>
  <si>
    <t>STA</t>
  </si>
  <si>
    <t>1</t>
  </si>
  <si>
    <t>{06b84bb7-ff79-4cba-a0d8-183d1630883d}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</si>
  <si>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</si>
  <si>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</si>
  <si>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</si>
  <si>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</si>
  <si>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</si>
  <si>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</si>
  <si>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</si>
  <si>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</si>
  <si>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Sil - Silnoproud, hromosvod a uzemnění</t>
  </si>
  <si>
    <t>REKAPITULACE ČLENĚNÍ SOUPISU PRACÍ</t>
  </si>
  <si>
    <t>Kód dílu - Popis</t>
  </si>
  <si>
    <t>Cena celkem [CZK]</t>
  </si>
  <si>
    <t>Náklady soupisu celkem</t>
  </si>
  <si>
    <t>-1</t>
  </si>
  <si>
    <t>D1 - Dodávky zařízení</t>
  </si>
  <si>
    <t>D2 - Materiál elektromontážní</t>
  </si>
  <si>
    <t>D3 - Elektromontáže</t>
  </si>
  <si>
    <t>D4 - Ostatní náklady</t>
  </si>
  <si>
    <t>D5 - VRN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</si>
  <si>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</si>
  <si>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</si>
  <si>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</si>
  <si>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</si>
  <si>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</si>
  <si>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</si>
  <si>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</si>
  <si>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</si>
  <si>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</si>
  <si>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</si>
  <si>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</si>
  <si>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</si>
  <si>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</si>
  <si>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</si>
  <si>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D1</t>
  </si>
  <si>
    <t>Dodávky zařízení</t>
  </si>
  <si>
    <t>ROZPOCET</t>
  </si>
  <si>
    <t>K</t>
  </si>
  <si>
    <t>523238</t>
  </si>
  <si>
    <t>ks</t>
  </si>
  <si>
    <t>4</t>
  </si>
  <si>
    <t>PP</t>
  </si>
  <si>
    <t>513647</t>
  </si>
  <si>
    <t>B - svít záři 249PAR/ET5/IP20 parab  20927</t>
  </si>
  <si>
    <t>3</t>
  </si>
  <si>
    <t>509031</t>
  </si>
  <si>
    <t>C - svít. LED, přisazené 18W, IP40</t>
  </si>
  <si>
    <t>6</t>
  </si>
  <si>
    <t>509033</t>
  </si>
  <si>
    <t>D- svít. LED, přisazené 18W, IP40, s čidlem pohybu</t>
  </si>
  <si>
    <t>8</t>
  </si>
  <si>
    <t>5</t>
  </si>
  <si>
    <t>511010</t>
  </si>
  <si>
    <t>E - svítidlo žár 10-0001-005/60W/IP30/o210 opálkry</t>
  </si>
  <si>
    <t>10</t>
  </si>
  <si>
    <t>509032</t>
  </si>
  <si>
    <t>F - sv. LED, 18W, přisazené IP44 s čidlem pohybu</t>
  </si>
  <si>
    <t>12</t>
  </si>
  <si>
    <t>7</t>
  </si>
  <si>
    <t>471205</t>
  </si>
  <si>
    <t>svodič 3pól SJB-25E-3-MZS 350V/25kA typ1 rozvodna</t>
  </si>
  <si>
    <t>14</t>
  </si>
  <si>
    <t>Zapuštěný OCEP 2000x1350x600   ozn.R4</t>
  </si>
  <si>
    <t>16</t>
  </si>
  <si>
    <t>D2</t>
  </si>
  <si>
    <t>Materiál elektromontážní</t>
  </si>
  <si>
    <t>9</t>
  </si>
  <si>
    <t>151210</t>
  </si>
  <si>
    <t>kabel AYKY 4x16</t>
  </si>
  <si>
    <t>m</t>
  </si>
  <si>
    <t>18</t>
  </si>
  <si>
    <t>101310</t>
  </si>
  <si>
    <t>kabel CYKY 5x16</t>
  </si>
  <si>
    <t>20</t>
  </si>
  <si>
    <t>11</t>
  </si>
  <si>
    <t>101307</t>
  </si>
  <si>
    <t>kabel CYKY 5x4</t>
  </si>
  <si>
    <t>22</t>
  </si>
  <si>
    <t>101305</t>
  </si>
  <si>
    <t>kabel CYKY 5x1,5</t>
  </si>
  <si>
    <t>24</t>
  </si>
  <si>
    <t>13</t>
  </si>
  <si>
    <t>101309</t>
  </si>
  <si>
    <t>kabel CYKY 5x10</t>
  </si>
  <si>
    <t>26</t>
  </si>
  <si>
    <t>101306</t>
  </si>
  <si>
    <t>kabel CYKY 5x2,5</t>
  </si>
  <si>
    <t>28</t>
  </si>
  <si>
    <t>101308</t>
  </si>
  <si>
    <t>kabel CYKY 5x6</t>
  </si>
  <si>
    <t>30</t>
  </si>
  <si>
    <t>101105</t>
  </si>
  <si>
    <t>kabel CYKY 3Ax1,5</t>
  </si>
  <si>
    <t>32</t>
  </si>
  <si>
    <t>17</t>
  </si>
  <si>
    <t>101105.1</t>
  </si>
  <si>
    <t>kabel CYKY 3x1,5</t>
  </si>
  <si>
    <t>34</t>
  </si>
  <si>
    <t>101106</t>
  </si>
  <si>
    <t>kabel CYKY 3x2,5</t>
  </si>
  <si>
    <t>36</t>
  </si>
  <si>
    <t>19</t>
  </si>
  <si>
    <t>160309</t>
  </si>
  <si>
    <t>šňůra CGSG 5x10</t>
  </si>
  <si>
    <t>38</t>
  </si>
  <si>
    <t>160308</t>
  </si>
  <si>
    <t>šňůra CGSG 5x6</t>
  </si>
  <si>
    <t>40</t>
  </si>
  <si>
    <t>160307</t>
  </si>
  <si>
    <t>šňůra CGSG 5x4</t>
  </si>
  <si>
    <t>42</t>
  </si>
  <si>
    <t>160306</t>
  </si>
  <si>
    <t>šňůra CGSG 5x2,5</t>
  </si>
  <si>
    <t>44</t>
  </si>
  <si>
    <t>23</t>
  </si>
  <si>
    <t>160305</t>
  </si>
  <si>
    <t>šňůra CGSG 5x1,5</t>
  </si>
  <si>
    <t>46</t>
  </si>
  <si>
    <t>160105</t>
  </si>
  <si>
    <t>šňůra CGSG 3x1,5</t>
  </si>
  <si>
    <t>48</t>
  </si>
  <si>
    <t>25</t>
  </si>
  <si>
    <t>166105</t>
  </si>
  <si>
    <t>šňůra H05V2V2-F 3x1,5</t>
  </si>
  <si>
    <t>50</t>
  </si>
  <si>
    <t>171108</t>
  </si>
  <si>
    <t>vodič CY 6  /H07V-U/</t>
  </si>
  <si>
    <t>52</t>
  </si>
  <si>
    <t>27</t>
  </si>
  <si>
    <t>173108</t>
  </si>
  <si>
    <t>vodič CYA 6  /H07V-K/</t>
  </si>
  <si>
    <t>54</t>
  </si>
  <si>
    <t>199095</t>
  </si>
  <si>
    <t>ekvipotenciální svorkovnice EPS 1 s krytem</t>
  </si>
  <si>
    <t>56</t>
  </si>
  <si>
    <t>29</t>
  </si>
  <si>
    <t>295441</t>
  </si>
  <si>
    <t>svorka zemnící Bernard/ZSA16</t>
  </si>
  <si>
    <t>58</t>
  </si>
  <si>
    <t>295443</t>
  </si>
  <si>
    <t>páska měděná uzemňovací ZSA16-délka 0,5 m</t>
  </si>
  <si>
    <t>60</t>
  </si>
  <si>
    <t>31</t>
  </si>
  <si>
    <t>321114</t>
  </si>
  <si>
    <t>trubka ohebná PVC lpflex 2325</t>
  </si>
  <si>
    <t>62</t>
  </si>
  <si>
    <t>321116</t>
  </si>
  <si>
    <t>trubka ohebná PVC lpflex 2340</t>
  </si>
  <si>
    <t>64</t>
  </si>
  <si>
    <t>33</t>
  </si>
  <si>
    <t>321112</t>
  </si>
  <si>
    <t>trubka ohebná PVC lpflex 2316E</t>
  </si>
  <si>
    <t>66</t>
  </si>
  <si>
    <t>311111</t>
  </si>
  <si>
    <t>krabice univerzální/přístrojová KU68/1</t>
  </si>
  <si>
    <t>68</t>
  </si>
  <si>
    <t>35</t>
  </si>
  <si>
    <t>311117</t>
  </si>
  <si>
    <t>krabice univerz/rozvodka KU68-1903 vč.KO68 +S66</t>
  </si>
  <si>
    <t>70</t>
  </si>
  <si>
    <t>311316</t>
  </si>
  <si>
    <t>krabicová rozvodka KR97/5 vč.KO97V +SP96</t>
  </si>
  <si>
    <t>72</t>
  </si>
  <si>
    <t>37</t>
  </si>
  <si>
    <t>199212</t>
  </si>
  <si>
    <t>74</t>
  </si>
  <si>
    <t>410701</t>
  </si>
  <si>
    <t>76</t>
  </si>
  <si>
    <t>39</t>
  </si>
  <si>
    <t>420191</t>
  </si>
  <si>
    <t>78</t>
  </si>
  <si>
    <t>410702</t>
  </si>
  <si>
    <t>80</t>
  </si>
  <si>
    <t>41</t>
  </si>
  <si>
    <t>82</t>
  </si>
  <si>
    <t>410703</t>
  </si>
  <si>
    <t>84</t>
  </si>
  <si>
    <t>43</t>
  </si>
  <si>
    <t>86</t>
  </si>
  <si>
    <t>410712</t>
  </si>
  <si>
    <t>88</t>
  </si>
  <si>
    <t>45</t>
  </si>
  <si>
    <t>90</t>
  </si>
  <si>
    <t>420161</t>
  </si>
  <si>
    <t>92</t>
  </si>
  <si>
    <t>47</t>
  </si>
  <si>
    <t>420163</t>
  </si>
  <si>
    <t>94</t>
  </si>
  <si>
    <t>96</t>
  </si>
  <si>
    <t>49</t>
  </si>
  <si>
    <t>423002</t>
  </si>
  <si>
    <t>98</t>
  </si>
  <si>
    <t>425223</t>
  </si>
  <si>
    <t>zásuvka nástěnná 5pól/16A/400V/IP44  IZ 1653</t>
  </si>
  <si>
    <t>100</t>
  </si>
  <si>
    <t>51</t>
  </si>
  <si>
    <t>414111</t>
  </si>
  <si>
    <t>spínač vačkový VS16 1patro/2kontakty</t>
  </si>
  <si>
    <t>102</t>
  </si>
  <si>
    <t>414113</t>
  </si>
  <si>
    <t>spínač vačkový VS16 3patra/6kontaktů</t>
  </si>
  <si>
    <t>104</t>
  </si>
  <si>
    <t>53</t>
  </si>
  <si>
    <t>414123</t>
  </si>
  <si>
    <t>spínač vačkový VS25 3patra/6kontaktů</t>
  </si>
  <si>
    <t>106</t>
  </si>
  <si>
    <t>414143</t>
  </si>
  <si>
    <t>spínač vačkový VS40 3patra/6kontaktů</t>
  </si>
  <si>
    <t>108</t>
  </si>
  <si>
    <t>55</t>
  </si>
  <si>
    <t>414153</t>
  </si>
  <si>
    <t>spínač vačkový VS63 3patra/6kontaktů</t>
  </si>
  <si>
    <t>110</t>
  </si>
  <si>
    <t>414172</t>
  </si>
  <si>
    <t>kryt OK6 pro spínač VS</t>
  </si>
  <si>
    <t>112</t>
  </si>
  <si>
    <t>57</t>
  </si>
  <si>
    <t>420166</t>
  </si>
  <si>
    <t>114</t>
  </si>
  <si>
    <t>418632</t>
  </si>
  <si>
    <t>Nouzové tlačítko zapuštěné IP55, ABB, 13183</t>
  </si>
  <si>
    <t>116</t>
  </si>
  <si>
    <t>59</t>
  </si>
  <si>
    <t>592163</t>
  </si>
  <si>
    <t>zářivka lineární T5 HO pr16mm/L1449mm/G5 49W</t>
  </si>
  <si>
    <t>118</t>
  </si>
  <si>
    <t>120</t>
  </si>
  <si>
    <t>61</t>
  </si>
  <si>
    <t>552051</t>
  </si>
  <si>
    <t>N - nouz svit LED 3W NT 1H NI-CD přisaz, IP44</t>
  </si>
  <si>
    <t>122</t>
  </si>
  <si>
    <t>591121</t>
  </si>
  <si>
    <t>žárovka E27 220V/do 100W</t>
  </si>
  <si>
    <t>124</t>
  </si>
  <si>
    <t>63</t>
  </si>
  <si>
    <t>433221</t>
  </si>
  <si>
    <t>poj. spodek 3pól typ S3PB1 (nožový vel.1)rozvodna</t>
  </si>
  <si>
    <t>126</t>
  </si>
  <si>
    <t>433265</t>
  </si>
  <si>
    <t>pojistková patrona PNA1(200-250A)gG</t>
  </si>
  <si>
    <t>128</t>
  </si>
  <si>
    <t>65</t>
  </si>
  <si>
    <t>432316</t>
  </si>
  <si>
    <t>odp poj OPVP22-3 125A, Ue AC690V, rozvodna NN</t>
  </si>
  <si>
    <t>130</t>
  </si>
  <si>
    <t>432332</t>
  </si>
  <si>
    <t>pojistková patrona válcová PV22(80-100A)gG</t>
  </si>
  <si>
    <t>132</t>
  </si>
  <si>
    <t>67</t>
  </si>
  <si>
    <t>173110</t>
  </si>
  <si>
    <t>vodič CYA 16  /H07V-K/</t>
  </si>
  <si>
    <t>134</t>
  </si>
  <si>
    <t>295001</t>
  </si>
  <si>
    <t>vedení FeZn 30/4 (0,96kg/m)</t>
  </si>
  <si>
    <t>136</t>
  </si>
  <si>
    <t>69</t>
  </si>
  <si>
    <t>295011</t>
  </si>
  <si>
    <t>vedení FeZn pr.10mm(0,63kg/m)</t>
  </si>
  <si>
    <t>138</t>
  </si>
  <si>
    <t>295075</t>
  </si>
  <si>
    <t>svorka pásku drátu zemnící SR3b 4šrouby FeZn</t>
  </si>
  <si>
    <t>140</t>
  </si>
  <si>
    <t>71</t>
  </si>
  <si>
    <t>125</t>
  </si>
  <si>
    <t>smršťovací trubice RPK 30/8</t>
  </si>
  <si>
    <t>142</t>
  </si>
  <si>
    <t>295601</t>
  </si>
  <si>
    <t>drát AlMgSi pr.8mm polotvrdý 0,135kg/m</t>
  </si>
  <si>
    <t>144</t>
  </si>
  <si>
    <t>73</t>
  </si>
  <si>
    <t>295613</t>
  </si>
  <si>
    <t>jímací tyč hladká JR2,5 AlMgSi pr.19/2500mm</t>
  </si>
  <si>
    <t>146</t>
  </si>
  <si>
    <t>295251</t>
  </si>
  <si>
    <t>ochranná stříška jímače OSH FeZn horní</t>
  </si>
  <si>
    <t>148</t>
  </si>
  <si>
    <t>75</t>
  </si>
  <si>
    <t>295252</t>
  </si>
  <si>
    <t>ochranná stříška jímače OSD FeZn dolní</t>
  </si>
  <si>
    <t>150</t>
  </si>
  <si>
    <t>295635</t>
  </si>
  <si>
    <t>svorka k jímači/zkuš SJ1/SZ 16/8mm 2šrou Al 221330</t>
  </si>
  <si>
    <t>152</t>
  </si>
  <si>
    <t>77</t>
  </si>
  <si>
    <t>295893</t>
  </si>
  <si>
    <t>podstavec k jímací tyči beton/M16 25kg  22103118</t>
  </si>
  <si>
    <t>154</t>
  </si>
  <si>
    <t>295894</t>
  </si>
  <si>
    <t>podložka plast kruhová k podstavci JT  22103102</t>
  </si>
  <si>
    <t>156</t>
  </si>
  <si>
    <t>79</t>
  </si>
  <si>
    <t>158</t>
  </si>
  <si>
    <t>295404</t>
  </si>
  <si>
    <t>svorka spojovací SS FeZn</t>
  </si>
  <si>
    <t>160</t>
  </si>
  <si>
    <t>81</t>
  </si>
  <si>
    <t>295406</t>
  </si>
  <si>
    <t>svorka křížová SK FeZn</t>
  </si>
  <si>
    <t>162</t>
  </si>
  <si>
    <t>295413</t>
  </si>
  <si>
    <t>svorka připojovací SP 1šroub FeZn</t>
  </si>
  <si>
    <t>164</t>
  </si>
  <si>
    <t>83</t>
  </si>
  <si>
    <t>295352</t>
  </si>
  <si>
    <t>podpěra vedení na ploché stř PV21 1kg beton/plast</t>
  </si>
  <si>
    <t>166</t>
  </si>
  <si>
    <t>295452</t>
  </si>
  <si>
    <t>ochranný úhelník svodu OU délka 2,0m</t>
  </si>
  <si>
    <t>168</t>
  </si>
  <si>
    <t>85</t>
  </si>
  <si>
    <t>295463</t>
  </si>
  <si>
    <t>držák úhelníku DOUa 250mm FeZn středový do zdiva</t>
  </si>
  <si>
    <t>170</t>
  </si>
  <si>
    <t>295882</t>
  </si>
  <si>
    <t>označovací štítek zemního svodu</t>
  </si>
  <si>
    <t>172</t>
  </si>
  <si>
    <t>87</t>
  </si>
  <si>
    <t>295432</t>
  </si>
  <si>
    <t>svorka zkušební SZb 2třmeny FeZn litá</t>
  </si>
  <si>
    <t>174</t>
  </si>
  <si>
    <t>199211</t>
  </si>
  <si>
    <t>176</t>
  </si>
  <si>
    <t>D3</t>
  </si>
  <si>
    <t>Elektromontáže</t>
  </si>
  <si>
    <t>89</t>
  </si>
  <si>
    <t>210901045</t>
  </si>
  <si>
    <t>kabel Al(-AYKY) pevně uložený do 4x16/5x10/7x6</t>
  </si>
  <si>
    <t>178</t>
  </si>
  <si>
    <t>210100003</t>
  </si>
  <si>
    <t>ukončení v rozvaděči vč.zapojení vodiče do 16mm2</t>
  </si>
  <si>
    <t>180</t>
  </si>
  <si>
    <t>91</t>
  </si>
  <si>
    <t>210100001</t>
  </si>
  <si>
    <t>ukončení v rozvaděči vč.zapojení vodiče do 2,5mm2</t>
  </si>
  <si>
    <t>182</t>
  </si>
  <si>
    <t>210800114</t>
  </si>
  <si>
    <t>kabel Cu(-CYKY) pod omítkou do 5x16</t>
  </si>
  <si>
    <t>184</t>
  </si>
  <si>
    <t>93</t>
  </si>
  <si>
    <t>210800112</t>
  </si>
  <si>
    <t>kabel Cu(-CYKY) pod omítkou do 5x6</t>
  </si>
  <si>
    <t>186</t>
  </si>
  <si>
    <t>210800103</t>
  </si>
  <si>
    <t>kabel Cu(-CYKY) pod omítkou do 2x4/3x2,5/5x1,5</t>
  </si>
  <si>
    <t>188</t>
  </si>
  <si>
    <t>95</t>
  </si>
  <si>
    <t>210800113</t>
  </si>
  <si>
    <t>kabel Cu(-CYKY) pod omítkou do 5x10</t>
  </si>
  <si>
    <t>190</t>
  </si>
  <si>
    <t>192</t>
  </si>
  <si>
    <t>97</t>
  </si>
  <si>
    <t>194</t>
  </si>
  <si>
    <t>196</t>
  </si>
  <si>
    <t>99</t>
  </si>
  <si>
    <t>198</t>
  </si>
  <si>
    <t>200</t>
  </si>
  <si>
    <t>101</t>
  </si>
  <si>
    <t>210802424</t>
  </si>
  <si>
    <t>šňůra střední volně uložená do 4x16/5x10</t>
  </si>
  <si>
    <t>202</t>
  </si>
  <si>
    <t>210802408</t>
  </si>
  <si>
    <t>šňůra střední volně uložená do 2x16/4x10/5x6</t>
  </si>
  <si>
    <t>204</t>
  </si>
  <si>
    <t>103</t>
  </si>
  <si>
    <t>210802407</t>
  </si>
  <si>
    <t>šňůra střední volně uložená do 2x10/4x6/5x4/16x1</t>
  </si>
  <si>
    <t>206</t>
  </si>
  <si>
    <t>210802446</t>
  </si>
  <si>
    <t>šňůra střední pevně uložená do 2x6/4x4/5x2,5/7x1,5</t>
  </si>
  <si>
    <t>208</t>
  </si>
  <si>
    <t>105</t>
  </si>
  <si>
    <t>210</t>
  </si>
  <si>
    <t>210802406</t>
  </si>
  <si>
    <t>šňůra střední volně ulož.do 2x6/4x4/5x2,5/7x1,5</t>
  </si>
  <si>
    <t>212</t>
  </si>
  <si>
    <t>107</t>
  </si>
  <si>
    <t>210802224</t>
  </si>
  <si>
    <t>šňůra lehká volně ulož.do 5x2,5/7x1,5/12x1/19x0,5</t>
  </si>
  <si>
    <t>214</t>
  </si>
  <si>
    <t>210100204</t>
  </si>
  <si>
    <t>ukončení šňůry do 3x4</t>
  </si>
  <si>
    <t>216</t>
  </si>
  <si>
    <t>109</t>
  </si>
  <si>
    <t>210800006</t>
  </si>
  <si>
    <t>vodič Cu(-CY) pod omítkou do 1x16</t>
  </si>
  <si>
    <t>218</t>
  </si>
  <si>
    <t>210800851</t>
  </si>
  <si>
    <t>vodič Cu(-CY,CYA) pevně uložený do 1x35</t>
  </si>
  <si>
    <t>220</t>
  </si>
  <si>
    <t>111</t>
  </si>
  <si>
    <t>210192561</t>
  </si>
  <si>
    <t>ochranná svorkovnice(nulový můstek)vč.zapoj.do 25A</t>
  </si>
  <si>
    <t>222</t>
  </si>
  <si>
    <t>210220321</t>
  </si>
  <si>
    <t>svorka na potrubí vč.pásku (Bernard)</t>
  </si>
  <si>
    <t>224</t>
  </si>
  <si>
    <t>113</t>
  </si>
  <si>
    <t>210010004</t>
  </si>
  <si>
    <t>trubka plast ohebná,pod omítkou,typ 2329/pr.29</t>
  </si>
  <si>
    <t>226</t>
  </si>
  <si>
    <t>210010006</t>
  </si>
  <si>
    <t>trubka plast ohebná,pod omítkou,typ 2348/pr.48</t>
  </si>
  <si>
    <t>228</t>
  </si>
  <si>
    <t>115</t>
  </si>
  <si>
    <t>210010002</t>
  </si>
  <si>
    <t>trubka plast ohebná,pod omítkou,typ 2316/pr.16</t>
  </si>
  <si>
    <t>230</t>
  </si>
  <si>
    <t>210010301</t>
  </si>
  <si>
    <t>krabice přístrojová bez zapojení</t>
  </si>
  <si>
    <t>232</t>
  </si>
  <si>
    <t>117</t>
  </si>
  <si>
    <t>210010321</t>
  </si>
  <si>
    <t>krabicová rozvodka vč.svorkovn.a zapojení(-KR68)</t>
  </si>
  <si>
    <t>234</t>
  </si>
  <si>
    <t>210010322</t>
  </si>
  <si>
    <t>krabicová rozvodka vč.svorkovn.a zapojení(-KR97)</t>
  </si>
  <si>
    <t>236</t>
  </si>
  <si>
    <t>119</t>
  </si>
  <si>
    <t>210110041</t>
  </si>
  <si>
    <t>spínač zapuštěný vč.zapojení 1pólový/řazení 1</t>
  </si>
  <si>
    <t>238</t>
  </si>
  <si>
    <t>210110045</t>
  </si>
  <si>
    <t>přepínač zapuštěný vč.zapojení střídavý/řazení 6</t>
  </si>
  <si>
    <t>240</t>
  </si>
  <si>
    <t>121</t>
  </si>
  <si>
    <t>210110046</t>
  </si>
  <si>
    <t>přepínač zapuštěný vč.zapojení křížový/řazení 7</t>
  </si>
  <si>
    <t>242</t>
  </si>
  <si>
    <t>210110091</t>
  </si>
  <si>
    <t>spínač zapuštěný vč.zapojení s plynulou regulací</t>
  </si>
  <si>
    <t>244</t>
  </si>
  <si>
    <t>123</t>
  </si>
  <si>
    <t>210111012</t>
  </si>
  <si>
    <t>zásuvka domovní zapuštěná vč.zapojení průběžně</t>
  </si>
  <si>
    <t>246</t>
  </si>
  <si>
    <t>248</t>
  </si>
  <si>
    <t>250</t>
  </si>
  <si>
    <t>210111106</t>
  </si>
  <si>
    <t>zásuvka/přívodka průmyslová vč.zapojení 3P+N+Z/16A</t>
  </si>
  <si>
    <t>252</t>
  </si>
  <si>
    <t>127</t>
  </si>
  <si>
    <t>210021011</t>
  </si>
  <si>
    <t>zhotovení otvoru ve 4mm plechu do pr.21mm</t>
  </si>
  <si>
    <t>254</t>
  </si>
  <si>
    <t>210110301</t>
  </si>
  <si>
    <t>vypínače vestavné(-typ VS) bez otvoru a zapojení</t>
  </si>
  <si>
    <t>256</t>
  </si>
  <si>
    <t>129</t>
  </si>
  <si>
    <t>258</t>
  </si>
  <si>
    <t>260</t>
  </si>
  <si>
    <t>131</t>
  </si>
  <si>
    <t>262</t>
  </si>
  <si>
    <t>264</t>
  </si>
  <si>
    <t>133</t>
  </si>
  <si>
    <t>210111011</t>
  </si>
  <si>
    <t>připoj. svorkovnice vč. napojení</t>
  </si>
  <si>
    <t>266</t>
  </si>
  <si>
    <t>210110103</t>
  </si>
  <si>
    <t>nouzové tlačítko zapuštěné vč. zapojení</t>
  </si>
  <si>
    <t>268</t>
  </si>
  <si>
    <t>135</t>
  </si>
  <si>
    <t>210201102</t>
  </si>
  <si>
    <t>svítidlo zářivkové průmyslové stropní/2 zdroje</t>
  </si>
  <si>
    <t>270</t>
  </si>
  <si>
    <t>210201002</t>
  </si>
  <si>
    <t>svítidlo zářivkové bytové stropní/2 zdroje</t>
  </si>
  <si>
    <t>272</t>
  </si>
  <si>
    <t>137</t>
  </si>
  <si>
    <t>210200012</t>
  </si>
  <si>
    <t>svítidlo žárovkové bytové stropní/více zdrojů</t>
  </si>
  <si>
    <t>274</t>
  </si>
  <si>
    <t>276</t>
  </si>
  <si>
    <t>139</t>
  </si>
  <si>
    <t>210201201</t>
  </si>
  <si>
    <t>nouzové orientační svítidlo zářivkové</t>
  </si>
  <si>
    <t>278</t>
  </si>
  <si>
    <t>210200011</t>
  </si>
  <si>
    <t>svítidlo žárovkové bytové stropní/1 zdroj</t>
  </si>
  <si>
    <t>280</t>
  </si>
  <si>
    <t>141</t>
  </si>
  <si>
    <t>282</t>
  </si>
  <si>
    <t>210120032</t>
  </si>
  <si>
    <t>spodek 3-pól.pojistek nožových vč.zapoj.typ S3P1</t>
  </si>
  <si>
    <t>284</t>
  </si>
  <si>
    <t>143</t>
  </si>
  <si>
    <t>210120103</t>
  </si>
  <si>
    <t>patrona nožové pojistky do 630A</t>
  </si>
  <si>
    <t>286</t>
  </si>
  <si>
    <t>210120015</t>
  </si>
  <si>
    <t>odpojovač pro pojistku válcovou 1pól vč.zapojení</t>
  </si>
  <si>
    <t>288</t>
  </si>
  <si>
    <t>145</t>
  </si>
  <si>
    <t>210120102</t>
  </si>
  <si>
    <t>patrona válcové pojistky</t>
  </si>
  <si>
    <t>290</t>
  </si>
  <si>
    <t>210120343</t>
  </si>
  <si>
    <t>svodič přepětí NN vč.zapojení 3pól/100kA</t>
  </si>
  <si>
    <t>292</t>
  </si>
  <si>
    <t>147</t>
  </si>
  <si>
    <t>210800569</t>
  </si>
  <si>
    <t>vodič Cu(-CY,CYA) v rozvaděči do 1x16</t>
  </si>
  <si>
    <t>294</t>
  </si>
  <si>
    <t>210190052</t>
  </si>
  <si>
    <t>rozvaděč skříňový/ panelový 1 pole do 300kg</t>
  </si>
  <si>
    <t>296</t>
  </si>
  <si>
    <t>149</t>
  </si>
  <si>
    <t>210204002</t>
  </si>
  <si>
    <t>demontáž a opětovná montáž stáv. stožáru VO 03-03-</t>
  </si>
  <si>
    <t>298</t>
  </si>
  <si>
    <t>210220021</t>
  </si>
  <si>
    <t>uzemňov.vedení v zemi úplná mtž FeZn do 120mm2</t>
  </si>
  <si>
    <t>300</t>
  </si>
  <si>
    <t>151</t>
  </si>
  <si>
    <t>210220022</t>
  </si>
  <si>
    <t>uzemňov.vedení v zemi úplná mtž FeZn pr.8-10mm</t>
  </si>
  <si>
    <t>302</t>
  </si>
  <si>
    <t>210220445</t>
  </si>
  <si>
    <t>ochrana zemní svorky smršťovací trubicí 30/8mm</t>
  </si>
  <si>
    <t>304</t>
  </si>
  <si>
    <t>153</t>
  </si>
  <si>
    <t>210220101</t>
  </si>
  <si>
    <t>svod vč.podpěr drát do pr.10mm</t>
  </si>
  <si>
    <t>306</t>
  </si>
  <si>
    <t>210220231</t>
  </si>
  <si>
    <t>jímací tyč do 3m montáž na stojan</t>
  </si>
  <si>
    <t>308</t>
  </si>
  <si>
    <t>155</t>
  </si>
  <si>
    <t>210220301</t>
  </si>
  <si>
    <t>svorka hromosvodová do 2 šroubů</t>
  </si>
  <si>
    <t>310</t>
  </si>
  <si>
    <t>210220302</t>
  </si>
  <si>
    <t>svorka hromosvodová do 4 šroubů</t>
  </si>
  <si>
    <t>312</t>
  </si>
  <si>
    <t>157</t>
  </si>
  <si>
    <t>314</t>
  </si>
  <si>
    <t>210220372</t>
  </si>
  <si>
    <t>ochranný úhelník nebo trubka/ držáky do zdiva</t>
  </si>
  <si>
    <t>316</t>
  </si>
  <si>
    <t>159</t>
  </si>
  <si>
    <t>210220401</t>
  </si>
  <si>
    <t>označení svodu štítkem</t>
  </si>
  <si>
    <t>318</t>
  </si>
  <si>
    <t>320</t>
  </si>
  <si>
    <t>D4</t>
  </si>
  <si>
    <t>Ostatní náklady</t>
  </si>
  <si>
    <t>161</t>
  </si>
  <si>
    <t>218009001</t>
  </si>
  <si>
    <t>poplatek za recyklaci svítidla</t>
  </si>
  <si>
    <t>322</t>
  </si>
  <si>
    <t>218009011</t>
  </si>
  <si>
    <t>poplatek za recyklaci světelného zdroje</t>
  </si>
  <si>
    <t>324</t>
  </si>
  <si>
    <t>163</t>
  </si>
  <si>
    <t>326</t>
  </si>
  <si>
    <t>328</t>
  </si>
  <si>
    <t>165</t>
  </si>
  <si>
    <t>330</t>
  </si>
  <si>
    <t>332</t>
  </si>
  <si>
    <t>167</t>
  </si>
  <si>
    <t>334</t>
  </si>
  <si>
    <t>336</t>
  </si>
  <si>
    <t>169</t>
  </si>
  <si>
    <t>219990011</t>
  </si>
  <si>
    <t>zapoj. kaskády plyn. kotlů vč. regulace</t>
  </si>
  <si>
    <t>hod</t>
  </si>
  <si>
    <t>338</t>
  </si>
  <si>
    <t>219990011.1</t>
  </si>
  <si>
    <t>demontáž a opětovná montáž kaskády plyn. kotlů vč.</t>
  </si>
  <si>
    <t>340</t>
  </si>
  <si>
    <t>171</t>
  </si>
  <si>
    <t>219990011.2</t>
  </si>
  <si>
    <t>napojení el. ventilu hl. uzávěru plynu</t>
  </si>
  <si>
    <t>342</t>
  </si>
  <si>
    <t>219990011.3</t>
  </si>
  <si>
    <t>přeložka a úprava napojení vedení pro VO, vč.zemní spojky</t>
  </si>
  <si>
    <t>344</t>
  </si>
  <si>
    <t>173</t>
  </si>
  <si>
    <t>Pol1</t>
  </si>
  <si>
    <t>demontáž a opětovná montáž ovládání předokenních žaluzií kuchyně</t>
  </si>
  <si>
    <t>346</t>
  </si>
  <si>
    <t>Pol2</t>
  </si>
  <si>
    <t>demontáž a opětovná montáž výdejního systému jídla, vč. opětovného oživení</t>
  </si>
  <si>
    <t>soub</t>
  </si>
  <si>
    <t>348</t>
  </si>
  <si>
    <t>175</t>
  </si>
  <si>
    <t>Pol3</t>
  </si>
  <si>
    <t>úprava stávajících datových rozvodů, odpojení a opětovné připojení</t>
  </si>
  <si>
    <t>350</t>
  </si>
  <si>
    <t>Pol4</t>
  </si>
  <si>
    <t>demontáž a opětovná montáž sloupu VO</t>
  </si>
  <si>
    <t>352</t>
  </si>
  <si>
    <t>177</t>
  </si>
  <si>
    <t>Pol5</t>
  </si>
  <si>
    <t>Montáž domácího telefonu, vč.otevírání dveří - 2x tablo u vstupních dveří, 2x domácí telefon (kancelář, kuchyně), kabelové propojení, zprovoznění</t>
  </si>
  <si>
    <t>354</t>
  </si>
  <si>
    <t>219002212</t>
  </si>
  <si>
    <t>vysekání kapsy/zeď cihla/ do 50x50x50mm</t>
  </si>
  <si>
    <t>356</t>
  </si>
  <si>
    <t>179</t>
  </si>
  <si>
    <t>219002213</t>
  </si>
  <si>
    <t>vysekání kapsy/zeď cihla/ do 100x100x100mm</t>
  </si>
  <si>
    <t>358</t>
  </si>
  <si>
    <t>219002711</t>
  </si>
  <si>
    <t>vysekání rýhy/zeď dutá cihla/hl.do 30mm/š.do 30mm</t>
  </si>
  <si>
    <t>360</t>
  </si>
  <si>
    <t>181</t>
  </si>
  <si>
    <t>219002712</t>
  </si>
  <si>
    <t>vysekání rýhy/zeď dutá cihla/hl.do 30mm/š.do 70mm</t>
  </si>
  <si>
    <t>362</t>
  </si>
  <si>
    <t>219002713</t>
  </si>
  <si>
    <t>vysekání rýhy/zeď dutá cihla/hl.do 30mm/š.do 100mm</t>
  </si>
  <si>
    <t>364</t>
  </si>
  <si>
    <t>183</t>
  </si>
  <si>
    <t>219002714</t>
  </si>
  <si>
    <t>vysekání rýhy/zeď dutá cihla/hl.do 30mm/š.do 150mm</t>
  </si>
  <si>
    <t>366</t>
  </si>
  <si>
    <t>219001311</t>
  </si>
  <si>
    <t>vybour.otvoru/zeď dutá cihla/do pr60mm/tl.do 0,15m</t>
  </si>
  <si>
    <t>368</t>
  </si>
  <si>
    <t>185</t>
  </si>
  <si>
    <t>219001312</t>
  </si>
  <si>
    <t>vybour.otvoru/zeď dutá cihla/do pr60mm/tl.do 0,30m</t>
  </si>
  <si>
    <t>370</t>
  </si>
  <si>
    <t>219001313</t>
  </si>
  <si>
    <t>vybour.otvoru/zeď dutá cihla/do pr60mm/tl.do 0,45m</t>
  </si>
  <si>
    <t>372</t>
  </si>
  <si>
    <t>D5</t>
  </si>
  <si>
    <t>VRN</t>
  </si>
  <si>
    <t>187</t>
  </si>
  <si>
    <t>Pol7</t>
  </si>
  <si>
    <t>kompletační činnost</t>
  </si>
  <si>
    <t>kpl</t>
  </si>
  <si>
    <t>376</t>
  </si>
  <si>
    <t>Pol8</t>
  </si>
  <si>
    <t>revize</t>
  </si>
  <si>
    <t>378</t>
  </si>
  <si>
    <t>189</t>
  </si>
  <si>
    <t>Pol6</t>
  </si>
  <si>
    <t>náklady mimo ceník (z elektromontáží)</t>
  </si>
  <si>
    <t>%</t>
  </si>
  <si>
    <t>374</t>
  </si>
  <si>
    <t>Pol9</t>
  </si>
  <si>
    <t>doprava dodávek</t>
  </si>
  <si>
    <t>1318925038</t>
  </si>
  <si>
    <t>191</t>
  </si>
  <si>
    <t>Pol10</t>
  </si>
  <si>
    <t>přesun dodávek</t>
  </si>
  <si>
    <t>89612416</t>
  </si>
  <si>
    <t>Pol11</t>
  </si>
  <si>
    <t>prořez</t>
  </si>
  <si>
    <t>1215370045</t>
  </si>
  <si>
    <t>193</t>
  </si>
  <si>
    <t>Pol12</t>
  </si>
  <si>
    <t>materiál podružný</t>
  </si>
  <si>
    <t>1680367264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</si>
  <si>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</si>
  <si>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</si>
  <si>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</si>
  <si>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</si>
  <si>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</si>
  <si>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</si>
  <si>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</si>
  <si>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</si>
  <si>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</si>
  <si>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</si>
  <si>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</si>
  <si>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</si>
  <si>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</si>
  <si>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</si>
  <si>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</si>
  <si>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</si>
  <si>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</si>
  <si>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</si>
  <si>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</si>
  <si>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</si>
  <si>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</si>
  <si>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</si>
  <si>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</si>
  <si>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</si>
  <si>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</si>
  <si>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</si>
  <si>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</si>
  <si>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</si>
  <si>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</si>
  <si>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</si>
  <si>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</si>
  <si>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</si>
  <si>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</si>
  <si>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</si>
  <si>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</si>
  <si>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</si>
  <si>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</si>
  <si>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</si>
  <si>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</si>
  <si>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</si>
  <si>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</si>
  <si>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</si>
  <si>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</si>
  <si>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</si>
  <si>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</si>
  <si>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</si>
  <si>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</si>
  <si>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</si>
  <si>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</si>
  <si>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</si>
  <si>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</si>
  <si>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</si>
  <si>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</si>
  <si>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</si>
  <si>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</si>
  <si>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</si>
  <si>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</si>
  <si>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</si>
  <si>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</si>
  <si>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</si>
  <si>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</si>
  <si>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</si>
  <si>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</si>
  <si>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</si>
  <si>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</si>
  <si>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</si>
  <si>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</si>
  <si>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</si>
  <si>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</si>
  <si>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</si>
  <si>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</si>
  <si>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</si>
  <si>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</si>
  <si>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</si>
  <si>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</si>
  <si>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</si>
  <si>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</si>
  <si>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</si>
  <si>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</si>
  <si>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</si>
  <si>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</si>
  <si>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</si>
  <si>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</si>
  <si>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</si>
  <si>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</si>
  <si>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</si>
  <si>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</si>
  <si>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</si>
  <si>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</si>
  <si>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</si>
  <si>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</si>
  <si>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</si>
  <si>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</si>
  <si>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</si>
  <si>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</si>
  <si>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</si>
  <si>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</si>
  <si>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</si>
  <si>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</si>
  <si>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</si>
  <si>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</si>
  <si>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</si>
  <si>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</si>
  <si>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</si>
  <si>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</si>
  <si>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</si>
  <si>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</si>
  <si>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</si>
  <si>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</si>
  <si>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</si>
  <si>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</si>
  <si>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</si>
  <si>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</si>
  <si>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</si>
  <si>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</si>
  <si>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</si>
  <si>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</si>
  <si>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</si>
  <si>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</si>
  <si>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</si>
  <si>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</si>
  <si>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</si>
  <si>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</si>
  <si>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</si>
  <si>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</si>
  <si>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</si>
  <si>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</si>
  <si>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</si>
  <si>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</si>
  <si>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</si>
  <si>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</si>
  <si>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</si>
  <si>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</si>
  <si>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</si>
  <si>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</si>
  <si>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</si>
  <si>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</si>
  <si>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</si>
  <si>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</si>
  <si>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</si>
  <si>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</si>
  <si>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</si>
  <si>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</si>
  <si>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</si>
  <si>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</si>
  <si>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</si>
  <si>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</si>
  <si>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</si>
  <si>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</si>
  <si>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</si>
  <si>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</si>
  <si>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</si>
  <si>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</si>
  <si>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</si>
  <si>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</si>
  <si>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</si>
  <si>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</si>
  <si>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</si>
  <si>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</si>
  <si>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</si>
  <si>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</si>
  <si>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</si>
  <si>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</si>
  <si>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</si>
  <si>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</si>
  <si>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</si>
  <si>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</si>
  <si>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</si>
  <si>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</si>
  <si>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</si>
  <si>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</si>
  <si>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</si>
  <si>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</si>
  <si>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</si>
  <si>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</si>
  <si>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</si>
  <si>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</si>
  <si>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</si>
  <si>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</si>
  <si>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</si>
  <si>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</si>
  <si>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</si>
  <si>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A - svítidlo zářivkové 249 AC E/IP66/T5</t>
  </si>
  <si>
    <t>svorka instalační 273-101  5x1,5mm2 krabicová bezšroubo</t>
  </si>
  <si>
    <t>spínač 10A/250Vstř řazení 1</t>
  </si>
  <si>
    <t>rámeček pro 1 přístroj</t>
  </si>
  <si>
    <t xml:space="preserve">rámeček pro 1 přístroj </t>
  </si>
  <si>
    <t>přepínač 10A/250Vstř  řazení 6</t>
  </si>
  <si>
    <t>přepínač 10A/250Vstř řazení 7</t>
  </si>
  <si>
    <t>spínač žaluziový 1-pól řaz.1+1</t>
  </si>
  <si>
    <t xml:space="preserve">zásuvka 2násobná 16A/250V </t>
  </si>
  <si>
    <t>zásuvka 2násobná 16A/250V</t>
  </si>
  <si>
    <t>zásuvka 16A/250Vstř (strojek)</t>
  </si>
  <si>
    <t>zásuvka 16A/250Vstř IP44 clonky</t>
  </si>
  <si>
    <t>připojovací svorkovnice 5p/2.5mm2</t>
  </si>
  <si>
    <t>připojovací svorkovnice  5p/2.5mm2</t>
  </si>
  <si>
    <t>svorka instalační 273-100  3x1,5mm2 krabicová bezšroubo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</si>
</sst>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21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22" xfId="0" applyNumberFormat="1" applyFont="1" applyBorder="1" applyAlignment="1">
      <alignment vertical="center"/>
    </xf>
    <xf numFmtId="4" fontId="26" fillId="0" borderId="23" xfId="0" applyNumberFormat="1" applyFont="1" applyBorder="1" applyAlignment="1">
      <alignment vertical="center"/>
    </xf>
    <xf numFmtId="166" fontId="26" fillId="0" borderId="23" xfId="0" applyNumberFormat="1" applyFont="1" applyBorder="1" applyAlignment="1">
      <alignment vertical="center"/>
    </xf>
    <xf numFmtId="4" fontId="26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9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30" fillId="0" borderId="13" xfId="0" applyNumberFormat="1" applyFont="1" applyBorder="1" applyAlignment="1">
      <alignment/>
    </xf>
    <xf numFmtId="166" fontId="30" fillId="0" borderId="14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9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3" fillId="0" borderId="0" xfId="0" applyFont="1" applyBorder="1" applyAlignment="1">
      <alignment horizontal="left" vertical="center" wrapText="1"/>
    </xf>
    <xf numFmtId="4" fontId="1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2" borderId="0" xfId="20" applyFont="1" applyFill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25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3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  <c r="BV1" s="18" t="s">
        <v>7</v>
      </c>
    </row>
    <row r="2" spans="3:72" ht="36.95" customHeight="1">
      <c r="AR2" s="276" t="s">
        <v>8</v>
      </c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5" customHeight="1">
      <c r="B4" s="23"/>
      <c r="C4" s="24"/>
      <c r="D4" s="25" t="s">
        <v>12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13</v>
      </c>
      <c r="BE4" s="28" t="s">
        <v>14</v>
      </c>
      <c r="BS4" s="19" t="s">
        <v>15</v>
      </c>
    </row>
    <row r="5" spans="2:71" ht="14.45" customHeight="1">
      <c r="B5" s="23"/>
      <c r="C5" s="24"/>
      <c r="D5" s="29" t="s">
        <v>16</v>
      </c>
      <c r="E5" s="24"/>
      <c r="F5" s="24"/>
      <c r="G5" s="24"/>
      <c r="H5" s="24"/>
      <c r="I5" s="24"/>
      <c r="J5" s="24"/>
      <c r="K5" s="263" t="s">
        <v>17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4"/>
      <c r="AQ5" s="26"/>
      <c r="BE5" s="261" t="s">
        <v>18</v>
      </c>
      <c r="BS5" s="19" t="s">
        <v>9</v>
      </c>
    </row>
    <row r="6" spans="2:71" ht="36.95" customHeight="1">
      <c r="B6" s="23"/>
      <c r="C6" s="24"/>
      <c r="D6" s="31" t="s">
        <v>19</v>
      </c>
      <c r="E6" s="24"/>
      <c r="F6" s="24"/>
      <c r="G6" s="24"/>
      <c r="H6" s="24"/>
      <c r="I6" s="24"/>
      <c r="J6" s="24"/>
      <c r="K6" s="265" t="s">
        <v>20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4"/>
      <c r="AQ6" s="26"/>
      <c r="BE6" s="262"/>
      <c r="BS6" s="19" t="s">
        <v>9</v>
      </c>
    </row>
    <row r="7" spans="2:71" ht="14.45" customHeight="1">
      <c r="B7" s="23"/>
      <c r="C7" s="24"/>
      <c r="D7" s="32" t="s">
        <v>21</v>
      </c>
      <c r="E7" s="24"/>
      <c r="F7" s="24"/>
      <c r="G7" s="24"/>
      <c r="H7" s="24"/>
      <c r="I7" s="24"/>
      <c r="J7" s="24"/>
      <c r="K7" s="30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22</v>
      </c>
      <c r="AL7" s="24"/>
      <c r="AM7" s="24"/>
      <c r="AN7" s="30" t="s">
        <v>5</v>
      </c>
      <c r="AO7" s="24"/>
      <c r="AP7" s="24"/>
      <c r="AQ7" s="26"/>
      <c r="BE7" s="262"/>
      <c r="BS7" s="19" t="s">
        <v>9</v>
      </c>
    </row>
    <row r="8" spans="2:71" ht="14.45" customHeight="1">
      <c r="B8" s="23"/>
      <c r="C8" s="24"/>
      <c r="D8" s="32" t="s">
        <v>23</v>
      </c>
      <c r="E8" s="24"/>
      <c r="F8" s="24"/>
      <c r="G8" s="24"/>
      <c r="H8" s="24"/>
      <c r="I8" s="24"/>
      <c r="J8" s="24"/>
      <c r="K8" s="30" t="s">
        <v>24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25</v>
      </c>
      <c r="AL8" s="24"/>
      <c r="AM8" s="24"/>
      <c r="AN8" s="33" t="s">
        <v>26</v>
      </c>
      <c r="AO8" s="24"/>
      <c r="AP8" s="24"/>
      <c r="AQ8" s="26"/>
      <c r="BE8" s="262"/>
      <c r="BS8" s="19" t="s">
        <v>9</v>
      </c>
    </row>
    <row r="9" spans="2:7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262"/>
      <c r="BS9" s="19" t="s">
        <v>9</v>
      </c>
    </row>
    <row r="10" spans="2:71" ht="14.45" customHeight="1">
      <c r="B10" s="23"/>
      <c r="C10" s="24"/>
      <c r="D10" s="32" t="s">
        <v>27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28</v>
      </c>
      <c r="AL10" s="24"/>
      <c r="AM10" s="24"/>
      <c r="AN10" s="30" t="s">
        <v>5</v>
      </c>
      <c r="AO10" s="24"/>
      <c r="AP10" s="24"/>
      <c r="AQ10" s="26"/>
      <c r="BE10" s="262"/>
      <c r="BS10" s="19" t="s">
        <v>9</v>
      </c>
    </row>
    <row r="11" spans="2:71" ht="18.4" customHeight="1">
      <c r="B11" s="23"/>
      <c r="C11" s="24"/>
      <c r="D11" s="24"/>
      <c r="E11" s="30" t="s">
        <v>24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29</v>
      </c>
      <c r="AL11" s="24"/>
      <c r="AM11" s="24"/>
      <c r="AN11" s="30" t="s">
        <v>5</v>
      </c>
      <c r="AO11" s="24"/>
      <c r="AP11" s="24"/>
      <c r="AQ11" s="26"/>
      <c r="BE11" s="262"/>
      <c r="BS11" s="19" t="s">
        <v>9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262"/>
      <c r="BS12" s="19" t="s">
        <v>9</v>
      </c>
    </row>
    <row r="13" spans="2:71" ht="14.45" customHeight="1">
      <c r="B13" s="23"/>
      <c r="C13" s="24"/>
      <c r="D13" s="32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28</v>
      </c>
      <c r="AL13" s="24"/>
      <c r="AM13" s="24"/>
      <c r="AN13" s="34" t="s">
        <v>31</v>
      </c>
      <c r="AO13" s="24"/>
      <c r="AP13" s="24"/>
      <c r="AQ13" s="26"/>
      <c r="BE13" s="262"/>
      <c r="BS13" s="19" t="s">
        <v>9</v>
      </c>
    </row>
    <row r="14" spans="2:71" ht="15">
      <c r="B14" s="23"/>
      <c r="C14" s="24"/>
      <c r="D14" s="24"/>
      <c r="E14" s="266" t="s">
        <v>31</v>
      </c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32" t="s">
        <v>29</v>
      </c>
      <c r="AL14" s="24"/>
      <c r="AM14" s="24"/>
      <c r="AN14" s="34" t="s">
        <v>31</v>
      </c>
      <c r="AO14" s="24"/>
      <c r="AP14" s="24"/>
      <c r="AQ14" s="26"/>
      <c r="BE14" s="262"/>
      <c r="BS14" s="19" t="s">
        <v>9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262"/>
      <c r="BS15" s="19" t="s">
        <v>6</v>
      </c>
    </row>
    <row r="16" spans="2:71" ht="14.45" customHeight="1">
      <c r="B16" s="23"/>
      <c r="C16" s="24"/>
      <c r="D16" s="32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28</v>
      </c>
      <c r="AL16" s="24"/>
      <c r="AM16" s="24"/>
      <c r="AN16" s="30" t="s">
        <v>5</v>
      </c>
      <c r="AO16" s="24"/>
      <c r="AP16" s="24"/>
      <c r="AQ16" s="26"/>
      <c r="BE16" s="262"/>
      <c r="BS16" s="19" t="s">
        <v>6</v>
      </c>
    </row>
    <row r="17" spans="2:71" ht="18.4" customHeight="1">
      <c r="B17" s="23"/>
      <c r="C17" s="24"/>
      <c r="D17" s="24"/>
      <c r="E17" s="30" t="s">
        <v>24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29</v>
      </c>
      <c r="AL17" s="24"/>
      <c r="AM17" s="24"/>
      <c r="AN17" s="30" t="s">
        <v>5</v>
      </c>
      <c r="AO17" s="24"/>
      <c r="AP17" s="24"/>
      <c r="AQ17" s="26"/>
      <c r="BE17" s="262"/>
      <c r="BS17" s="19" t="s">
        <v>33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262"/>
      <c r="BS18" s="19" t="s">
        <v>9</v>
      </c>
    </row>
    <row r="19" spans="2:71" ht="14.45" customHeight="1">
      <c r="B19" s="23"/>
      <c r="C19" s="24"/>
      <c r="D19" s="32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262"/>
      <c r="BS19" s="19" t="s">
        <v>9</v>
      </c>
    </row>
    <row r="20" spans="2:71" ht="22.5" customHeight="1">
      <c r="B20" s="23"/>
      <c r="C20" s="24"/>
      <c r="D20" s="24"/>
      <c r="E20" s="268" t="s">
        <v>5</v>
      </c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4"/>
      <c r="AP20" s="24"/>
      <c r="AQ20" s="26"/>
      <c r="BE20" s="262"/>
      <c r="BS20" s="19" t="s">
        <v>6</v>
      </c>
    </row>
    <row r="21" spans="2:57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262"/>
    </row>
    <row r="22" spans="2:57" ht="6.95" customHeight="1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262"/>
    </row>
    <row r="23" spans="2:57" s="1" customFormat="1" ht="25.9" customHeight="1">
      <c r="B23" s="36"/>
      <c r="C23" s="37"/>
      <c r="D23" s="38" t="s">
        <v>35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69">
        <f>ROUND(AG51,2)</f>
        <v>0</v>
      </c>
      <c r="AL23" s="270"/>
      <c r="AM23" s="270"/>
      <c r="AN23" s="270"/>
      <c r="AO23" s="270"/>
      <c r="AP23" s="37"/>
      <c r="AQ23" s="40"/>
      <c r="BE23" s="262"/>
    </row>
    <row r="24" spans="2:57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262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271" t="s">
        <v>36</v>
      </c>
      <c r="M25" s="271"/>
      <c r="N25" s="271"/>
      <c r="O25" s="271"/>
      <c r="P25" s="37"/>
      <c r="Q25" s="37"/>
      <c r="R25" s="37"/>
      <c r="S25" s="37"/>
      <c r="T25" s="37"/>
      <c r="U25" s="37"/>
      <c r="V25" s="37"/>
      <c r="W25" s="271" t="s">
        <v>37</v>
      </c>
      <c r="X25" s="271"/>
      <c r="Y25" s="271"/>
      <c r="Z25" s="271"/>
      <c r="AA25" s="271"/>
      <c r="AB25" s="271"/>
      <c r="AC25" s="271"/>
      <c r="AD25" s="271"/>
      <c r="AE25" s="271"/>
      <c r="AF25" s="37"/>
      <c r="AG25" s="37"/>
      <c r="AH25" s="37"/>
      <c r="AI25" s="37"/>
      <c r="AJ25" s="37"/>
      <c r="AK25" s="271" t="s">
        <v>38</v>
      </c>
      <c r="AL25" s="271"/>
      <c r="AM25" s="271"/>
      <c r="AN25" s="271"/>
      <c r="AO25" s="271"/>
      <c r="AP25" s="37"/>
      <c r="AQ25" s="40"/>
      <c r="BE25" s="262"/>
    </row>
    <row r="26" spans="2:57" s="2" customFormat="1" ht="14.45" customHeight="1">
      <c r="B26" s="42"/>
      <c r="C26" s="43"/>
      <c r="D26" s="44" t="s">
        <v>39</v>
      </c>
      <c r="E26" s="43"/>
      <c r="F26" s="44" t="s">
        <v>40</v>
      </c>
      <c r="G26" s="43"/>
      <c r="H26" s="43"/>
      <c r="I26" s="43"/>
      <c r="J26" s="43"/>
      <c r="K26" s="43"/>
      <c r="L26" s="260">
        <v>0.21</v>
      </c>
      <c r="M26" s="259"/>
      <c r="N26" s="259"/>
      <c r="O26" s="259"/>
      <c r="P26" s="43"/>
      <c r="Q26" s="43"/>
      <c r="R26" s="43"/>
      <c r="S26" s="43"/>
      <c r="T26" s="43"/>
      <c r="U26" s="43"/>
      <c r="V26" s="43"/>
      <c r="W26" s="258">
        <f>ROUND(AZ51,2)</f>
        <v>0</v>
      </c>
      <c r="X26" s="259"/>
      <c r="Y26" s="259"/>
      <c r="Z26" s="259"/>
      <c r="AA26" s="259"/>
      <c r="AB26" s="259"/>
      <c r="AC26" s="259"/>
      <c r="AD26" s="259"/>
      <c r="AE26" s="259"/>
      <c r="AF26" s="43"/>
      <c r="AG26" s="43"/>
      <c r="AH26" s="43"/>
      <c r="AI26" s="43"/>
      <c r="AJ26" s="43"/>
      <c r="AK26" s="258">
        <f>ROUND(AV51,2)</f>
        <v>0</v>
      </c>
      <c r="AL26" s="259"/>
      <c r="AM26" s="259"/>
      <c r="AN26" s="259"/>
      <c r="AO26" s="259"/>
      <c r="AP26" s="43"/>
      <c r="AQ26" s="45"/>
      <c r="BE26" s="262"/>
    </row>
    <row r="27" spans="2:57" s="2" customFormat="1" ht="14.45" customHeight="1">
      <c r="B27" s="42"/>
      <c r="C27" s="43"/>
      <c r="D27" s="43"/>
      <c r="E27" s="43"/>
      <c r="F27" s="44" t="s">
        <v>41</v>
      </c>
      <c r="G27" s="43"/>
      <c r="H27" s="43"/>
      <c r="I27" s="43"/>
      <c r="J27" s="43"/>
      <c r="K27" s="43"/>
      <c r="L27" s="260">
        <v>0.15</v>
      </c>
      <c r="M27" s="259"/>
      <c r="N27" s="259"/>
      <c r="O27" s="259"/>
      <c r="P27" s="43"/>
      <c r="Q27" s="43"/>
      <c r="R27" s="43"/>
      <c r="S27" s="43"/>
      <c r="T27" s="43"/>
      <c r="U27" s="43"/>
      <c r="V27" s="43"/>
      <c r="W27" s="258">
        <f>ROUND(BA51,2)</f>
        <v>0</v>
      </c>
      <c r="X27" s="259"/>
      <c r="Y27" s="259"/>
      <c r="Z27" s="259"/>
      <c r="AA27" s="259"/>
      <c r="AB27" s="259"/>
      <c r="AC27" s="259"/>
      <c r="AD27" s="259"/>
      <c r="AE27" s="259"/>
      <c r="AF27" s="43"/>
      <c r="AG27" s="43"/>
      <c r="AH27" s="43"/>
      <c r="AI27" s="43"/>
      <c r="AJ27" s="43"/>
      <c r="AK27" s="258">
        <f>ROUND(AW51,2)</f>
        <v>0</v>
      </c>
      <c r="AL27" s="259"/>
      <c r="AM27" s="259"/>
      <c r="AN27" s="259"/>
      <c r="AO27" s="259"/>
      <c r="AP27" s="43"/>
      <c r="AQ27" s="45"/>
      <c r="BE27" s="262"/>
    </row>
    <row r="28" spans="2:57" s="2" customFormat="1" ht="14.45" customHeight="1" hidden="1">
      <c r="B28" s="42"/>
      <c r="C28" s="43"/>
      <c r="D28" s="43"/>
      <c r="E28" s="43"/>
      <c r="F28" s="44" t="s">
        <v>42</v>
      </c>
      <c r="G28" s="43"/>
      <c r="H28" s="43"/>
      <c r="I28" s="43"/>
      <c r="J28" s="43"/>
      <c r="K28" s="43"/>
      <c r="L28" s="260">
        <v>0.21</v>
      </c>
      <c r="M28" s="259"/>
      <c r="N28" s="259"/>
      <c r="O28" s="259"/>
      <c r="P28" s="43"/>
      <c r="Q28" s="43"/>
      <c r="R28" s="43"/>
      <c r="S28" s="43"/>
      <c r="T28" s="43"/>
      <c r="U28" s="43"/>
      <c r="V28" s="43"/>
      <c r="W28" s="258">
        <f>ROUND(BB51,2)</f>
        <v>0</v>
      </c>
      <c r="X28" s="259"/>
      <c r="Y28" s="259"/>
      <c r="Z28" s="259"/>
      <c r="AA28" s="259"/>
      <c r="AB28" s="259"/>
      <c r="AC28" s="259"/>
      <c r="AD28" s="259"/>
      <c r="AE28" s="259"/>
      <c r="AF28" s="43"/>
      <c r="AG28" s="43"/>
      <c r="AH28" s="43"/>
      <c r="AI28" s="43"/>
      <c r="AJ28" s="43"/>
      <c r="AK28" s="258">
        <v>0</v>
      </c>
      <c r="AL28" s="259"/>
      <c r="AM28" s="259"/>
      <c r="AN28" s="259"/>
      <c r="AO28" s="259"/>
      <c r="AP28" s="43"/>
      <c r="AQ28" s="45"/>
      <c r="BE28" s="262"/>
    </row>
    <row r="29" spans="2:57" s="2" customFormat="1" ht="14.45" customHeight="1" hidden="1">
      <c r="B29" s="42"/>
      <c r="C29" s="43"/>
      <c r="D29" s="43"/>
      <c r="E29" s="43"/>
      <c r="F29" s="44" t="s">
        <v>43</v>
      </c>
      <c r="G29" s="43"/>
      <c r="H29" s="43"/>
      <c r="I29" s="43"/>
      <c r="J29" s="43"/>
      <c r="K29" s="43"/>
      <c r="L29" s="260">
        <v>0.15</v>
      </c>
      <c r="M29" s="259"/>
      <c r="N29" s="259"/>
      <c r="O29" s="259"/>
      <c r="P29" s="43"/>
      <c r="Q29" s="43"/>
      <c r="R29" s="43"/>
      <c r="S29" s="43"/>
      <c r="T29" s="43"/>
      <c r="U29" s="43"/>
      <c r="V29" s="43"/>
      <c r="W29" s="258">
        <f>ROUND(BC51,2)</f>
        <v>0</v>
      </c>
      <c r="X29" s="259"/>
      <c r="Y29" s="259"/>
      <c r="Z29" s="259"/>
      <c r="AA29" s="259"/>
      <c r="AB29" s="259"/>
      <c r="AC29" s="259"/>
      <c r="AD29" s="259"/>
      <c r="AE29" s="259"/>
      <c r="AF29" s="43"/>
      <c r="AG29" s="43"/>
      <c r="AH29" s="43"/>
      <c r="AI29" s="43"/>
      <c r="AJ29" s="43"/>
      <c r="AK29" s="258">
        <v>0</v>
      </c>
      <c r="AL29" s="259"/>
      <c r="AM29" s="259"/>
      <c r="AN29" s="259"/>
      <c r="AO29" s="259"/>
      <c r="AP29" s="43"/>
      <c r="AQ29" s="45"/>
      <c r="BE29" s="262"/>
    </row>
    <row r="30" spans="2:57" s="2" customFormat="1" ht="14.45" customHeight="1" hidden="1">
      <c r="B30" s="42"/>
      <c r="C30" s="43"/>
      <c r="D30" s="43"/>
      <c r="E30" s="43"/>
      <c r="F30" s="44" t="s">
        <v>44</v>
      </c>
      <c r="G30" s="43"/>
      <c r="H30" s="43"/>
      <c r="I30" s="43"/>
      <c r="J30" s="43"/>
      <c r="K30" s="43"/>
      <c r="L30" s="260">
        <v>0</v>
      </c>
      <c r="M30" s="259"/>
      <c r="N30" s="259"/>
      <c r="O30" s="259"/>
      <c r="P30" s="43"/>
      <c r="Q30" s="43"/>
      <c r="R30" s="43"/>
      <c r="S30" s="43"/>
      <c r="T30" s="43"/>
      <c r="U30" s="43"/>
      <c r="V30" s="43"/>
      <c r="W30" s="258">
        <f>ROUND(BD51,2)</f>
        <v>0</v>
      </c>
      <c r="X30" s="259"/>
      <c r="Y30" s="259"/>
      <c r="Z30" s="259"/>
      <c r="AA30" s="259"/>
      <c r="AB30" s="259"/>
      <c r="AC30" s="259"/>
      <c r="AD30" s="259"/>
      <c r="AE30" s="259"/>
      <c r="AF30" s="43"/>
      <c r="AG30" s="43"/>
      <c r="AH30" s="43"/>
      <c r="AI30" s="43"/>
      <c r="AJ30" s="43"/>
      <c r="AK30" s="258">
        <v>0</v>
      </c>
      <c r="AL30" s="259"/>
      <c r="AM30" s="259"/>
      <c r="AN30" s="259"/>
      <c r="AO30" s="259"/>
      <c r="AP30" s="43"/>
      <c r="AQ30" s="45"/>
      <c r="BE30" s="262"/>
    </row>
    <row r="31" spans="2:57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262"/>
    </row>
    <row r="32" spans="2:57" s="1" customFormat="1" ht="25.9" customHeight="1">
      <c r="B32" s="36"/>
      <c r="C32" s="46"/>
      <c r="D32" s="47" t="s">
        <v>45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46</v>
      </c>
      <c r="U32" s="48"/>
      <c r="V32" s="48"/>
      <c r="W32" s="48"/>
      <c r="X32" s="272" t="s">
        <v>47</v>
      </c>
      <c r="Y32" s="273"/>
      <c r="Z32" s="273"/>
      <c r="AA32" s="273"/>
      <c r="AB32" s="273"/>
      <c r="AC32" s="48"/>
      <c r="AD32" s="48"/>
      <c r="AE32" s="48"/>
      <c r="AF32" s="48"/>
      <c r="AG32" s="48"/>
      <c r="AH32" s="48"/>
      <c r="AI32" s="48"/>
      <c r="AJ32" s="48"/>
      <c r="AK32" s="274">
        <f>SUM(AK23:AK30)</f>
        <v>0</v>
      </c>
      <c r="AL32" s="273"/>
      <c r="AM32" s="273"/>
      <c r="AN32" s="273"/>
      <c r="AO32" s="275"/>
      <c r="AP32" s="46"/>
      <c r="AQ32" s="50"/>
      <c r="BE32" s="262"/>
    </row>
    <row r="33" spans="2:43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44" s="1" customFormat="1" ht="36.95" customHeight="1">
      <c r="B39" s="36"/>
      <c r="C39" s="56" t="s">
        <v>48</v>
      </c>
      <c r="AR39" s="36"/>
    </row>
    <row r="40" spans="2:44" s="1" customFormat="1" ht="6.95" customHeight="1">
      <c r="B40" s="36"/>
      <c r="AR40" s="36"/>
    </row>
    <row r="41" spans="2:44" s="3" customFormat="1" ht="14.45" customHeight="1">
      <c r="B41" s="57"/>
      <c r="C41" s="58" t="s">
        <v>16</v>
      </c>
      <c r="L41" s="3" t="str">
        <f>K5</f>
        <v>201710</v>
      </c>
      <c r="AR41" s="57"/>
    </row>
    <row r="42" spans="2:44" s="4" customFormat="1" ht="36.95" customHeight="1">
      <c r="B42" s="59"/>
      <c r="C42" s="60" t="s">
        <v>19</v>
      </c>
      <c r="L42" s="283" t="str">
        <f>K6</f>
        <v>Gymnázium a SOŠ Nová Paka - školní kuchyně</v>
      </c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R42" s="59"/>
    </row>
    <row r="43" spans="2:44" s="1" customFormat="1" ht="6.95" customHeight="1">
      <c r="B43" s="36"/>
      <c r="AR43" s="36"/>
    </row>
    <row r="44" spans="2:44" s="1" customFormat="1" ht="15">
      <c r="B44" s="36"/>
      <c r="C44" s="58" t="s">
        <v>23</v>
      </c>
      <c r="L44" s="61" t="str">
        <f>IF(K8="","",K8)</f>
        <v xml:space="preserve"> </v>
      </c>
      <c r="AI44" s="58" t="s">
        <v>25</v>
      </c>
      <c r="AM44" s="285" t="str">
        <f>IF(AN8="","",AN8)</f>
        <v>2. 10. 2017</v>
      </c>
      <c r="AN44" s="285"/>
      <c r="AR44" s="36"/>
    </row>
    <row r="45" spans="2:44" s="1" customFormat="1" ht="6.95" customHeight="1">
      <c r="B45" s="36"/>
      <c r="AR45" s="36"/>
    </row>
    <row r="46" spans="2:56" s="1" customFormat="1" ht="15">
      <c r="B46" s="36"/>
      <c r="C46" s="58" t="s">
        <v>27</v>
      </c>
      <c r="L46" s="3" t="str">
        <f>IF(E11="","",E11)</f>
        <v xml:space="preserve"> </v>
      </c>
      <c r="AI46" s="58" t="s">
        <v>32</v>
      </c>
      <c r="AM46" s="286" t="str">
        <f>IF(E17="","",E17)</f>
        <v xml:space="preserve"> </v>
      </c>
      <c r="AN46" s="286"/>
      <c r="AO46" s="286"/>
      <c r="AP46" s="286"/>
      <c r="AR46" s="36"/>
      <c r="AS46" s="287" t="s">
        <v>49</v>
      </c>
      <c r="AT46" s="288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30</v>
      </c>
      <c r="L47" s="3" t="str">
        <f>IF(E14="Vyplň údaj","",E14)</f>
        <v/>
      </c>
      <c r="AR47" s="36"/>
      <c r="AS47" s="289"/>
      <c r="AT47" s="290"/>
      <c r="AU47" s="37"/>
      <c r="AV47" s="37"/>
      <c r="AW47" s="37"/>
      <c r="AX47" s="37"/>
      <c r="AY47" s="37"/>
      <c r="AZ47" s="37"/>
      <c r="BA47" s="37"/>
      <c r="BB47" s="37"/>
      <c r="BC47" s="37"/>
      <c r="BD47" s="65"/>
    </row>
    <row r="48" spans="2:56" s="1" customFormat="1" ht="10.9" customHeight="1">
      <c r="B48" s="36"/>
      <c r="AR48" s="36"/>
      <c r="AS48" s="289"/>
      <c r="AT48" s="290"/>
      <c r="AU48" s="37"/>
      <c r="AV48" s="37"/>
      <c r="AW48" s="37"/>
      <c r="AX48" s="37"/>
      <c r="AY48" s="37"/>
      <c r="AZ48" s="37"/>
      <c r="BA48" s="37"/>
      <c r="BB48" s="37"/>
      <c r="BC48" s="37"/>
      <c r="BD48" s="65"/>
    </row>
    <row r="49" spans="2:56" s="1" customFormat="1" ht="29.25" customHeight="1">
      <c r="B49" s="36"/>
      <c r="C49" s="291" t="s">
        <v>50</v>
      </c>
      <c r="D49" s="292"/>
      <c r="E49" s="292"/>
      <c r="F49" s="292"/>
      <c r="G49" s="292"/>
      <c r="H49" s="66"/>
      <c r="I49" s="293" t="s">
        <v>51</v>
      </c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4" t="s">
        <v>52</v>
      </c>
      <c r="AH49" s="292"/>
      <c r="AI49" s="292"/>
      <c r="AJ49" s="292"/>
      <c r="AK49" s="292"/>
      <c r="AL49" s="292"/>
      <c r="AM49" s="292"/>
      <c r="AN49" s="293" t="s">
        <v>53</v>
      </c>
      <c r="AO49" s="292"/>
      <c r="AP49" s="292"/>
      <c r="AQ49" s="67" t="s">
        <v>54</v>
      </c>
      <c r="AR49" s="36"/>
      <c r="AS49" s="68" t="s">
        <v>55</v>
      </c>
      <c r="AT49" s="69" t="s">
        <v>56</v>
      </c>
      <c r="AU49" s="69" t="s">
        <v>57</v>
      </c>
      <c r="AV49" s="69" t="s">
        <v>58</v>
      </c>
      <c r="AW49" s="69" t="s">
        <v>59</v>
      </c>
      <c r="AX49" s="69" t="s">
        <v>60</v>
      </c>
      <c r="AY49" s="69" t="s">
        <v>61</v>
      </c>
      <c r="AZ49" s="69" t="s">
        <v>62</v>
      </c>
      <c r="BA49" s="69" t="s">
        <v>63</v>
      </c>
      <c r="BB49" s="69" t="s">
        <v>64</v>
      </c>
      <c r="BC49" s="69" t="s">
        <v>65</v>
      </c>
      <c r="BD49" s="70" t="s">
        <v>66</v>
      </c>
    </row>
    <row r="50" spans="2:56" s="1" customFormat="1" ht="10.9" customHeight="1">
      <c r="B50" s="36"/>
      <c r="AR50" s="36"/>
      <c r="AS50" s="71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45" customHeight="1">
      <c r="B51" s="59"/>
      <c r="C51" s="72" t="s">
        <v>67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81">
        <f>ROUND(AG52,2)</f>
        <v>0</v>
      </c>
      <c r="AH51" s="281"/>
      <c r="AI51" s="281"/>
      <c r="AJ51" s="281"/>
      <c r="AK51" s="281"/>
      <c r="AL51" s="281"/>
      <c r="AM51" s="281"/>
      <c r="AN51" s="282">
        <f>SUM(AG51,AT51)</f>
        <v>0</v>
      </c>
      <c r="AO51" s="282"/>
      <c r="AP51" s="282"/>
      <c r="AQ51" s="74" t="s">
        <v>5</v>
      </c>
      <c r="AR51" s="59"/>
      <c r="AS51" s="75">
        <f>ROUND(AS52,2)</f>
        <v>0</v>
      </c>
      <c r="AT51" s="76">
        <f>ROUND(SUM(AV51:AW51),2)</f>
        <v>0</v>
      </c>
      <c r="AU51" s="77">
        <f>ROUND(AU52,5)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ROUND(AZ52,2)</f>
        <v>0</v>
      </c>
      <c r="BA51" s="76">
        <f>ROUND(BA52,2)</f>
        <v>0</v>
      </c>
      <c r="BB51" s="76">
        <f>ROUND(BB52,2)</f>
        <v>0</v>
      </c>
      <c r="BC51" s="76">
        <f>ROUND(BC52,2)</f>
        <v>0</v>
      </c>
      <c r="BD51" s="78">
        <f>ROUND(BD52,2)</f>
        <v>0</v>
      </c>
      <c r="BS51" s="60" t="s">
        <v>68</v>
      </c>
      <c r="BT51" s="60" t="s">
        <v>69</v>
      </c>
      <c r="BU51" s="79" t="s">
        <v>70</v>
      </c>
      <c r="BV51" s="60" t="s">
        <v>71</v>
      </c>
      <c r="BW51" s="60" t="s">
        <v>7</v>
      </c>
      <c r="BX51" s="60" t="s">
        <v>72</v>
      </c>
      <c r="CL51" s="60" t="s">
        <v>5</v>
      </c>
    </row>
    <row r="52" spans="1:91" s="5" customFormat="1" ht="22.5" customHeight="1">
      <c r="A52" s="80" t="s">
        <v>73</v>
      </c>
      <c r="B52" s="81"/>
      <c r="C52" s="82"/>
      <c r="D52" s="280" t="s">
        <v>74</v>
      </c>
      <c r="E52" s="280"/>
      <c r="F52" s="280"/>
      <c r="G52" s="280"/>
      <c r="H52" s="280"/>
      <c r="I52" s="83"/>
      <c r="J52" s="280" t="s">
        <v>75</v>
      </c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78">
        <f>'Sil - Silnoproud, hromosv...'!J27</f>
        <v>0</v>
      </c>
      <c r="AH52" s="279"/>
      <c r="AI52" s="279"/>
      <c r="AJ52" s="279"/>
      <c r="AK52" s="279"/>
      <c r="AL52" s="279"/>
      <c r="AM52" s="279"/>
      <c r="AN52" s="278">
        <f>SUM(AG52,AT52)</f>
        <v>0</v>
      </c>
      <c r="AO52" s="279"/>
      <c r="AP52" s="279"/>
      <c r="AQ52" s="84" t="s">
        <v>76</v>
      </c>
      <c r="AR52" s="81"/>
      <c r="AS52" s="85">
        <v>0</v>
      </c>
      <c r="AT52" s="86">
        <f>ROUND(SUM(AV52:AW52),2)</f>
        <v>0</v>
      </c>
      <c r="AU52" s="87">
        <f>'Sil - Silnoproud, hromosv...'!P81</f>
        <v>0</v>
      </c>
      <c r="AV52" s="86">
        <f>'Sil - Silnoproud, hromosv...'!J30</f>
        <v>0</v>
      </c>
      <c r="AW52" s="86">
        <f>'Sil - Silnoproud, hromosv...'!J31</f>
        <v>0</v>
      </c>
      <c r="AX52" s="86">
        <f>'Sil - Silnoproud, hromosv...'!J32</f>
        <v>0</v>
      </c>
      <c r="AY52" s="86">
        <f>'Sil - Silnoproud, hromosv...'!J33</f>
        <v>0</v>
      </c>
      <c r="AZ52" s="86">
        <f>'Sil - Silnoproud, hromosv...'!F30</f>
        <v>0</v>
      </c>
      <c r="BA52" s="86">
        <f>'Sil - Silnoproud, hromosv...'!F31</f>
        <v>0</v>
      </c>
      <c r="BB52" s="86">
        <f>'Sil - Silnoproud, hromosv...'!F32</f>
        <v>0</v>
      </c>
      <c r="BC52" s="86">
        <f>'Sil - Silnoproud, hromosv...'!F33</f>
        <v>0</v>
      </c>
      <c r="BD52" s="88">
        <f>'Sil - Silnoproud, hromosv...'!F34</f>
        <v>0</v>
      </c>
      <c r="BT52" s="89" t="s">
        <v>77</v>
      </c>
      <c r="BV52" s="89" t="s">
        <v>71</v>
      </c>
      <c r="BW52" s="89" t="s">
        <v>78</v>
      </c>
      <c r="BX52" s="89" t="s">
        <v>7</v>
      </c>
      <c r="CL52" s="89" t="s">
        <v>5</v>
      </c>
      <c r="CM52" s="89" t="s">
        <v>79</v>
      </c>
    </row>
    <row r="53" spans="2:44" s="1" customFormat="1" ht="30" customHeight="1">
      <c r="B53" s="36"/>
      <c r="AR53" s="36"/>
    </row>
    <row r="54" spans="2:44" s="1" customFormat="1" ht="6.9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36"/>
    </row>
  </sheetData>
  <mergeCells count="41"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W27:AE27"/>
    <mergeCell ref="AK27:AO27"/>
    <mergeCell ref="L28: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Sil - Silnoproud, hromosv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73"/>
  <sheetViews>
    <sheetView showGridLines="0" workbookViewId="0" topLeftCell="A1">
      <pane ySplit="1" topLeftCell="A248" activePane="bottomLeft" state="frozen"/>
      <selection pane="bottomLeft" activeCell="F259" sqref="F25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91"/>
      <c r="C1" s="91"/>
      <c r="D1" s="92" t="s">
        <v>1</v>
      </c>
      <c r="E1" s="91"/>
      <c r="F1" s="93" t="s">
        <v>80</v>
      </c>
      <c r="G1" s="298" t="s">
        <v>81</v>
      </c>
      <c r="H1" s="298"/>
      <c r="I1" s="94"/>
      <c r="J1" s="93" t="s">
        <v>82</v>
      </c>
      <c r="K1" s="92" t="s">
        <v>83</v>
      </c>
      <c r="L1" s="93" t="s">
        <v>84</v>
      </c>
      <c r="M1" s="93"/>
      <c r="N1" s="93"/>
      <c r="O1" s="93"/>
      <c r="P1" s="93"/>
      <c r="Q1" s="93"/>
      <c r="R1" s="93"/>
      <c r="S1" s="93"/>
      <c r="T1" s="93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76" t="s">
        <v>8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9" t="s">
        <v>78</v>
      </c>
    </row>
    <row r="3" spans="2:46" ht="6.95" customHeight="1">
      <c r="B3" s="20"/>
      <c r="C3" s="21"/>
      <c r="D3" s="21"/>
      <c r="E3" s="21"/>
      <c r="F3" s="21"/>
      <c r="G3" s="21"/>
      <c r="H3" s="21"/>
      <c r="I3" s="95"/>
      <c r="J3" s="21"/>
      <c r="K3" s="22"/>
      <c r="AT3" s="19" t="s">
        <v>79</v>
      </c>
    </row>
    <row r="4" spans="2:46" ht="36.95" customHeight="1">
      <c r="B4" s="23"/>
      <c r="C4" s="24"/>
      <c r="D4" s="25" t="s">
        <v>85</v>
      </c>
      <c r="E4" s="24"/>
      <c r="F4" s="24"/>
      <c r="G4" s="24"/>
      <c r="H4" s="24"/>
      <c r="I4" s="96"/>
      <c r="J4" s="24"/>
      <c r="K4" s="26"/>
      <c r="M4" s="27" t="s">
        <v>13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96"/>
      <c r="J5" s="24"/>
      <c r="K5" s="26"/>
    </row>
    <row r="6" spans="2:11" ht="15">
      <c r="B6" s="23"/>
      <c r="C6" s="24"/>
      <c r="D6" s="32" t="s">
        <v>19</v>
      </c>
      <c r="E6" s="24"/>
      <c r="F6" s="24"/>
      <c r="G6" s="24"/>
      <c r="H6" s="24"/>
      <c r="I6" s="96"/>
      <c r="J6" s="24"/>
      <c r="K6" s="26"/>
    </row>
    <row r="7" spans="2:11" ht="22.5" customHeight="1">
      <c r="B7" s="23"/>
      <c r="C7" s="24"/>
      <c r="D7" s="24"/>
      <c r="E7" s="299" t="str">
        <f>'Rekapitulace stavby'!K6</f>
        <v>Gymnázium a SOŠ Nová Paka - školní kuchyně</v>
      </c>
      <c r="F7" s="300"/>
      <c r="G7" s="300"/>
      <c r="H7" s="300"/>
      <c r="I7" s="96"/>
      <c r="J7" s="24"/>
      <c r="K7" s="26"/>
    </row>
    <row r="8" spans="2:11" s="1" customFormat="1" ht="15">
      <c r="B8" s="36"/>
      <c r="C8" s="37"/>
      <c r="D8" s="32" t="s">
        <v>86</v>
      </c>
      <c r="E8" s="37"/>
      <c r="F8" s="37"/>
      <c r="G8" s="37"/>
      <c r="H8" s="37"/>
      <c r="I8" s="97"/>
      <c r="J8" s="37"/>
      <c r="K8" s="40"/>
    </row>
    <row r="9" spans="2:11" s="1" customFormat="1" ht="36.95" customHeight="1">
      <c r="B9" s="36"/>
      <c r="C9" s="37"/>
      <c r="D9" s="37"/>
      <c r="E9" s="301" t="s">
        <v>87</v>
      </c>
      <c r="F9" s="302"/>
      <c r="G9" s="302"/>
      <c r="H9" s="302"/>
      <c r="I9" s="97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7"/>
      <c r="J10" s="37"/>
      <c r="K10" s="40"/>
    </row>
    <row r="11" spans="2:11" s="1" customFormat="1" ht="14.45" customHeight="1">
      <c r="B11" s="36"/>
      <c r="C11" s="37"/>
      <c r="D11" s="32" t="s">
        <v>21</v>
      </c>
      <c r="E11" s="37"/>
      <c r="F11" s="30" t="s">
        <v>5</v>
      </c>
      <c r="G11" s="37"/>
      <c r="H11" s="37"/>
      <c r="I11" s="98" t="s">
        <v>22</v>
      </c>
      <c r="J11" s="30" t="s">
        <v>5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98" t="s">
        <v>25</v>
      </c>
      <c r="J12" s="99" t="str">
        <f>'Rekapitulace stavby'!AN8</f>
        <v>2. 10. 2017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97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98" t="s">
        <v>28</v>
      </c>
      <c r="J14" s="30" t="str">
        <f>IF('Rekapitulace stavby'!AN10="","",'Rekapitulace stavby'!AN10)</f>
        <v/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 xml:space="preserve"> </v>
      </c>
      <c r="F15" s="37"/>
      <c r="G15" s="37"/>
      <c r="H15" s="37"/>
      <c r="I15" s="98" t="s">
        <v>29</v>
      </c>
      <c r="J15" s="30" t="str">
        <f>IF('Rekapitulace stavby'!AN11="","",'Rekapitulace stavby'!AN11)</f>
        <v/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97"/>
      <c r="J16" s="37"/>
      <c r="K16" s="40"/>
    </row>
    <row r="17" spans="2:11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98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98" t="s">
        <v>29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97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98" t="s">
        <v>28</v>
      </c>
      <c r="J20" s="30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 xml:space="preserve"> </v>
      </c>
      <c r="F21" s="37"/>
      <c r="G21" s="37"/>
      <c r="H21" s="37"/>
      <c r="I21" s="98" t="s">
        <v>29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97"/>
      <c r="J22" s="37"/>
      <c r="K22" s="40"/>
    </row>
    <row r="23" spans="2:11" s="1" customFormat="1" ht="14.45" customHeight="1">
      <c r="B23" s="36"/>
      <c r="C23" s="37"/>
      <c r="D23" s="32" t="s">
        <v>34</v>
      </c>
      <c r="E23" s="37"/>
      <c r="F23" s="37"/>
      <c r="G23" s="37"/>
      <c r="H23" s="37"/>
      <c r="I23" s="97"/>
      <c r="J23" s="37"/>
      <c r="K23" s="40"/>
    </row>
    <row r="24" spans="2:11" s="6" customFormat="1" ht="22.5" customHeight="1">
      <c r="B24" s="100"/>
      <c r="C24" s="101"/>
      <c r="D24" s="101"/>
      <c r="E24" s="268" t="s">
        <v>5</v>
      </c>
      <c r="F24" s="268"/>
      <c r="G24" s="268"/>
      <c r="H24" s="268"/>
      <c r="I24" s="102"/>
      <c r="J24" s="101"/>
      <c r="K24" s="103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97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104"/>
      <c r="J26" s="63"/>
      <c r="K26" s="105"/>
    </row>
    <row r="27" spans="2:11" s="1" customFormat="1" ht="25.35" customHeight="1">
      <c r="B27" s="36"/>
      <c r="C27" s="37"/>
      <c r="D27" s="106" t="s">
        <v>35</v>
      </c>
      <c r="E27" s="37"/>
      <c r="F27" s="37"/>
      <c r="G27" s="37"/>
      <c r="H27" s="37"/>
      <c r="I27" s="97"/>
      <c r="J27" s="107">
        <f>ROUND(J81,2)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04"/>
      <c r="J28" s="63"/>
      <c r="K28" s="105"/>
    </row>
    <row r="29" spans="2:11" s="1" customFormat="1" ht="14.45" customHeight="1">
      <c r="B29" s="36"/>
      <c r="C29" s="37"/>
      <c r="D29" s="37"/>
      <c r="E29" s="37"/>
      <c r="F29" s="41" t="s">
        <v>37</v>
      </c>
      <c r="G29" s="37"/>
      <c r="H29" s="37"/>
      <c r="I29" s="108" t="s">
        <v>36</v>
      </c>
      <c r="J29" s="41" t="s">
        <v>38</v>
      </c>
      <c r="K29" s="40"/>
    </row>
    <row r="30" spans="2:11" s="1" customFormat="1" ht="14.45" customHeight="1">
      <c r="B30" s="36"/>
      <c r="C30" s="37"/>
      <c r="D30" s="44" t="s">
        <v>39</v>
      </c>
      <c r="E30" s="44" t="s">
        <v>40</v>
      </c>
      <c r="F30" s="109">
        <f>ROUND(SUM(BE81:BE472),2)</f>
        <v>0</v>
      </c>
      <c r="G30" s="37"/>
      <c r="H30" s="37"/>
      <c r="I30" s="110">
        <v>0.21</v>
      </c>
      <c r="J30" s="109">
        <f>ROUND(ROUND((SUM(BE81:BE472)),2)*I30,2)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41</v>
      </c>
      <c r="F31" s="109">
        <f>ROUND(SUM(BF81:BF472),2)</f>
        <v>0</v>
      </c>
      <c r="G31" s="37"/>
      <c r="H31" s="37"/>
      <c r="I31" s="110">
        <v>0.15</v>
      </c>
      <c r="J31" s="109">
        <f>ROUND(ROUND((SUM(BF81:BF472)),2)*I31,2)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42</v>
      </c>
      <c r="F32" s="109">
        <f>ROUND(SUM(BG81:BG472),2)</f>
        <v>0</v>
      </c>
      <c r="G32" s="37"/>
      <c r="H32" s="37"/>
      <c r="I32" s="110">
        <v>0.21</v>
      </c>
      <c r="J32" s="109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43</v>
      </c>
      <c r="F33" s="109">
        <f>ROUND(SUM(BH81:BH472),2)</f>
        <v>0</v>
      </c>
      <c r="G33" s="37"/>
      <c r="H33" s="37"/>
      <c r="I33" s="110">
        <v>0.15</v>
      </c>
      <c r="J33" s="109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09">
        <f>ROUND(SUM(BI81:BI472),2)</f>
        <v>0</v>
      </c>
      <c r="G34" s="37"/>
      <c r="H34" s="37"/>
      <c r="I34" s="110">
        <v>0</v>
      </c>
      <c r="J34" s="109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97"/>
      <c r="J35" s="37"/>
      <c r="K35" s="40"/>
    </row>
    <row r="36" spans="2:11" s="1" customFormat="1" ht="25.35" customHeight="1">
      <c r="B36" s="36"/>
      <c r="C36" s="111"/>
      <c r="D36" s="112" t="s">
        <v>45</v>
      </c>
      <c r="E36" s="66"/>
      <c r="F36" s="66"/>
      <c r="G36" s="113" t="s">
        <v>46</v>
      </c>
      <c r="H36" s="114" t="s">
        <v>47</v>
      </c>
      <c r="I36" s="115"/>
      <c r="J36" s="116">
        <f>SUM(J27:J34)</f>
        <v>0</v>
      </c>
      <c r="K36" s="117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18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19"/>
      <c r="J41" s="55"/>
      <c r="K41" s="120"/>
    </row>
    <row r="42" spans="2:11" s="1" customFormat="1" ht="36.95" customHeight="1">
      <c r="B42" s="36"/>
      <c r="C42" s="25" t="s">
        <v>88</v>
      </c>
      <c r="D42" s="37"/>
      <c r="E42" s="37"/>
      <c r="F42" s="37"/>
      <c r="G42" s="37"/>
      <c r="H42" s="37"/>
      <c r="I42" s="97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97"/>
      <c r="J43" s="37"/>
      <c r="K43" s="40"/>
    </row>
    <row r="44" spans="2:11" s="1" customFormat="1" ht="14.45" customHeight="1">
      <c r="B44" s="36"/>
      <c r="C44" s="32" t="s">
        <v>19</v>
      </c>
      <c r="D44" s="37"/>
      <c r="E44" s="37"/>
      <c r="F44" s="37"/>
      <c r="G44" s="37"/>
      <c r="H44" s="37"/>
      <c r="I44" s="97"/>
      <c r="J44" s="37"/>
      <c r="K44" s="40"/>
    </row>
    <row r="45" spans="2:11" s="1" customFormat="1" ht="22.5" customHeight="1">
      <c r="B45" s="36"/>
      <c r="C45" s="37"/>
      <c r="D45" s="37"/>
      <c r="E45" s="299" t="str">
        <f>E7</f>
        <v>Gymnázium a SOŠ Nová Paka - školní kuchyně</v>
      </c>
      <c r="F45" s="300"/>
      <c r="G45" s="300"/>
      <c r="H45" s="300"/>
      <c r="I45" s="97"/>
      <c r="J45" s="37"/>
      <c r="K45" s="40"/>
    </row>
    <row r="46" spans="2:11" s="1" customFormat="1" ht="14.45" customHeight="1">
      <c r="B46" s="36"/>
      <c r="C46" s="32" t="s">
        <v>86</v>
      </c>
      <c r="D46" s="37"/>
      <c r="E46" s="37"/>
      <c r="F46" s="37"/>
      <c r="G46" s="37"/>
      <c r="H46" s="37"/>
      <c r="I46" s="97"/>
      <c r="J46" s="37"/>
      <c r="K46" s="40"/>
    </row>
    <row r="47" spans="2:11" s="1" customFormat="1" ht="23.25" customHeight="1">
      <c r="B47" s="36"/>
      <c r="C47" s="37"/>
      <c r="D47" s="37"/>
      <c r="E47" s="301" t="str">
        <f>E9</f>
        <v>Sil - Silnoproud, hromosvod a uzemnění</v>
      </c>
      <c r="F47" s="302"/>
      <c r="G47" s="302"/>
      <c r="H47" s="302"/>
      <c r="I47" s="97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97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98" t="s">
        <v>25</v>
      </c>
      <c r="J49" s="99" t="str">
        <f>IF(J12="","",J12)</f>
        <v>2. 10. 2017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97"/>
      <c r="J50" s="37"/>
      <c r="K50" s="40"/>
    </row>
    <row r="51" spans="2:11" s="1" customFormat="1" ht="15">
      <c r="B51" s="36"/>
      <c r="C51" s="32" t="s">
        <v>27</v>
      </c>
      <c r="D51" s="37"/>
      <c r="E51" s="37"/>
      <c r="F51" s="30" t="str">
        <f>E15</f>
        <v xml:space="preserve"> </v>
      </c>
      <c r="G51" s="37"/>
      <c r="H51" s="37"/>
      <c r="I51" s="98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30</v>
      </c>
      <c r="D52" s="37"/>
      <c r="E52" s="37"/>
      <c r="F52" s="30" t="str">
        <f>IF(E18="","",E18)</f>
        <v/>
      </c>
      <c r="G52" s="37"/>
      <c r="H52" s="37"/>
      <c r="I52" s="97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97"/>
      <c r="J53" s="37"/>
      <c r="K53" s="40"/>
    </row>
    <row r="54" spans="2:11" s="1" customFormat="1" ht="29.25" customHeight="1">
      <c r="B54" s="36"/>
      <c r="C54" s="121" t="s">
        <v>89</v>
      </c>
      <c r="D54" s="111"/>
      <c r="E54" s="111"/>
      <c r="F54" s="111"/>
      <c r="G54" s="111"/>
      <c r="H54" s="111"/>
      <c r="I54" s="122"/>
      <c r="J54" s="123" t="s">
        <v>90</v>
      </c>
      <c r="K54" s="124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97"/>
      <c r="J55" s="37"/>
      <c r="K55" s="40"/>
    </row>
    <row r="56" spans="2:47" s="1" customFormat="1" ht="29.25" customHeight="1">
      <c r="B56" s="36"/>
      <c r="C56" s="125" t="s">
        <v>91</v>
      </c>
      <c r="D56" s="37"/>
      <c r="E56" s="37"/>
      <c r="F56" s="37"/>
      <c r="G56" s="37"/>
      <c r="H56" s="37"/>
      <c r="I56" s="97"/>
      <c r="J56" s="107">
        <f>J81</f>
        <v>0</v>
      </c>
      <c r="K56" s="40"/>
      <c r="AU56" s="19" t="s">
        <v>92</v>
      </c>
    </row>
    <row r="57" spans="2:11" s="7" customFormat="1" ht="24.95" customHeight="1">
      <c r="B57" s="126"/>
      <c r="C57" s="127"/>
      <c r="D57" s="128" t="s">
        <v>93</v>
      </c>
      <c r="E57" s="129"/>
      <c r="F57" s="129"/>
      <c r="G57" s="129"/>
      <c r="H57" s="129"/>
      <c r="I57" s="130"/>
      <c r="J57" s="131">
        <f>J82</f>
        <v>0</v>
      </c>
      <c r="K57" s="132"/>
    </row>
    <row r="58" spans="2:11" s="7" customFormat="1" ht="24.95" customHeight="1">
      <c r="B58" s="126"/>
      <c r="C58" s="127"/>
      <c r="D58" s="128" t="s">
        <v>94</v>
      </c>
      <c r="E58" s="129"/>
      <c r="F58" s="129"/>
      <c r="G58" s="129"/>
      <c r="H58" s="129"/>
      <c r="I58" s="130"/>
      <c r="J58" s="131">
        <f>J99</f>
        <v>0</v>
      </c>
      <c r="K58" s="132"/>
    </row>
    <row r="59" spans="2:11" s="7" customFormat="1" ht="24.95" customHeight="1">
      <c r="B59" s="126"/>
      <c r="C59" s="127"/>
      <c r="D59" s="128" t="s">
        <v>95</v>
      </c>
      <c r="E59" s="129"/>
      <c r="F59" s="129"/>
      <c r="G59" s="129"/>
      <c r="H59" s="129"/>
      <c r="I59" s="130"/>
      <c r="J59" s="131">
        <f>J260</f>
        <v>0</v>
      </c>
      <c r="K59" s="132"/>
    </row>
    <row r="60" spans="2:11" s="7" customFormat="1" ht="24.95" customHeight="1">
      <c r="B60" s="126"/>
      <c r="C60" s="127"/>
      <c r="D60" s="128" t="s">
        <v>96</v>
      </c>
      <c r="E60" s="129"/>
      <c r="F60" s="129"/>
      <c r="G60" s="129"/>
      <c r="H60" s="129"/>
      <c r="I60" s="130"/>
      <c r="J60" s="131">
        <f>J405</f>
        <v>0</v>
      </c>
      <c r="K60" s="132"/>
    </row>
    <row r="61" spans="2:11" s="7" customFormat="1" ht="24.95" customHeight="1">
      <c r="B61" s="126"/>
      <c r="C61" s="127"/>
      <c r="D61" s="128" t="s">
        <v>97</v>
      </c>
      <c r="E61" s="129"/>
      <c r="F61" s="129"/>
      <c r="G61" s="129"/>
      <c r="H61" s="129"/>
      <c r="I61" s="130"/>
      <c r="J61" s="131">
        <f>J458</f>
        <v>0</v>
      </c>
      <c r="K61" s="132"/>
    </row>
    <row r="62" spans="2:11" s="1" customFormat="1" ht="21.75" customHeight="1">
      <c r="B62" s="36"/>
      <c r="C62" s="37"/>
      <c r="D62" s="37"/>
      <c r="E62" s="37"/>
      <c r="F62" s="37"/>
      <c r="G62" s="37"/>
      <c r="H62" s="37"/>
      <c r="I62" s="97"/>
      <c r="J62" s="37"/>
      <c r="K62" s="40"/>
    </row>
    <row r="63" spans="2:11" s="1" customFormat="1" ht="6.95" customHeight="1">
      <c r="B63" s="51"/>
      <c r="C63" s="52"/>
      <c r="D63" s="52"/>
      <c r="E63" s="52"/>
      <c r="F63" s="52"/>
      <c r="G63" s="52"/>
      <c r="H63" s="52"/>
      <c r="I63" s="118"/>
      <c r="J63" s="52"/>
      <c r="K63" s="53"/>
    </row>
    <row r="67" spans="2:12" s="1" customFormat="1" ht="6.95" customHeight="1">
      <c r="B67" s="54"/>
      <c r="C67" s="55"/>
      <c r="D67" s="55"/>
      <c r="E67" s="55"/>
      <c r="F67" s="55"/>
      <c r="G67" s="55"/>
      <c r="H67" s="55"/>
      <c r="I67" s="119"/>
      <c r="J67" s="55"/>
      <c r="K67" s="55"/>
      <c r="L67" s="36"/>
    </row>
    <row r="68" spans="2:12" s="1" customFormat="1" ht="36.95" customHeight="1">
      <c r="B68" s="36"/>
      <c r="C68" s="56" t="s">
        <v>98</v>
      </c>
      <c r="L68" s="36"/>
    </row>
    <row r="69" spans="2:12" s="1" customFormat="1" ht="6.95" customHeight="1">
      <c r="B69" s="36"/>
      <c r="L69" s="36"/>
    </row>
    <row r="70" spans="2:12" s="1" customFormat="1" ht="14.45" customHeight="1">
      <c r="B70" s="36"/>
      <c r="C70" s="58" t="s">
        <v>19</v>
      </c>
      <c r="L70" s="36"/>
    </row>
    <row r="71" spans="2:12" s="1" customFormat="1" ht="22.5" customHeight="1">
      <c r="B71" s="36"/>
      <c r="E71" s="295" t="str">
        <f>E7</f>
        <v>Gymnázium a SOŠ Nová Paka - školní kuchyně</v>
      </c>
      <c r="F71" s="296"/>
      <c r="G71" s="296"/>
      <c r="H71" s="296"/>
      <c r="L71" s="36"/>
    </row>
    <row r="72" spans="2:12" s="1" customFormat="1" ht="14.45" customHeight="1">
      <c r="B72" s="36"/>
      <c r="C72" s="58" t="s">
        <v>86</v>
      </c>
      <c r="L72" s="36"/>
    </row>
    <row r="73" spans="2:12" s="1" customFormat="1" ht="23.25" customHeight="1">
      <c r="B73" s="36"/>
      <c r="E73" s="283" t="str">
        <f>E9</f>
        <v>Sil - Silnoproud, hromosvod a uzemnění</v>
      </c>
      <c r="F73" s="297"/>
      <c r="G73" s="297"/>
      <c r="H73" s="297"/>
      <c r="L73" s="36"/>
    </row>
    <row r="74" spans="2:12" s="1" customFormat="1" ht="6.95" customHeight="1">
      <c r="B74" s="36"/>
      <c r="L74" s="36"/>
    </row>
    <row r="75" spans="2:12" s="1" customFormat="1" ht="18" customHeight="1">
      <c r="B75" s="36"/>
      <c r="C75" s="58" t="s">
        <v>23</v>
      </c>
      <c r="F75" s="133" t="str">
        <f>F12</f>
        <v xml:space="preserve"> </v>
      </c>
      <c r="I75" s="134" t="s">
        <v>25</v>
      </c>
      <c r="J75" s="62" t="str">
        <f>IF(J12="","",J12)</f>
        <v>2. 10. 2017</v>
      </c>
      <c r="L75" s="36"/>
    </row>
    <row r="76" spans="2:12" s="1" customFormat="1" ht="6.95" customHeight="1">
      <c r="B76" s="36"/>
      <c r="L76" s="36"/>
    </row>
    <row r="77" spans="2:12" s="1" customFormat="1" ht="15">
      <c r="B77" s="36"/>
      <c r="C77" s="58" t="s">
        <v>27</v>
      </c>
      <c r="F77" s="133" t="str">
        <f>E15</f>
        <v xml:space="preserve"> </v>
      </c>
      <c r="I77" s="134" t="s">
        <v>32</v>
      </c>
      <c r="J77" s="133" t="str">
        <f>E21</f>
        <v xml:space="preserve"> </v>
      </c>
      <c r="L77" s="36"/>
    </row>
    <row r="78" spans="2:12" s="1" customFormat="1" ht="14.45" customHeight="1">
      <c r="B78" s="36"/>
      <c r="C78" s="58" t="s">
        <v>30</v>
      </c>
      <c r="F78" s="133" t="str">
        <f>IF(E18="","",E18)</f>
        <v/>
      </c>
      <c r="L78" s="36"/>
    </row>
    <row r="79" spans="2:12" s="1" customFormat="1" ht="10.35" customHeight="1">
      <c r="B79" s="36"/>
      <c r="L79" s="36"/>
    </row>
    <row r="80" spans="2:20" s="8" customFormat="1" ht="29.25" customHeight="1">
      <c r="B80" s="135"/>
      <c r="C80" s="136" t="s">
        <v>99</v>
      </c>
      <c r="D80" s="137" t="s">
        <v>54</v>
      </c>
      <c r="E80" s="137" t="s">
        <v>50</v>
      </c>
      <c r="F80" s="137" t="s">
        <v>100</v>
      </c>
      <c r="G80" s="137" t="s">
        <v>101</v>
      </c>
      <c r="H80" s="137" t="s">
        <v>102</v>
      </c>
      <c r="I80" s="138" t="s">
        <v>103</v>
      </c>
      <c r="J80" s="137" t="s">
        <v>90</v>
      </c>
      <c r="K80" s="139" t="s">
        <v>104</v>
      </c>
      <c r="L80" s="135"/>
      <c r="M80" s="68" t="s">
        <v>105</v>
      </c>
      <c r="N80" s="69" t="s">
        <v>39</v>
      </c>
      <c r="O80" s="69" t="s">
        <v>106</v>
      </c>
      <c r="P80" s="69" t="s">
        <v>107</v>
      </c>
      <c r="Q80" s="69" t="s">
        <v>108</v>
      </c>
      <c r="R80" s="69" t="s">
        <v>109</v>
      </c>
      <c r="S80" s="69" t="s">
        <v>110</v>
      </c>
      <c r="T80" s="70" t="s">
        <v>111</v>
      </c>
    </row>
    <row r="81" spans="2:63" s="1" customFormat="1" ht="29.25" customHeight="1">
      <c r="B81" s="36"/>
      <c r="C81" s="72" t="s">
        <v>91</v>
      </c>
      <c r="J81" s="140">
        <f>BK81</f>
        <v>0</v>
      </c>
      <c r="L81" s="36"/>
      <c r="M81" s="71"/>
      <c r="N81" s="63"/>
      <c r="O81" s="63"/>
      <c r="P81" s="141">
        <f>P82+P99+P260+P405+P458</f>
        <v>0</v>
      </c>
      <c r="Q81" s="63"/>
      <c r="R81" s="141">
        <f>R82+R99+R260+R405+R458</f>
        <v>0</v>
      </c>
      <c r="S81" s="63"/>
      <c r="T81" s="142">
        <f>T82+T99+T260+T405+T458</f>
        <v>0</v>
      </c>
      <c r="AT81" s="19" t="s">
        <v>68</v>
      </c>
      <c r="AU81" s="19" t="s">
        <v>92</v>
      </c>
      <c r="BK81" s="143">
        <f>BK82+BK99+BK260+BK405+BK458</f>
        <v>0</v>
      </c>
    </row>
    <row r="82" spans="2:63" s="9" customFormat="1" ht="37.35" customHeight="1">
      <c r="B82" s="144"/>
      <c r="D82" s="145" t="s">
        <v>68</v>
      </c>
      <c r="E82" s="146" t="s">
        <v>112</v>
      </c>
      <c r="F82" s="146" t="s">
        <v>113</v>
      </c>
      <c r="I82" s="147"/>
      <c r="J82" s="148">
        <f>BK82</f>
        <v>0</v>
      </c>
      <c r="L82" s="144"/>
      <c r="M82" s="149"/>
      <c r="N82" s="150"/>
      <c r="O82" s="150"/>
      <c r="P82" s="151">
        <f>SUM(P83:P98)</f>
        <v>0</v>
      </c>
      <c r="Q82" s="150"/>
      <c r="R82" s="151">
        <f>SUM(R83:R98)</f>
        <v>0</v>
      </c>
      <c r="S82" s="150"/>
      <c r="T82" s="152">
        <f>SUM(T83:T98)</f>
        <v>0</v>
      </c>
      <c r="AR82" s="153" t="s">
        <v>77</v>
      </c>
      <c r="AT82" s="154" t="s">
        <v>68</v>
      </c>
      <c r="AU82" s="154" t="s">
        <v>69</v>
      </c>
      <c r="AY82" s="153" t="s">
        <v>114</v>
      </c>
      <c r="BK82" s="155">
        <f>SUM(BK83:BK98)</f>
        <v>0</v>
      </c>
    </row>
    <row r="83" spans="2:65" s="1" customFormat="1" ht="22.5" customHeight="1">
      <c r="B83" s="156"/>
      <c r="C83" s="157" t="s">
        <v>77</v>
      </c>
      <c r="D83" s="157" t="s">
        <v>115</v>
      </c>
      <c r="E83" s="158" t="s">
        <v>116</v>
      </c>
      <c r="F83" s="159" t="s">
        <v>915</v>
      </c>
      <c r="G83" s="160" t="s">
        <v>117</v>
      </c>
      <c r="H83" s="161">
        <v>19</v>
      </c>
      <c r="I83" s="162"/>
      <c r="J83" s="163">
        <f>ROUND(I83*H83,2)</f>
        <v>0</v>
      </c>
      <c r="K83" s="159" t="s">
        <v>5</v>
      </c>
      <c r="L83" s="36"/>
      <c r="M83" s="164" t="s">
        <v>5</v>
      </c>
      <c r="N83" s="165" t="s">
        <v>40</v>
      </c>
      <c r="O83" s="37"/>
      <c r="P83" s="166">
        <f>O83*H83</f>
        <v>0</v>
      </c>
      <c r="Q83" s="166">
        <v>0</v>
      </c>
      <c r="R83" s="166">
        <f>Q83*H83</f>
        <v>0</v>
      </c>
      <c r="S83" s="166">
        <v>0</v>
      </c>
      <c r="T83" s="167">
        <f>S83*H83</f>
        <v>0</v>
      </c>
      <c r="AR83" s="19" t="s">
        <v>118</v>
      </c>
      <c r="AT83" s="19" t="s">
        <v>115</v>
      </c>
      <c r="AU83" s="19" t="s">
        <v>77</v>
      </c>
      <c r="AY83" s="19" t="s">
        <v>114</v>
      </c>
      <c r="BE83" s="168">
        <f>IF(N83="základní",J83,0)</f>
        <v>0</v>
      </c>
      <c r="BF83" s="168">
        <f>IF(N83="snížená",J83,0)</f>
        <v>0</v>
      </c>
      <c r="BG83" s="168">
        <f>IF(N83="zákl. přenesená",J83,0)</f>
        <v>0</v>
      </c>
      <c r="BH83" s="168">
        <f>IF(N83="sníž. přenesená",J83,0)</f>
        <v>0</v>
      </c>
      <c r="BI83" s="168">
        <f>IF(N83="nulová",J83,0)</f>
        <v>0</v>
      </c>
      <c r="BJ83" s="19" t="s">
        <v>77</v>
      </c>
      <c r="BK83" s="168">
        <f>ROUND(I83*H83,2)</f>
        <v>0</v>
      </c>
      <c r="BL83" s="19" t="s">
        <v>118</v>
      </c>
      <c r="BM83" s="19" t="s">
        <v>79</v>
      </c>
    </row>
    <row r="84" spans="2:47" s="1" customFormat="1" ht="13.5">
      <c r="B84" s="36"/>
      <c r="D84" s="169" t="s">
        <v>119</v>
      </c>
      <c r="F84" s="257" t="s">
        <v>915</v>
      </c>
      <c r="I84" s="171"/>
      <c r="L84" s="36"/>
      <c r="M84" s="172"/>
      <c r="N84" s="37"/>
      <c r="O84" s="37"/>
      <c r="P84" s="37"/>
      <c r="Q84" s="37"/>
      <c r="R84" s="37"/>
      <c r="S84" s="37"/>
      <c r="T84" s="65"/>
      <c r="AT84" s="19" t="s">
        <v>119</v>
      </c>
      <c r="AU84" s="19" t="s">
        <v>77</v>
      </c>
    </row>
    <row r="85" spans="2:65" s="1" customFormat="1" ht="22.5" customHeight="1">
      <c r="B85" s="156"/>
      <c r="C85" s="157" t="s">
        <v>79</v>
      </c>
      <c r="D85" s="157" t="s">
        <v>115</v>
      </c>
      <c r="E85" s="158" t="s">
        <v>120</v>
      </c>
      <c r="F85" s="159" t="s">
        <v>121</v>
      </c>
      <c r="G85" s="160" t="s">
        <v>117</v>
      </c>
      <c r="H85" s="161">
        <v>13</v>
      </c>
      <c r="I85" s="162"/>
      <c r="J85" s="163">
        <f>ROUND(I85*H85,2)</f>
        <v>0</v>
      </c>
      <c r="K85" s="159" t="s">
        <v>5</v>
      </c>
      <c r="L85" s="36"/>
      <c r="M85" s="164" t="s">
        <v>5</v>
      </c>
      <c r="N85" s="165" t="s">
        <v>40</v>
      </c>
      <c r="O85" s="37"/>
      <c r="P85" s="166">
        <f>O85*H85</f>
        <v>0</v>
      </c>
      <c r="Q85" s="166">
        <v>0</v>
      </c>
      <c r="R85" s="166">
        <f>Q85*H85</f>
        <v>0</v>
      </c>
      <c r="S85" s="166">
        <v>0</v>
      </c>
      <c r="T85" s="167">
        <f>S85*H85</f>
        <v>0</v>
      </c>
      <c r="AR85" s="19" t="s">
        <v>118</v>
      </c>
      <c r="AT85" s="19" t="s">
        <v>115</v>
      </c>
      <c r="AU85" s="19" t="s">
        <v>77</v>
      </c>
      <c r="AY85" s="19" t="s">
        <v>114</v>
      </c>
      <c r="BE85" s="168">
        <f>IF(N85="základní",J85,0)</f>
        <v>0</v>
      </c>
      <c r="BF85" s="168">
        <f>IF(N85="snížená",J85,0)</f>
        <v>0</v>
      </c>
      <c r="BG85" s="168">
        <f>IF(N85="zákl. přenesená",J85,0)</f>
        <v>0</v>
      </c>
      <c r="BH85" s="168">
        <f>IF(N85="sníž. přenesená",J85,0)</f>
        <v>0</v>
      </c>
      <c r="BI85" s="168">
        <f>IF(N85="nulová",J85,0)</f>
        <v>0</v>
      </c>
      <c r="BJ85" s="19" t="s">
        <v>77</v>
      </c>
      <c r="BK85" s="168">
        <f>ROUND(I85*H85,2)</f>
        <v>0</v>
      </c>
      <c r="BL85" s="19" t="s">
        <v>118</v>
      </c>
      <c r="BM85" s="19" t="s">
        <v>118</v>
      </c>
    </row>
    <row r="86" spans="2:47" s="1" customFormat="1" ht="13.5">
      <c r="B86" s="36"/>
      <c r="D86" s="169" t="s">
        <v>119</v>
      </c>
      <c r="F86" s="257" t="s">
        <v>121</v>
      </c>
      <c r="I86" s="171"/>
      <c r="L86" s="36"/>
      <c r="M86" s="172"/>
      <c r="N86" s="37"/>
      <c r="O86" s="37"/>
      <c r="P86" s="37"/>
      <c r="Q86" s="37"/>
      <c r="R86" s="37"/>
      <c r="S86" s="37"/>
      <c r="T86" s="65"/>
      <c r="AT86" s="19" t="s">
        <v>119</v>
      </c>
      <c r="AU86" s="19" t="s">
        <v>77</v>
      </c>
    </row>
    <row r="87" spans="2:65" s="1" customFormat="1" ht="22.5" customHeight="1">
      <c r="B87" s="156"/>
      <c r="C87" s="157" t="s">
        <v>122</v>
      </c>
      <c r="D87" s="157" t="s">
        <v>115</v>
      </c>
      <c r="E87" s="158" t="s">
        <v>123</v>
      </c>
      <c r="F87" s="159" t="s">
        <v>124</v>
      </c>
      <c r="G87" s="160" t="s">
        <v>117</v>
      </c>
      <c r="H87" s="161">
        <v>12</v>
      </c>
      <c r="I87" s="162"/>
      <c r="J87" s="163">
        <f>ROUND(I87*H87,2)</f>
        <v>0</v>
      </c>
      <c r="K87" s="159" t="s">
        <v>5</v>
      </c>
      <c r="L87" s="36"/>
      <c r="M87" s="164" t="s">
        <v>5</v>
      </c>
      <c r="N87" s="165" t="s">
        <v>40</v>
      </c>
      <c r="O87" s="37"/>
      <c r="P87" s="166">
        <f>O87*H87</f>
        <v>0</v>
      </c>
      <c r="Q87" s="166">
        <v>0</v>
      </c>
      <c r="R87" s="166">
        <f>Q87*H87</f>
        <v>0</v>
      </c>
      <c r="S87" s="166">
        <v>0</v>
      </c>
      <c r="T87" s="167">
        <f>S87*H87</f>
        <v>0</v>
      </c>
      <c r="AR87" s="19" t="s">
        <v>118</v>
      </c>
      <c r="AT87" s="19" t="s">
        <v>115</v>
      </c>
      <c r="AU87" s="19" t="s">
        <v>77</v>
      </c>
      <c r="AY87" s="19" t="s">
        <v>114</v>
      </c>
      <c r="BE87" s="168">
        <f>IF(N87="základní",J87,0)</f>
        <v>0</v>
      </c>
      <c r="BF87" s="168">
        <f>IF(N87="snížená",J87,0)</f>
        <v>0</v>
      </c>
      <c r="BG87" s="168">
        <f>IF(N87="zákl. přenesená",J87,0)</f>
        <v>0</v>
      </c>
      <c r="BH87" s="168">
        <f>IF(N87="sníž. přenesená",J87,0)</f>
        <v>0</v>
      </c>
      <c r="BI87" s="168">
        <f>IF(N87="nulová",J87,0)</f>
        <v>0</v>
      </c>
      <c r="BJ87" s="19" t="s">
        <v>77</v>
      </c>
      <c r="BK87" s="168">
        <f>ROUND(I87*H87,2)</f>
        <v>0</v>
      </c>
      <c r="BL87" s="19" t="s">
        <v>118</v>
      </c>
      <c r="BM87" s="19" t="s">
        <v>125</v>
      </c>
    </row>
    <row r="88" spans="2:47" s="1" customFormat="1" ht="13.5">
      <c r="B88" s="36"/>
      <c r="D88" s="169" t="s">
        <v>119</v>
      </c>
      <c r="F88" s="257" t="s">
        <v>124</v>
      </c>
      <c r="I88" s="171"/>
      <c r="L88" s="36"/>
      <c r="M88" s="172"/>
      <c r="N88" s="37"/>
      <c r="O88" s="37"/>
      <c r="P88" s="37"/>
      <c r="Q88" s="37"/>
      <c r="R88" s="37"/>
      <c r="S88" s="37"/>
      <c r="T88" s="65"/>
      <c r="AT88" s="19" t="s">
        <v>119</v>
      </c>
      <c r="AU88" s="19" t="s">
        <v>77</v>
      </c>
    </row>
    <row r="89" spans="2:65" s="1" customFormat="1" ht="22.5" customHeight="1">
      <c r="B89" s="156"/>
      <c r="C89" s="157" t="s">
        <v>118</v>
      </c>
      <c r="D89" s="157" t="s">
        <v>115</v>
      </c>
      <c r="E89" s="158" t="s">
        <v>126</v>
      </c>
      <c r="F89" s="159" t="s">
        <v>127</v>
      </c>
      <c r="G89" s="160" t="s">
        <v>117</v>
      </c>
      <c r="H89" s="161">
        <v>1</v>
      </c>
      <c r="I89" s="162"/>
      <c r="J89" s="163">
        <f>ROUND(I89*H89,2)</f>
        <v>0</v>
      </c>
      <c r="K89" s="159" t="s">
        <v>5</v>
      </c>
      <c r="L89" s="36"/>
      <c r="M89" s="164" t="s">
        <v>5</v>
      </c>
      <c r="N89" s="165" t="s">
        <v>40</v>
      </c>
      <c r="O89" s="37"/>
      <c r="P89" s="166">
        <f>O89*H89</f>
        <v>0</v>
      </c>
      <c r="Q89" s="166">
        <v>0</v>
      </c>
      <c r="R89" s="166">
        <f>Q89*H89</f>
        <v>0</v>
      </c>
      <c r="S89" s="166">
        <v>0</v>
      </c>
      <c r="T89" s="167">
        <f>S89*H89</f>
        <v>0</v>
      </c>
      <c r="AR89" s="19" t="s">
        <v>118</v>
      </c>
      <c r="AT89" s="19" t="s">
        <v>115</v>
      </c>
      <c r="AU89" s="19" t="s">
        <v>77</v>
      </c>
      <c r="AY89" s="19" t="s">
        <v>114</v>
      </c>
      <c r="BE89" s="168">
        <f>IF(N89="základní",J89,0)</f>
        <v>0</v>
      </c>
      <c r="BF89" s="168">
        <f>IF(N89="snížená",J89,0)</f>
        <v>0</v>
      </c>
      <c r="BG89" s="168">
        <f>IF(N89="zákl. přenesená",J89,0)</f>
        <v>0</v>
      </c>
      <c r="BH89" s="168">
        <f>IF(N89="sníž. přenesená",J89,0)</f>
        <v>0</v>
      </c>
      <c r="BI89" s="168">
        <f>IF(N89="nulová",J89,0)</f>
        <v>0</v>
      </c>
      <c r="BJ89" s="19" t="s">
        <v>77</v>
      </c>
      <c r="BK89" s="168">
        <f>ROUND(I89*H89,2)</f>
        <v>0</v>
      </c>
      <c r="BL89" s="19" t="s">
        <v>118</v>
      </c>
      <c r="BM89" s="19" t="s">
        <v>128</v>
      </c>
    </row>
    <row r="90" spans="2:47" s="1" customFormat="1" ht="13.5">
      <c r="B90" s="36"/>
      <c r="D90" s="169" t="s">
        <v>119</v>
      </c>
      <c r="F90" s="257" t="s">
        <v>127</v>
      </c>
      <c r="I90" s="171"/>
      <c r="L90" s="36"/>
      <c r="M90" s="172"/>
      <c r="N90" s="37"/>
      <c r="O90" s="37"/>
      <c r="P90" s="37"/>
      <c r="Q90" s="37"/>
      <c r="R90" s="37"/>
      <c r="S90" s="37"/>
      <c r="T90" s="65"/>
      <c r="AT90" s="19" t="s">
        <v>119</v>
      </c>
      <c r="AU90" s="19" t="s">
        <v>77</v>
      </c>
    </row>
    <row r="91" spans="2:65" s="1" customFormat="1" ht="22.5" customHeight="1">
      <c r="B91" s="156"/>
      <c r="C91" s="157" t="s">
        <v>129</v>
      </c>
      <c r="D91" s="157" t="s">
        <v>115</v>
      </c>
      <c r="E91" s="158" t="s">
        <v>130</v>
      </c>
      <c r="F91" s="159" t="s">
        <v>131</v>
      </c>
      <c r="G91" s="160" t="s">
        <v>117</v>
      </c>
      <c r="H91" s="161">
        <v>6</v>
      </c>
      <c r="I91" s="162"/>
      <c r="J91" s="163">
        <f>ROUND(I91*H91,2)</f>
        <v>0</v>
      </c>
      <c r="K91" s="159" t="s">
        <v>5</v>
      </c>
      <c r="L91" s="36"/>
      <c r="M91" s="164" t="s">
        <v>5</v>
      </c>
      <c r="N91" s="165" t="s">
        <v>40</v>
      </c>
      <c r="O91" s="37"/>
      <c r="P91" s="166">
        <f>O91*H91</f>
        <v>0</v>
      </c>
      <c r="Q91" s="166">
        <v>0</v>
      </c>
      <c r="R91" s="166">
        <f>Q91*H91</f>
        <v>0</v>
      </c>
      <c r="S91" s="166">
        <v>0</v>
      </c>
      <c r="T91" s="167">
        <f>S91*H91</f>
        <v>0</v>
      </c>
      <c r="AR91" s="19" t="s">
        <v>118</v>
      </c>
      <c r="AT91" s="19" t="s">
        <v>115</v>
      </c>
      <c r="AU91" s="19" t="s">
        <v>77</v>
      </c>
      <c r="AY91" s="19" t="s">
        <v>114</v>
      </c>
      <c r="BE91" s="168">
        <f>IF(N91="základní",J91,0)</f>
        <v>0</v>
      </c>
      <c r="BF91" s="168">
        <f>IF(N91="snížená",J91,0)</f>
        <v>0</v>
      </c>
      <c r="BG91" s="168">
        <f>IF(N91="zákl. přenesená",J91,0)</f>
        <v>0</v>
      </c>
      <c r="BH91" s="168">
        <f>IF(N91="sníž. přenesená",J91,0)</f>
        <v>0</v>
      </c>
      <c r="BI91" s="168">
        <f>IF(N91="nulová",J91,0)</f>
        <v>0</v>
      </c>
      <c r="BJ91" s="19" t="s">
        <v>77</v>
      </c>
      <c r="BK91" s="168">
        <f>ROUND(I91*H91,2)</f>
        <v>0</v>
      </c>
      <c r="BL91" s="19" t="s">
        <v>118</v>
      </c>
      <c r="BM91" s="19" t="s">
        <v>132</v>
      </c>
    </row>
    <row r="92" spans="2:47" s="1" customFormat="1" ht="13.5">
      <c r="B92" s="36"/>
      <c r="D92" s="169" t="s">
        <v>119</v>
      </c>
      <c r="F92" s="257" t="s">
        <v>131</v>
      </c>
      <c r="I92" s="171"/>
      <c r="L92" s="36"/>
      <c r="M92" s="172"/>
      <c r="N92" s="37"/>
      <c r="O92" s="37"/>
      <c r="P92" s="37"/>
      <c r="Q92" s="37"/>
      <c r="R92" s="37"/>
      <c r="S92" s="37"/>
      <c r="T92" s="65"/>
      <c r="AT92" s="19" t="s">
        <v>119</v>
      </c>
      <c r="AU92" s="19" t="s">
        <v>77</v>
      </c>
    </row>
    <row r="93" spans="2:65" s="1" customFormat="1" ht="22.5" customHeight="1">
      <c r="B93" s="156"/>
      <c r="C93" s="157" t="s">
        <v>125</v>
      </c>
      <c r="D93" s="157" t="s">
        <v>115</v>
      </c>
      <c r="E93" s="158" t="s">
        <v>133</v>
      </c>
      <c r="F93" s="159" t="s">
        <v>134</v>
      </c>
      <c r="G93" s="160" t="s">
        <v>117</v>
      </c>
      <c r="H93" s="161">
        <v>2</v>
      </c>
      <c r="I93" s="162"/>
      <c r="J93" s="163">
        <f>ROUND(I93*H93,2)</f>
        <v>0</v>
      </c>
      <c r="K93" s="159" t="s">
        <v>5</v>
      </c>
      <c r="L93" s="36"/>
      <c r="M93" s="164" t="s">
        <v>5</v>
      </c>
      <c r="N93" s="165" t="s">
        <v>40</v>
      </c>
      <c r="O93" s="37"/>
      <c r="P93" s="166">
        <f>O93*H93</f>
        <v>0</v>
      </c>
      <c r="Q93" s="166">
        <v>0</v>
      </c>
      <c r="R93" s="166">
        <f>Q93*H93</f>
        <v>0</v>
      </c>
      <c r="S93" s="166">
        <v>0</v>
      </c>
      <c r="T93" s="167">
        <f>S93*H93</f>
        <v>0</v>
      </c>
      <c r="AR93" s="19" t="s">
        <v>118</v>
      </c>
      <c r="AT93" s="19" t="s">
        <v>115</v>
      </c>
      <c r="AU93" s="19" t="s">
        <v>77</v>
      </c>
      <c r="AY93" s="19" t="s">
        <v>114</v>
      </c>
      <c r="BE93" s="168">
        <f>IF(N93="základní",J93,0)</f>
        <v>0</v>
      </c>
      <c r="BF93" s="168">
        <f>IF(N93="snížená",J93,0)</f>
        <v>0</v>
      </c>
      <c r="BG93" s="168">
        <f>IF(N93="zákl. přenesená",J93,0)</f>
        <v>0</v>
      </c>
      <c r="BH93" s="168">
        <f>IF(N93="sníž. přenesená",J93,0)</f>
        <v>0</v>
      </c>
      <c r="BI93" s="168">
        <f>IF(N93="nulová",J93,0)</f>
        <v>0</v>
      </c>
      <c r="BJ93" s="19" t="s">
        <v>77</v>
      </c>
      <c r="BK93" s="168">
        <f>ROUND(I93*H93,2)</f>
        <v>0</v>
      </c>
      <c r="BL93" s="19" t="s">
        <v>118</v>
      </c>
      <c r="BM93" s="19" t="s">
        <v>135</v>
      </c>
    </row>
    <row r="94" spans="2:47" s="1" customFormat="1" ht="13.5">
      <c r="B94" s="36"/>
      <c r="D94" s="169" t="s">
        <v>119</v>
      </c>
      <c r="F94" s="257" t="s">
        <v>134</v>
      </c>
      <c r="I94" s="171"/>
      <c r="L94" s="36"/>
      <c r="M94" s="172"/>
      <c r="N94" s="37"/>
      <c r="O94" s="37"/>
      <c r="P94" s="37"/>
      <c r="Q94" s="37"/>
      <c r="R94" s="37"/>
      <c r="S94" s="37"/>
      <c r="T94" s="65"/>
      <c r="AT94" s="19" t="s">
        <v>119</v>
      </c>
      <c r="AU94" s="19" t="s">
        <v>77</v>
      </c>
    </row>
    <row r="95" spans="2:65" s="1" customFormat="1" ht="22.5" customHeight="1">
      <c r="B95" s="156"/>
      <c r="C95" s="157" t="s">
        <v>136</v>
      </c>
      <c r="D95" s="157" t="s">
        <v>115</v>
      </c>
      <c r="E95" s="158" t="s">
        <v>137</v>
      </c>
      <c r="F95" s="159" t="s">
        <v>138</v>
      </c>
      <c r="G95" s="160" t="s">
        <v>117</v>
      </c>
      <c r="H95" s="161">
        <v>1</v>
      </c>
      <c r="I95" s="162"/>
      <c r="J95" s="163">
        <f>ROUND(I95*H95,2)</f>
        <v>0</v>
      </c>
      <c r="K95" s="159" t="s">
        <v>5</v>
      </c>
      <c r="L95" s="36"/>
      <c r="M95" s="164" t="s">
        <v>5</v>
      </c>
      <c r="N95" s="165" t="s">
        <v>40</v>
      </c>
      <c r="O95" s="37"/>
      <c r="P95" s="166">
        <f>O95*H95</f>
        <v>0</v>
      </c>
      <c r="Q95" s="166">
        <v>0</v>
      </c>
      <c r="R95" s="166">
        <f>Q95*H95</f>
        <v>0</v>
      </c>
      <c r="S95" s="166">
        <v>0</v>
      </c>
      <c r="T95" s="167">
        <f>S95*H95</f>
        <v>0</v>
      </c>
      <c r="AR95" s="19" t="s">
        <v>118</v>
      </c>
      <c r="AT95" s="19" t="s">
        <v>115</v>
      </c>
      <c r="AU95" s="19" t="s">
        <v>77</v>
      </c>
      <c r="AY95" s="19" t="s">
        <v>114</v>
      </c>
      <c r="BE95" s="168">
        <f>IF(N95="základní",J95,0)</f>
        <v>0</v>
      </c>
      <c r="BF95" s="168">
        <f>IF(N95="snížená",J95,0)</f>
        <v>0</v>
      </c>
      <c r="BG95" s="168">
        <f>IF(N95="zákl. přenesená",J95,0)</f>
        <v>0</v>
      </c>
      <c r="BH95" s="168">
        <f>IF(N95="sníž. přenesená",J95,0)</f>
        <v>0</v>
      </c>
      <c r="BI95" s="168">
        <f>IF(N95="nulová",J95,0)</f>
        <v>0</v>
      </c>
      <c r="BJ95" s="19" t="s">
        <v>77</v>
      </c>
      <c r="BK95" s="168">
        <f>ROUND(I95*H95,2)</f>
        <v>0</v>
      </c>
      <c r="BL95" s="19" t="s">
        <v>118</v>
      </c>
      <c r="BM95" s="19" t="s">
        <v>139</v>
      </c>
    </row>
    <row r="96" spans="2:47" s="1" customFormat="1" ht="13.5">
      <c r="B96" s="36"/>
      <c r="D96" s="169" t="s">
        <v>119</v>
      </c>
      <c r="F96" s="257" t="s">
        <v>138</v>
      </c>
      <c r="I96" s="171"/>
      <c r="L96" s="36"/>
      <c r="M96" s="172"/>
      <c r="N96" s="37"/>
      <c r="O96" s="37"/>
      <c r="P96" s="37"/>
      <c r="Q96" s="37"/>
      <c r="R96" s="37"/>
      <c r="S96" s="37"/>
      <c r="T96" s="65"/>
      <c r="AT96" s="19" t="s">
        <v>119</v>
      </c>
      <c r="AU96" s="19" t="s">
        <v>77</v>
      </c>
    </row>
    <row r="97" spans="2:65" s="1" customFormat="1" ht="22.5" customHeight="1">
      <c r="B97" s="156"/>
      <c r="C97" s="157" t="s">
        <v>128</v>
      </c>
      <c r="D97" s="157" t="s">
        <v>115</v>
      </c>
      <c r="E97" s="158" t="s">
        <v>69</v>
      </c>
      <c r="F97" s="159" t="s">
        <v>140</v>
      </c>
      <c r="G97" s="160" t="s">
        <v>117</v>
      </c>
      <c r="H97" s="161">
        <v>1</v>
      </c>
      <c r="I97" s="162"/>
      <c r="J97" s="163">
        <f>ROUND(I97*H97,2)</f>
        <v>0</v>
      </c>
      <c r="K97" s="159" t="s">
        <v>5</v>
      </c>
      <c r="L97" s="36"/>
      <c r="M97" s="164" t="s">
        <v>5</v>
      </c>
      <c r="N97" s="165" t="s">
        <v>40</v>
      </c>
      <c r="O97" s="37"/>
      <c r="P97" s="166">
        <f>O97*H97</f>
        <v>0</v>
      </c>
      <c r="Q97" s="166">
        <v>0</v>
      </c>
      <c r="R97" s="166">
        <f>Q97*H97</f>
        <v>0</v>
      </c>
      <c r="S97" s="166">
        <v>0</v>
      </c>
      <c r="T97" s="167">
        <f>S97*H97</f>
        <v>0</v>
      </c>
      <c r="AR97" s="19" t="s">
        <v>118</v>
      </c>
      <c r="AT97" s="19" t="s">
        <v>115</v>
      </c>
      <c r="AU97" s="19" t="s">
        <v>77</v>
      </c>
      <c r="AY97" s="19" t="s">
        <v>114</v>
      </c>
      <c r="BE97" s="168">
        <f>IF(N97="základní",J97,0)</f>
        <v>0</v>
      </c>
      <c r="BF97" s="168">
        <f>IF(N97="snížená",J97,0)</f>
        <v>0</v>
      </c>
      <c r="BG97" s="168">
        <f>IF(N97="zákl. přenesená",J97,0)</f>
        <v>0</v>
      </c>
      <c r="BH97" s="168">
        <f>IF(N97="sníž. přenesená",J97,0)</f>
        <v>0</v>
      </c>
      <c r="BI97" s="168">
        <f>IF(N97="nulová",J97,0)</f>
        <v>0</v>
      </c>
      <c r="BJ97" s="19" t="s">
        <v>77</v>
      </c>
      <c r="BK97" s="168">
        <f>ROUND(I97*H97,2)</f>
        <v>0</v>
      </c>
      <c r="BL97" s="19" t="s">
        <v>118</v>
      </c>
      <c r="BM97" s="19" t="s">
        <v>141</v>
      </c>
    </row>
    <row r="98" spans="2:47" s="1" customFormat="1" ht="13.5">
      <c r="B98" s="36"/>
      <c r="D98" s="173" t="s">
        <v>119</v>
      </c>
      <c r="F98" s="174" t="s">
        <v>140</v>
      </c>
      <c r="I98" s="171"/>
      <c r="L98" s="36"/>
      <c r="M98" s="172"/>
      <c r="N98" s="37"/>
      <c r="O98" s="37"/>
      <c r="P98" s="37"/>
      <c r="Q98" s="37"/>
      <c r="R98" s="37"/>
      <c r="S98" s="37"/>
      <c r="T98" s="65"/>
      <c r="AT98" s="19" t="s">
        <v>119</v>
      </c>
      <c r="AU98" s="19" t="s">
        <v>77</v>
      </c>
    </row>
    <row r="99" spans="2:63" s="9" customFormat="1" ht="37.35" customHeight="1">
      <c r="B99" s="144"/>
      <c r="D99" s="145" t="s">
        <v>68</v>
      </c>
      <c r="E99" s="146" t="s">
        <v>142</v>
      </c>
      <c r="F99" s="146" t="s">
        <v>143</v>
      </c>
      <c r="I99" s="147"/>
      <c r="J99" s="148">
        <f>BK99</f>
        <v>0</v>
      </c>
      <c r="L99" s="144"/>
      <c r="M99" s="149"/>
      <c r="N99" s="150"/>
      <c r="O99" s="150"/>
      <c r="P99" s="151">
        <f>SUM(P100:P259)</f>
        <v>0</v>
      </c>
      <c r="Q99" s="150"/>
      <c r="R99" s="151">
        <f>SUM(R100:R259)</f>
        <v>0</v>
      </c>
      <c r="S99" s="150"/>
      <c r="T99" s="152">
        <f>SUM(T100:T259)</f>
        <v>0</v>
      </c>
      <c r="AR99" s="153" t="s">
        <v>77</v>
      </c>
      <c r="AT99" s="154" t="s">
        <v>68</v>
      </c>
      <c r="AU99" s="154" t="s">
        <v>69</v>
      </c>
      <c r="AY99" s="153" t="s">
        <v>114</v>
      </c>
      <c r="BK99" s="155">
        <f>SUM(BK100:BK259)</f>
        <v>0</v>
      </c>
    </row>
    <row r="100" spans="2:65" s="1" customFormat="1" ht="22.5" customHeight="1">
      <c r="B100" s="156"/>
      <c r="C100" s="157" t="s">
        <v>144</v>
      </c>
      <c r="D100" s="157" t="s">
        <v>115</v>
      </c>
      <c r="E100" s="158" t="s">
        <v>145</v>
      </c>
      <c r="F100" s="159" t="s">
        <v>146</v>
      </c>
      <c r="G100" s="160" t="s">
        <v>147</v>
      </c>
      <c r="H100" s="161">
        <v>42</v>
      </c>
      <c r="I100" s="162"/>
      <c r="J100" s="163">
        <f>ROUND(I100*H100,2)</f>
        <v>0</v>
      </c>
      <c r="K100" s="159" t="s">
        <v>5</v>
      </c>
      <c r="L100" s="36"/>
      <c r="M100" s="164" t="s">
        <v>5</v>
      </c>
      <c r="N100" s="165" t="s">
        <v>40</v>
      </c>
      <c r="O100" s="37"/>
      <c r="P100" s="166">
        <f>O100*H100</f>
        <v>0</v>
      </c>
      <c r="Q100" s="166">
        <v>0</v>
      </c>
      <c r="R100" s="166">
        <f>Q100*H100</f>
        <v>0</v>
      </c>
      <c r="S100" s="166">
        <v>0</v>
      </c>
      <c r="T100" s="167">
        <f>S100*H100</f>
        <v>0</v>
      </c>
      <c r="AR100" s="19" t="s">
        <v>118</v>
      </c>
      <c r="AT100" s="19" t="s">
        <v>115</v>
      </c>
      <c r="AU100" s="19" t="s">
        <v>77</v>
      </c>
      <c r="AY100" s="19" t="s">
        <v>114</v>
      </c>
      <c r="BE100" s="168">
        <f>IF(N100="základní",J100,0)</f>
        <v>0</v>
      </c>
      <c r="BF100" s="168">
        <f>IF(N100="snížená",J100,0)</f>
        <v>0</v>
      </c>
      <c r="BG100" s="168">
        <f>IF(N100="zákl. přenesená",J100,0)</f>
        <v>0</v>
      </c>
      <c r="BH100" s="168">
        <f>IF(N100="sníž. přenesená",J100,0)</f>
        <v>0</v>
      </c>
      <c r="BI100" s="168">
        <f>IF(N100="nulová",J100,0)</f>
        <v>0</v>
      </c>
      <c r="BJ100" s="19" t="s">
        <v>77</v>
      </c>
      <c r="BK100" s="168">
        <f>ROUND(I100*H100,2)</f>
        <v>0</v>
      </c>
      <c r="BL100" s="19" t="s">
        <v>118</v>
      </c>
      <c r="BM100" s="19" t="s">
        <v>148</v>
      </c>
    </row>
    <row r="101" spans="2:47" s="1" customFormat="1" ht="13.5">
      <c r="B101" s="36"/>
      <c r="D101" s="169" t="s">
        <v>119</v>
      </c>
      <c r="F101" s="257" t="s">
        <v>146</v>
      </c>
      <c r="I101" s="171"/>
      <c r="L101" s="36"/>
      <c r="M101" s="172"/>
      <c r="N101" s="37"/>
      <c r="O101" s="37"/>
      <c r="P101" s="37"/>
      <c r="Q101" s="37"/>
      <c r="R101" s="37"/>
      <c r="S101" s="37"/>
      <c r="T101" s="65"/>
      <c r="AT101" s="19" t="s">
        <v>119</v>
      </c>
      <c r="AU101" s="19" t="s">
        <v>77</v>
      </c>
    </row>
    <row r="102" spans="2:65" s="1" customFormat="1" ht="22.5" customHeight="1">
      <c r="B102" s="156"/>
      <c r="C102" s="157" t="s">
        <v>132</v>
      </c>
      <c r="D102" s="157" t="s">
        <v>115</v>
      </c>
      <c r="E102" s="158" t="s">
        <v>149</v>
      </c>
      <c r="F102" s="159" t="s">
        <v>150</v>
      </c>
      <c r="G102" s="160" t="s">
        <v>147</v>
      </c>
      <c r="H102" s="161">
        <v>30</v>
      </c>
      <c r="I102" s="162"/>
      <c r="J102" s="163">
        <f>ROUND(I102*H102,2)</f>
        <v>0</v>
      </c>
      <c r="K102" s="159" t="s">
        <v>5</v>
      </c>
      <c r="L102" s="36"/>
      <c r="M102" s="164" t="s">
        <v>5</v>
      </c>
      <c r="N102" s="165" t="s">
        <v>40</v>
      </c>
      <c r="O102" s="37"/>
      <c r="P102" s="166">
        <f>O102*H102</f>
        <v>0</v>
      </c>
      <c r="Q102" s="166">
        <v>0</v>
      </c>
      <c r="R102" s="166">
        <f>Q102*H102</f>
        <v>0</v>
      </c>
      <c r="S102" s="166">
        <v>0</v>
      </c>
      <c r="T102" s="167">
        <f>S102*H102</f>
        <v>0</v>
      </c>
      <c r="AR102" s="19" t="s">
        <v>118</v>
      </c>
      <c r="AT102" s="19" t="s">
        <v>115</v>
      </c>
      <c r="AU102" s="19" t="s">
        <v>77</v>
      </c>
      <c r="AY102" s="19" t="s">
        <v>114</v>
      </c>
      <c r="BE102" s="168">
        <f>IF(N102="základní",J102,0)</f>
        <v>0</v>
      </c>
      <c r="BF102" s="168">
        <f>IF(N102="snížená",J102,0)</f>
        <v>0</v>
      </c>
      <c r="BG102" s="168">
        <f>IF(N102="zákl. přenesená",J102,0)</f>
        <v>0</v>
      </c>
      <c r="BH102" s="168">
        <f>IF(N102="sníž. přenesená",J102,0)</f>
        <v>0</v>
      </c>
      <c r="BI102" s="168">
        <f>IF(N102="nulová",J102,0)</f>
        <v>0</v>
      </c>
      <c r="BJ102" s="19" t="s">
        <v>77</v>
      </c>
      <c r="BK102" s="168">
        <f>ROUND(I102*H102,2)</f>
        <v>0</v>
      </c>
      <c r="BL102" s="19" t="s">
        <v>118</v>
      </c>
      <c r="BM102" s="19" t="s">
        <v>151</v>
      </c>
    </row>
    <row r="103" spans="2:47" s="1" customFormat="1" ht="13.5">
      <c r="B103" s="36"/>
      <c r="D103" s="169" t="s">
        <v>119</v>
      </c>
      <c r="F103" s="257" t="s">
        <v>150</v>
      </c>
      <c r="I103" s="171"/>
      <c r="L103" s="36"/>
      <c r="M103" s="172"/>
      <c r="N103" s="37"/>
      <c r="O103" s="37"/>
      <c r="P103" s="37"/>
      <c r="Q103" s="37"/>
      <c r="R103" s="37"/>
      <c r="S103" s="37"/>
      <c r="T103" s="65"/>
      <c r="AT103" s="19" t="s">
        <v>119</v>
      </c>
      <c r="AU103" s="19" t="s">
        <v>77</v>
      </c>
    </row>
    <row r="104" spans="2:65" s="1" customFormat="1" ht="22.5" customHeight="1">
      <c r="B104" s="156"/>
      <c r="C104" s="157" t="s">
        <v>152</v>
      </c>
      <c r="D104" s="157" t="s">
        <v>115</v>
      </c>
      <c r="E104" s="158" t="s">
        <v>153</v>
      </c>
      <c r="F104" s="159" t="s">
        <v>154</v>
      </c>
      <c r="G104" s="160" t="s">
        <v>147</v>
      </c>
      <c r="H104" s="161">
        <v>110</v>
      </c>
      <c r="I104" s="162"/>
      <c r="J104" s="163">
        <f>ROUND(I104*H104,2)</f>
        <v>0</v>
      </c>
      <c r="K104" s="159" t="s">
        <v>5</v>
      </c>
      <c r="L104" s="36"/>
      <c r="M104" s="164" t="s">
        <v>5</v>
      </c>
      <c r="N104" s="165" t="s">
        <v>40</v>
      </c>
      <c r="O104" s="37"/>
      <c r="P104" s="166">
        <f>O104*H104</f>
        <v>0</v>
      </c>
      <c r="Q104" s="166">
        <v>0</v>
      </c>
      <c r="R104" s="166">
        <f>Q104*H104</f>
        <v>0</v>
      </c>
      <c r="S104" s="166">
        <v>0</v>
      </c>
      <c r="T104" s="167">
        <f>S104*H104</f>
        <v>0</v>
      </c>
      <c r="AR104" s="19" t="s">
        <v>118</v>
      </c>
      <c r="AT104" s="19" t="s">
        <v>115</v>
      </c>
      <c r="AU104" s="19" t="s">
        <v>77</v>
      </c>
      <c r="AY104" s="19" t="s">
        <v>114</v>
      </c>
      <c r="BE104" s="168">
        <f>IF(N104="základní",J104,0)</f>
        <v>0</v>
      </c>
      <c r="BF104" s="168">
        <f>IF(N104="snížená",J104,0)</f>
        <v>0</v>
      </c>
      <c r="BG104" s="168">
        <f>IF(N104="zákl. přenesená",J104,0)</f>
        <v>0</v>
      </c>
      <c r="BH104" s="168">
        <f>IF(N104="sníž. přenesená",J104,0)</f>
        <v>0</v>
      </c>
      <c r="BI104" s="168">
        <f>IF(N104="nulová",J104,0)</f>
        <v>0</v>
      </c>
      <c r="BJ104" s="19" t="s">
        <v>77</v>
      </c>
      <c r="BK104" s="168">
        <f>ROUND(I104*H104,2)</f>
        <v>0</v>
      </c>
      <c r="BL104" s="19" t="s">
        <v>118</v>
      </c>
      <c r="BM104" s="19" t="s">
        <v>155</v>
      </c>
    </row>
    <row r="105" spans="2:47" s="1" customFormat="1" ht="13.5">
      <c r="B105" s="36"/>
      <c r="D105" s="169" t="s">
        <v>119</v>
      </c>
      <c r="F105" s="257" t="s">
        <v>154</v>
      </c>
      <c r="I105" s="171"/>
      <c r="L105" s="36"/>
      <c r="M105" s="172"/>
      <c r="N105" s="37"/>
      <c r="O105" s="37"/>
      <c r="P105" s="37"/>
      <c r="Q105" s="37"/>
      <c r="R105" s="37"/>
      <c r="S105" s="37"/>
      <c r="T105" s="65"/>
      <c r="AT105" s="19" t="s">
        <v>119</v>
      </c>
      <c r="AU105" s="19" t="s">
        <v>77</v>
      </c>
    </row>
    <row r="106" spans="2:65" s="1" customFormat="1" ht="22.5" customHeight="1">
      <c r="B106" s="156"/>
      <c r="C106" s="157" t="s">
        <v>135</v>
      </c>
      <c r="D106" s="157" t="s">
        <v>115</v>
      </c>
      <c r="E106" s="158" t="s">
        <v>156</v>
      </c>
      <c r="F106" s="159" t="s">
        <v>157</v>
      </c>
      <c r="G106" s="160" t="s">
        <v>147</v>
      </c>
      <c r="H106" s="161">
        <v>92</v>
      </c>
      <c r="I106" s="162"/>
      <c r="J106" s="163">
        <f>ROUND(I106*H106,2)</f>
        <v>0</v>
      </c>
      <c r="K106" s="159" t="s">
        <v>5</v>
      </c>
      <c r="L106" s="36"/>
      <c r="M106" s="164" t="s">
        <v>5</v>
      </c>
      <c r="N106" s="165" t="s">
        <v>40</v>
      </c>
      <c r="O106" s="37"/>
      <c r="P106" s="166">
        <f>O106*H106</f>
        <v>0</v>
      </c>
      <c r="Q106" s="166">
        <v>0</v>
      </c>
      <c r="R106" s="166">
        <f>Q106*H106</f>
        <v>0</v>
      </c>
      <c r="S106" s="166">
        <v>0</v>
      </c>
      <c r="T106" s="167">
        <f>S106*H106</f>
        <v>0</v>
      </c>
      <c r="AR106" s="19" t="s">
        <v>118</v>
      </c>
      <c r="AT106" s="19" t="s">
        <v>115</v>
      </c>
      <c r="AU106" s="19" t="s">
        <v>77</v>
      </c>
      <c r="AY106" s="19" t="s">
        <v>114</v>
      </c>
      <c r="BE106" s="168">
        <f>IF(N106="základní",J106,0)</f>
        <v>0</v>
      </c>
      <c r="BF106" s="168">
        <f>IF(N106="snížená",J106,0)</f>
        <v>0</v>
      </c>
      <c r="BG106" s="168">
        <f>IF(N106="zákl. přenesená",J106,0)</f>
        <v>0</v>
      </c>
      <c r="BH106" s="168">
        <f>IF(N106="sníž. přenesená",J106,0)</f>
        <v>0</v>
      </c>
      <c r="BI106" s="168">
        <f>IF(N106="nulová",J106,0)</f>
        <v>0</v>
      </c>
      <c r="BJ106" s="19" t="s">
        <v>77</v>
      </c>
      <c r="BK106" s="168">
        <f>ROUND(I106*H106,2)</f>
        <v>0</v>
      </c>
      <c r="BL106" s="19" t="s">
        <v>118</v>
      </c>
      <c r="BM106" s="19" t="s">
        <v>158</v>
      </c>
    </row>
    <row r="107" spans="2:47" s="1" customFormat="1" ht="13.5">
      <c r="B107" s="36"/>
      <c r="D107" s="169" t="s">
        <v>119</v>
      </c>
      <c r="F107" s="257" t="s">
        <v>157</v>
      </c>
      <c r="I107" s="171"/>
      <c r="L107" s="36"/>
      <c r="M107" s="172"/>
      <c r="N107" s="37"/>
      <c r="O107" s="37"/>
      <c r="P107" s="37"/>
      <c r="Q107" s="37"/>
      <c r="R107" s="37"/>
      <c r="S107" s="37"/>
      <c r="T107" s="65"/>
      <c r="AT107" s="19" t="s">
        <v>119</v>
      </c>
      <c r="AU107" s="19" t="s">
        <v>77</v>
      </c>
    </row>
    <row r="108" spans="2:65" s="1" customFormat="1" ht="22.5" customHeight="1">
      <c r="B108" s="156"/>
      <c r="C108" s="157" t="s">
        <v>159</v>
      </c>
      <c r="D108" s="157" t="s">
        <v>115</v>
      </c>
      <c r="E108" s="158" t="s">
        <v>160</v>
      </c>
      <c r="F108" s="159" t="s">
        <v>161</v>
      </c>
      <c r="G108" s="160" t="s">
        <v>147</v>
      </c>
      <c r="H108" s="161">
        <v>54</v>
      </c>
      <c r="I108" s="162"/>
      <c r="J108" s="163">
        <f>ROUND(I108*H108,2)</f>
        <v>0</v>
      </c>
      <c r="K108" s="159" t="s">
        <v>5</v>
      </c>
      <c r="L108" s="36"/>
      <c r="M108" s="164" t="s">
        <v>5</v>
      </c>
      <c r="N108" s="165" t="s">
        <v>40</v>
      </c>
      <c r="O108" s="37"/>
      <c r="P108" s="166">
        <f>O108*H108</f>
        <v>0</v>
      </c>
      <c r="Q108" s="166">
        <v>0</v>
      </c>
      <c r="R108" s="166">
        <f>Q108*H108</f>
        <v>0</v>
      </c>
      <c r="S108" s="166">
        <v>0</v>
      </c>
      <c r="T108" s="167">
        <f>S108*H108</f>
        <v>0</v>
      </c>
      <c r="AR108" s="19" t="s">
        <v>118</v>
      </c>
      <c r="AT108" s="19" t="s">
        <v>115</v>
      </c>
      <c r="AU108" s="19" t="s">
        <v>77</v>
      </c>
      <c r="AY108" s="19" t="s">
        <v>114</v>
      </c>
      <c r="BE108" s="168">
        <f>IF(N108="základní",J108,0)</f>
        <v>0</v>
      </c>
      <c r="BF108" s="168">
        <f>IF(N108="snížená",J108,0)</f>
        <v>0</v>
      </c>
      <c r="BG108" s="168">
        <f>IF(N108="zákl. přenesená",J108,0)</f>
        <v>0</v>
      </c>
      <c r="BH108" s="168">
        <f>IF(N108="sníž. přenesená",J108,0)</f>
        <v>0</v>
      </c>
      <c r="BI108" s="168">
        <f>IF(N108="nulová",J108,0)</f>
        <v>0</v>
      </c>
      <c r="BJ108" s="19" t="s">
        <v>77</v>
      </c>
      <c r="BK108" s="168">
        <f>ROUND(I108*H108,2)</f>
        <v>0</v>
      </c>
      <c r="BL108" s="19" t="s">
        <v>118</v>
      </c>
      <c r="BM108" s="19" t="s">
        <v>162</v>
      </c>
    </row>
    <row r="109" spans="2:47" s="1" customFormat="1" ht="13.5">
      <c r="B109" s="36"/>
      <c r="D109" s="169" t="s">
        <v>119</v>
      </c>
      <c r="F109" s="257" t="s">
        <v>161</v>
      </c>
      <c r="I109" s="171"/>
      <c r="L109" s="36"/>
      <c r="M109" s="172"/>
      <c r="N109" s="37"/>
      <c r="O109" s="37"/>
      <c r="P109" s="37"/>
      <c r="Q109" s="37"/>
      <c r="R109" s="37"/>
      <c r="S109" s="37"/>
      <c r="T109" s="65"/>
      <c r="AT109" s="19" t="s">
        <v>119</v>
      </c>
      <c r="AU109" s="19" t="s">
        <v>77</v>
      </c>
    </row>
    <row r="110" spans="2:65" s="1" customFormat="1" ht="22.5" customHeight="1">
      <c r="B110" s="156"/>
      <c r="C110" s="157" t="s">
        <v>139</v>
      </c>
      <c r="D110" s="157" t="s">
        <v>115</v>
      </c>
      <c r="E110" s="158" t="s">
        <v>163</v>
      </c>
      <c r="F110" s="159" t="s">
        <v>164</v>
      </c>
      <c r="G110" s="160" t="s">
        <v>147</v>
      </c>
      <c r="H110" s="161">
        <v>45</v>
      </c>
      <c r="I110" s="162"/>
      <c r="J110" s="163">
        <f>ROUND(I110*H110,2)</f>
        <v>0</v>
      </c>
      <c r="K110" s="159" t="s">
        <v>5</v>
      </c>
      <c r="L110" s="36"/>
      <c r="M110" s="164" t="s">
        <v>5</v>
      </c>
      <c r="N110" s="165" t="s">
        <v>40</v>
      </c>
      <c r="O110" s="37"/>
      <c r="P110" s="166">
        <f>O110*H110</f>
        <v>0</v>
      </c>
      <c r="Q110" s="166">
        <v>0</v>
      </c>
      <c r="R110" s="166">
        <f>Q110*H110</f>
        <v>0</v>
      </c>
      <c r="S110" s="166">
        <v>0</v>
      </c>
      <c r="T110" s="167">
        <f>S110*H110</f>
        <v>0</v>
      </c>
      <c r="AR110" s="19" t="s">
        <v>118</v>
      </c>
      <c r="AT110" s="19" t="s">
        <v>115</v>
      </c>
      <c r="AU110" s="19" t="s">
        <v>77</v>
      </c>
      <c r="AY110" s="19" t="s">
        <v>114</v>
      </c>
      <c r="BE110" s="168">
        <f>IF(N110="základní",J110,0)</f>
        <v>0</v>
      </c>
      <c r="BF110" s="168">
        <f>IF(N110="snížená",J110,0)</f>
        <v>0</v>
      </c>
      <c r="BG110" s="168">
        <f>IF(N110="zákl. přenesená",J110,0)</f>
        <v>0</v>
      </c>
      <c r="BH110" s="168">
        <f>IF(N110="sníž. přenesená",J110,0)</f>
        <v>0</v>
      </c>
      <c r="BI110" s="168">
        <f>IF(N110="nulová",J110,0)</f>
        <v>0</v>
      </c>
      <c r="BJ110" s="19" t="s">
        <v>77</v>
      </c>
      <c r="BK110" s="168">
        <f>ROUND(I110*H110,2)</f>
        <v>0</v>
      </c>
      <c r="BL110" s="19" t="s">
        <v>118</v>
      </c>
      <c r="BM110" s="19" t="s">
        <v>165</v>
      </c>
    </row>
    <row r="111" spans="2:47" s="1" customFormat="1" ht="13.5">
      <c r="B111" s="36"/>
      <c r="D111" s="169" t="s">
        <v>119</v>
      </c>
      <c r="F111" s="257" t="s">
        <v>164</v>
      </c>
      <c r="I111" s="171"/>
      <c r="L111" s="36"/>
      <c r="M111" s="172"/>
      <c r="N111" s="37"/>
      <c r="O111" s="37"/>
      <c r="P111" s="37"/>
      <c r="Q111" s="37"/>
      <c r="R111" s="37"/>
      <c r="S111" s="37"/>
      <c r="T111" s="65"/>
      <c r="AT111" s="19" t="s">
        <v>119</v>
      </c>
      <c r="AU111" s="19" t="s">
        <v>77</v>
      </c>
    </row>
    <row r="112" spans="2:65" s="1" customFormat="1" ht="22.5" customHeight="1">
      <c r="B112" s="156"/>
      <c r="C112" s="157" t="s">
        <v>11</v>
      </c>
      <c r="D112" s="157" t="s">
        <v>115</v>
      </c>
      <c r="E112" s="158" t="s">
        <v>166</v>
      </c>
      <c r="F112" s="159" t="s">
        <v>167</v>
      </c>
      <c r="G112" s="160" t="s">
        <v>147</v>
      </c>
      <c r="H112" s="161">
        <v>25</v>
      </c>
      <c r="I112" s="162"/>
      <c r="J112" s="163">
        <f>ROUND(I112*H112,2)</f>
        <v>0</v>
      </c>
      <c r="K112" s="159" t="s">
        <v>5</v>
      </c>
      <c r="L112" s="36"/>
      <c r="M112" s="164" t="s">
        <v>5</v>
      </c>
      <c r="N112" s="165" t="s">
        <v>40</v>
      </c>
      <c r="O112" s="37"/>
      <c r="P112" s="166">
        <f>O112*H112</f>
        <v>0</v>
      </c>
      <c r="Q112" s="166">
        <v>0</v>
      </c>
      <c r="R112" s="166">
        <f>Q112*H112</f>
        <v>0</v>
      </c>
      <c r="S112" s="166">
        <v>0</v>
      </c>
      <c r="T112" s="167">
        <f>S112*H112</f>
        <v>0</v>
      </c>
      <c r="AR112" s="19" t="s">
        <v>118</v>
      </c>
      <c r="AT112" s="19" t="s">
        <v>115</v>
      </c>
      <c r="AU112" s="19" t="s">
        <v>77</v>
      </c>
      <c r="AY112" s="19" t="s">
        <v>114</v>
      </c>
      <c r="BE112" s="168">
        <f>IF(N112="základní",J112,0)</f>
        <v>0</v>
      </c>
      <c r="BF112" s="168">
        <f>IF(N112="snížená",J112,0)</f>
        <v>0</v>
      </c>
      <c r="BG112" s="168">
        <f>IF(N112="zákl. přenesená",J112,0)</f>
        <v>0</v>
      </c>
      <c r="BH112" s="168">
        <f>IF(N112="sníž. přenesená",J112,0)</f>
        <v>0</v>
      </c>
      <c r="BI112" s="168">
        <f>IF(N112="nulová",J112,0)</f>
        <v>0</v>
      </c>
      <c r="BJ112" s="19" t="s">
        <v>77</v>
      </c>
      <c r="BK112" s="168">
        <f>ROUND(I112*H112,2)</f>
        <v>0</v>
      </c>
      <c r="BL112" s="19" t="s">
        <v>118</v>
      </c>
      <c r="BM112" s="19" t="s">
        <v>168</v>
      </c>
    </row>
    <row r="113" spans="2:47" s="1" customFormat="1" ht="13.5">
      <c r="B113" s="36"/>
      <c r="D113" s="169" t="s">
        <v>119</v>
      </c>
      <c r="F113" s="257" t="s">
        <v>167</v>
      </c>
      <c r="I113" s="171"/>
      <c r="L113" s="36"/>
      <c r="M113" s="172"/>
      <c r="N113" s="37"/>
      <c r="O113" s="37"/>
      <c r="P113" s="37"/>
      <c r="Q113" s="37"/>
      <c r="R113" s="37"/>
      <c r="S113" s="37"/>
      <c r="T113" s="65"/>
      <c r="AT113" s="19" t="s">
        <v>119</v>
      </c>
      <c r="AU113" s="19" t="s">
        <v>77</v>
      </c>
    </row>
    <row r="114" spans="2:65" s="1" customFormat="1" ht="22.5" customHeight="1">
      <c r="B114" s="156"/>
      <c r="C114" s="157" t="s">
        <v>141</v>
      </c>
      <c r="D114" s="157" t="s">
        <v>115</v>
      </c>
      <c r="E114" s="158" t="s">
        <v>169</v>
      </c>
      <c r="F114" s="159" t="s">
        <v>170</v>
      </c>
      <c r="G114" s="160" t="s">
        <v>147</v>
      </c>
      <c r="H114" s="161">
        <v>200</v>
      </c>
      <c r="I114" s="162"/>
      <c r="J114" s="163">
        <f>ROUND(I114*H114,2)</f>
        <v>0</v>
      </c>
      <c r="K114" s="159" t="s">
        <v>5</v>
      </c>
      <c r="L114" s="36"/>
      <c r="M114" s="164" t="s">
        <v>5</v>
      </c>
      <c r="N114" s="165" t="s">
        <v>40</v>
      </c>
      <c r="O114" s="37"/>
      <c r="P114" s="166">
        <f>O114*H114</f>
        <v>0</v>
      </c>
      <c r="Q114" s="166">
        <v>0</v>
      </c>
      <c r="R114" s="166">
        <f>Q114*H114</f>
        <v>0</v>
      </c>
      <c r="S114" s="166">
        <v>0</v>
      </c>
      <c r="T114" s="167">
        <f>S114*H114</f>
        <v>0</v>
      </c>
      <c r="AR114" s="19" t="s">
        <v>118</v>
      </c>
      <c r="AT114" s="19" t="s">
        <v>115</v>
      </c>
      <c r="AU114" s="19" t="s">
        <v>77</v>
      </c>
      <c r="AY114" s="19" t="s">
        <v>114</v>
      </c>
      <c r="BE114" s="168">
        <f>IF(N114="základní",J114,0)</f>
        <v>0</v>
      </c>
      <c r="BF114" s="168">
        <f>IF(N114="snížená",J114,0)</f>
        <v>0</v>
      </c>
      <c r="BG114" s="168">
        <f>IF(N114="zákl. přenesená",J114,0)</f>
        <v>0</v>
      </c>
      <c r="BH114" s="168">
        <f>IF(N114="sníž. přenesená",J114,0)</f>
        <v>0</v>
      </c>
      <c r="BI114" s="168">
        <f>IF(N114="nulová",J114,0)</f>
        <v>0</v>
      </c>
      <c r="BJ114" s="19" t="s">
        <v>77</v>
      </c>
      <c r="BK114" s="168">
        <f>ROUND(I114*H114,2)</f>
        <v>0</v>
      </c>
      <c r="BL114" s="19" t="s">
        <v>118</v>
      </c>
      <c r="BM114" s="19" t="s">
        <v>171</v>
      </c>
    </row>
    <row r="115" spans="2:47" s="1" customFormat="1" ht="13.5">
      <c r="B115" s="36"/>
      <c r="D115" s="169" t="s">
        <v>119</v>
      </c>
      <c r="F115" s="257" t="s">
        <v>170</v>
      </c>
      <c r="I115" s="171"/>
      <c r="L115" s="36"/>
      <c r="M115" s="172"/>
      <c r="N115" s="37"/>
      <c r="O115" s="37"/>
      <c r="P115" s="37"/>
      <c r="Q115" s="37"/>
      <c r="R115" s="37"/>
      <c r="S115" s="37"/>
      <c r="T115" s="65"/>
      <c r="AT115" s="19" t="s">
        <v>119</v>
      </c>
      <c r="AU115" s="19" t="s">
        <v>77</v>
      </c>
    </row>
    <row r="116" spans="2:65" s="1" customFormat="1" ht="22.5" customHeight="1">
      <c r="B116" s="156"/>
      <c r="C116" s="157" t="s">
        <v>172</v>
      </c>
      <c r="D116" s="157" t="s">
        <v>115</v>
      </c>
      <c r="E116" s="158" t="s">
        <v>173</v>
      </c>
      <c r="F116" s="159" t="s">
        <v>174</v>
      </c>
      <c r="G116" s="160" t="s">
        <v>147</v>
      </c>
      <c r="H116" s="161">
        <v>596</v>
      </c>
      <c r="I116" s="162"/>
      <c r="J116" s="163">
        <f>ROUND(I116*H116,2)</f>
        <v>0</v>
      </c>
      <c r="K116" s="159" t="s">
        <v>5</v>
      </c>
      <c r="L116" s="36"/>
      <c r="M116" s="164" t="s">
        <v>5</v>
      </c>
      <c r="N116" s="165" t="s">
        <v>40</v>
      </c>
      <c r="O116" s="37"/>
      <c r="P116" s="166">
        <f>O116*H116</f>
        <v>0</v>
      </c>
      <c r="Q116" s="166">
        <v>0</v>
      </c>
      <c r="R116" s="166">
        <f>Q116*H116</f>
        <v>0</v>
      </c>
      <c r="S116" s="166">
        <v>0</v>
      </c>
      <c r="T116" s="167">
        <f>S116*H116</f>
        <v>0</v>
      </c>
      <c r="AR116" s="19" t="s">
        <v>118</v>
      </c>
      <c r="AT116" s="19" t="s">
        <v>115</v>
      </c>
      <c r="AU116" s="19" t="s">
        <v>77</v>
      </c>
      <c r="AY116" s="19" t="s">
        <v>114</v>
      </c>
      <c r="BE116" s="168">
        <f>IF(N116="základní",J116,0)</f>
        <v>0</v>
      </c>
      <c r="BF116" s="168">
        <f>IF(N116="snížená",J116,0)</f>
        <v>0</v>
      </c>
      <c r="BG116" s="168">
        <f>IF(N116="zákl. přenesená",J116,0)</f>
        <v>0</v>
      </c>
      <c r="BH116" s="168">
        <f>IF(N116="sníž. přenesená",J116,0)</f>
        <v>0</v>
      </c>
      <c r="BI116" s="168">
        <f>IF(N116="nulová",J116,0)</f>
        <v>0</v>
      </c>
      <c r="BJ116" s="19" t="s">
        <v>77</v>
      </c>
      <c r="BK116" s="168">
        <f>ROUND(I116*H116,2)</f>
        <v>0</v>
      </c>
      <c r="BL116" s="19" t="s">
        <v>118</v>
      </c>
      <c r="BM116" s="19" t="s">
        <v>175</v>
      </c>
    </row>
    <row r="117" spans="2:47" s="1" customFormat="1" ht="13.5">
      <c r="B117" s="36"/>
      <c r="D117" s="169" t="s">
        <v>119</v>
      </c>
      <c r="F117" s="257" t="s">
        <v>174</v>
      </c>
      <c r="I117" s="171"/>
      <c r="L117" s="36"/>
      <c r="M117" s="172"/>
      <c r="N117" s="37"/>
      <c r="O117" s="37"/>
      <c r="P117" s="37"/>
      <c r="Q117" s="37"/>
      <c r="R117" s="37"/>
      <c r="S117" s="37"/>
      <c r="T117" s="65"/>
      <c r="AT117" s="19" t="s">
        <v>119</v>
      </c>
      <c r="AU117" s="19" t="s">
        <v>77</v>
      </c>
    </row>
    <row r="118" spans="2:65" s="1" customFormat="1" ht="22.5" customHeight="1">
      <c r="B118" s="156"/>
      <c r="C118" s="157" t="s">
        <v>148</v>
      </c>
      <c r="D118" s="157" t="s">
        <v>115</v>
      </c>
      <c r="E118" s="158" t="s">
        <v>176</v>
      </c>
      <c r="F118" s="159" t="s">
        <v>177</v>
      </c>
      <c r="G118" s="160" t="s">
        <v>147</v>
      </c>
      <c r="H118" s="161">
        <v>1115</v>
      </c>
      <c r="I118" s="162"/>
      <c r="J118" s="163">
        <f>ROUND(I118*H118,2)</f>
        <v>0</v>
      </c>
      <c r="K118" s="159" t="s">
        <v>5</v>
      </c>
      <c r="L118" s="36"/>
      <c r="M118" s="164" t="s">
        <v>5</v>
      </c>
      <c r="N118" s="165" t="s">
        <v>40</v>
      </c>
      <c r="O118" s="37"/>
      <c r="P118" s="166">
        <f>O118*H118</f>
        <v>0</v>
      </c>
      <c r="Q118" s="166">
        <v>0</v>
      </c>
      <c r="R118" s="166">
        <f>Q118*H118</f>
        <v>0</v>
      </c>
      <c r="S118" s="166">
        <v>0</v>
      </c>
      <c r="T118" s="167">
        <f>S118*H118</f>
        <v>0</v>
      </c>
      <c r="AR118" s="19" t="s">
        <v>118</v>
      </c>
      <c r="AT118" s="19" t="s">
        <v>115</v>
      </c>
      <c r="AU118" s="19" t="s">
        <v>77</v>
      </c>
      <c r="AY118" s="19" t="s">
        <v>114</v>
      </c>
      <c r="BE118" s="168">
        <f>IF(N118="základní",J118,0)</f>
        <v>0</v>
      </c>
      <c r="BF118" s="168">
        <f>IF(N118="snížená",J118,0)</f>
        <v>0</v>
      </c>
      <c r="BG118" s="168">
        <f>IF(N118="zákl. přenesená",J118,0)</f>
        <v>0</v>
      </c>
      <c r="BH118" s="168">
        <f>IF(N118="sníž. přenesená",J118,0)</f>
        <v>0</v>
      </c>
      <c r="BI118" s="168">
        <f>IF(N118="nulová",J118,0)</f>
        <v>0</v>
      </c>
      <c r="BJ118" s="19" t="s">
        <v>77</v>
      </c>
      <c r="BK118" s="168">
        <f>ROUND(I118*H118,2)</f>
        <v>0</v>
      </c>
      <c r="BL118" s="19" t="s">
        <v>118</v>
      </c>
      <c r="BM118" s="19" t="s">
        <v>178</v>
      </c>
    </row>
    <row r="119" spans="2:47" s="1" customFormat="1" ht="13.5">
      <c r="B119" s="36"/>
      <c r="D119" s="169" t="s">
        <v>119</v>
      </c>
      <c r="F119" s="257" t="s">
        <v>177</v>
      </c>
      <c r="I119" s="171"/>
      <c r="L119" s="36"/>
      <c r="M119" s="172"/>
      <c r="N119" s="37"/>
      <c r="O119" s="37"/>
      <c r="P119" s="37"/>
      <c r="Q119" s="37"/>
      <c r="R119" s="37"/>
      <c r="S119" s="37"/>
      <c r="T119" s="65"/>
      <c r="AT119" s="19" t="s">
        <v>119</v>
      </c>
      <c r="AU119" s="19" t="s">
        <v>77</v>
      </c>
    </row>
    <row r="120" spans="2:65" s="1" customFormat="1" ht="22.5" customHeight="1">
      <c r="B120" s="156"/>
      <c r="C120" s="157" t="s">
        <v>179</v>
      </c>
      <c r="D120" s="157" t="s">
        <v>115</v>
      </c>
      <c r="E120" s="158" t="s">
        <v>180</v>
      </c>
      <c r="F120" s="159" t="s">
        <v>181</v>
      </c>
      <c r="G120" s="160" t="s">
        <v>147</v>
      </c>
      <c r="H120" s="161">
        <v>20</v>
      </c>
      <c r="I120" s="162"/>
      <c r="J120" s="163">
        <f>ROUND(I120*H120,2)</f>
        <v>0</v>
      </c>
      <c r="K120" s="159" t="s">
        <v>5</v>
      </c>
      <c r="L120" s="36"/>
      <c r="M120" s="164" t="s">
        <v>5</v>
      </c>
      <c r="N120" s="165" t="s">
        <v>40</v>
      </c>
      <c r="O120" s="37"/>
      <c r="P120" s="166">
        <f>O120*H120</f>
        <v>0</v>
      </c>
      <c r="Q120" s="166">
        <v>0</v>
      </c>
      <c r="R120" s="166">
        <f>Q120*H120</f>
        <v>0</v>
      </c>
      <c r="S120" s="166">
        <v>0</v>
      </c>
      <c r="T120" s="167">
        <f>S120*H120</f>
        <v>0</v>
      </c>
      <c r="AR120" s="19" t="s">
        <v>118</v>
      </c>
      <c r="AT120" s="19" t="s">
        <v>115</v>
      </c>
      <c r="AU120" s="19" t="s">
        <v>77</v>
      </c>
      <c r="AY120" s="19" t="s">
        <v>114</v>
      </c>
      <c r="BE120" s="168">
        <f>IF(N120="základní",J120,0)</f>
        <v>0</v>
      </c>
      <c r="BF120" s="168">
        <f>IF(N120="snížená",J120,0)</f>
        <v>0</v>
      </c>
      <c r="BG120" s="168">
        <f>IF(N120="zákl. přenesená",J120,0)</f>
        <v>0</v>
      </c>
      <c r="BH120" s="168">
        <f>IF(N120="sníž. přenesená",J120,0)</f>
        <v>0</v>
      </c>
      <c r="BI120" s="168">
        <f>IF(N120="nulová",J120,0)</f>
        <v>0</v>
      </c>
      <c r="BJ120" s="19" t="s">
        <v>77</v>
      </c>
      <c r="BK120" s="168">
        <f>ROUND(I120*H120,2)</f>
        <v>0</v>
      </c>
      <c r="BL120" s="19" t="s">
        <v>118</v>
      </c>
      <c r="BM120" s="19" t="s">
        <v>182</v>
      </c>
    </row>
    <row r="121" spans="2:47" s="1" customFormat="1" ht="13.5">
      <c r="B121" s="36"/>
      <c r="D121" s="169" t="s">
        <v>119</v>
      </c>
      <c r="F121" s="257" t="s">
        <v>181</v>
      </c>
      <c r="I121" s="171"/>
      <c r="L121" s="36"/>
      <c r="M121" s="172"/>
      <c r="N121" s="37"/>
      <c r="O121" s="37"/>
      <c r="P121" s="37"/>
      <c r="Q121" s="37"/>
      <c r="R121" s="37"/>
      <c r="S121" s="37"/>
      <c r="T121" s="65"/>
      <c r="AT121" s="19" t="s">
        <v>119</v>
      </c>
      <c r="AU121" s="19" t="s">
        <v>77</v>
      </c>
    </row>
    <row r="122" spans="2:65" s="1" customFormat="1" ht="22.5" customHeight="1">
      <c r="B122" s="156"/>
      <c r="C122" s="157" t="s">
        <v>151</v>
      </c>
      <c r="D122" s="157" t="s">
        <v>115</v>
      </c>
      <c r="E122" s="158" t="s">
        <v>183</v>
      </c>
      <c r="F122" s="159" t="s">
        <v>184</v>
      </c>
      <c r="G122" s="160" t="s">
        <v>147</v>
      </c>
      <c r="H122" s="161">
        <v>16</v>
      </c>
      <c r="I122" s="162"/>
      <c r="J122" s="163">
        <f>ROUND(I122*H122,2)</f>
        <v>0</v>
      </c>
      <c r="K122" s="159" t="s">
        <v>5</v>
      </c>
      <c r="L122" s="36"/>
      <c r="M122" s="164" t="s">
        <v>5</v>
      </c>
      <c r="N122" s="165" t="s">
        <v>40</v>
      </c>
      <c r="O122" s="37"/>
      <c r="P122" s="166">
        <f>O122*H122</f>
        <v>0</v>
      </c>
      <c r="Q122" s="166">
        <v>0</v>
      </c>
      <c r="R122" s="166">
        <f>Q122*H122</f>
        <v>0</v>
      </c>
      <c r="S122" s="166">
        <v>0</v>
      </c>
      <c r="T122" s="167">
        <f>S122*H122</f>
        <v>0</v>
      </c>
      <c r="AR122" s="19" t="s">
        <v>118</v>
      </c>
      <c r="AT122" s="19" t="s">
        <v>115</v>
      </c>
      <c r="AU122" s="19" t="s">
        <v>77</v>
      </c>
      <c r="AY122" s="19" t="s">
        <v>114</v>
      </c>
      <c r="BE122" s="168">
        <f>IF(N122="základní",J122,0)</f>
        <v>0</v>
      </c>
      <c r="BF122" s="168">
        <f>IF(N122="snížená",J122,0)</f>
        <v>0</v>
      </c>
      <c r="BG122" s="168">
        <f>IF(N122="zákl. přenesená",J122,0)</f>
        <v>0</v>
      </c>
      <c r="BH122" s="168">
        <f>IF(N122="sníž. přenesená",J122,0)</f>
        <v>0</v>
      </c>
      <c r="BI122" s="168">
        <f>IF(N122="nulová",J122,0)</f>
        <v>0</v>
      </c>
      <c r="BJ122" s="19" t="s">
        <v>77</v>
      </c>
      <c r="BK122" s="168">
        <f>ROUND(I122*H122,2)</f>
        <v>0</v>
      </c>
      <c r="BL122" s="19" t="s">
        <v>118</v>
      </c>
      <c r="BM122" s="19" t="s">
        <v>185</v>
      </c>
    </row>
    <row r="123" spans="2:47" s="1" customFormat="1" ht="13.5">
      <c r="B123" s="36"/>
      <c r="D123" s="169" t="s">
        <v>119</v>
      </c>
      <c r="F123" s="257" t="s">
        <v>184</v>
      </c>
      <c r="I123" s="171"/>
      <c r="L123" s="36"/>
      <c r="M123" s="172"/>
      <c r="N123" s="37"/>
      <c r="O123" s="37"/>
      <c r="P123" s="37"/>
      <c r="Q123" s="37"/>
      <c r="R123" s="37"/>
      <c r="S123" s="37"/>
      <c r="T123" s="65"/>
      <c r="AT123" s="19" t="s">
        <v>119</v>
      </c>
      <c r="AU123" s="19" t="s">
        <v>77</v>
      </c>
    </row>
    <row r="124" spans="2:65" s="1" customFormat="1" ht="22.5" customHeight="1">
      <c r="B124" s="156"/>
      <c r="C124" s="157" t="s">
        <v>10</v>
      </c>
      <c r="D124" s="157" t="s">
        <v>115</v>
      </c>
      <c r="E124" s="158" t="s">
        <v>186</v>
      </c>
      <c r="F124" s="159" t="s">
        <v>187</v>
      </c>
      <c r="G124" s="160" t="s">
        <v>147</v>
      </c>
      <c r="H124" s="161">
        <v>15</v>
      </c>
      <c r="I124" s="162"/>
      <c r="J124" s="163">
        <f>ROUND(I124*H124,2)</f>
        <v>0</v>
      </c>
      <c r="K124" s="159" t="s">
        <v>5</v>
      </c>
      <c r="L124" s="36"/>
      <c r="M124" s="164" t="s">
        <v>5</v>
      </c>
      <c r="N124" s="165" t="s">
        <v>40</v>
      </c>
      <c r="O124" s="37"/>
      <c r="P124" s="166">
        <f>O124*H124</f>
        <v>0</v>
      </c>
      <c r="Q124" s="166">
        <v>0</v>
      </c>
      <c r="R124" s="166">
        <f>Q124*H124</f>
        <v>0</v>
      </c>
      <c r="S124" s="166">
        <v>0</v>
      </c>
      <c r="T124" s="167">
        <f>S124*H124</f>
        <v>0</v>
      </c>
      <c r="AR124" s="19" t="s">
        <v>118</v>
      </c>
      <c r="AT124" s="19" t="s">
        <v>115</v>
      </c>
      <c r="AU124" s="19" t="s">
        <v>77</v>
      </c>
      <c r="AY124" s="19" t="s">
        <v>114</v>
      </c>
      <c r="BE124" s="168">
        <f>IF(N124="základní",J124,0)</f>
        <v>0</v>
      </c>
      <c r="BF124" s="168">
        <f>IF(N124="snížená",J124,0)</f>
        <v>0</v>
      </c>
      <c r="BG124" s="168">
        <f>IF(N124="zákl. přenesená",J124,0)</f>
        <v>0</v>
      </c>
      <c r="BH124" s="168">
        <f>IF(N124="sníž. přenesená",J124,0)</f>
        <v>0</v>
      </c>
      <c r="BI124" s="168">
        <f>IF(N124="nulová",J124,0)</f>
        <v>0</v>
      </c>
      <c r="BJ124" s="19" t="s">
        <v>77</v>
      </c>
      <c r="BK124" s="168">
        <f>ROUND(I124*H124,2)</f>
        <v>0</v>
      </c>
      <c r="BL124" s="19" t="s">
        <v>118</v>
      </c>
      <c r="BM124" s="19" t="s">
        <v>188</v>
      </c>
    </row>
    <row r="125" spans="2:47" s="1" customFormat="1" ht="13.5">
      <c r="B125" s="36"/>
      <c r="D125" s="169" t="s">
        <v>119</v>
      </c>
      <c r="F125" s="257" t="s">
        <v>187</v>
      </c>
      <c r="I125" s="171"/>
      <c r="L125" s="36"/>
      <c r="M125" s="172"/>
      <c r="N125" s="37"/>
      <c r="O125" s="37"/>
      <c r="P125" s="37"/>
      <c r="Q125" s="37"/>
      <c r="R125" s="37"/>
      <c r="S125" s="37"/>
      <c r="T125" s="65"/>
      <c r="AT125" s="19" t="s">
        <v>119</v>
      </c>
      <c r="AU125" s="19" t="s">
        <v>77</v>
      </c>
    </row>
    <row r="126" spans="2:65" s="1" customFormat="1" ht="22.5" customHeight="1">
      <c r="B126" s="156"/>
      <c r="C126" s="157" t="s">
        <v>155</v>
      </c>
      <c r="D126" s="157" t="s">
        <v>115</v>
      </c>
      <c r="E126" s="158" t="s">
        <v>189</v>
      </c>
      <c r="F126" s="159" t="s">
        <v>190</v>
      </c>
      <c r="G126" s="160" t="s">
        <v>147</v>
      </c>
      <c r="H126" s="161">
        <v>5</v>
      </c>
      <c r="I126" s="162"/>
      <c r="J126" s="163">
        <f>ROUND(I126*H126,2)</f>
        <v>0</v>
      </c>
      <c r="K126" s="159" t="s">
        <v>5</v>
      </c>
      <c r="L126" s="36"/>
      <c r="M126" s="164" t="s">
        <v>5</v>
      </c>
      <c r="N126" s="165" t="s">
        <v>40</v>
      </c>
      <c r="O126" s="37"/>
      <c r="P126" s="166">
        <f>O126*H126</f>
        <v>0</v>
      </c>
      <c r="Q126" s="166">
        <v>0</v>
      </c>
      <c r="R126" s="166">
        <f>Q126*H126</f>
        <v>0</v>
      </c>
      <c r="S126" s="166">
        <v>0</v>
      </c>
      <c r="T126" s="167">
        <f>S126*H126</f>
        <v>0</v>
      </c>
      <c r="AR126" s="19" t="s">
        <v>118</v>
      </c>
      <c r="AT126" s="19" t="s">
        <v>115</v>
      </c>
      <c r="AU126" s="19" t="s">
        <v>77</v>
      </c>
      <c r="AY126" s="19" t="s">
        <v>114</v>
      </c>
      <c r="BE126" s="168">
        <f>IF(N126="základní",J126,0)</f>
        <v>0</v>
      </c>
      <c r="BF126" s="168">
        <f>IF(N126="snížená",J126,0)</f>
        <v>0</v>
      </c>
      <c r="BG126" s="168">
        <f>IF(N126="zákl. přenesená",J126,0)</f>
        <v>0</v>
      </c>
      <c r="BH126" s="168">
        <f>IF(N126="sníž. přenesená",J126,0)</f>
        <v>0</v>
      </c>
      <c r="BI126" s="168">
        <f>IF(N126="nulová",J126,0)</f>
        <v>0</v>
      </c>
      <c r="BJ126" s="19" t="s">
        <v>77</v>
      </c>
      <c r="BK126" s="168">
        <f>ROUND(I126*H126,2)</f>
        <v>0</v>
      </c>
      <c r="BL126" s="19" t="s">
        <v>118</v>
      </c>
      <c r="BM126" s="19" t="s">
        <v>191</v>
      </c>
    </row>
    <row r="127" spans="2:47" s="1" customFormat="1" ht="13.5">
      <c r="B127" s="36"/>
      <c r="D127" s="169" t="s">
        <v>119</v>
      </c>
      <c r="F127" s="257" t="s">
        <v>190</v>
      </c>
      <c r="I127" s="171"/>
      <c r="L127" s="36"/>
      <c r="M127" s="172"/>
      <c r="N127" s="37"/>
      <c r="O127" s="37"/>
      <c r="P127" s="37"/>
      <c r="Q127" s="37"/>
      <c r="R127" s="37"/>
      <c r="S127" s="37"/>
      <c r="T127" s="65"/>
      <c r="AT127" s="19" t="s">
        <v>119</v>
      </c>
      <c r="AU127" s="19" t="s">
        <v>77</v>
      </c>
    </row>
    <row r="128" spans="2:65" s="1" customFormat="1" ht="22.5" customHeight="1">
      <c r="B128" s="156"/>
      <c r="C128" s="157" t="s">
        <v>192</v>
      </c>
      <c r="D128" s="157" t="s">
        <v>115</v>
      </c>
      <c r="E128" s="158" t="s">
        <v>193</v>
      </c>
      <c r="F128" s="159" t="s">
        <v>194</v>
      </c>
      <c r="G128" s="160" t="s">
        <v>147</v>
      </c>
      <c r="H128" s="161">
        <v>5</v>
      </c>
      <c r="I128" s="162"/>
      <c r="J128" s="163">
        <f>ROUND(I128*H128,2)</f>
        <v>0</v>
      </c>
      <c r="K128" s="159" t="s">
        <v>5</v>
      </c>
      <c r="L128" s="36"/>
      <c r="M128" s="164" t="s">
        <v>5</v>
      </c>
      <c r="N128" s="165" t="s">
        <v>40</v>
      </c>
      <c r="O128" s="37"/>
      <c r="P128" s="166">
        <f>O128*H128</f>
        <v>0</v>
      </c>
      <c r="Q128" s="166">
        <v>0</v>
      </c>
      <c r="R128" s="166">
        <f>Q128*H128</f>
        <v>0</v>
      </c>
      <c r="S128" s="166">
        <v>0</v>
      </c>
      <c r="T128" s="167">
        <f>S128*H128</f>
        <v>0</v>
      </c>
      <c r="AR128" s="19" t="s">
        <v>118</v>
      </c>
      <c r="AT128" s="19" t="s">
        <v>115</v>
      </c>
      <c r="AU128" s="19" t="s">
        <v>77</v>
      </c>
      <c r="AY128" s="19" t="s">
        <v>114</v>
      </c>
      <c r="BE128" s="168">
        <f>IF(N128="základní",J128,0)</f>
        <v>0</v>
      </c>
      <c r="BF128" s="168">
        <f>IF(N128="snížená",J128,0)</f>
        <v>0</v>
      </c>
      <c r="BG128" s="168">
        <f>IF(N128="zákl. přenesená",J128,0)</f>
        <v>0</v>
      </c>
      <c r="BH128" s="168">
        <f>IF(N128="sníž. přenesená",J128,0)</f>
        <v>0</v>
      </c>
      <c r="BI128" s="168">
        <f>IF(N128="nulová",J128,0)</f>
        <v>0</v>
      </c>
      <c r="BJ128" s="19" t="s">
        <v>77</v>
      </c>
      <c r="BK128" s="168">
        <f>ROUND(I128*H128,2)</f>
        <v>0</v>
      </c>
      <c r="BL128" s="19" t="s">
        <v>118</v>
      </c>
      <c r="BM128" s="19" t="s">
        <v>195</v>
      </c>
    </row>
    <row r="129" spans="2:47" s="1" customFormat="1" ht="13.5">
      <c r="B129" s="36"/>
      <c r="D129" s="169" t="s">
        <v>119</v>
      </c>
      <c r="F129" s="257" t="s">
        <v>194</v>
      </c>
      <c r="I129" s="171"/>
      <c r="L129" s="36"/>
      <c r="M129" s="172"/>
      <c r="N129" s="37"/>
      <c r="O129" s="37"/>
      <c r="P129" s="37"/>
      <c r="Q129" s="37"/>
      <c r="R129" s="37"/>
      <c r="S129" s="37"/>
      <c r="T129" s="65"/>
      <c r="AT129" s="19" t="s">
        <v>119</v>
      </c>
      <c r="AU129" s="19" t="s">
        <v>77</v>
      </c>
    </row>
    <row r="130" spans="2:65" s="1" customFormat="1" ht="22.5" customHeight="1">
      <c r="B130" s="156"/>
      <c r="C130" s="157" t="s">
        <v>158</v>
      </c>
      <c r="D130" s="157" t="s">
        <v>115</v>
      </c>
      <c r="E130" s="158" t="s">
        <v>196</v>
      </c>
      <c r="F130" s="159" t="s">
        <v>197</v>
      </c>
      <c r="G130" s="160" t="s">
        <v>147</v>
      </c>
      <c r="H130" s="161">
        <v>45</v>
      </c>
      <c r="I130" s="162"/>
      <c r="J130" s="163">
        <f>ROUND(I130*H130,2)</f>
        <v>0</v>
      </c>
      <c r="K130" s="159" t="s">
        <v>5</v>
      </c>
      <c r="L130" s="36"/>
      <c r="M130" s="164" t="s">
        <v>5</v>
      </c>
      <c r="N130" s="165" t="s">
        <v>40</v>
      </c>
      <c r="O130" s="37"/>
      <c r="P130" s="166">
        <f>O130*H130</f>
        <v>0</v>
      </c>
      <c r="Q130" s="166">
        <v>0</v>
      </c>
      <c r="R130" s="166">
        <f>Q130*H130</f>
        <v>0</v>
      </c>
      <c r="S130" s="166">
        <v>0</v>
      </c>
      <c r="T130" s="167">
        <f>S130*H130</f>
        <v>0</v>
      </c>
      <c r="AR130" s="19" t="s">
        <v>118</v>
      </c>
      <c r="AT130" s="19" t="s">
        <v>115</v>
      </c>
      <c r="AU130" s="19" t="s">
        <v>77</v>
      </c>
      <c r="AY130" s="19" t="s">
        <v>114</v>
      </c>
      <c r="BE130" s="168">
        <f>IF(N130="základní",J130,0)</f>
        <v>0</v>
      </c>
      <c r="BF130" s="168">
        <f>IF(N130="snížená",J130,0)</f>
        <v>0</v>
      </c>
      <c r="BG130" s="168">
        <f>IF(N130="zákl. přenesená",J130,0)</f>
        <v>0</v>
      </c>
      <c r="BH130" s="168">
        <f>IF(N130="sníž. přenesená",J130,0)</f>
        <v>0</v>
      </c>
      <c r="BI130" s="168">
        <f>IF(N130="nulová",J130,0)</f>
        <v>0</v>
      </c>
      <c r="BJ130" s="19" t="s">
        <v>77</v>
      </c>
      <c r="BK130" s="168">
        <f>ROUND(I130*H130,2)</f>
        <v>0</v>
      </c>
      <c r="BL130" s="19" t="s">
        <v>118</v>
      </c>
      <c r="BM130" s="19" t="s">
        <v>198</v>
      </c>
    </row>
    <row r="131" spans="2:47" s="1" customFormat="1" ht="13.5">
      <c r="B131" s="36"/>
      <c r="D131" s="169" t="s">
        <v>119</v>
      </c>
      <c r="F131" s="257" t="s">
        <v>197</v>
      </c>
      <c r="I131" s="171"/>
      <c r="L131" s="36"/>
      <c r="M131" s="172"/>
      <c r="N131" s="37"/>
      <c r="O131" s="37"/>
      <c r="P131" s="37"/>
      <c r="Q131" s="37"/>
      <c r="R131" s="37"/>
      <c r="S131" s="37"/>
      <c r="T131" s="65"/>
      <c r="AT131" s="19" t="s">
        <v>119</v>
      </c>
      <c r="AU131" s="19" t="s">
        <v>77</v>
      </c>
    </row>
    <row r="132" spans="2:65" s="1" customFormat="1" ht="22.5" customHeight="1">
      <c r="B132" s="156"/>
      <c r="C132" s="157" t="s">
        <v>199</v>
      </c>
      <c r="D132" s="157" t="s">
        <v>115</v>
      </c>
      <c r="E132" s="158" t="s">
        <v>200</v>
      </c>
      <c r="F132" s="159" t="s">
        <v>201</v>
      </c>
      <c r="G132" s="160" t="s">
        <v>147</v>
      </c>
      <c r="H132" s="161">
        <v>20</v>
      </c>
      <c r="I132" s="162"/>
      <c r="J132" s="163">
        <f>ROUND(I132*H132,2)</f>
        <v>0</v>
      </c>
      <c r="K132" s="159" t="s">
        <v>5</v>
      </c>
      <c r="L132" s="36"/>
      <c r="M132" s="164" t="s">
        <v>5</v>
      </c>
      <c r="N132" s="165" t="s">
        <v>40</v>
      </c>
      <c r="O132" s="37"/>
      <c r="P132" s="166">
        <f>O132*H132</f>
        <v>0</v>
      </c>
      <c r="Q132" s="166">
        <v>0</v>
      </c>
      <c r="R132" s="166">
        <f>Q132*H132</f>
        <v>0</v>
      </c>
      <c r="S132" s="166">
        <v>0</v>
      </c>
      <c r="T132" s="167">
        <f>S132*H132</f>
        <v>0</v>
      </c>
      <c r="AR132" s="19" t="s">
        <v>118</v>
      </c>
      <c r="AT132" s="19" t="s">
        <v>115</v>
      </c>
      <c r="AU132" s="19" t="s">
        <v>77</v>
      </c>
      <c r="AY132" s="19" t="s">
        <v>114</v>
      </c>
      <c r="BE132" s="168">
        <f>IF(N132="základní",J132,0)</f>
        <v>0</v>
      </c>
      <c r="BF132" s="168">
        <f>IF(N132="snížená",J132,0)</f>
        <v>0</v>
      </c>
      <c r="BG132" s="168">
        <f>IF(N132="zákl. přenesená",J132,0)</f>
        <v>0</v>
      </c>
      <c r="BH132" s="168">
        <f>IF(N132="sníž. přenesená",J132,0)</f>
        <v>0</v>
      </c>
      <c r="BI132" s="168">
        <f>IF(N132="nulová",J132,0)</f>
        <v>0</v>
      </c>
      <c r="BJ132" s="19" t="s">
        <v>77</v>
      </c>
      <c r="BK132" s="168">
        <f>ROUND(I132*H132,2)</f>
        <v>0</v>
      </c>
      <c r="BL132" s="19" t="s">
        <v>118</v>
      </c>
      <c r="BM132" s="19" t="s">
        <v>202</v>
      </c>
    </row>
    <row r="133" spans="2:47" s="1" customFormat="1" ht="13.5">
      <c r="B133" s="36"/>
      <c r="D133" s="169" t="s">
        <v>119</v>
      </c>
      <c r="F133" s="257" t="s">
        <v>201</v>
      </c>
      <c r="I133" s="171"/>
      <c r="L133" s="36"/>
      <c r="M133" s="172"/>
      <c r="N133" s="37"/>
      <c r="O133" s="37"/>
      <c r="P133" s="37"/>
      <c r="Q133" s="37"/>
      <c r="R133" s="37"/>
      <c r="S133" s="37"/>
      <c r="T133" s="65"/>
      <c r="AT133" s="19" t="s">
        <v>119</v>
      </c>
      <c r="AU133" s="19" t="s">
        <v>77</v>
      </c>
    </row>
    <row r="134" spans="2:65" s="1" customFormat="1" ht="22.5" customHeight="1">
      <c r="B134" s="156"/>
      <c r="C134" s="157" t="s">
        <v>162</v>
      </c>
      <c r="D134" s="157" t="s">
        <v>115</v>
      </c>
      <c r="E134" s="158" t="s">
        <v>203</v>
      </c>
      <c r="F134" s="159" t="s">
        <v>204</v>
      </c>
      <c r="G134" s="160" t="s">
        <v>147</v>
      </c>
      <c r="H134" s="161">
        <v>65</v>
      </c>
      <c r="I134" s="162"/>
      <c r="J134" s="163">
        <f>ROUND(I134*H134,2)</f>
        <v>0</v>
      </c>
      <c r="K134" s="159" t="s">
        <v>5</v>
      </c>
      <c r="L134" s="36"/>
      <c r="M134" s="164" t="s">
        <v>5</v>
      </c>
      <c r="N134" s="165" t="s">
        <v>40</v>
      </c>
      <c r="O134" s="37"/>
      <c r="P134" s="166">
        <f>O134*H134</f>
        <v>0</v>
      </c>
      <c r="Q134" s="166">
        <v>0</v>
      </c>
      <c r="R134" s="166">
        <f>Q134*H134</f>
        <v>0</v>
      </c>
      <c r="S134" s="166">
        <v>0</v>
      </c>
      <c r="T134" s="167">
        <f>S134*H134</f>
        <v>0</v>
      </c>
      <c r="AR134" s="19" t="s">
        <v>118</v>
      </c>
      <c r="AT134" s="19" t="s">
        <v>115</v>
      </c>
      <c r="AU134" s="19" t="s">
        <v>77</v>
      </c>
      <c r="AY134" s="19" t="s">
        <v>114</v>
      </c>
      <c r="BE134" s="168">
        <f>IF(N134="základní",J134,0)</f>
        <v>0</v>
      </c>
      <c r="BF134" s="168">
        <f>IF(N134="snížená",J134,0)</f>
        <v>0</v>
      </c>
      <c r="BG134" s="168">
        <f>IF(N134="zákl. přenesená",J134,0)</f>
        <v>0</v>
      </c>
      <c r="BH134" s="168">
        <f>IF(N134="sníž. přenesená",J134,0)</f>
        <v>0</v>
      </c>
      <c r="BI134" s="168">
        <f>IF(N134="nulová",J134,0)</f>
        <v>0</v>
      </c>
      <c r="BJ134" s="19" t="s">
        <v>77</v>
      </c>
      <c r="BK134" s="168">
        <f>ROUND(I134*H134,2)</f>
        <v>0</v>
      </c>
      <c r="BL134" s="19" t="s">
        <v>118</v>
      </c>
      <c r="BM134" s="19" t="s">
        <v>205</v>
      </c>
    </row>
    <row r="135" spans="2:47" s="1" customFormat="1" ht="13.5">
      <c r="B135" s="36"/>
      <c r="D135" s="169" t="s">
        <v>119</v>
      </c>
      <c r="F135" s="257" t="s">
        <v>204</v>
      </c>
      <c r="I135" s="171"/>
      <c r="L135" s="36"/>
      <c r="M135" s="172"/>
      <c r="N135" s="37"/>
      <c r="O135" s="37"/>
      <c r="P135" s="37"/>
      <c r="Q135" s="37"/>
      <c r="R135" s="37"/>
      <c r="S135" s="37"/>
      <c r="T135" s="65"/>
      <c r="AT135" s="19" t="s">
        <v>119</v>
      </c>
      <c r="AU135" s="19" t="s">
        <v>77</v>
      </c>
    </row>
    <row r="136" spans="2:65" s="1" customFormat="1" ht="22.5" customHeight="1">
      <c r="B136" s="156"/>
      <c r="C136" s="157" t="s">
        <v>206</v>
      </c>
      <c r="D136" s="157" t="s">
        <v>115</v>
      </c>
      <c r="E136" s="158" t="s">
        <v>207</v>
      </c>
      <c r="F136" s="159" t="s">
        <v>208</v>
      </c>
      <c r="G136" s="160" t="s">
        <v>147</v>
      </c>
      <c r="H136" s="161">
        <v>21</v>
      </c>
      <c r="I136" s="162"/>
      <c r="J136" s="163">
        <f>ROUND(I136*H136,2)</f>
        <v>0</v>
      </c>
      <c r="K136" s="159" t="s">
        <v>5</v>
      </c>
      <c r="L136" s="36"/>
      <c r="M136" s="164" t="s">
        <v>5</v>
      </c>
      <c r="N136" s="165" t="s">
        <v>40</v>
      </c>
      <c r="O136" s="37"/>
      <c r="P136" s="166">
        <f>O136*H136</f>
        <v>0</v>
      </c>
      <c r="Q136" s="166">
        <v>0</v>
      </c>
      <c r="R136" s="166">
        <f>Q136*H136</f>
        <v>0</v>
      </c>
      <c r="S136" s="166">
        <v>0</v>
      </c>
      <c r="T136" s="167">
        <f>S136*H136</f>
        <v>0</v>
      </c>
      <c r="AR136" s="19" t="s">
        <v>118</v>
      </c>
      <c r="AT136" s="19" t="s">
        <v>115</v>
      </c>
      <c r="AU136" s="19" t="s">
        <v>77</v>
      </c>
      <c r="AY136" s="19" t="s">
        <v>114</v>
      </c>
      <c r="BE136" s="168">
        <f>IF(N136="základní",J136,0)</f>
        <v>0</v>
      </c>
      <c r="BF136" s="168">
        <f>IF(N136="snížená",J136,0)</f>
        <v>0</v>
      </c>
      <c r="BG136" s="168">
        <f>IF(N136="zákl. přenesená",J136,0)</f>
        <v>0</v>
      </c>
      <c r="BH136" s="168">
        <f>IF(N136="sníž. přenesená",J136,0)</f>
        <v>0</v>
      </c>
      <c r="BI136" s="168">
        <f>IF(N136="nulová",J136,0)</f>
        <v>0</v>
      </c>
      <c r="BJ136" s="19" t="s">
        <v>77</v>
      </c>
      <c r="BK136" s="168">
        <f>ROUND(I136*H136,2)</f>
        <v>0</v>
      </c>
      <c r="BL136" s="19" t="s">
        <v>118</v>
      </c>
      <c r="BM136" s="19" t="s">
        <v>209</v>
      </c>
    </row>
    <row r="137" spans="2:47" s="1" customFormat="1" ht="13.5">
      <c r="B137" s="36"/>
      <c r="D137" s="169" t="s">
        <v>119</v>
      </c>
      <c r="F137" s="257" t="s">
        <v>208</v>
      </c>
      <c r="I137" s="171"/>
      <c r="L137" s="36"/>
      <c r="M137" s="172"/>
      <c r="N137" s="37"/>
      <c r="O137" s="37"/>
      <c r="P137" s="37"/>
      <c r="Q137" s="37"/>
      <c r="R137" s="37"/>
      <c r="S137" s="37"/>
      <c r="T137" s="65"/>
      <c r="AT137" s="19" t="s">
        <v>119</v>
      </c>
      <c r="AU137" s="19" t="s">
        <v>77</v>
      </c>
    </row>
    <row r="138" spans="2:65" s="1" customFormat="1" ht="22.5" customHeight="1">
      <c r="B138" s="156"/>
      <c r="C138" s="157" t="s">
        <v>165</v>
      </c>
      <c r="D138" s="157" t="s">
        <v>115</v>
      </c>
      <c r="E138" s="158" t="s">
        <v>210</v>
      </c>
      <c r="F138" s="159" t="s">
        <v>211</v>
      </c>
      <c r="G138" s="160" t="s">
        <v>117</v>
      </c>
      <c r="H138" s="161">
        <v>1</v>
      </c>
      <c r="I138" s="162"/>
      <c r="J138" s="163">
        <f>ROUND(I138*H138,2)</f>
        <v>0</v>
      </c>
      <c r="K138" s="159" t="s">
        <v>5</v>
      </c>
      <c r="L138" s="36"/>
      <c r="M138" s="164" t="s">
        <v>5</v>
      </c>
      <c r="N138" s="165" t="s">
        <v>40</v>
      </c>
      <c r="O138" s="37"/>
      <c r="P138" s="166">
        <f>O138*H138</f>
        <v>0</v>
      </c>
      <c r="Q138" s="166">
        <v>0</v>
      </c>
      <c r="R138" s="166">
        <f>Q138*H138</f>
        <v>0</v>
      </c>
      <c r="S138" s="166">
        <v>0</v>
      </c>
      <c r="T138" s="167">
        <f>S138*H138</f>
        <v>0</v>
      </c>
      <c r="AR138" s="19" t="s">
        <v>118</v>
      </c>
      <c r="AT138" s="19" t="s">
        <v>115</v>
      </c>
      <c r="AU138" s="19" t="s">
        <v>77</v>
      </c>
      <c r="AY138" s="19" t="s">
        <v>114</v>
      </c>
      <c r="BE138" s="168">
        <f>IF(N138="základní",J138,0)</f>
        <v>0</v>
      </c>
      <c r="BF138" s="168">
        <f>IF(N138="snížená",J138,0)</f>
        <v>0</v>
      </c>
      <c r="BG138" s="168">
        <f>IF(N138="zákl. přenesená",J138,0)</f>
        <v>0</v>
      </c>
      <c r="BH138" s="168">
        <f>IF(N138="sníž. přenesená",J138,0)</f>
        <v>0</v>
      </c>
      <c r="BI138" s="168">
        <f>IF(N138="nulová",J138,0)</f>
        <v>0</v>
      </c>
      <c r="BJ138" s="19" t="s">
        <v>77</v>
      </c>
      <c r="BK138" s="168">
        <f>ROUND(I138*H138,2)</f>
        <v>0</v>
      </c>
      <c r="BL138" s="19" t="s">
        <v>118</v>
      </c>
      <c r="BM138" s="19" t="s">
        <v>212</v>
      </c>
    </row>
    <row r="139" spans="2:47" s="1" customFormat="1" ht="13.5">
      <c r="B139" s="36"/>
      <c r="D139" s="169" t="s">
        <v>119</v>
      </c>
      <c r="F139" s="257" t="s">
        <v>211</v>
      </c>
      <c r="I139" s="171"/>
      <c r="L139" s="36"/>
      <c r="M139" s="172"/>
      <c r="N139" s="37"/>
      <c r="O139" s="37"/>
      <c r="P139" s="37"/>
      <c r="Q139" s="37"/>
      <c r="R139" s="37"/>
      <c r="S139" s="37"/>
      <c r="T139" s="65"/>
      <c r="AT139" s="19" t="s">
        <v>119</v>
      </c>
      <c r="AU139" s="19" t="s">
        <v>77</v>
      </c>
    </row>
    <row r="140" spans="2:65" s="1" customFormat="1" ht="22.5" customHeight="1">
      <c r="B140" s="156"/>
      <c r="C140" s="157" t="s">
        <v>213</v>
      </c>
      <c r="D140" s="157" t="s">
        <v>115</v>
      </c>
      <c r="E140" s="158" t="s">
        <v>214</v>
      </c>
      <c r="F140" s="159" t="s">
        <v>215</v>
      </c>
      <c r="G140" s="160" t="s">
        <v>117</v>
      </c>
      <c r="H140" s="161">
        <v>32</v>
      </c>
      <c r="I140" s="162"/>
      <c r="J140" s="163">
        <f>ROUND(I140*H140,2)</f>
        <v>0</v>
      </c>
      <c r="K140" s="159" t="s">
        <v>5</v>
      </c>
      <c r="L140" s="36"/>
      <c r="M140" s="164" t="s">
        <v>5</v>
      </c>
      <c r="N140" s="165" t="s">
        <v>40</v>
      </c>
      <c r="O140" s="37"/>
      <c r="P140" s="166">
        <f>O140*H140</f>
        <v>0</v>
      </c>
      <c r="Q140" s="166">
        <v>0</v>
      </c>
      <c r="R140" s="166">
        <f>Q140*H140</f>
        <v>0</v>
      </c>
      <c r="S140" s="166">
        <v>0</v>
      </c>
      <c r="T140" s="167">
        <f>S140*H140</f>
        <v>0</v>
      </c>
      <c r="AR140" s="19" t="s">
        <v>118</v>
      </c>
      <c r="AT140" s="19" t="s">
        <v>115</v>
      </c>
      <c r="AU140" s="19" t="s">
        <v>77</v>
      </c>
      <c r="AY140" s="19" t="s">
        <v>114</v>
      </c>
      <c r="BE140" s="168">
        <f>IF(N140="základní",J140,0)</f>
        <v>0</v>
      </c>
      <c r="BF140" s="168">
        <f>IF(N140="snížená",J140,0)</f>
        <v>0</v>
      </c>
      <c r="BG140" s="168">
        <f>IF(N140="zákl. přenesená",J140,0)</f>
        <v>0</v>
      </c>
      <c r="BH140" s="168">
        <f>IF(N140="sníž. přenesená",J140,0)</f>
        <v>0</v>
      </c>
      <c r="BI140" s="168">
        <f>IF(N140="nulová",J140,0)</f>
        <v>0</v>
      </c>
      <c r="BJ140" s="19" t="s">
        <v>77</v>
      </c>
      <c r="BK140" s="168">
        <f>ROUND(I140*H140,2)</f>
        <v>0</v>
      </c>
      <c r="BL140" s="19" t="s">
        <v>118</v>
      </c>
      <c r="BM140" s="19" t="s">
        <v>216</v>
      </c>
    </row>
    <row r="141" spans="2:47" s="1" customFormat="1" ht="13.5">
      <c r="B141" s="36"/>
      <c r="D141" s="169" t="s">
        <v>119</v>
      </c>
      <c r="F141" s="257" t="s">
        <v>215</v>
      </c>
      <c r="I141" s="171"/>
      <c r="L141" s="36"/>
      <c r="M141" s="172"/>
      <c r="N141" s="37"/>
      <c r="O141" s="37"/>
      <c r="P141" s="37"/>
      <c r="Q141" s="37"/>
      <c r="R141" s="37"/>
      <c r="S141" s="37"/>
      <c r="T141" s="65"/>
      <c r="AT141" s="19" t="s">
        <v>119</v>
      </c>
      <c r="AU141" s="19" t="s">
        <v>77</v>
      </c>
    </row>
    <row r="142" spans="2:65" s="1" customFormat="1" ht="22.5" customHeight="1">
      <c r="B142" s="156"/>
      <c r="C142" s="157" t="s">
        <v>168</v>
      </c>
      <c r="D142" s="157" t="s">
        <v>115</v>
      </c>
      <c r="E142" s="158" t="s">
        <v>217</v>
      </c>
      <c r="F142" s="159" t="s">
        <v>218</v>
      </c>
      <c r="G142" s="160" t="s">
        <v>117</v>
      </c>
      <c r="H142" s="161">
        <v>32</v>
      </c>
      <c r="I142" s="162"/>
      <c r="J142" s="163">
        <f>ROUND(I142*H142,2)</f>
        <v>0</v>
      </c>
      <c r="K142" s="159" t="s">
        <v>5</v>
      </c>
      <c r="L142" s="36"/>
      <c r="M142" s="164" t="s">
        <v>5</v>
      </c>
      <c r="N142" s="165" t="s">
        <v>40</v>
      </c>
      <c r="O142" s="37"/>
      <c r="P142" s="166">
        <f>O142*H142</f>
        <v>0</v>
      </c>
      <c r="Q142" s="166">
        <v>0</v>
      </c>
      <c r="R142" s="166">
        <f>Q142*H142</f>
        <v>0</v>
      </c>
      <c r="S142" s="166">
        <v>0</v>
      </c>
      <c r="T142" s="167">
        <f>S142*H142</f>
        <v>0</v>
      </c>
      <c r="AR142" s="19" t="s">
        <v>118</v>
      </c>
      <c r="AT142" s="19" t="s">
        <v>115</v>
      </c>
      <c r="AU142" s="19" t="s">
        <v>77</v>
      </c>
      <c r="AY142" s="19" t="s">
        <v>114</v>
      </c>
      <c r="BE142" s="168">
        <f>IF(N142="základní",J142,0)</f>
        <v>0</v>
      </c>
      <c r="BF142" s="168">
        <f>IF(N142="snížená",J142,0)</f>
        <v>0</v>
      </c>
      <c r="BG142" s="168">
        <f>IF(N142="zákl. přenesená",J142,0)</f>
        <v>0</v>
      </c>
      <c r="BH142" s="168">
        <f>IF(N142="sníž. přenesená",J142,0)</f>
        <v>0</v>
      </c>
      <c r="BI142" s="168">
        <f>IF(N142="nulová",J142,0)</f>
        <v>0</v>
      </c>
      <c r="BJ142" s="19" t="s">
        <v>77</v>
      </c>
      <c r="BK142" s="168">
        <f>ROUND(I142*H142,2)</f>
        <v>0</v>
      </c>
      <c r="BL142" s="19" t="s">
        <v>118</v>
      </c>
      <c r="BM142" s="19" t="s">
        <v>219</v>
      </c>
    </row>
    <row r="143" spans="2:47" s="1" customFormat="1" ht="13.5">
      <c r="B143" s="36"/>
      <c r="D143" s="169" t="s">
        <v>119</v>
      </c>
      <c r="F143" s="257" t="s">
        <v>218</v>
      </c>
      <c r="I143" s="171"/>
      <c r="L143" s="36"/>
      <c r="M143" s="172"/>
      <c r="N143" s="37"/>
      <c r="O143" s="37"/>
      <c r="P143" s="37"/>
      <c r="Q143" s="37"/>
      <c r="R143" s="37"/>
      <c r="S143" s="37"/>
      <c r="T143" s="65"/>
      <c r="AT143" s="19" t="s">
        <v>119</v>
      </c>
      <c r="AU143" s="19" t="s">
        <v>77</v>
      </c>
    </row>
    <row r="144" spans="2:65" s="1" customFormat="1" ht="22.5" customHeight="1">
      <c r="B144" s="156"/>
      <c r="C144" s="157" t="s">
        <v>220</v>
      </c>
      <c r="D144" s="157" t="s">
        <v>115</v>
      </c>
      <c r="E144" s="158" t="s">
        <v>221</v>
      </c>
      <c r="F144" s="159" t="s">
        <v>222</v>
      </c>
      <c r="G144" s="160" t="s">
        <v>147</v>
      </c>
      <c r="H144" s="161">
        <v>55</v>
      </c>
      <c r="I144" s="162"/>
      <c r="J144" s="163">
        <f>ROUND(I144*H144,2)</f>
        <v>0</v>
      </c>
      <c r="K144" s="159" t="s">
        <v>5</v>
      </c>
      <c r="L144" s="36"/>
      <c r="M144" s="164" t="s">
        <v>5</v>
      </c>
      <c r="N144" s="165" t="s">
        <v>40</v>
      </c>
      <c r="O144" s="37"/>
      <c r="P144" s="166">
        <f>O144*H144</f>
        <v>0</v>
      </c>
      <c r="Q144" s="166">
        <v>0</v>
      </c>
      <c r="R144" s="166">
        <f>Q144*H144</f>
        <v>0</v>
      </c>
      <c r="S144" s="166">
        <v>0</v>
      </c>
      <c r="T144" s="167">
        <f>S144*H144</f>
        <v>0</v>
      </c>
      <c r="AR144" s="19" t="s">
        <v>118</v>
      </c>
      <c r="AT144" s="19" t="s">
        <v>115</v>
      </c>
      <c r="AU144" s="19" t="s">
        <v>77</v>
      </c>
      <c r="AY144" s="19" t="s">
        <v>114</v>
      </c>
      <c r="BE144" s="168">
        <f>IF(N144="základní",J144,0)</f>
        <v>0</v>
      </c>
      <c r="BF144" s="168">
        <f>IF(N144="snížená",J144,0)</f>
        <v>0</v>
      </c>
      <c r="BG144" s="168">
        <f>IF(N144="zákl. přenesená",J144,0)</f>
        <v>0</v>
      </c>
      <c r="BH144" s="168">
        <f>IF(N144="sníž. přenesená",J144,0)</f>
        <v>0</v>
      </c>
      <c r="BI144" s="168">
        <f>IF(N144="nulová",J144,0)</f>
        <v>0</v>
      </c>
      <c r="BJ144" s="19" t="s">
        <v>77</v>
      </c>
      <c r="BK144" s="168">
        <f>ROUND(I144*H144,2)</f>
        <v>0</v>
      </c>
      <c r="BL144" s="19" t="s">
        <v>118</v>
      </c>
      <c r="BM144" s="19" t="s">
        <v>223</v>
      </c>
    </row>
    <row r="145" spans="2:47" s="1" customFormat="1" ht="13.5">
      <c r="B145" s="36"/>
      <c r="D145" s="169" t="s">
        <v>119</v>
      </c>
      <c r="F145" s="257" t="s">
        <v>222</v>
      </c>
      <c r="I145" s="171"/>
      <c r="L145" s="36"/>
      <c r="M145" s="172"/>
      <c r="N145" s="37"/>
      <c r="O145" s="37"/>
      <c r="P145" s="37"/>
      <c r="Q145" s="37"/>
      <c r="R145" s="37"/>
      <c r="S145" s="37"/>
      <c r="T145" s="65"/>
      <c r="AT145" s="19" t="s">
        <v>119</v>
      </c>
      <c r="AU145" s="19" t="s">
        <v>77</v>
      </c>
    </row>
    <row r="146" spans="2:65" s="1" customFormat="1" ht="22.5" customHeight="1">
      <c r="B146" s="156"/>
      <c r="C146" s="157" t="s">
        <v>171</v>
      </c>
      <c r="D146" s="157" t="s">
        <v>115</v>
      </c>
      <c r="E146" s="158" t="s">
        <v>224</v>
      </c>
      <c r="F146" s="159" t="s">
        <v>225</v>
      </c>
      <c r="G146" s="160" t="s">
        <v>147</v>
      </c>
      <c r="H146" s="161">
        <v>20</v>
      </c>
      <c r="I146" s="162"/>
      <c r="J146" s="163">
        <f>ROUND(I146*H146,2)</f>
        <v>0</v>
      </c>
      <c r="K146" s="159" t="s">
        <v>5</v>
      </c>
      <c r="L146" s="36"/>
      <c r="M146" s="164" t="s">
        <v>5</v>
      </c>
      <c r="N146" s="165" t="s">
        <v>40</v>
      </c>
      <c r="O146" s="37"/>
      <c r="P146" s="166">
        <f>O146*H146</f>
        <v>0</v>
      </c>
      <c r="Q146" s="166">
        <v>0</v>
      </c>
      <c r="R146" s="166">
        <f>Q146*H146</f>
        <v>0</v>
      </c>
      <c r="S146" s="166">
        <v>0</v>
      </c>
      <c r="T146" s="167">
        <f>S146*H146</f>
        <v>0</v>
      </c>
      <c r="AR146" s="19" t="s">
        <v>118</v>
      </c>
      <c r="AT146" s="19" t="s">
        <v>115</v>
      </c>
      <c r="AU146" s="19" t="s">
        <v>77</v>
      </c>
      <c r="AY146" s="19" t="s">
        <v>114</v>
      </c>
      <c r="BE146" s="168">
        <f>IF(N146="základní",J146,0)</f>
        <v>0</v>
      </c>
      <c r="BF146" s="168">
        <f>IF(N146="snížená",J146,0)</f>
        <v>0</v>
      </c>
      <c r="BG146" s="168">
        <f>IF(N146="zákl. přenesená",J146,0)</f>
        <v>0</v>
      </c>
      <c r="BH146" s="168">
        <f>IF(N146="sníž. přenesená",J146,0)</f>
        <v>0</v>
      </c>
      <c r="BI146" s="168">
        <f>IF(N146="nulová",J146,0)</f>
        <v>0</v>
      </c>
      <c r="BJ146" s="19" t="s">
        <v>77</v>
      </c>
      <c r="BK146" s="168">
        <f>ROUND(I146*H146,2)</f>
        <v>0</v>
      </c>
      <c r="BL146" s="19" t="s">
        <v>118</v>
      </c>
      <c r="BM146" s="19" t="s">
        <v>226</v>
      </c>
    </row>
    <row r="147" spans="2:47" s="1" customFormat="1" ht="13.5">
      <c r="B147" s="36"/>
      <c r="D147" s="169" t="s">
        <v>119</v>
      </c>
      <c r="F147" s="257" t="s">
        <v>225</v>
      </c>
      <c r="I147" s="171"/>
      <c r="L147" s="36"/>
      <c r="M147" s="172"/>
      <c r="N147" s="37"/>
      <c r="O147" s="37"/>
      <c r="P147" s="37"/>
      <c r="Q147" s="37"/>
      <c r="R147" s="37"/>
      <c r="S147" s="37"/>
      <c r="T147" s="65"/>
      <c r="AT147" s="19" t="s">
        <v>119</v>
      </c>
      <c r="AU147" s="19" t="s">
        <v>77</v>
      </c>
    </row>
    <row r="148" spans="2:65" s="1" customFormat="1" ht="22.5" customHeight="1">
      <c r="B148" s="156"/>
      <c r="C148" s="157" t="s">
        <v>227</v>
      </c>
      <c r="D148" s="157" t="s">
        <v>115</v>
      </c>
      <c r="E148" s="158" t="s">
        <v>228</v>
      </c>
      <c r="F148" s="159" t="s">
        <v>229</v>
      </c>
      <c r="G148" s="160" t="s">
        <v>147</v>
      </c>
      <c r="H148" s="161">
        <v>30</v>
      </c>
      <c r="I148" s="162"/>
      <c r="J148" s="163">
        <f>ROUND(I148*H148,2)</f>
        <v>0</v>
      </c>
      <c r="K148" s="159" t="s">
        <v>5</v>
      </c>
      <c r="L148" s="36"/>
      <c r="M148" s="164" t="s">
        <v>5</v>
      </c>
      <c r="N148" s="165" t="s">
        <v>40</v>
      </c>
      <c r="O148" s="37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AR148" s="19" t="s">
        <v>118</v>
      </c>
      <c r="AT148" s="19" t="s">
        <v>115</v>
      </c>
      <c r="AU148" s="19" t="s">
        <v>77</v>
      </c>
      <c r="AY148" s="19" t="s">
        <v>114</v>
      </c>
      <c r="BE148" s="168">
        <f>IF(N148="základní",J148,0)</f>
        <v>0</v>
      </c>
      <c r="BF148" s="168">
        <f>IF(N148="snížená",J148,0)</f>
        <v>0</v>
      </c>
      <c r="BG148" s="168">
        <f>IF(N148="zákl. přenesená",J148,0)</f>
        <v>0</v>
      </c>
      <c r="BH148" s="168">
        <f>IF(N148="sníž. přenesená",J148,0)</f>
        <v>0</v>
      </c>
      <c r="BI148" s="168">
        <f>IF(N148="nulová",J148,0)</f>
        <v>0</v>
      </c>
      <c r="BJ148" s="19" t="s">
        <v>77</v>
      </c>
      <c r="BK148" s="168">
        <f>ROUND(I148*H148,2)</f>
        <v>0</v>
      </c>
      <c r="BL148" s="19" t="s">
        <v>118</v>
      </c>
      <c r="BM148" s="19" t="s">
        <v>230</v>
      </c>
    </row>
    <row r="149" spans="2:47" s="1" customFormat="1" ht="13.5">
      <c r="B149" s="36"/>
      <c r="D149" s="169" t="s">
        <v>119</v>
      </c>
      <c r="F149" s="257" t="s">
        <v>229</v>
      </c>
      <c r="I149" s="171"/>
      <c r="L149" s="36"/>
      <c r="M149" s="172"/>
      <c r="N149" s="37"/>
      <c r="O149" s="37"/>
      <c r="P149" s="37"/>
      <c r="Q149" s="37"/>
      <c r="R149" s="37"/>
      <c r="S149" s="37"/>
      <c r="T149" s="65"/>
      <c r="AT149" s="19" t="s">
        <v>119</v>
      </c>
      <c r="AU149" s="19" t="s">
        <v>77</v>
      </c>
    </row>
    <row r="150" spans="2:65" s="1" customFormat="1" ht="22.5" customHeight="1">
      <c r="B150" s="156"/>
      <c r="C150" s="157" t="s">
        <v>175</v>
      </c>
      <c r="D150" s="157" t="s">
        <v>115</v>
      </c>
      <c r="E150" s="158" t="s">
        <v>231</v>
      </c>
      <c r="F150" s="159" t="s">
        <v>232</v>
      </c>
      <c r="G150" s="160" t="s">
        <v>117</v>
      </c>
      <c r="H150" s="161">
        <v>128</v>
      </c>
      <c r="I150" s="162"/>
      <c r="J150" s="163">
        <f>ROUND(I150*H150,2)</f>
        <v>0</v>
      </c>
      <c r="K150" s="159" t="s">
        <v>5</v>
      </c>
      <c r="L150" s="36"/>
      <c r="M150" s="164" t="s">
        <v>5</v>
      </c>
      <c r="N150" s="165" t="s">
        <v>40</v>
      </c>
      <c r="O150" s="37"/>
      <c r="P150" s="166">
        <f>O150*H150</f>
        <v>0</v>
      </c>
      <c r="Q150" s="166">
        <v>0</v>
      </c>
      <c r="R150" s="166">
        <f>Q150*H150</f>
        <v>0</v>
      </c>
      <c r="S150" s="166">
        <v>0</v>
      </c>
      <c r="T150" s="167">
        <f>S150*H150</f>
        <v>0</v>
      </c>
      <c r="AR150" s="19" t="s">
        <v>118</v>
      </c>
      <c r="AT150" s="19" t="s">
        <v>115</v>
      </c>
      <c r="AU150" s="19" t="s">
        <v>77</v>
      </c>
      <c r="AY150" s="19" t="s">
        <v>114</v>
      </c>
      <c r="BE150" s="168">
        <f>IF(N150="základní",J150,0)</f>
        <v>0</v>
      </c>
      <c r="BF150" s="168">
        <f>IF(N150="snížená",J150,0)</f>
        <v>0</v>
      </c>
      <c r="BG150" s="168">
        <f>IF(N150="zákl. přenesená",J150,0)</f>
        <v>0</v>
      </c>
      <c r="BH150" s="168">
        <f>IF(N150="sníž. přenesená",J150,0)</f>
        <v>0</v>
      </c>
      <c r="BI150" s="168">
        <f>IF(N150="nulová",J150,0)</f>
        <v>0</v>
      </c>
      <c r="BJ150" s="19" t="s">
        <v>77</v>
      </c>
      <c r="BK150" s="168">
        <f>ROUND(I150*H150,2)</f>
        <v>0</v>
      </c>
      <c r="BL150" s="19" t="s">
        <v>118</v>
      </c>
      <c r="BM150" s="19" t="s">
        <v>233</v>
      </c>
    </row>
    <row r="151" spans="2:47" s="1" customFormat="1" ht="13.5">
      <c r="B151" s="36"/>
      <c r="D151" s="169" t="s">
        <v>119</v>
      </c>
      <c r="F151" s="257" t="s">
        <v>232</v>
      </c>
      <c r="I151" s="171"/>
      <c r="L151" s="36"/>
      <c r="M151" s="172"/>
      <c r="N151" s="37"/>
      <c r="O151" s="37"/>
      <c r="P151" s="37"/>
      <c r="Q151" s="37"/>
      <c r="R151" s="37"/>
      <c r="S151" s="37"/>
      <c r="T151" s="65"/>
      <c r="AT151" s="19" t="s">
        <v>119</v>
      </c>
      <c r="AU151" s="19" t="s">
        <v>77</v>
      </c>
    </row>
    <row r="152" spans="2:65" s="1" customFormat="1" ht="22.5" customHeight="1">
      <c r="B152" s="156"/>
      <c r="C152" s="157" t="s">
        <v>234</v>
      </c>
      <c r="D152" s="157" t="s">
        <v>115</v>
      </c>
      <c r="E152" s="158" t="s">
        <v>235</v>
      </c>
      <c r="F152" s="159" t="s">
        <v>236</v>
      </c>
      <c r="G152" s="160" t="s">
        <v>117</v>
      </c>
      <c r="H152" s="161">
        <v>25</v>
      </c>
      <c r="I152" s="162"/>
      <c r="J152" s="163">
        <f>ROUND(I152*H152,2)</f>
        <v>0</v>
      </c>
      <c r="K152" s="159" t="s">
        <v>5</v>
      </c>
      <c r="L152" s="36"/>
      <c r="M152" s="164" t="s">
        <v>5</v>
      </c>
      <c r="N152" s="165" t="s">
        <v>40</v>
      </c>
      <c r="O152" s="37"/>
      <c r="P152" s="166">
        <f>O152*H152</f>
        <v>0</v>
      </c>
      <c r="Q152" s="166">
        <v>0</v>
      </c>
      <c r="R152" s="166">
        <f>Q152*H152</f>
        <v>0</v>
      </c>
      <c r="S152" s="166">
        <v>0</v>
      </c>
      <c r="T152" s="167">
        <f>S152*H152</f>
        <v>0</v>
      </c>
      <c r="AR152" s="19" t="s">
        <v>118</v>
      </c>
      <c r="AT152" s="19" t="s">
        <v>115</v>
      </c>
      <c r="AU152" s="19" t="s">
        <v>77</v>
      </c>
      <c r="AY152" s="19" t="s">
        <v>114</v>
      </c>
      <c r="BE152" s="168">
        <f>IF(N152="základní",J152,0)</f>
        <v>0</v>
      </c>
      <c r="BF152" s="168">
        <f>IF(N152="snížená",J152,0)</f>
        <v>0</v>
      </c>
      <c r="BG152" s="168">
        <f>IF(N152="zákl. přenesená",J152,0)</f>
        <v>0</v>
      </c>
      <c r="BH152" s="168">
        <f>IF(N152="sníž. přenesená",J152,0)</f>
        <v>0</v>
      </c>
      <c r="BI152" s="168">
        <f>IF(N152="nulová",J152,0)</f>
        <v>0</v>
      </c>
      <c r="BJ152" s="19" t="s">
        <v>77</v>
      </c>
      <c r="BK152" s="168">
        <f>ROUND(I152*H152,2)</f>
        <v>0</v>
      </c>
      <c r="BL152" s="19" t="s">
        <v>118</v>
      </c>
      <c r="BM152" s="19" t="s">
        <v>237</v>
      </c>
    </row>
    <row r="153" spans="2:47" s="1" customFormat="1" ht="13.5">
      <c r="B153" s="36"/>
      <c r="D153" s="169" t="s">
        <v>119</v>
      </c>
      <c r="F153" s="257" t="s">
        <v>236</v>
      </c>
      <c r="I153" s="171"/>
      <c r="L153" s="36"/>
      <c r="M153" s="172"/>
      <c r="N153" s="37"/>
      <c r="O153" s="37"/>
      <c r="P153" s="37"/>
      <c r="Q153" s="37"/>
      <c r="R153" s="37"/>
      <c r="S153" s="37"/>
      <c r="T153" s="65"/>
      <c r="AT153" s="19" t="s">
        <v>119</v>
      </c>
      <c r="AU153" s="19" t="s">
        <v>77</v>
      </c>
    </row>
    <row r="154" spans="2:65" s="1" customFormat="1" ht="22.5" customHeight="1">
      <c r="B154" s="156"/>
      <c r="C154" s="157" t="s">
        <v>178</v>
      </c>
      <c r="D154" s="157" t="s">
        <v>115</v>
      </c>
      <c r="E154" s="158" t="s">
        <v>238</v>
      </c>
      <c r="F154" s="159" t="s">
        <v>239</v>
      </c>
      <c r="G154" s="160" t="s">
        <v>117</v>
      </c>
      <c r="H154" s="161">
        <v>12</v>
      </c>
      <c r="I154" s="162"/>
      <c r="J154" s="163">
        <f>ROUND(I154*H154,2)</f>
        <v>0</v>
      </c>
      <c r="K154" s="159" t="s">
        <v>5</v>
      </c>
      <c r="L154" s="36"/>
      <c r="M154" s="164" t="s">
        <v>5</v>
      </c>
      <c r="N154" s="165" t="s">
        <v>40</v>
      </c>
      <c r="O154" s="37"/>
      <c r="P154" s="166">
        <f>O154*H154</f>
        <v>0</v>
      </c>
      <c r="Q154" s="166">
        <v>0</v>
      </c>
      <c r="R154" s="166">
        <f>Q154*H154</f>
        <v>0</v>
      </c>
      <c r="S154" s="166">
        <v>0</v>
      </c>
      <c r="T154" s="167">
        <f>S154*H154</f>
        <v>0</v>
      </c>
      <c r="AR154" s="19" t="s">
        <v>118</v>
      </c>
      <c r="AT154" s="19" t="s">
        <v>115</v>
      </c>
      <c r="AU154" s="19" t="s">
        <v>77</v>
      </c>
      <c r="AY154" s="19" t="s">
        <v>114</v>
      </c>
      <c r="BE154" s="168">
        <f>IF(N154="základní",J154,0)</f>
        <v>0</v>
      </c>
      <c r="BF154" s="168">
        <f>IF(N154="snížená",J154,0)</f>
        <v>0</v>
      </c>
      <c r="BG154" s="168">
        <f>IF(N154="zákl. přenesená",J154,0)</f>
        <v>0</v>
      </c>
      <c r="BH154" s="168">
        <f>IF(N154="sníž. přenesená",J154,0)</f>
        <v>0</v>
      </c>
      <c r="BI154" s="168">
        <f>IF(N154="nulová",J154,0)</f>
        <v>0</v>
      </c>
      <c r="BJ154" s="19" t="s">
        <v>77</v>
      </c>
      <c r="BK154" s="168">
        <f>ROUND(I154*H154,2)</f>
        <v>0</v>
      </c>
      <c r="BL154" s="19" t="s">
        <v>118</v>
      </c>
      <c r="BM154" s="19" t="s">
        <v>240</v>
      </c>
    </row>
    <row r="155" spans="2:47" s="1" customFormat="1" ht="13.5">
      <c r="B155" s="36"/>
      <c r="D155" s="169" t="s">
        <v>119</v>
      </c>
      <c r="F155" s="257" t="s">
        <v>239</v>
      </c>
      <c r="I155" s="171"/>
      <c r="L155" s="36"/>
      <c r="M155" s="172"/>
      <c r="N155" s="37"/>
      <c r="O155" s="37"/>
      <c r="P155" s="37"/>
      <c r="Q155" s="37"/>
      <c r="R155" s="37"/>
      <c r="S155" s="37"/>
      <c r="T155" s="65"/>
      <c r="AT155" s="19" t="s">
        <v>119</v>
      </c>
      <c r="AU155" s="19" t="s">
        <v>77</v>
      </c>
    </row>
    <row r="156" spans="2:65" s="1" customFormat="1" ht="22.5" customHeight="1">
      <c r="B156" s="156"/>
      <c r="C156" s="157" t="s">
        <v>241</v>
      </c>
      <c r="D156" s="157" t="s">
        <v>115</v>
      </c>
      <c r="E156" s="158" t="s">
        <v>242</v>
      </c>
      <c r="F156" s="159" t="s">
        <v>916</v>
      </c>
      <c r="G156" s="160" t="s">
        <v>117</v>
      </c>
      <c r="H156" s="161">
        <v>79</v>
      </c>
      <c r="I156" s="162"/>
      <c r="J156" s="163">
        <f>ROUND(I156*H156,2)</f>
        <v>0</v>
      </c>
      <c r="K156" s="159" t="s">
        <v>5</v>
      </c>
      <c r="L156" s="36"/>
      <c r="M156" s="164" t="s">
        <v>5</v>
      </c>
      <c r="N156" s="165" t="s">
        <v>40</v>
      </c>
      <c r="O156" s="37"/>
      <c r="P156" s="166">
        <f>O156*H156</f>
        <v>0</v>
      </c>
      <c r="Q156" s="166">
        <v>0</v>
      </c>
      <c r="R156" s="166">
        <f>Q156*H156</f>
        <v>0</v>
      </c>
      <c r="S156" s="166">
        <v>0</v>
      </c>
      <c r="T156" s="167">
        <f>S156*H156</f>
        <v>0</v>
      </c>
      <c r="AR156" s="19" t="s">
        <v>118</v>
      </c>
      <c r="AT156" s="19" t="s">
        <v>115</v>
      </c>
      <c r="AU156" s="19" t="s">
        <v>77</v>
      </c>
      <c r="AY156" s="19" t="s">
        <v>114</v>
      </c>
      <c r="BE156" s="168">
        <f>IF(N156="základní",J156,0)</f>
        <v>0</v>
      </c>
      <c r="BF156" s="168">
        <f>IF(N156="snížená",J156,0)</f>
        <v>0</v>
      </c>
      <c r="BG156" s="168">
        <f>IF(N156="zákl. přenesená",J156,0)</f>
        <v>0</v>
      </c>
      <c r="BH156" s="168">
        <f>IF(N156="sníž. přenesená",J156,0)</f>
        <v>0</v>
      </c>
      <c r="BI156" s="168">
        <f>IF(N156="nulová",J156,0)</f>
        <v>0</v>
      </c>
      <c r="BJ156" s="19" t="s">
        <v>77</v>
      </c>
      <c r="BK156" s="168">
        <f>ROUND(I156*H156,2)</f>
        <v>0</v>
      </c>
      <c r="BL156" s="19" t="s">
        <v>118</v>
      </c>
      <c r="BM156" s="19" t="s">
        <v>243</v>
      </c>
    </row>
    <row r="157" spans="2:47" s="1" customFormat="1" ht="13.5">
      <c r="B157" s="36"/>
      <c r="D157" s="169" t="s">
        <v>119</v>
      </c>
      <c r="F157" s="257" t="s">
        <v>916</v>
      </c>
      <c r="I157" s="171"/>
      <c r="L157" s="36"/>
      <c r="M157" s="172"/>
      <c r="N157" s="37"/>
      <c r="O157" s="37"/>
      <c r="P157" s="37"/>
      <c r="Q157" s="37"/>
      <c r="R157" s="37"/>
      <c r="S157" s="37"/>
      <c r="T157" s="65"/>
      <c r="AT157" s="19" t="s">
        <v>119</v>
      </c>
      <c r="AU157" s="19" t="s">
        <v>77</v>
      </c>
    </row>
    <row r="158" spans="2:65" s="1" customFormat="1" ht="22.5" customHeight="1">
      <c r="B158" s="156"/>
      <c r="C158" s="157" t="s">
        <v>182</v>
      </c>
      <c r="D158" s="157" t="s">
        <v>115</v>
      </c>
      <c r="E158" s="158" t="s">
        <v>244</v>
      </c>
      <c r="F158" s="159" t="s">
        <v>917</v>
      </c>
      <c r="G158" s="160" t="s">
        <v>117</v>
      </c>
      <c r="H158" s="161">
        <v>32</v>
      </c>
      <c r="I158" s="162"/>
      <c r="J158" s="163">
        <f>ROUND(I158*H158,2)</f>
        <v>0</v>
      </c>
      <c r="K158" s="159" t="s">
        <v>5</v>
      </c>
      <c r="L158" s="36"/>
      <c r="M158" s="164" t="s">
        <v>5</v>
      </c>
      <c r="N158" s="165" t="s">
        <v>40</v>
      </c>
      <c r="O158" s="37"/>
      <c r="P158" s="166">
        <f>O158*H158</f>
        <v>0</v>
      </c>
      <c r="Q158" s="166">
        <v>0</v>
      </c>
      <c r="R158" s="166">
        <f>Q158*H158</f>
        <v>0</v>
      </c>
      <c r="S158" s="166">
        <v>0</v>
      </c>
      <c r="T158" s="167">
        <f>S158*H158</f>
        <v>0</v>
      </c>
      <c r="AR158" s="19" t="s">
        <v>118</v>
      </c>
      <c r="AT158" s="19" t="s">
        <v>115</v>
      </c>
      <c r="AU158" s="19" t="s">
        <v>77</v>
      </c>
      <c r="AY158" s="19" t="s">
        <v>114</v>
      </c>
      <c r="BE158" s="168">
        <f>IF(N158="základní",J158,0)</f>
        <v>0</v>
      </c>
      <c r="BF158" s="168">
        <f>IF(N158="snížená",J158,0)</f>
        <v>0</v>
      </c>
      <c r="BG158" s="168">
        <f>IF(N158="zákl. přenesená",J158,0)</f>
        <v>0</v>
      </c>
      <c r="BH158" s="168">
        <f>IF(N158="sníž. přenesená",J158,0)</f>
        <v>0</v>
      </c>
      <c r="BI158" s="168">
        <f>IF(N158="nulová",J158,0)</f>
        <v>0</v>
      </c>
      <c r="BJ158" s="19" t="s">
        <v>77</v>
      </c>
      <c r="BK158" s="168">
        <f>ROUND(I158*H158,2)</f>
        <v>0</v>
      </c>
      <c r="BL158" s="19" t="s">
        <v>118</v>
      </c>
      <c r="BM158" s="19" t="s">
        <v>245</v>
      </c>
    </row>
    <row r="159" spans="2:47" s="1" customFormat="1" ht="13.5">
      <c r="B159" s="36"/>
      <c r="D159" s="169" t="s">
        <v>119</v>
      </c>
      <c r="F159" s="257" t="s">
        <v>917</v>
      </c>
      <c r="I159" s="171"/>
      <c r="L159" s="36"/>
      <c r="M159" s="172"/>
      <c r="N159" s="37"/>
      <c r="O159" s="37"/>
      <c r="P159" s="37"/>
      <c r="Q159" s="37"/>
      <c r="R159" s="37"/>
      <c r="S159" s="37"/>
      <c r="T159" s="65"/>
      <c r="AT159" s="19" t="s">
        <v>119</v>
      </c>
      <c r="AU159" s="19" t="s">
        <v>77</v>
      </c>
    </row>
    <row r="160" spans="2:65" s="1" customFormat="1" ht="22.5" customHeight="1">
      <c r="B160" s="156"/>
      <c r="C160" s="157" t="s">
        <v>246</v>
      </c>
      <c r="D160" s="157" t="s">
        <v>115</v>
      </c>
      <c r="E160" s="158" t="s">
        <v>247</v>
      </c>
      <c r="F160" s="159" t="s">
        <v>918</v>
      </c>
      <c r="G160" s="160" t="s">
        <v>117</v>
      </c>
      <c r="H160" s="161">
        <v>32</v>
      </c>
      <c r="I160" s="162"/>
      <c r="J160" s="163">
        <f>ROUND(I160*H160,2)</f>
        <v>0</v>
      </c>
      <c r="K160" s="159" t="s">
        <v>5</v>
      </c>
      <c r="L160" s="36"/>
      <c r="M160" s="164" t="s">
        <v>5</v>
      </c>
      <c r="N160" s="165" t="s">
        <v>40</v>
      </c>
      <c r="O160" s="37"/>
      <c r="P160" s="166">
        <f>O160*H160</f>
        <v>0</v>
      </c>
      <c r="Q160" s="166">
        <v>0</v>
      </c>
      <c r="R160" s="166">
        <f>Q160*H160</f>
        <v>0</v>
      </c>
      <c r="S160" s="166">
        <v>0</v>
      </c>
      <c r="T160" s="167">
        <f>S160*H160</f>
        <v>0</v>
      </c>
      <c r="AR160" s="19" t="s">
        <v>118</v>
      </c>
      <c r="AT160" s="19" t="s">
        <v>115</v>
      </c>
      <c r="AU160" s="19" t="s">
        <v>77</v>
      </c>
      <c r="AY160" s="19" t="s">
        <v>114</v>
      </c>
      <c r="BE160" s="168">
        <f>IF(N160="základní",J160,0)</f>
        <v>0</v>
      </c>
      <c r="BF160" s="168">
        <f>IF(N160="snížená",J160,0)</f>
        <v>0</v>
      </c>
      <c r="BG160" s="168">
        <f>IF(N160="zákl. přenesená",J160,0)</f>
        <v>0</v>
      </c>
      <c r="BH160" s="168">
        <f>IF(N160="sníž. přenesená",J160,0)</f>
        <v>0</v>
      </c>
      <c r="BI160" s="168">
        <f>IF(N160="nulová",J160,0)</f>
        <v>0</v>
      </c>
      <c r="BJ160" s="19" t="s">
        <v>77</v>
      </c>
      <c r="BK160" s="168">
        <f>ROUND(I160*H160,2)</f>
        <v>0</v>
      </c>
      <c r="BL160" s="19" t="s">
        <v>118</v>
      </c>
      <c r="BM160" s="19" t="s">
        <v>248</v>
      </c>
    </row>
    <row r="161" spans="2:47" s="1" customFormat="1" ht="13.5">
      <c r="B161" s="36"/>
      <c r="D161" s="169" t="s">
        <v>119</v>
      </c>
      <c r="F161" s="257" t="s">
        <v>919</v>
      </c>
      <c r="I161" s="171"/>
      <c r="L161" s="36"/>
      <c r="M161" s="172"/>
      <c r="N161" s="37"/>
      <c r="O161" s="37"/>
      <c r="P161" s="37"/>
      <c r="Q161" s="37"/>
      <c r="R161" s="37"/>
      <c r="S161" s="37"/>
      <c r="T161" s="65"/>
      <c r="AT161" s="19" t="s">
        <v>119</v>
      </c>
      <c r="AU161" s="19" t="s">
        <v>77</v>
      </c>
    </row>
    <row r="162" spans="2:65" s="1" customFormat="1" ht="22.5" customHeight="1">
      <c r="B162" s="156"/>
      <c r="C162" s="157" t="s">
        <v>185</v>
      </c>
      <c r="D162" s="157" t="s">
        <v>115</v>
      </c>
      <c r="E162" s="158" t="s">
        <v>249</v>
      </c>
      <c r="F162" s="159" t="s">
        <v>920</v>
      </c>
      <c r="G162" s="160" t="s">
        <v>117</v>
      </c>
      <c r="H162" s="161">
        <v>8</v>
      </c>
      <c r="I162" s="162"/>
      <c r="J162" s="163">
        <f>ROUND(I162*H162,2)</f>
        <v>0</v>
      </c>
      <c r="K162" s="159" t="s">
        <v>5</v>
      </c>
      <c r="L162" s="36"/>
      <c r="M162" s="164" t="s">
        <v>5</v>
      </c>
      <c r="N162" s="165" t="s">
        <v>40</v>
      </c>
      <c r="O162" s="37"/>
      <c r="P162" s="166">
        <f>O162*H162</f>
        <v>0</v>
      </c>
      <c r="Q162" s="166">
        <v>0</v>
      </c>
      <c r="R162" s="166">
        <f>Q162*H162</f>
        <v>0</v>
      </c>
      <c r="S162" s="166">
        <v>0</v>
      </c>
      <c r="T162" s="167">
        <f>S162*H162</f>
        <v>0</v>
      </c>
      <c r="AR162" s="19" t="s">
        <v>118</v>
      </c>
      <c r="AT162" s="19" t="s">
        <v>115</v>
      </c>
      <c r="AU162" s="19" t="s">
        <v>77</v>
      </c>
      <c r="AY162" s="19" t="s">
        <v>114</v>
      </c>
      <c r="BE162" s="168">
        <f>IF(N162="základní",J162,0)</f>
        <v>0</v>
      </c>
      <c r="BF162" s="168">
        <f>IF(N162="snížená",J162,0)</f>
        <v>0</v>
      </c>
      <c r="BG162" s="168">
        <f>IF(N162="zákl. přenesená",J162,0)</f>
        <v>0</v>
      </c>
      <c r="BH162" s="168">
        <f>IF(N162="sníž. přenesená",J162,0)</f>
        <v>0</v>
      </c>
      <c r="BI162" s="168">
        <f>IF(N162="nulová",J162,0)</f>
        <v>0</v>
      </c>
      <c r="BJ162" s="19" t="s">
        <v>77</v>
      </c>
      <c r="BK162" s="168">
        <f>ROUND(I162*H162,2)</f>
        <v>0</v>
      </c>
      <c r="BL162" s="19" t="s">
        <v>118</v>
      </c>
      <c r="BM162" s="19" t="s">
        <v>250</v>
      </c>
    </row>
    <row r="163" spans="2:47" s="1" customFormat="1" ht="13.5">
      <c r="B163" s="36"/>
      <c r="D163" s="169" t="s">
        <v>119</v>
      </c>
      <c r="F163" s="257" t="s">
        <v>920</v>
      </c>
      <c r="I163" s="171"/>
      <c r="L163" s="36"/>
      <c r="M163" s="172"/>
      <c r="N163" s="37"/>
      <c r="O163" s="37"/>
      <c r="P163" s="37"/>
      <c r="Q163" s="37"/>
      <c r="R163" s="37"/>
      <c r="S163" s="37"/>
      <c r="T163" s="65"/>
      <c r="AT163" s="19" t="s">
        <v>119</v>
      </c>
      <c r="AU163" s="19" t="s">
        <v>77</v>
      </c>
    </row>
    <row r="164" spans="2:65" s="1" customFormat="1" ht="22.5" customHeight="1">
      <c r="B164" s="156"/>
      <c r="C164" s="157" t="s">
        <v>251</v>
      </c>
      <c r="D164" s="157" t="s">
        <v>115</v>
      </c>
      <c r="E164" s="158" t="s">
        <v>247</v>
      </c>
      <c r="F164" s="159" t="s">
        <v>918</v>
      </c>
      <c r="G164" s="160" t="s">
        <v>117</v>
      </c>
      <c r="H164" s="161">
        <v>8</v>
      </c>
      <c r="I164" s="162"/>
      <c r="J164" s="163">
        <f>ROUND(I164*H164,2)</f>
        <v>0</v>
      </c>
      <c r="K164" s="159" t="s">
        <v>5</v>
      </c>
      <c r="L164" s="36"/>
      <c r="M164" s="164" t="s">
        <v>5</v>
      </c>
      <c r="N164" s="165" t="s">
        <v>40</v>
      </c>
      <c r="O164" s="37"/>
      <c r="P164" s="166">
        <f>O164*H164</f>
        <v>0</v>
      </c>
      <c r="Q164" s="166">
        <v>0</v>
      </c>
      <c r="R164" s="166">
        <f>Q164*H164</f>
        <v>0</v>
      </c>
      <c r="S164" s="166">
        <v>0</v>
      </c>
      <c r="T164" s="167">
        <f>S164*H164</f>
        <v>0</v>
      </c>
      <c r="AR164" s="19" t="s">
        <v>118</v>
      </c>
      <c r="AT164" s="19" t="s">
        <v>115</v>
      </c>
      <c r="AU164" s="19" t="s">
        <v>77</v>
      </c>
      <c r="AY164" s="19" t="s">
        <v>114</v>
      </c>
      <c r="BE164" s="168">
        <f>IF(N164="základní",J164,0)</f>
        <v>0</v>
      </c>
      <c r="BF164" s="168">
        <f>IF(N164="snížená",J164,0)</f>
        <v>0</v>
      </c>
      <c r="BG164" s="168">
        <f>IF(N164="zákl. přenesená",J164,0)</f>
        <v>0</v>
      </c>
      <c r="BH164" s="168">
        <f>IF(N164="sníž. přenesená",J164,0)</f>
        <v>0</v>
      </c>
      <c r="BI164" s="168">
        <f>IF(N164="nulová",J164,0)</f>
        <v>0</v>
      </c>
      <c r="BJ164" s="19" t="s">
        <v>77</v>
      </c>
      <c r="BK164" s="168">
        <f>ROUND(I164*H164,2)</f>
        <v>0</v>
      </c>
      <c r="BL164" s="19" t="s">
        <v>118</v>
      </c>
      <c r="BM164" s="19" t="s">
        <v>252</v>
      </c>
    </row>
    <row r="165" spans="2:47" s="1" customFormat="1" ht="13.5">
      <c r="B165" s="36"/>
      <c r="D165" s="169" t="s">
        <v>119</v>
      </c>
      <c r="F165" s="257" t="s">
        <v>919</v>
      </c>
      <c r="I165" s="171"/>
      <c r="L165" s="36"/>
      <c r="M165" s="172"/>
      <c r="N165" s="37"/>
      <c r="O165" s="37"/>
      <c r="P165" s="37"/>
      <c r="Q165" s="37"/>
      <c r="R165" s="37"/>
      <c r="S165" s="37"/>
      <c r="T165" s="65"/>
      <c r="AT165" s="19" t="s">
        <v>119</v>
      </c>
      <c r="AU165" s="19" t="s">
        <v>77</v>
      </c>
    </row>
    <row r="166" spans="2:65" s="1" customFormat="1" ht="22.5" customHeight="1">
      <c r="B166" s="156"/>
      <c r="C166" s="157" t="s">
        <v>188</v>
      </c>
      <c r="D166" s="157" t="s">
        <v>115</v>
      </c>
      <c r="E166" s="158" t="s">
        <v>253</v>
      </c>
      <c r="F166" s="159" t="s">
        <v>921</v>
      </c>
      <c r="G166" s="160" t="s">
        <v>117</v>
      </c>
      <c r="H166" s="161">
        <v>1</v>
      </c>
      <c r="I166" s="162"/>
      <c r="J166" s="163">
        <f>ROUND(I166*H166,2)</f>
        <v>0</v>
      </c>
      <c r="K166" s="159" t="s">
        <v>5</v>
      </c>
      <c r="L166" s="36"/>
      <c r="M166" s="164" t="s">
        <v>5</v>
      </c>
      <c r="N166" s="165" t="s">
        <v>40</v>
      </c>
      <c r="O166" s="37"/>
      <c r="P166" s="166">
        <f>O166*H166</f>
        <v>0</v>
      </c>
      <c r="Q166" s="166">
        <v>0</v>
      </c>
      <c r="R166" s="166">
        <f>Q166*H166</f>
        <v>0</v>
      </c>
      <c r="S166" s="166">
        <v>0</v>
      </c>
      <c r="T166" s="167">
        <f>S166*H166</f>
        <v>0</v>
      </c>
      <c r="AR166" s="19" t="s">
        <v>118</v>
      </c>
      <c r="AT166" s="19" t="s">
        <v>115</v>
      </c>
      <c r="AU166" s="19" t="s">
        <v>77</v>
      </c>
      <c r="AY166" s="19" t="s">
        <v>114</v>
      </c>
      <c r="BE166" s="168">
        <f>IF(N166="základní",J166,0)</f>
        <v>0</v>
      </c>
      <c r="BF166" s="168">
        <f>IF(N166="snížená",J166,0)</f>
        <v>0</v>
      </c>
      <c r="BG166" s="168">
        <f>IF(N166="zákl. přenesená",J166,0)</f>
        <v>0</v>
      </c>
      <c r="BH166" s="168">
        <f>IF(N166="sníž. přenesená",J166,0)</f>
        <v>0</v>
      </c>
      <c r="BI166" s="168">
        <f>IF(N166="nulová",J166,0)</f>
        <v>0</v>
      </c>
      <c r="BJ166" s="19" t="s">
        <v>77</v>
      </c>
      <c r="BK166" s="168">
        <f>ROUND(I166*H166,2)</f>
        <v>0</v>
      </c>
      <c r="BL166" s="19" t="s">
        <v>118</v>
      </c>
      <c r="BM166" s="19" t="s">
        <v>254</v>
      </c>
    </row>
    <row r="167" spans="2:47" s="1" customFormat="1" ht="13.5">
      <c r="B167" s="36"/>
      <c r="D167" s="169" t="s">
        <v>119</v>
      </c>
      <c r="F167" s="257" t="s">
        <v>921</v>
      </c>
      <c r="I167" s="171"/>
      <c r="L167" s="36"/>
      <c r="M167" s="172"/>
      <c r="N167" s="37"/>
      <c r="O167" s="37"/>
      <c r="P167" s="37"/>
      <c r="Q167" s="37"/>
      <c r="R167" s="37"/>
      <c r="S167" s="37"/>
      <c r="T167" s="65"/>
      <c r="AT167" s="19" t="s">
        <v>119</v>
      </c>
      <c r="AU167" s="19" t="s">
        <v>77</v>
      </c>
    </row>
    <row r="168" spans="2:65" s="1" customFormat="1" ht="22.5" customHeight="1">
      <c r="B168" s="156"/>
      <c r="C168" s="157" t="s">
        <v>255</v>
      </c>
      <c r="D168" s="157" t="s">
        <v>115</v>
      </c>
      <c r="E168" s="158" t="s">
        <v>247</v>
      </c>
      <c r="F168" s="159" t="s">
        <v>919</v>
      </c>
      <c r="G168" s="160" t="s">
        <v>117</v>
      </c>
      <c r="H168" s="161">
        <v>1</v>
      </c>
      <c r="I168" s="162"/>
      <c r="J168" s="163">
        <f>ROUND(I168*H168,2)</f>
        <v>0</v>
      </c>
      <c r="K168" s="159" t="s">
        <v>5</v>
      </c>
      <c r="L168" s="36"/>
      <c r="M168" s="164" t="s">
        <v>5</v>
      </c>
      <c r="N168" s="165" t="s">
        <v>40</v>
      </c>
      <c r="O168" s="37"/>
      <c r="P168" s="166">
        <f>O168*H168</f>
        <v>0</v>
      </c>
      <c r="Q168" s="166">
        <v>0</v>
      </c>
      <c r="R168" s="166">
        <f>Q168*H168</f>
        <v>0</v>
      </c>
      <c r="S168" s="166">
        <v>0</v>
      </c>
      <c r="T168" s="167">
        <f>S168*H168</f>
        <v>0</v>
      </c>
      <c r="AR168" s="19" t="s">
        <v>118</v>
      </c>
      <c r="AT168" s="19" t="s">
        <v>115</v>
      </c>
      <c r="AU168" s="19" t="s">
        <v>77</v>
      </c>
      <c r="AY168" s="19" t="s">
        <v>114</v>
      </c>
      <c r="BE168" s="168">
        <f>IF(N168="základní",J168,0)</f>
        <v>0</v>
      </c>
      <c r="BF168" s="168">
        <f>IF(N168="snížená",J168,0)</f>
        <v>0</v>
      </c>
      <c r="BG168" s="168">
        <f>IF(N168="zákl. přenesená",J168,0)</f>
        <v>0</v>
      </c>
      <c r="BH168" s="168">
        <f>IF(N168="sníž. přenesená",J168,0)</f>
        <v>0</v>
      </c>
      <c r="BI168" s="168">
        <f>IF(N168="nulová",J168,0)</f>
        <v>0</v>
      </c>
      <c r="BJ168" s="19" t="s">
        <v>77</v>
      </c>
      <c r="BK168" s="168">
        <f>ROUND(I168*H168,2)</f>
        <v>0</v>
      </c>
      <c r="BL168" s="19" t="s">
        <v>118</v>
      </c>
      <c r="BM168" s="19" t="s">
        <v>256</v>
      </c>
    </row>
    <row r="169" spans="2:47" s="1" customFormat="1" ht="13.5">
      <c r="B169" s="36"/>
      <c r="D169" s="169" t="s">
        <v>119</v>
      </c>
      <c r="F169" s="257" t="s">
        <v>919</v>
      </c>
      <c r="I169" s="171"/>
      <c r="L169" s="36"/>
      <c r="M169" s="172"/>
      <c r="N169" s="37"/>
      <c r="O169" s="37"/>
      <c r="P169" s="37"/>
      <c r="Q169" s="37"/>
      <c r="R169" s="37"/>
      <c r="S169" s="37"/>
      <c r="T169" s="65"/>
      <c r="AT169" s="19" t="s">
        <v>119</v>
      </c>
      <c r="AU169" s="19" t="s">
        <v>77</v>
      </c>
    </row>
    <row r="170" spans="2:65" s="1" customFormat="1" ht="22.5" customHeight="1">
      <c r="B170" s="156"/>
      <c r="C170" s="157" t="s">
        <v>191</v>
      </c>
      <c r="D170" s="157" t="s">
        <v>115</v>
      </c>
      <c r="E170" s="158" t="s">
        <v>257</v>
      </c>
      <c r="F170" s="159" t="s">
        <v>922</v>
      </c>
      <c r="G170" s="160" t="s">
        <v>117</v>
      </c>
      <c r="H170" s="161">
        <v>4</v>
      </c>
      <c r="I170" s="162"/>
      <c r="J170" s="163">
        <f>ROUND(I170*H170,2)</f>
        <v>0</v>
      </c>
      <c r="K170" s="159" t="s">
        <v>5</v>
      </c>
      <c r="L170" s="36"/>
      <c r="M170" s="164" t="s">
        <v>5</v>
      </c>
      <c r="N170" s="165" t="s">
        <v>40</v>
      </c>
      <c r="O170" s="37"/>
      <c r="P170" s="166">
        <f>O170*H170</f>
        <v>0</v>
      </c>
      <c r="Q170" s="166">
        <v>0</v>
      </c>
      <c r="R170" s="166">
        <f>Q170*H170</f>
        <v>0</v>
      </c>
      <c r="S170" s="166">
        <v>0</v>
      </c>
      <c r="T170" s="167">
        <f>S170*H170</f>
        <v>0</v>
      </c>
      <c r="AR170" s="19" t="s">
        <v>118</v>
      </c>
      <c r="AT170" s="19" t="s">
        <v>115</v>
      </c>
      <c r="AU170" s="19" t="s">
        <v>77</v>
      </c>
      <c r="AY170" s="19" t="s">
        <v>114</v>
      </c>
      <c r="BE170" s="168">
        <f>IF(N170="základní",J170,0)</f>
        <v>0</v>
      </c>
      <c r="BF170" s="168">
        <f>IF(N170="snížená",J170,0)</f>
        <v>0</v>
      </c>
      <c r="BG170" s="168">
        <f>IF(N170="zákl. přenesená",J170,0)</f>
        <v>0</v>
      </c>
      <c r="BH170" s="168">
        <f>IF(N170="sníž. přenesená",J170,0)</f>
        <v>0</v>
      </c>
      <c r="BI170" s="168">
        <f>IF(N170="nulová",J170,0)</f>
        <v>0</v>
      </c>
      <c r="BJ170" s="19" t="s">
        <v>77</v>
      </c>
      <c r="BK170" s="168">
        <f>ROUND(I170*H170,2)</f>
        <v>0</v>
      </c>
      <c r="BL170" s="19" t="s">
        <v>118</v>
      </c>
      <c r="BM170" s="19" t="s">
        <v>258</v>
      </c>
    </row>
    <row r="171" spans="2:47" s="1" customFormat="1" ht="13.5">
      <c r="B171" s="36"/>
      <c r="D171" s="169" t="s">
        <v>119</v>
      </c>
      <c r="F171" s="257" t="s">
        <v>922</v>
      </c>
      <c r="I171" s="171"/>
      <c r="L171" s="36"/>
      <c r="M171" s="172"/>
      <c r="N171" s="37"/>
      <c r="O171" s="37"/>
      <c r="P171" s="37"/>
      <c r="Q171" s="37"/>
      <c r="R171" s="37"/>
      <c r="S171" s="37"/>
      <c r="T171" s="65"/>
      <c r="AT171" s="19" t="s">
        <v>119</v>
      </c>
      <c r="AU171" s="19" t="s">
        <v>77</v>
      </c>
    </row>
    <row r="172" spans="2:65" s="1" customFormat="1" ht="22.5" customHeight="1">
      <c r="B172" s="156"/>
      <c r="C172" s="157" t="s">
        <v>259</v>
      </c>
      <c r="D172" s="157" t="s">
        <v>115</v>
      </c>
      <c r="E172" s="158" t="s">
        <v>247</v>
      </c>
      <c r="F172" s="159" t="s">
        <v>918</v>
      </c>
      <c r="G172" s="160" t="s">
        <v>117</v>
      </c>
      <c r="H172" s="161">
        <v>4</v>
      </c>
      <c r="I172" s="162"/>
      <c r="J172" s="163">
        <f>ROUND(I172*H172,2)</f>
        <v>0</v>
      </c>
      <c r="K172" s="159" t="s">
        <v>5</v>
      </c>
      <c r="L172" s="36"/>
      <c r="M172" s="164" t="s">
        <v>5</v>
      </c>
      <c r="N172" s="165" t="s">
        <v>40</v>
      </c>
      <c r="O172" s="37"/>
      <c r="P172" s="166">
        <f>O172*H172</f>
        <v>0</v>
      </c>
      <c r="Q172" s="166">
        <v>0</v>
      </c>
      <c r="R172" s="166">
        <f>Q172*H172</f>
        <v>0</v>
      </c>
      <c r="S172" s="166">
        <v>0</v>
      </c>
      <c r="T172" s="167">
        <f>S172*H172</f>
        <v>0</v>
      </c>
      <c r="AR172" s="19" t="s">
        <v>118</v>
      </c>
      <c r="AT172" s="19" t="s">
        <v>115</v>
      </c>
      <c r="AU172" s="19" t="s">
        <v>77</v>
      </c>
      <c r="AY172" s="19" t="s">
        <v>114</v>
      </c>
      <c r="BE172" s="168">
        <f>IF(N172="základní",J172,0)</f>
        <v>0</v>
      </c>
      <c r="BF172" s="168">
        <f>IF(N172="snížená",J172,0)</f>
        <v>0</v>
      </c>
      <c r="BG172" s="168">
        <f>IF(N172="zákl. přenesená",J172,0)</f>
        <v>0</v>
      </c>
      <c r="BH172" s="168">
        <f>IF(N172="sníž. přenesená",J172,0)</f>
        <v>0</v>
      </c>
      <c r="BI172" s="168">
        <f>IF(N172="nulová",J172,0)</f>
        <v>0</v>
      </c>
      <c r="BJ172" s="19" t="s">
        <v>77</v>
      </c>
      <c r="BK172" s="168">
        <f>ROUND(I172*H172,2)</f>
        <v>0</v>
      </c>
      <c r="BL172" s="19" t="s">
        <v>118</v>
      </c>
      <c r="BM172" s="19" t="s">
        <v>260</v>
      </c>
    </row>
    <row r="173" spans="2:47" s="1" customFormat="1" ht="13.5">
      <c r="B173" s="36"/>
      <c r="D173" s="169" t="s">
        <v>119</v>
      </c>
      <c r="F173" s="257" t="s">
        <v>919</v>
      </c>
      <c r="I173" s="171"/>
      <c r="L173" s="36"/>
      <c r="M173" s="172"/>
      <c r="N173" s="37"/>
      <c r="O173" s="37"/>
      <c r="P173" s="37"/>
      <c r="Q173" s="37"/>
      <c r="R173" s="37"/>
      <c r="S173" s="37"/>
      <c r="T173" s="65"/>
      <c r="AT173" s="19" t="s">
        <v>119</v>
      </c>
      <c r="AU173" s="19" t="s">
        <v>77</v>
      </c>
    </row>
    <row r="174" spans="2:65" s="1" customFormat="1" ht="22.5" customHeight="1">
      <c r="B174" s="156"/>
      <c r="C174" s="157" t="s">
        <v>195</v>
      </c>
      <c r="D174" s="157" t="s">
        <v>115</v>
      </c>
      <c r="E174" s="158" t="s">
        <v>261</v>
      </c>
      <c r="F174" s="159" t="s">
        <v>923</v>
      </c>
      <c r="G174" s="160" t="s">
        <v>117</v>
      </c>
      <c r="H174" s="161">
        <v>8</v>
      </c>
      <c r="I174" s="162"/>
      <c r="J174" s="163">
        <f>ROUND(I174*H174,2)</f>
        <v>0</v>
      </c>
      <c r="K174" s="159" t="s">
        <v>5</v>
      </c>
      <c r="L174" s="36"/>
      <c r="M174" s="164" t="s">
        <v>5</v>
      </c>
      <c r="N174" s="165" t="s">
        <v>40</v>
      </c>
      <c r="O174" s="37"/>
      <c r="P174" s="166">
        <f>O174*H174</f>
        <v>0</v>
      </c>
      <c r="Q174" s="166">
        <v>0</v>
      </c>
      <c r="R174" s="166">
        <f>Q174*H174</f>
        <v>0</v>
      </c>
      <c r="S174" s="166">
        <v>0</v>
      </c>
      <c r="T174" s="167">
        <f>S174*H174</f>
        <v>0</v>
      </c>
      <c r="AR174" s="19" t="s">
        <v>118</v>
      </c>
      <c r="AT174" s="19" t="s">
        <v>115</v>
      </c>
      <c r="AU174" s="19" t="s">
        <v>77</v>
      </c>
      <c r="AY174" s="19" t="s">
        <v>114</v>
      </c>
      <c r="BE174" s="168">
        <f>IF(N174="základní",J174,0)</f>
        <v>0</v>
      </c>
      <c r="BF174" s="168">
        <f>IF(N174="snížená",J174,0)</f>
        <v>0</v>
      </c>
      <c r="BG174" s="168">
        <f>IF(N174="zákl. přenesená",J174,0)</f>
        <v>0</v>
      </c>
      <c r="BH174" s="168">
        <f>IF(N174="sníž. přenesená",J174,0)</f>
        <v>0</v>
      </c>
      <c r="BI174" s="168">
        <f>IF(N174="nulová",J174,0)</f>
        <v>0</v>
      </c>
      <c r="BJ174" s="19" t="s">
        <v>77</v>
      </c>
      <c r="BK174" s="168">
        <f>ROUND(I174*H174,2)</f>
        <v>0</v>
      </c>
      <c r="BL174" s="19" t="s">
        <v>118</v>
      </c>
      <c r="BM174" s="19" t="s">
        <v>262</v>
      </c>
    </row>
    <row r="175" spans="2:47" s="1" customFormat="1" ht="13.5">
      <c r="B175" s="36"/>
      <c r="D175" s="169" t="s">
        <v>119</v>
      </c>
      <c r="F175" s="257" t="s">
        <v>924</v>
      </c>
      <c r="I175" s="171"/>
      <c r="L175" s="36"/>
      <c r="M175" s="172"/>
      <c r="N175" s="37"/>
      <c r="O175" s="37"/>
      <c r="P175" s="37"/>
      <c r="Q175" s="37"/>
      <c r="R175" s="37"/>
      <c r="S175" s="37"/>
      <c r="T175" s="65"/>
      <c r="AT175" s="19" t="s">
        <v>119</v>
      </c>
      <c r="AU175" s="19" t="s">
        <v>77</v>
      </c>
    </row>
    <row r="176" spans="2:65" s="1" customFormat="1" ht="22.5" customHeight="1">
      <c r="B176" s="156"/>
      <c r="C176" s="157" t="s">
        <v>263</v>
      </c>
      <c r="D176" s="157" t="s">
        <v>115</v>
      </c>
      <c r="E176" s="158" t="s">
        <v>264</v>
      </c>
      <c r="F176" s="159" t="s">
        <v>925</v>
      </c>
      <c r="G176" s="160" t="s">
        <v>117</v>
      </c>
      <c r="H176" s="161">
        <v>30</v>
      </c>
      <c r="I176" s="162"/>
      <c r="J176" s="163">
        <f>ROUND(I176*H176,2)</f>
        <v>0</v>
      </c>
      <c r="K176" s="159" t="s">
        <v>5</v>
      </c>
      <c r="L176" s="36"/>
      <c r="M176" s="164" t="s">
        <v>5</v>
      </c>
      <c r="N176" s="165" t="s">
        <v>40</v>
      </c>
      <c r="O176" s="37"/>
      <c r="P176" s="166">
        <f>O176*H176</f>
        <v>0</v>
      </c>
      <c r="Q176" s="166">
        <v>0</v>
      </c>
      <c r="R176" s="166">
        <f>Q176*H176</f>
        <v>0</v>
      </c>
      <c r="S176" s="166">
        <v>0</v>
      </c>
      <c r="T176" s="167">
        <f>S176*H176</f>
        <v>0</v>
      </c>
      <c r="AR176" s="19" t="s">
        <v>118</v>
      </c>
      <c r="AT176" s="19" t="s">
        <v>115</v>
      </c>
      <c r="AU176" s="19" t="s">
        <v>77</v>
      </c>
      <c r="AY176" s="19" t="s">
        <v>114</v>
      </c>
      <c r="BE176" s="168">
        <f>IF(N176="základní",J176,0)</f>
        <v>0</v>
      </c>
      <c r="BF176" s="168">
        <f>IF(N176="snížená",J176,0)</f>
        <v>0</v>
      </c>
      <c r="BG176" s="168">
        <f>IF(N176="zákl. přenesená",J176,0)</f>
        <v>0</v>
      </c>
      <c r="BH176" s="168">
        <f>IF(N176="sníž. přenesená",J176,0)</f>
        <v>0</v>
      </c>
      <c r="BI176" s="168">
        <f>IF(N176="nulová",J176,0)</f>
        <v>0</v>
      </c>
      <c r="BJ176" s="19" t="s">
        <v>77</v>
      </c>
      <c r="BK176" s="168">
        <f>ROUND(I176*H176,2)</f>
        <v>0</v>
      </c>
      <c r="BL176" s="19" t="s">
        <v>118</v>
      </c>
      <c r="BM176" s="19" t="s">
        <v>265</v>
      </c>
    </row>
    <row r="177" spans="2:47" s="1" customFormat="1" ht="13.5">
      <c r="B177" s="36"/>
      <c r="D177" s="169" t="s">
        <v>119</v>
      </c>
      <c r="F177" s="257" t="s">
        <v>925</v>
      </c>
      <c r="I177" s="171"/>
      <c r="L177" s="36"/>
      <c r="M177" s="172"/>
      <c r="N177" s="37"/>
      <c r="O177" s="37"/>
      <c r="P177" s="37"/>
      <c r="Q177" s="37"/>
      <c r="R177" s="37"/>
      <c r="S177" s="37"/>
      <c r="T177" s="65"/>
      <c r="AT177" s="19" t="s">
        <v>119</v>
      </c>
      <c r="AU177" s="19" t="s">
        <v>77</v>
      </c>
    </row>
    <row r="178" spans="2:65" s="1" customFormat="1" ht="22.5" customHeight="1">
      <c r="B178" s="156"/>
      <c r="C178" s="157" t="s">
        <v>198</v>
      </c>
      <c r="D178" s="157" t="s">
        <v>115</v>
      </c>
      <c r="E178" s="158" t="s">
        <v>247</v>
      </c>
      <c r="F178" s="159" t="s">
        <v>919</v>
      </c>
      <c r="G178" s="160" t="s">
        <v>117</v>
      </c>
      <c r="H178" s="161">
        <v>30</v>
      </c>
      <c r="I178" s="162"/>
      <c r="J178" s="163">
        <f>ROUND(I178*H178,2)</f>
        <v>0</v>
      </c>
      <c r="K178" s="159" t="s">
        <v>5</v>
      </c>
      <c r="L178" s="36"/>
      <c r="M178" s="164" t="s">
        <v>5</v>
      </c>
      <c r="N178" s="165" t="s">
        <v>40</v>
      </c>
      <c r="O178" s="37"/>
      <c r="P178" s="166">
        <f>O178*H178</f>
        <v>0</v>
      </c>
      <c r="Q178" s="166">
        <v>0</v>
      </c>
      <c r="R178" s="166">
        <f>Q178*H178</f>
        <v>0</v>
      </c>
      <c r="S178" s="166">
        <v>0</v>
      </c>
      <c r="T178" s="167">
        <f>S178*H178</f>
        <v>0</v>
      </c>
      <c r="AR178" s="19" t="s">
        <v>118</v>
      </c>
      <c r="AT178" s="19" t="s">
        <v>115</v>
      </c>
      <c r="AU178" s="19" t="s">
        <v>77</v>
      </c>
      <c r="AY178" s="19" t="s">
        <v>114</v>
      </c>
      <c r="BE178" s="168">
        <f>IF(N178="základní",J178,0)</f>
        <v>0</v>
      </c>
      <c r="BF178" s="168">
        <f>IF(N178="snížená",J178,0)</f>
        <v>0</v>
      </c>
      <c r="BG178" s="168">
        <f>IF(N178="zákl. přenesená",J178,0)</f>
        <v>0</v>
      </c>
      <c r="BH178" s="168">
        <f>IF(N178="sníž. přenesená",J178,0)</f>
        <v>0</v>
      </c>
      <c r="BI178" s="168">
        <f>IF(N178="nulová",J178,0)</f>
        <v>0</v>
      </c>
      <c r="BJ178" s="19" t="s">
        <v>77</v>
      </c>
      <c r="BK178" s="168">
        <f>ROUND(I178*H178,2)</f>
        <v>0</v>
      </c>
      <c r="BL178" s="19" t="s">
        <v>118</v>
      </c>
      <c r="BM178" s="19" t="s">
        <v>266</v>
      </c>
    </row>
    <row r="179" spans="2:47" s="1" customFormat="1" ht="13.5">
      <c r="B179" s="36"/>
      <c r="D179" s="169" t="s">
        <v>119</v>
      </c>
      <c r="F179" s="257" t="s">
        <v>919</v>
      </c>
      <c r="I179" s="171"/>
      <c r="L179" s="36"/>
      <c r="M179" s="172"/>
      <c r="N179" s="37"/>
      <c r="O179" s="37"/>
      <c r="P179" s="37"/>
      <c r="Q179" s="37"/>
      <c r="R179" s="37"/>
      <c r="S179" s="37"/>
      <c r="T179" s="65"/>
      <c r="AT179" s="19" t="s">
        <v>119</v>
      </c>
      <c r="AU179" s="19" t="s">
        <v>77</v>
      </c>
    </row>
    <row r="180" spans="2:65" s="1" customFormat="1" ht="22.5" customHeight="1">
      <c r="B180" s="156"/>
      <c r="C180" s="157" t="s">
        <v>267</v>
      </c>
      <c r="D180" s="157" t="s">
        <v>115</v>
      </c>
      <c r="E180" s="158" t="s">
        <v>268</v>
      </c>
      <c r="F180" s="159" t="s">
        <v>926</v>
      </c>
      <c r="G180" s="160" t="s">
        <v>117</v>
      </c>
      <c r="H180" s="161">
        <v>32</v>
      </c>
      <c r="I180" s="162"/>
      <c r="J180" s="163">
        <f>ROUND(I180*H180,2)</f>
        <v>0</v>
      </c>
      <c r="K180" s="159" t="s">
        <v>5</v>
      </c>
      <c r="L180" s="36"/>
      <c r="M180" s="164" t="s">
        <v>5</v>
      </c>
      <c r="N180" s="165" t="s">
        <v>40</v>
      </c>
      <c r="O180" s="37"/>
      <c r="P180" s="166">
        <f>O180*H180</f>
        <v>0</v>
      </c>
      <c r="Q180" s="166">
        <v>0</v>
      </c>
      <c r="R180" s="166">
        <f>Q180*H180</f>
        <v>0</v>
      </c>
      <c r="S180" s="166">
        <v>0</v>
      </c>
      <c r="T180" s="167">
        <f>S180*H180</f>
        <v>0</v>
      </c>
      <c r="AR180" s="19" t="s">
        <v>118</v>
      </c>
      <c r="AT180" s="19" t="s">
        <v>115</v>
      </c>
      <c r="AU180" s="19" t="s">
        <v>77</v>
      </c>
      <c r="AY180" s="19" t="s">
        <v>114</v>
      </c>
      <c r="BE180" s="168">
        <f>IF(N180="základní",J180,0)</f>
        <v>0</v>
      </c>
      <c r="BF180" s="168">
        <f>IF(N180="snížená",J180,0)</f>
        <v>0</v>
      </c>
      <c r="BG180" s="168">
        <f>IF(N180="zákl. přenesená",J180,0)</f>
        <v>0</v>
      </c>
      <c r="BH180" s="168">
        <f>IF(N180="sníž. přenesená",J180,0)</f>
        <v>0</v>
      </c>
      <c r="BI180" s="168">
        <f>IF(N180="nulová",J180,0)</f>
        <v>0</v>
      </c>
      <c r="BJ180" s="19" t="s">
        <v>77</v>
      </c>
      <c r="BK180" s="168">
        <f>ROUND(I180*H180,2)</f>
        <v>0</v>
      </c>
      <c r="BL180" s="19" t="s">
        <v>118</v>
      </c>
      <c r="BM180" s="19" t="s">
        <v>269</v>
      </c>
    </row>
    <row r="181" spans="2:47" s="1" customFormat="1" ht="13.5">
      <c r="B181" s="36"/>
      <c r="D181" s="169" t="s">
        <v>119</v>
      </c>
      <c r="F181" s="257" t="s">
        <v>926</v>
      </c>
      <c r="I181" s="171"/>
      <c r="L181" s="36"/>
      <c r="M181" s="172"/>
      <c r="N181" s="37"/>
      <c r="O181" s="37"/>
      <c r="P181" s="37"/>
      <c r="Q181" s="37"/>
      <c r="R181" s="37"/>
      <c r="S181" s="37"/>
      <c r="T181" s="65"/>
      <c r="AT181" s="19" t="s">
        <v>119</v>
      </c>
      <c r="AU181" s="19" t="s">
        <v>77</v>
      </c>
    </row>
    <row r="182" spans="2:65" s="1" customFormat="1" ht="22.5" customHeight="1">
      <c r="B182" s="156"/>
      <c r="C182" s="157" t="s">
        <v>202</v>
      </c>
      <c r="D182" s="157" t="s">
        <v>115</v>
      </c>
      <c r="E182" s="158" t="s">
        <v>270</v>
      </c>
      <c r="F182" s="159" t="s">
        <v>271</v>
      </c>
      <c r="G182" s="160" t="s">
        <v>117</v>
      </c>
      <c r="H182" s="161">
        <v>2</v>
      </c>
      <c r="I182" s="162"/>
      <c r="J182" s="163">
        <f>ROUND(I182*H182,2)</f>
        <v>0</v>
      </c>
      <c r="K182" s="159" t="s">
        <v>5</v>
      </c>
      <c r="L182" s="36"/>
      <c r="M182" s="164" t="s">
        <v>5</v>
      </c>
      <c r="N182" s="165" t="s">
        <v>40</v>
      </c>
      <c r="O182" s="37"/>
      <c r="P182" s="166">
        <f>O182*H182</f>
        <v>0</v>
      </c>
      <c r="Q182" s="166">
        <v>0</v>
      </c>
      <c r="R182" s="166">
        <f>Q182*H182</f>
        <v>0</v>
      </c>
      <c r="S182" s="166">
        <v>0</v>
      </c>
      <c r="T182" s="167">
        <f>S182*H182</f>
        <v>0</v>
      </c>
      <c r="AR182" s="19" t="s">
        <v>118</v>
      </c>
      <c r="AT182" s="19" t="s">
        <v>115</v>
      </c>
      <c r="AU182" s="19" t="s">
        <v>77</v>
      </c>
      <c r="AY182" s="19" t="s">
        <v>114</v>
      </c>
      <c r="BE182" s="168">
        <f>IF(N182="základní",J182,0)</f>
        <v>0</v>
      </c>
      <c r="BF182" s="168">
        <f>IF(N182="snížená",J182,0)</f>
        <v>0</v>
      </c>
      <c r="BG182" s="168">
        <f>IF(N182="zákl. přenesená",J182,0)</f>
        <v>0</v>
      </c>
      <c r="BH182" s="168">
        <f>IF(N182="sníž. přenesená",J182,0)</f>
        <v>0</v>
      </c>
      <c r="BI182" s="168">
        <f>IF(N182="nulová",J182,0)</f>
        <v>0</v>
      </c>
      <c r="BJ182" s="19" t="s">
        <v>77</v>
      </c>
      <c r="BK182" s="168">
        <f>ROUND(I182*H182,2)</f>
        <v>0</v>
      </c>
      <c r="BL182" s="19" t="s">
        <v>118</v>
      </c>
      <c r="BM182" s="19" t="s">
        <v>272</v>
      </c>
    </row>
    <row r="183" spans="2:47" s="1" customFormat="1" ht="13.5">
      <c r="B183" s="36"/>
      <c r="D183" s="169" t="s">
        <v>119</v>
      </c>
      <c r="F183" s="257" t="s">
        <v>271</v>
      </c>
      <c r="I183" s="171"/>
      <c r="L183" s="36"/>
      <c r="M183" s="172"/>
      <c r="N183" s="37"/>
      <c r="O183" s="37"/>
      <c r="P183" s="37"/>
      <c r="Q183" s="37"/>
      <c r="R183" s="37"/>
      <c r="S183" s="37"/>
      <c r="T183" s="65"/>
      <c r="AT183" s="19" t="s">
        <v>119</v>
      </c>
      <c r="AU183" s="19" t="s">
        <v>77</v>
      </c>
    </row>
    <row r="184" spans="2:65" s="1" customFormat="1" ht="22.5" customHeight="1">
      <c r="B184" s="156"/>
      <c r="C184" s="157" t="s">
        <v>273</v>
      </c>
      <c r="D184" s="157" t="s">
        <v>115</v>
      </c>
      <c r="E184" s="158" t="s">
        <v>274</v>
      </c>
      <c r="F184" s="159" t="s">
        <v>275</v>
      </c>
      <c r="G184" s="160" t="s">
        <v>117</v>
      </c>
      <c r="H184" s="161">
        <v>1</v>
      </c>
      <c r="I184" s="162"/>
      <c r="J184" s="163">
        <f>ROUND(I184*H184,2)</f>
        <v>0</v>
      </c>
      <c r="K184" s="159" t="s">
        <v>5</v>
      </c>
      <c r="L184" s="36"/>
      <c r="M184" s="164" t="s">
        <v>5</v>
      </c>
      <c r="N184" s="165" t="s">
        <v>40</v>
      </c>
      <c r="O184" s="37"/>
      <c r="P184" s="166">
        <f>O184*H184</f>
        <v>0</v>
      </c>
      <c r="Q184" s="166">
        <v>0</v>
      </c>
      <c r="R184" s="166">
        <f>Q184*H184</f>
        <v>0</v>
      </c>
      <c r="S184" s="166">
        <v>0</v>
      </c>
      <c r="T184" s="167">
        <f>S184*H184</f>
        <v>0</v>
      </c>
      <c r="AR184" s="19" t="s">
        <v>118</v>
      </c>
      <c r="AT184" s="19" t="s">
        <v>115</v>
      </c>
      <c r="AU184" s="19" t="s">
        <v>77</v>
      </c>
      <c r="AY184" s="19" t="s">
        <v>114</v>
      </c>
      <c r="BE184" s="168">
        <f>IF(N184="základní",J184,0)</f>
        <v>0</v>
      </c>
      <c r="BF184" s="168">
        <f>IF(N184="snížená",J184,0)</f>
        <v>0</v>
      </c>
      <c r="BG184" s="168">
        <f>IF(N184="zákl. přenesená",J184,0)</f>
        <v>0</v>
      </c>
      <c r="BH184" s="168">
        <f>IF(N184="sníž. přenesená",J184,0)</f>
        <v>0</v>
      </c>
      <c r="BI184" s="168">
        <f>IF(N184="nulová",J184,0)</f>
        <v>0</v>
      </c>
      <c r="BJ184" s="19" t="s">
        <v>77</v>
      </c>
      <c r="BK184" s="168">
        <f>ROUND(I184*H184,2)</f>
        <v>0</v>
      </c>
      <c r="BL184" s="19" t="s">
        <v>118</v>
      </c>
      <c r="BM184" s="19" t="s">
        <v>276</v>
      </c>
    </row>
    <row r="185" spans="2:47" s="1" customFormat="1" ht="13.5">
      <c r="B185" s="36"/>
      <c r="D185" s="169" t="s">
        <v>119</v>
      </c>
      <c r="F185" s="257" t="s">
        <v>275</v>
      </c>
      <c r="I185" s="171"/>
      <c r="L185" s="36"/>
      <c r="M185" s="172"/>
      <c r="N185" s="37"/>
      <c r="O185" s="37"/>
      <c r="P185" s="37"/>
      <c r="Q185" s="37"/>
      <c r="R185" s="37"/>
      <c r="S185" s="37"/>
      <c r="T185" s="65"/>
      <c r="AT185" s="19" t="s">
        <v>119</v>
      </c>
      <c r="AU185" s="19" t="s">
        <v>77</v>
      </c>
    </row>
    <row r="186" spans="2:65" s="1" customFormat="1" ht="22.5" customHeight="1">
      <c r="B186" s="156"/>
      <c r="C186" s="157" t="s">
        <v>205</v>
      </c>
      <c r="D186" s="157" t="s">
        <v>115</v>
      </c>
      <c r="E186" s="158" t="s">
        <v>277</v>
      </c>
      <c r="F186" s="159" t="s">
        <v>278</v>
      </c>
      <c r="G186" s="160" t="s">
        <v>117</v>
      </c>
      <c r="H186" s="161">
        <v>3</v>
      </c>
      <c r="I186" s="162"/>
      <c r="J186" s="163">
        <f>ROUND(I186*H186,2)</f>
        <v>0</v>
      </c>
      <c r="K186" s="159" t="s">
        <v>5</v>
      </c>
      <c r="L186" s="36"/>
      <c r="M186" s="164" t="s">
        <v>5</v>
      </c>
      <c r="N186" s="165" t="s">
        <v>40</v>
      </c>
      <c r="O186" s="37"/>
      <c r="P186" s="166">
        <f>O186*H186</f>
        <v>0</v>
      </c>
      <c r="Q186" s="166">
        <v>0</v>
      </c>
      <c r="R186" s="166">
        <f>Q186*H186</f>
        <v>0</v>
      </c>
      <c r="S186" s="166">
        <v>0</v>
      </c>
      <c r="T186" s="167">
        <f>S186*H186</f>
        <v>0</v>
      </c>
      <c r="AR186" s="19" t="s">
        <v>118</v>
      </c>
      <c r="AT186" s="19" t="s">
        <v>115</v>
      </c>
      <c r="AU186" s="19" t="s">
        <v>77</v>
      </c>
      <c r="AY186" s="19" t="s">
        <v>114</v>
      </c>
      <c r="BE186" s="168">
        <f>IF(N186="základní",J186,0)</f>
        <v>0</v>
      </c>
      <c r="BF186" s="168">
        <f>IF(N186="snížená",J186,0)</f>
        <v>0</v>
      </c>
      <c r="BG186" s="168">
        <f>IF(N186="zákl. přenesená",J186,0)</f>
        <v>0</v>
      </c>
      <c r="BH186" s="168">
        <f>IF(N186="sníž. přenesená",J186,0)</f>
        <v>0</v>
      </c>
      <c r="BI186" s="168">
        <f>IF(N186="nulová",J186,0)</f>
        <v>0</v>
      </c>
      <c r="BJ186" s="19" t="s">
        <v>77</v>
      </c>
      <c r="BK186" s="168">
        <f>ROUND(I186*H186,2)</f>
        <v>0</v>
      </c>
      <c r="BL186" s="19" t="s">
        <v>118</v>
      </c>
      <c r="BM186" s="19" t="s">
        <v>279</v>
      </c>
    </row>
    <row r="187" spans="2:47" s="1" customFormat="1" ht="13.5">
      <c r="B187" s="36"/>
      <c r="D187" s="169" t="s">
        <v>119</v>
      </c>
      <c r="F187" s="257" t="s">
        <v>278</v>
      </c>
      <c r="I187" s="171"/>
      <c r="L187" s="36"/>
      <c r="M187" s="172"/>
      <c r="N187" s="37"/>
      <c r="O187" s="37"/>
      <c r="P187" s="37"/>
      <c r="Q187" s="37"/>
      <c r="R187" s="37"/>
      <c r="S187" s="37"/>
      <c r="T187" s="65"/>
      <c r="AT187" s="19" t="s">
        <v>119</v>
      </c>
      <c r="AU187" s="19" t="s">
        <v>77</v>
      </c>
    </row>
    <row r="188" spans="2:65" s="1" customFormat="1" ht="22.5" customHeight="1">
      <c r="B188" s="156"/>
      <c r="C188" s="157" t="s">
        <v>280</v>
      </c>
      <c r="D188" s="157" t="s">
        <v>115</v>
      </c>
      <c r="E188" s="158" t="s">
        <v>281</v>
      </c>
      <c r="F188" s="159" t="s">
        <v>282</v>
      </c>
      <c r="G188" s="160" t="s">
        <v>117</v>
      </c>
      <c r="H188" s="161">
        <v>3</v>
      </c>
      <c r="I188" s="162"/>
      <c r="J188" s="163">
        <f>ROUND(I188*H188,2)</f>
        <v>0</v>
      </c>
      <c r="K188" s="159" t="s">
        <v>5</v>
      </c>
      <c r="L188" s="36"/>
      <c r="M188" s="164" t="s">
        <v>5</v>
      </c>
      <c r="N188" s="165" t="s">
        <v>40</v>
      </c>
      <c r="O188" s="37"/>
      <c r="P188" s="166">
        <f>O188*H188</f>
        <v>0</v>
      </c>
      <c r="Q188" s="166">
        <v>0</v>
      </c>
      <c r="R188" s="166">
        <f>Q188*H188</f>
        <v>0</v>
      </c>
      <c r="S188" s="166">
        <v>0</v>
      </c>
      <c r="T188" s="167">
        <f>S188*H188</f>
        <v>0</v>
      </c>
      <c r="AR188" s="19" t="s">
        <v>118</v>
      </c>
      <c r="AT188" s="19" t="s">
        <v>115</v>
      </c>
      <c r="AU188" s="19" t="s">
        <v>77</v>
      </c>
      <c r="AY188" s="19" t="s">
        <v>114</v>
      </c>
      <c r="BE188" s="168">
        <f>IF(N188="základní",J188,0)</f>
        <v>0</v>
      </c>
      <c r="BF188" s="168">
        <f>IF(N188="snížená",J188,0)</f>
        <v>0</v>
      </c>
      <c r="BG188" s="168">
        <f>IF(N188="zákl. přenesená",J188,0)</f>
        <v>0</v>
      </c>
      <c r="BH188" s="168">
        <f>IF(N188="sníž. přenesená",J188,0)</f>
        <v>0</v>
      </c>
      <c r="BI188" s="168">
        <f>IF(N188="nulová",J188,0)</f>
        <v>0</v>
      </c>
      <c r="BJ188" s="19" t="s">
        <v>77</v>
      </c>
      <c r="BK188" s="168">
        <f>ROUND(I188*H188,2)</f>
        <v>0</v>
      </c>
      <c r="BL188" s="19" t="s">
        <v>118</v>
      </c>
      <c r="BM188" s="19" t="s">
        <v>283</v>
      </c>
    </row>
    <row r="189" spans="2:47" s="1" customFormat="1" ht="13.5">
      <c r="B189" s="36"/>
      <c r="D189" s="169" t="s">
        <v>119</v>
      </c>
      <c r="F189" s="257" t="s">
        <v>282</v>
      </c>
      <c r="I189" s="171"/>
      <c r="L189" s="36"/>
      <c r="M189" s="172"/>
      <c r="N189" s="37"/>
      <c r="O189" s="37"/>
      <c r="P189" s="37"/>
      <c r="Q189" s="37"/>
      <c r="R189" s="37"/>
      <c r="S189" s="37"/>
      <c r="T189" s="65"/>
      <c r="AT189" s="19" t="s">
        <v>119</v>
      </c>
      <c r="AU189" s="19" t="s">
        <v>77</v>
      </c>
    </row>
    <row r="190" spans="2:65" s="1" customFormat="1" ht="22.5" customHeight="1">
      <c r="B190" s="156"/>
      <c r="C190" s="157" t="s">
        <v>209</v>
      </c>
      <c r="D190" s="157" t="s">
        <v>115</v>
      </c>
      <c r="E190" s="158" t="s">
        <v>284</v>
      </c>
      <c r="F190" s="159" t="s">
        <v>285</v>
      </c>
      <c r="G190" s="160" t="s">
        <v>117</v>
      </c>
      <c r="H190" s="161">
        <v>1</v>
      </c>
      <c r="I190" s="162"/>
      <c r="J190" s="163">
        <f>ROUND(I190*H190,2)</f>
        <v>0</v>
      </c>
      <c r="K190" s="159" t="s">
        <v>5</v>
      </c>
      <c r="L190" s="36"/>
      <c r="M190" s="164" t="s">
        <v>5</v>
      </c>
      <c r="N190" s="165" t="s">
        <v>40</v>
      </c>
      <c r="O190" s="37"/>
      <c r="P190" s="166">
        <f>O190*H190</f>
        <v>0</v>
      </c>
      <c r="Q190" s="166">
        <v>0</v>
      </c>
      <c r="R190" s="166">
        <f>Q190*H190</f>
        <v>0</v>
      </c>
      <c r="S190" s="166">
        <v>0</v>
      </c>
      <c r="T190" s="167">
        <f>S190*H190</f>
        <v>0</v>
      </c>
      <c r="AR190" s="19" t="s">
        <v>118</v>
      </c>
      <c r="AT190" s="19" t="s">
        <v>115</v>
      </c>
      <c r="AU190" s="19" t="s">
        <v>77</v>
      </c>
      <c r="AY190" s="19" t="s">
        <v>114</v>
      </c>
      <c r="BE190" s="168">
        <f>IF(N190="základní",J190,0)</f>
        <v>0</v>
      </c>
      <c r="BF190" s="168">
        <f>IF(N190="snížená",J190,0)</f>
        <v>0</v>
      </c>
      <c r="BG190" s="168">
        <f>IF(N190="zákl. přenesená",J190,0)</f>
        <v>0</v>
      </c>
      <c r="BH190" s="168">
        <f>IF(N190="sníž. přenesená",J190,0)</f>
        <v>0</v>
      </c>
      <c r="BI190" s="168">
        <f>IF(N190="nulová",J190,0)</f>
        <v>0</v>
      </c>
      <c r="BJ190" s="19" t="s">
        <v>77</v>
      </c>
      <c r="BK190" s="168">
        <f>ROUND(I190*H190,2)</f>
        <v>0</v>
      </c>
      <c r="BL190" s="19" t="s">
        <v>118</v>
      </c>
      <c r="BM190" s="19" t="s">
        <v>286</v>
      </c>
    </row>
    <row r="191" spans="2:47" s="1" customFormat="1" ht="13.5">
      <c r="B191" s="36"/>
      <c r="D191" s="169" t="s">
        <v>119</v>
      </c>
      <c r="F191" s="257" t="s">
        <v>285</v>
      </c>
      <c r="I191" s="171"/>
      <c r="L191" s="36"/>
      <c r="M191" s="172"/>
      <c r="N191" s="37"/>
      <c r="O191" s="37"/>
      <c r="P191" s="37"/>
      <c r="Q191" s="37"/>
      <c r="R191" s="37"/>
      <c r="S191" s="37"/>
      <c r="T191" s="65"/>
      <c r="AT191" s="19" t="s">
        <v>119</v>
      </c>
      <c r="AU191" s="19" t="s">
        <v>77</v>
      </c>
    </row>
    <row r="192" spans="2:65" s="1" customFormat="1" ht="22.5" customHeight="1">
      <c r="B192" s="156"/>
      <c r="C192" s="157" t="s">
        <v>287</v>
      </c>
      <c r="D192" s="157" t="s">
        <v>115</v>
      </c>
      <c r="E192" s="158" t="s">
        <v>288</v>
      </c>
      <c r="F192" s="159" t="s">
        <v>289</v>
      </c>
      <c r="G192" s="160" t="s">
        <v>117</v>
      </c>
      <c r="H192" s="161">
        <v>2</v>
      </c>
      <c r="I192" s="162"/>
      <c r="J192" s="163">
        <f>ROUND(I192*H192,2)</f>
        <v>0</v>
      </c>
      <c r="K192" s="159" t="s">
        <v>5</v>
      </c>
      <c r="L192" s="36"/>
      <c r="M192" s="164" t="s">
        <v>5</v>
      </c>
      <c r="N192" s="165" t="s">
        <v>40</v>
      </c>
      <c r="O192" s="37"/>
      <c r="P192" s="166">
        <f>O192*H192</f>
        <v>0</v>
      </c>
      <c r="Q192" s="166">
        <v>0</v>
      </c>
      <c r="R192" s="166">
        <f>Q192*H192</f>
        <v>0</v>
      </c>
      <c r="S192" s="166">
        <v>0</v>
      </c>
      <c r="T192" s="167">
        <f>S192*H192</f>
        <v>0</v>
      </c>
      <c r="AR192" s="19" t="s">
        <v>118</v>
      </c>
      <c r="AT192" s="19" t="s">
        <v>115</v>
      </c>
      <c r="AU192" s="19" t="s">
        <v>77</v>
      </c>
      <c r="AY192" s="19" t="s">
        <v>114</v>
      </c>
      <c r="BE192" s="168">
        <f>IF(N192="základní",J192,0)</f>
        <v>0</v>
      </c>
      <c r="BF192" s="168">
        <f>IF(N192="snížená",J192,0)</f>
        <v>0</v>
      </c>
      <c r="BG192" s="168">
        <f>IF(N192="zákl. přenesená",J192,0)</f>
        <v>0</v>
      </c>
      <c r="BH192" s="168">
        <f>IF(N192="sníž. přenesená",J192,0)</f>
        <v>0</v>
      </c>
      <c r="BI192" s="168">
        <f>IF(N192="nulová",J192,0)</f>
        <v>0</v>
      </c>
      <c r="BJ192" s="19" t="s">
        <v>77</v>
      </c>
      <c r="BK192" s="168">
        <f>ROUND(I192*H192,2)</f>
        <v>0</v>
      </c>
      <c r="BL192" s="19" t="s">
        <v>118</v>
      </c>
      <c r="BM192" s="19" t="s">
        <v>290</v>
      </c>
    </row>
    <row r="193" spans="2:47" s="1" customFormat="1" ht="13.5">
      <c r="B193" s="36"/>
      <c r="D193" s="169" t="s">
        <v>119</v>
      </c>
      <c r="F193" s="257" t="s">
        <v>289</v>
      </c>
      <c r="I193" s="171"/>
      <c r="L193" s="36"/>
      <c r="M193" s="172"/>
      <c r="N193" s="37"/>
      <c r="O193" s="37"/>
      <c r="P193" s="37"/>
      <c r="Q193" s="37"/>
      <c r="R193" s="37"/>
      <c r="S193" s="37"/>
      <c r="T193" s="65"/>
      <c r="AT193" s="19" t="s">
        <v>119</v>
      </c>
      <c r="AU193" s="19" t="s">
        <v>77</v>
      </c>
    </row>
    <row r="194" spans="2:65" s="1" customFormat="1" ht="22.5" customHeight="1">
      <c r="B194" s="156"/>
      <c r="C194" s="157" t="s">
        <v>212</v>
      </c>
      <c r="D194" s="157" t="s">
        <v>115</v>
      </c>
      <c r="E194" s="158" t="s">
        <v>291</v>
      </c>
      <c r="F194" s="159" t="s">
        <v>292</v>
      </c>
      <c r="G194" s="160" t="s">
        <v>117</v>
      </c>
      <c r="H194" s="161">
        <v>10</v>
      </c>
      <c r="I194" s="162"/>
      <c r="J194" s="163">
        <f>ROUND(I194*H194,2)</f>
        <v>0</v>
      </c>
      <c r="K194" s="159" t="s">
        <v>5</v>
      </c>
      <c r="L194" s="36"/>
      <c r="M194" s="164" t="s">
        <v>5</v>
      </c>
      <c r="N194" s="165" t="s">
        <v>40</v>
      </c>
      <c r="O194" s="37"/>
      <c r="P194" s="166">
        <f>O194*H194</f>
        <v>0</v>
      </c>
      <c r="Q194" s="166">
        <v>0</v>
      </c>
      <c r="R194" s="166">
        <f>Q194*H194</f>
        <v>0</v>
      </c>
      <c r="S194" s="166">
        <v>0</v>
      </c>
      <c r="T194" s="167">
        <f>S194*H194</f>
        <v>0</v>
      </c>
      <c r="AR194" s="19" t="s">
        <v>118</v>
      </c>
      <c r="AT194" s="19" t="s">
        <v>115</v>
      </c>
      <c r="AU194" s="19" t="s">
        <v>77</v>
      </c>
      <c r="AY194" s="19" t="s">
        <v>114</v>
      </c>
      <c r="BE194" s="168">
        <f>IF(N194="základní",J194,0)</f>
        <v>0</v>
      </c>
      <c r="BF194" s="168">
        <f>IF(N194="snížená",J194,0)</f>
        <v>0</v>
      </c>
      <c r="BG194" s="168">
        <f>IF(N194="zákl. přenesená",J194,0)</f>
        <v>0</v>
      </c>
      <c r="BH194" s="168">
        <f>IF(N194="sníž. přenesená",J194,0)</f>
        <v>0</v>
      </c>
      <c r="BI194" s="168">
        <f>IF(N194="nulová",J194,0)</f>
        <v>0</v>
      </c>
      <c r="BJ194" s="19" t="s">
        <v>77</v>
      </c>
      <c r="BK194" s="168">
        <f>ROUND(I194*H194,2)</f>
        <v>0</v>
      </c>
      <c r="BL194" s="19" t="s">
        <v>118</v>
      </c>
      <c r="BM194" s="19" t="s">
        <v>293</v>
      </c>
    </row>
    <row r="195" spans="2:47" s="1" customFormat="1" ht="13.5">
      <c r="B195" s="36"/>
      <c r="D195" s="169" t="s">
        <v>119</v>
      </c>
      <c r="F195" s="257" t="s">
        <v>292</v>
      </c>
      <c r="I195" s="171"/>
      <c r="L195" s="36"/>
      <c r="M195" s="172"/>
      <c r="N195" s="37"/>
      <c r="O195" s="37"/>
      <c r="P195" s="37"/>
      <c r="Q195" s="37"/>
      <c r="R195" s="37"/>
      <c r="S195" s="37"/>
      <c r="T195" s="65"/>
      <c r="AT195" s="19" t="s">
        <v>119</v>
      </c>
      <c r="AU195" s="19" t="s">
        <v>77</v>
      </c>
    </row>
    <row r="196" spans="2:65" s="1" customFormat="1" ht="22.5" customHeight="1">
      <c r="B196" s="156"/>
      <c r="C196" s="157" t="s">
        <v>294</v>
      </c>
      <c r="D196" s="157" t="s">
        <v>115</v>
      </c>
      <c r="E196" s="158" t="s">
        <v>295</v>
      </c>
      <c r="F196" s="159" t="s">
        <v>927</v>
      </c>
      <c r="G196" s="160" t="s">
        <v>117</v>
      </c>
      <c r="H196" s="161">
        <v>7</v>
      </c>
      <c r="I196" s="162"/>
      <c r="J196" s="163">
        <f>ROUND(I196*H196,2)</f>
        <v>0</v>
      </c>
      <c r="K196" s="159" t="s">
        <v>5</v>
      </c>
      <c r="L196" s="36"/>
      <c r="M196" s="164" t="s">
        <v>5</v>
      </c>
      <c r="N196" s="165" t="s">
        <v>40</v>
      </c>
      <c r="O196" s="37"/>
      <c r="P196" s="166">
        <f>O196*H196</f>
        <v>0</v>
      </c>
      <c r="Q196" s="166">
        <v>0</v>
      </c>
      <c r="R196" s="166">
        <f>Q196*H196</f>
        <v>0</v>
      </c>
      <c r="S196" s="166">
        <v>0</v>
      </c>
      <c r="T196" s="167">
        <f>S196*H196</f>
        <v>0</v>
      </c>
      <c r="AR196" s="19" t="s">
        <v>118</v>
      </c>
      <c r="AT196" s="19" t="s">
        <v>115</v>
      </c>
      <c r="AU196" s="19" t="s">
        <v>77</v>
      </c>
      <c r="AY196" s="19" t="s">
        <v>114</v>
      </c>
      <c r="BE196" s="168">
        <f>IF(N196="základní",J196,0)</f>
        <v>0</v>
      </c>
      <c r="BF196" s="168">
        <f>IF(N196="snížená",J196,0)</f>
        <v>0</v>
      </c>
      <c r="BG196" s="168">
        <f>IF(N196="zákl. přenesená",J196,0)</f>
        <v>0</v>
      </c>
      <c r="BH196" s="168">
        <f>IF(N196="sníž. přenesená",J196,0)</f>
        <v>0</v>
      </c>
      <c r="BI196" s="168">
        <f>IF(N196="nulová",J196,0)</f>
        <v>0</v>
      </c>
      <c r="BJ196" s="19" t="s">
        <v>77</v>
      </c>
      <c r="BK196" s="168">
        <f>ROUND(I196*H196,2)</f>
        <v>0</v>
      </c>
      <c r="BL196" s="19" t="s">
        <v>118</v>
      </c>
      <c r="BM196" s="19" t="s">
        <v>296</v>
      </c>
    </row>
    <row r="197" spans="2:47" s="1" customFormat="1" ht="13.5">
      <c r="B197" s="36"/>
      <c r="D197" s="169" t="s">
        <v>119</v>
      </c>
      <c r="F197" s="257" t="s">
        <v>928</v>
      </c>
      <c r="I197" s="171"/>
      <c r="L197" s="36"/>
      <c r="M197" s="172"/>
      <c r="N197" s="37"/>
      <c r="O197" s="37"/>
      <c r="P197" s="37"/>
      <c r="Q197" s="37"/>
      <c r="R197" s="37"/>
      <c r="S197" s="37"/>
      <c r="T197" s="65"/>
      <c r="AT197" s="19" t="s">
        <v>119</v>
      </c>
      <c r="AU197" s="19" t="s">
        <v>77</v>
      </c>
    </row>
    <row r="198" spans="2:65" s="1" customFormat="1" ht="22.5" customHeight="1">
      <c r="B198" s="156"/>
      <c r="C198" s="157" t="s">
        <v>216</v>
      </c>
      <c r="D198" s="157" t="s">
        <v>115</v>
      </c>
      <c r="E198" s="158" t="s">
        <v>297</v>
      </c>
      <c r="F198" s="159" t="s">
        <v>298</v>
      </c>
      <c r="G198" s="160" t="s">
        <v>117</v>
      </c>
      <c r="H198" s="161">
        <v>2</v>
      </c>
      <c r="I198" s="162"/>
      <c r="J198" s="163">
        <f>ROUND(I198*H198,2)</f>
        <v>0</v>
      </c>
      <c r="K198" s="159" t="s">
        <v>5</v>
      </c>
      <c r="L198" s="36"/>
      <c r="M198" s="164" t="s">
        <v>5</v>
      </c>
      <c r="N198" s="165" t="s">
        <v>40</v>
      </c>
      <c r="O198" s="37"/>
      <c r="P198" s="166">
        <f>O198*H198</f>
        <v>0</v>
      </c>
      <c r="Q198" s="166">
        <v>0</v>
      </c>
      <c r="R198" s="166">
        <f>Q198*H198</f>
        <v>0</v>
      </c>
      <c r="S198" s="166">
        <v>0</v>
      </c>
      <c r="T198" s="167">
        <f>S198*H198</f>
        <v>0</v>
      </c>
      <c r="AR198" s="19" t="s">
        <v>118</v>
      </c>
      <c r="AT198" s="19" t="s">
        <v>115</v>
      </c>
      <c r="AU198" s="19" t="s">
        <v>77</v>
      </c>
      <c r="AY198" s="19" t="s">
        <v>114</v>
      </c>
      <c r="BE198" s="168">
        <f>IF(N198="základní",J198,0)</f>
        <v>0</v>
      </c>
      <c r="BF198" s="168">
        <f>IF(N198="snížená",J198,0)</f>
        <v>0</v>
      </c>
      <c r="BG198" s="168">
        <f>IF(N198="zákl. přenesená",J198,0)</f>
        <v>0</v>
      </c>
      <c r="BH198" s="168">
        <f>IF(N198="sníž. přenesená",J198,0)</f>
        <v>0</v>
      </c>
      <c r="BI198" s="168">
        <f>IF(N198="nulová",J198,0)</f>
        <v>0</v>
      </c>
      <c r="BJ198" s="19" t="s">
        <v>77</v>
      </c>
      <c r="BK198" s="168">
        <f>ROUND(I198*H198,2)</f>
        <v>0</v>
      </c>
      <c r="BL198" s="19" t="s">
        <v>118</v>
      </c>
      <c r="BM198" s="19" t="s">
        <v>299</v>
      </c>
    </row>
    <row r="199" spans="2:47" s="1" customFormat="1" ht="13.5">
      <c r="B199" s="36"/>
      <c r="D199" s="169" t="s">
        <v>119</v>
      </c>
      <c r="F199" s="257" t="s">
        <v>298</v>
      </c>
      <c r="I199" s="171"/>
      <c r="L199" s="36"/>
      <c r="M199" s="172"/>
      <c r="N199" s="37"/>
      <c r="O199" s="37"/>
      <c r="P199" s="37"/>
      <c r="Q199" s="37"/>
      <c r="R199" s="37"/>
      <c r="S199" s="37"/>
      <c r="T199" s="65"/>
      <c r="AT199" s="19" t="s">
        <v>119</v>
      </c>
      <c r="AU199" s="19" t="s">
        <v>77</v>
      </c>
    </row>
    <row r="200" spans="2:65" s="1" customFormat="1" ht="22.5" customHeight="1">
      <c r="B200" s="156"/>
      <c r="C200" s="157" t="s">
        <v>300</v>
      </c>
      <c r="D200" s="157" t="s">
        <v>115</v>
      </c>
      <c r="E200" s="158" t="s">
        <v>301</v>
      </c>
      <c r="F200" s="159" t="s">
        <v>302</v>
      </c>
      <c r="G200" s="160" t="s">
        <v>117</v>
      </c>
      <c r="H200" s="161">
        <v>38</v>
      </c>
      <c r="I200" s="162"/>
      <c r="J200" s="163">
        <f>ROUND(I200*H200,2)</f>
        <v>0</v>
      </c>
      <c r="K200" s="159" t="s">
        <v>5</v>
      </c>
      <c r="L200" s="36"/>
      <c r="M200" s="164" t="s">
        <v>5</v>
      </c>
      <c r="N200" s="165" t="s">
        <v>40</v>
      </c>
      <c r="O200" s="37"/>
      <c r="P200" s="166">
        <f>O200*H200</f>
        <v>0</v>
      </c>
      <c r="Q200" s="166">
        <v>0</v>
      </c>
      <c r="R200" s="166">
        <f>Q200*H200</f>
        <v>0</v>
      </c>
      <c r="S200" s="166">
        <v>0</v>
      </c>
      <c r="T200" s="167">
        <f>S200*H200</f>
        <v>0</v>
      </c>
      <c r="AR200" s="19" t="s">
        <v>118</v>
      </c>
      <c r="AT200" s="19" t="s">
        <v>115</v>
      </c>
      <c r="AU200" s="19" t="s">
        <v>77</v>
      </c>
      <c r="AY200" s="19" t="s">
        <v>114</v>
      </c>
      <c r="BE200" s="168">
        <f>IF(N200="základní",J200,0)</f>
        <v>0</v>
      </c>
      <c r="BF200" s="168">
        <f>IF(N200="snížená",J200,0)</f>
        <v>0</v>
      </c>
      <c r="BG200" s="168">
        <f>IF(N200="zákl. přenesená",J200,0)</f>
        <v>0</v>
      </c>
      <c r="BH200" s="168">
        <f>IF(N200="sníž. přenesená",J200,0)</f>
        <v>0</v>
      </c>
      <c r="BI200" s="168">
        <f>IF(N200="nulová",J200,0)</f>
        <v>0</v>
      </c>
      <c r="BJ200" s="19" t="s">
        <v>77</v>
      </c>
      <c r="BK200" s="168">
        <f>ROUND(I200*H200,2)</f>
        <v>0</v>
      </c>
      <c r="BL200" s="19" t="s">
        <v>118</v>
      </c>
      <c r="BM200" s="19" t="s">
        <v>303</v>
      </c>
    </row>
    <row r="201" spans="2:47" s="1" customFormat="1" ht="13.5">
      <c r="B201" s="36"/>
      <c r="D201" s="169" t="s">
        <v>119</v>
      </c>
      <c r="F201" s="257" t="s">
        <v>302</v>
      </c>
      <c r="I201" s="171"/>
      <c r="L201" s="36"/>
      <c r="M201" s="172"/>
      <c r="N201" s="37"/>
      <c r="O201" s="37"/>
      <c r="P201" s="37"/>
      <c r="Q201" s="37"/>
      <c r="R201" s="37"/>
      <c r="S201" s="37"/>
      <c r="T201" s="65"/>
      <c r="AT201" s="19" t="s">
        <v>119</v>
      </c>
      <c r="AU201" s="19" t="s">
        <v>77</v>
      </c>
    </row>
    <row r="202" spans="2:65" s="1" customFormat="1" ht="22.5" customHeight="1">
      <c r="B202" s="156"/>
      <c r="C202" s="157" t="s">
        <v>219</v>
      </c>
      <c r="D202" s="157" t="s">
        <v>115</v>
      </c>
      <c r="E202" s="158" t="s">
        <v>301</v>
      </c>
      <c r="F202" s="159" t="s">
        <v>302</v>
      </c>
      <c r="G202" s="160" t="s">
        <v>117</v>
      </c>
      <c r="H202" s="161">
        <v>26</v>
      </c>
      <c r="I202" s="162"/>
      <c r="J202" s="163">
        <f>ROUND(I202*H202,2)</f>
        <v>0</v>
      </c>
      <c r="K202" s="159" t="s">
        <v>5</v>
      </c>
      <c r="L202" s="36"/>
      <c r="M202" s="164" t="s">
        <v>5</v>
      </c>
      <c r="N202" s="165" t="s">
        <v>40</v>
      </c>
      <c r="O202" s="37"/>
      <c r="P202" s="166">
        <f>O202*H202</f>
        <v>0</v>
      </c>
      <c r="Q202" s="166">
        <v>0</v>
      </c>
      <c r="R202" s="166">
        <f>Q202*H202</f>
        <v>0</v>
      </c>
      <c r="S202" s="166">
        <v>0</v>
      </c>
      <c r="T202" s="167">
        <f>S202*H202</f>
        <v>0</v>
      </c>
      <c r="AR202" s="19" t="s">
        <v>118</v>
      </c>
      <c r="AT202" s="19" t="s">
        <v>115</v>
      </c>
      <c r="AU202" s="19" t="s">
        <v>77</v>
      </c>
      <c r="AY202" s="19" t="s">
        <v>114</v>
      </c>
      <c r="BE202" s="168">
        <f>IF(N202="základní",J202,0)</f>
        <v>0</v>
      </c>
      <c r="BF202" s="168">
        <f>IF(N202="snížená",J202,0)</f>
        <v>0</v>
      </c>
      <c r="BG202" s="168">
        <f>IF(N202="zákl. přenesená",J202,0)</f>
        <v>0</v>
      </c>
      <c r="BH202" s="168">
        <f>IF(N202="sníž. přenesená",J202,0)</f>
        <v>0</v>
      </c>
      <c r="BI202" s="168">
        <f>IF(N202="nulová",J202,0)</f>
        <v>0</v>
      </c>
      <c r="BJ202" s="19" t="s">
        <v>77</v>
      </c>
      <c r="BK202" s="168">
        <f>ROUND(I202*H202,2)</f>
        <v>0</v>
      </c>
      <c r="BL202" s="19" t="s">
        <v>118</v>
      </c>
      <c r="BM202" s="19" t="s">
        <v>304</v>
      </c>
    </row>
    <row r="203" spans="2:47" s="1" customFormat="1" ht="13.5">
      <c r="B203" s="36"/>
      <c r="D203" s="169" t="s">
        <v>119</v>
      </c>
      <c r="F203" s="257" t="s">
        <v>302</v>
      </c>
      <c r="I203" s="171"/>
      <c r="L203" s="36"/>
      <c r="M203" s="172"/>
      <c r="N203" s="37"/>
      <c r="O203" s="37"/>
      <c r="P203" s="37"/>
      <c r="Q203" s="37"/>
      <c r="R203" s="37"/>
      <c r="S203" s="37"/>
      <c r="T203" s="65"/>
      <c r="AT203" s="19" t="s">
        <v>119</v>
      </c>
      <c r="AU203" s="19" t="s">
        <v>77</v>
      </c>
    </row>
    <row r="204" spans="2:65" s="1" customFormat="1" ht="22.5" customHeight="1">
      <c r="B204" s="156"/>
      <c r="C204" s="157" t="s">
        <v>305</v>
      </c>
      <c r="D204" s="157" t="s">
        <v>115</v>
      </c>
      <c r="E204" s="158" t="s">
        <v>306</v>
      </c>
      <c r="F204" s="159" t="s">
        <v>307</v>
      </c>
      <c r="G204" s="160" t="s">
        <v>117</v>
      </c>
      <c r="H204" s="161">
        <v>5</v>
      </c>
      <c r="I204" s="162"/>
      <c r="J204" s="163">
        <f>ROUND(I204*H204,2)</f>
        <v>0</v>
      </c>
      <c r="K204" s="159" t="s">
        <v>5</v>
      </c>
      <c r="L204" s="36"/>
      <c r="M204" s="164" t="s">
        <v>5</v>
      </c>
      <c r="N204" s="165" t="s">
        <v>40</v>
      </c>
      <c r="O204" s="37"/>
      <c r="P204" s="166">
        <f>O204*H204</f>
        <v>0</v>
      </c>
      <c r="Q204" s="166">
        <v>0</v>
      </c>
      <c r="R204" s="166">
        <f>Q204*H204</f>
        <v>0</v>
      </c>
      <c r="S204" s="166">
        <v>0</v>
      </c>
      <c r="T204" s="167">
        <f>S204*H204</f>
        <v>0</v>
      </c>
      <c r="AR204" s="19" t="s">
        <v>118</v>
      </c>
      <c r="AT204" s="19" t="s">
        <v>115</v>
      </c>
      <c r="AU204" s="19" t="s">
        <v>77</v>
      </c>
      <c r="AY204" s="19" t="s">
        <v>114</v>
      </c>
      <c r="BE204" s="168">
        <f>IF(N204="základní",J204,0)</f>
        <v>0</v>
      </c>
      <c r="BF204" s="168">
        <f>IF(N204="snížená",J204,0)</f>
        <v>0</v>
      </c>
      <c r="BG204" s="168">
        <f>IF(N204="zákl. přenesená",J204,0)</f>
        <v>0</v>
      </c>
      <c r="BH204" s="168">
        <f>IF(N204="sníž. přenesená",J204,0)</f>
        <v>0</v>
      </c>
      <c r="BI204" s="168">
        <f>IF(N204="nulová",J204,0)</f>
        <v>0</v>
      </c>
      <c r="BJ204" s="19" t="s">
        <v>77</v>
      </c>
      <c r="BK204" s="168">
        <f>ROUND(I204*H204,2)</f>
        <v>0</v>
      </c>
      <c r="BL204" s="19" t="s">
        <v>118</v>
      </c>
      <c r="BM204" s="19" t="s">
        <v>308</v>
      </c>
    </row>
    <row r="205" spans="2:47" s="1" customFormat="1" ht="13.5">
      <c r="B205" s="36"/>
      <c r="D205" s="169" t="s">
        <v>119</v>
      </c>
      <c r="F205" s="257" t="s">
        <v>307</v>
      </c>
      <c r="I205" s="171"/>
      <c r="L205" s="36"/>
      <c r="M205" s="172"/>
      <c r="N205" s="37"/>
      <c r="O205" s="37"/>
      <c r="P205" s="37"/>
      <c r="Q205" s="37"/>
      <c r="R205" s="37"/>
      <c r="S205" s="37"/>
      <c r="T205" s="65"/>
      <c r="AT205" s="19" t="s">
        <v>119</v>
      </c>
      <c r="AU205" s="19" t="s">
        <v>77</v>
      </c>
    </row>
    <row r="206" spans="2:65" s="1" customFormat="1" ht="22.5" customHeight="1">
      <c r="B206" s="156"/>
      <c r="C206" s="157" t="s">
        <v>223</v>
      </c>
      <c r="D206" s="157" t="s">
        <v>115</v>
      </c>
      <c r="E206" s="158" t="s">
        <v>309</v>
      </c>
      <c r="F206" s="159" t="s">
        <v>310</v>
      </c>
      <c r="G206" s="160" t="s">
        <v>117</v>
      </c>
      <c r="H206" s="161">
        <v>6</v>
      </c>
      <c r="I206" s="162"/>
      <c r="J206" s="163">
        <f>ROUND(I206*H206,2)</f>
        <v>0</v>
      </c>
      <c r="K206" s="159" t="s">
        <v>5</v>
      </c>
      <c r="L206" s="36"/>
      <c r="M206" s="164" t="s">
        <v>5</v>
      </c>
      <c r="N206" s="165" t="s">
        <v>40</v>
      </c>
      <c r="O206" s="37"/>
      <c r="P206" s="166">
        <f>O206*H206</f>
        <v>0</v>
      </c>
      <c r="Q206" s="166">
        <v>0</v>
      </c>
      <c r="R206" s="166">
        <f>Q206*H206</f>
        <v>0</v>
      </c>
      <c r="S206" s="166">
        <v>0</v>
      </c>
      <c r="T206" s="167">
        <f>S206*H206</f>
        <v>0</v>
      </c>
      <c r="AR206" s="19" t="s">
        <v>118</v>
      </c>
      <c r="AT206" s="19" t="s">
        <v>115</v>
      </c>
      <c r="AU206" s="19" t="s">
        <v>77</v>
      </c>
      <c r="AY206" s="19" t="s">
        <v>114</v>
      </c>
      <c r="BE206" s="168">
        <f>IF(N206="základní",J206,0)</f>
        <v>0</v>
      </c>
      <c r="BF206" s="168">
        <f>IF(N206="snížená",J206,0)</f>
        <v>0</v>
      </c>
      <c r="BG206" s="168">
        <f>IF(N206="zákl. přenesená",J206,0)</f>
        <v>0</v>
      </c>
      <c r="BH206" s="168">
        <f>IF(N206="sníž. přenesená",J206,0)</f>
        <v>0</v>
      </c>
      <c r="BI206" s="168">
        <f>IF(N206="nulová",J206,0)</f>
        <v>0</v>
      </c>
      <c r="BJ206" s="19" t="s">
        <v>77</v>
      </c>
      <c r="BK206" s="168">
        <f>ROUND(I206*H206,2)</f>
        <v>0</v>
      </c>
      <c r="BL206" s="19" t="s">
        <v>118</v>
      </c>
      <c r="BM206" s="19" t="s">
        <v>311</v>
      </c>
    </row>
    <row r="207" spans="2:47" s="1" customFormat="1" ht="13.5">
      <c r="B207" s="36"/>
      <c r="D207" s="169" t="s">
        <v>119</v>
      </c>
      <c r="F207" s="257" t="s">
        <v>310</v>
      </c>
      <c r="I207" s="171"/>
      <c r="L207" s="36"/>
      <c r="M207" s="172"/>
      <c r="N207" s="37"/>
      <c r="O207" s="37"/>
      <c r="P207" s="37"/>
      <c r="Q207" s="37"/>
      <c r="R207" s="37"/>
      <c r="S207" s="37"/>
      <c r="T207" s="65"/>
      <c r="AT207" s="19" t="s">
        <v>119</v>
      </c>
      <c r="AU207" s="19" t="s">
        <v>77</v>
      </c>
    </row>
    <row r="208" spans="2:65" s="1" customFormat="1" ht="22.5" customHeight="1">
      <c r="B208" s="156"/>
      <c r="C208" s="157" t="s">
        <v>312</v>
      </c>
      <c r="D208" s="157" t="s">
        <v>115</v>
      </c>
      <c r="E208" s="158" t="s">
        <v>313</v>
      </c>
      <c r="F208" s="159" t="s">
        <v>314</v>
      </c>
      <c r="G208" s="160" t="s">
        <v>117</v>
      </c>
      <c r="H208" s="161">
        <v>1</v>
      </c>
      <c r="I208" s="162"/>
      <c r="J208" s="163">
        <f>ROUND(I208*H208,2)</f>
        <v>0</v>
      </c>
      <c r="K208" s="159" t="s">
        <v>5</v>
      </c>
      <c r="L208" s="36"/>
      <c r="M208" s="164" t="s">
        <v>5</v>
      </c>
      <c r="N208" s="165" t="s">
        <v>40</v>
      </c>
      <c r="O208" s="37"/>
      <c r="P208" s="166">
        <f>O208*H208</f>
        <v>0</v>
      </c>
      <c r="Q208" s="166">
        <v>0</v>
      </c>
      <c r="R208" s="166">
        <f>Q208*H208</f>
        <v>0</v>
      </c>
      <c r="S208" s="166">
        <v>0</v>
      </c>
      <c r="T208" s="167">
        <f>S208*H208</f>
        <v>0</v>
      </c>
      <c r="AR208" s="19" t="s">
        <v>118</v>
      </c>
      <c r="AT208" s="19" t="s">
        <v>115</v>
      </c>
      <c r="AU208" s="19" t="s">
        <v>77</v>
      </c>
      <c r="AY208" s="19" t="s">
        <v>114</v>
      </c>
      <c r="BE208" s="168">
        <f>IF(N208="základní",J208,0)</f>
        <v>0</v>
      </c>
      <c r="BF208" s="168">
        <f>IF(N208="snížená",J208,0)</f>
        <v>0</v>
      </c>
      <c r="BG208" s="168">
        <f>IF(N208="zákl. přenesená",J208,0)</f>
        <v>0</v>
      </c>
      <c r="BH208" s="168">
        <f>IF(N208="sníž. přenesená",J208,0)</f>
        <v>0</v>
      </c>
      <c r="BI208" s="168">
        <f>IF(N208="nulová",J208,0)</f>
        <v>0</v>
      </c>
      <c r="BJ208" s="19" t="s">
        <v>77</v>
      </c>
      <c r="BK208" s="168">
        <f>ROUND(I208*H208,2)</f>
        <v>0</v>
      </c>
      <c r="BL208" s="19" t="s">
        <v>118</v>
      </c>
      <c r="BM208" s="19" t="s">
        <v>315</v>
      </c>
    </row>
    <row r="209" spans="2:47" s="1" customFormat="1" ht="13.5">
      <c r="B209" s="36"/>
      <c r="D209" s="169" t="s">
        <v>119</v>
      </c>
      <c r="F209" s="257" t="s">
        <v>314</v>
      </c>
      <c r="I209" s="171"/>
      <c r="L209" s="36"/>
      <c r="M209" s="172"/>
      <c r="N209" s="37"/>
      <c r="O209" s="37"/>
      <c r="P209" s="37"/>
      <c r="Q209" s="37"/>
      <c r="R209" s="37"/>
      <c r="S209" s="37"/>
      <c r="T209" s="65"/>
      <c r="AT209" s="19" t="s">
        <v>119</v>
      </c>
      <c r="AU209" s="19" t="s">
        <v>77</v>
      </c>
    </row>
    <row r="210" spans="2:65" s="1" customFormat="1" ht="22.5" customHeight="1">
      <c r="B210" s="156"/>
      <c r="C210" s="157" t="s">
        <v>226</v>
      </c>
      <c r="D210" s="157" t="s">
        <v>115</v>
      </c>
      <c r="E210" s="158" t="s">
        <v>316</v>
      </c>
      <c r="F210" s="159" t="s">
        <v>317</v>
      </c>
      <c r="G210" s="160" t="s">
        <v>117</v>
      </c>
      <c r="H210" s="161">
        <v>3</v>
      </c>
      <c r="I210" s="162"/>
      <c r="J210" s="163">
        <f>ROUND(I210*H210,2)</f>
        <v>0</v>
      </c>
      <c r="K210" s="159" t="s">
        <v>5</v>
      </c>
      <c r="L210" s="36"/>
      <c r="M210" s="164" t="s">
        <v>5</v>
      </c>
      <c r="N210" s="165" t="s">
        <v>40</v>
      </c>
      <c r="O210" s="37"/>
      <c r="P210" s="166">
        <f>O210*H210</f>
        <v>0</v>
      </c>
      <c r="Q210" s="166">
        <v>0</v>
      </c>
      <c r="R210" s="166">
        <f>Q210*H210</f>
        <v>0</v>
      </c>
      <c r="S210" s="166">
        <v>0</v>
      </c>
      <c r="T210" s="167">
        <f>S210*H210</f>
        <v>0</v>
      </c>
      <c r="AR210" s="19" t="s">
        <v>118</v>
      </c>
      <c r="AT210" s="19" t="s">
        <v>115</v>
      </c>
      <c r="AU210" s="19" t="s">
        <v>77</v>
      </c>
      <c r="AY210" s="19" t="s">
        <v>114</v>
      </c>
      <c r="BE210" s="168">
        <f>IF(N210="základní",J210,0)</f>
        <v>0</v>
      </c>
      <c r="BF210" s="168">
        <f>IF(N210="snížená",J210,0)</f>
        <v>0</v>
      </c>
      <c r="BG210" s="168">
        <f>IF(N210="zákl. přenesená",J210,0)</f>
        <v>0</v>
      </c>
      <c r="BH210" s="168">
        <f>IF(N210="sníž. přenesená",J210,0)</f>
        <v>0</v>
      </c>
      <c r="BI210" s="168">
        <f>IF(N210="nulová",J210,0)</f>
        <v>0</v>
      </c>
      <c r="BJ210" s="19" t="s">
        <v>77</v>
      </c>
      <c r="BK210" s="168">
        <f>ROUND(I210*H210,2)</f>
        <v>0</v>
      </c>
      <c r="BL210" s="19" t="s">
        <v>118</v>
      </c>
      <c r="BM210" s="19" t="s">
        <v>318</v>
      </c>
    </row>
    <row r="211" spans="2:47" s="1" customFormat="1" ht="13.5">
      <c r="B211" s="36"/>
      <c r="D211" s="169" t="s">
        <v>119</v>
      </c>
      <c r="F211" s="257" t="s">
        <v>317</v>
      </c>
      <c r="I211" s="171"/>
      <c r="L211" s="36"/>
      <c r="M211" s="172"/>
      <c r="N211" s="37"/>
      <c r="O211" s="37"/>
      <c r="P211" s="37"/>
      <c r="Q211" s="37"/>
      <c r="R211" s="37"/>
      <c r="S211" s="37"/>
      <c r="T211" s="65"/>
      <c r="AT211" s="19" t="s">
        <v>119</v>
      </c>
      <c r="AU211" s="19" t="s">
        <v>77</v>
      </c>
    </row>
    <row r="212" spans="2:65" s="1" customFormat="1" ht="22.5" customHeight="1">
      <c r="B212" s="156"/>
      <c r="C212" s="157" t="s">
        <v>319</v>
      </c>
      <c r="D212" s="157" t="s">
        <v>115</v>
      </c>
      <c r="E212" s="158" t="s">
        <v>320</v>
      </c>
      <c r="F212" s="159" t="s">
        <v>321</v>
      </c>
      <c r="G212" s="160" t="s">
        <v>117</v>
      </c>
      <c r="H212" s="161">
        <v>1</v>
      </c>
      <c r="I212" s="162"/>
      <c r="J212" s="163">
        <f>ROUND(I212*H212,2)</f>
        <v>0</v>
      </c>
      <c r="K212" s="159" t="s">
        <v>5</v>
      </c>
      <c r="L212" s="36"/>
      <c r="M212" s="164" t="s">
        <v>5</v>
      </c>
      <c r="N212" s="165" t="s">
        <v>40</v>
      </c>
      <c r="O212" s="37"/>
      <c r="P212" s="166">
        <f>O212*H212</f>
        <v>0</v>
      </c>
      <c r="Q212" s="166">
        <v>0</v>
      </c>
      <c r="R212" s="166">
        <f>Q212*H212</f>
        <v>0</v>
      </c>
      <c r="S212" s="166">
        <v>0</v>
      </c>
      <c r="T212" s="167">
        <f>S212*H212</f>
        <v>0</v>
      </c>
      <c r="AR212" s="19" t="s">
        <v>118</v>
      </c>
      <c r="AT212" s="19" t="s">
        <v>115</v>
      </c>
      <c r="AU212" s="19" t="s">
        <v>77</v>
      </c>
      <c r="AY212" s="19" t="s">
        <v>114</v>
      </c>
      <c r="BE212" s="168">
        <f>IF(N212="základní",J212,0)</f>
        <v>0</v>
      </c>
      <c r="BF212" s="168">
        <f>IF(N212="snížená",J212,0)</f>
        <v>0</v>
      </c>
      <c r="BG212" s="168">
        <f>IF(N212="zákl. přenesená",J212,0)</f>
        <v>0</v>
      </c>
      <c r="BH212" s="168">
        <f>IF(N212="sníž. přenesená",J212,0)</f>
        <v>0</v>
      </c>
      <c r="BI212" s="168">
        <f>IF(N212="nulová",J212,0)</f>
        <v>0</v>
      </c>
      <c r="BJ212" s="19" t="s">
        <v>77</v>
      </c>
      <c r="BK212" s="168">
        <f>ROUND(I212*H212,2)</f>
        <v>0</v>
      </c>
      <c r="BL212" s="19" t="s">
        <v>118</v>
      </c>
      <c r="BM212" s="19" t="s">
        <v>322</v>
      </c>
    </row>
    <row r="213" spans="2:47" s="1" customFormat="1" ht="13.5">
      <c r="B213" s="36"/>
      <c r="D213" s="169" t="s">
        <v>119</v>
      </c>
      <c r="F213" s="257" t="s">
        <v>321</v>
      </c>
      <c r="I213" s="171"/>
      <c r="L213" s="36"/>
      <c r="M213" s="172"/>
      <c r="N213" s="37"/>
      <c r="O213" s="37"/>
      <c r="P213" s="37"/>
      <c r="Q213" s="37"/>
      <c r="R213" s="37"/>
      <c r="S213" s="37"/>
      <c r="T213" s="65"/>
      <c r="AT213" s="19" t="s">
        <v>119</v>
      </c>
      <c r="AU213" s="19" t="s">
        <v>77</v>
      </c>
    </row>
    <row r="214" spans="2:65" s="1" customFormat="1" ht="22.5" customHeight="1">
      <c r="B214" s="156"/>
      <c r="C214" s="157" t="s">
        <v>230</v>
      </c>
      <c r="D214" s="157" t="s">
        <v>115</v>
      </c>
      <c r="E214" s="158" t="s">
        <v>323</v>
      </c>
      <c r="F214" s="159" t="s">
        <v>324</v>
      </c>
      <c r="G214" s="160" t="s">
        <v>117</v>
      </c>
      <c r="H214" s="161">
        <v>3</v>
      </c>
      <c r="I214" s="162"/>
      <c r="J214" s="163">
        <f>ROUND(I214*H214,2)</f>
        <v>0</v>
      </c>
      <c r="K214" s="159" t="s">
        <v>5</v>
      </c>
      <c r="L214" s="36"/>
      <c r="M214" s="164" t="s">
        <v>5</v>
      </c>
      <c r="N214" s="165" t="s">
        <v>40</v>
      </c>
      <c r="O214" s="37"/>
      <c r="P214" s="166">
        <f>O214*H214</f>
        <v>0</v>
      </c>
      <c r="Q214" s="166">
        <v>0</v>
      </c>
      <c r="R214" s="166">
        <f>Q214*H214</f>
        <v>0</v>
      </c>
      <c r="S214" s="166">
        <v>0</v>
      </c>
      <c r="T214" s="167">
        <f>S214*H214</f>
        <v>0</v>
      </c>
      <c r="AR214" s="19" t="s">
        <v>118</v>
      </c>
      <c r="AT214" s="19" t="s">
        <v>115</v>
      </c>
      <c r="AU214" s="19" t="s">
        <v>77</v>
      </c>
      <c r="AY214" s="19" t="s">
        <v>114</v>
      </c>
      <c r="BE214" s="168">
        <f>IF(N214="základní",J214,0)</f>
        <v>0</v>
      </c>
      <c r="BF214" s="168">
        <f>IF(N214="snížená",J214,0)</f>
        <v>0</v>
      </c>
      <c r="BG214" s="168">
        <f>IF(N214="zákl. přenesená",J214,0)</f>
        <v>0</v>
      </c>
      <c r="BH214" s="168">
        <f>IF(N214="sníž. přenesená",J214,0)</f>
        <v>0</v>
      </c>
      <c r="BI214" s="168">
        <f>IF(N214="nulová",J214,0)</f>
        <v>0</v>
      </c>
      <c r="BJ214" s="19" t="s">
        <v>77</v>
      </c>
      <c r="BK214" s="168">
        <f>ROUND(I214*H214,2)</f>
        <v>0</v>
      </c>
      <c r="BL214" s="19" t="s">
        <v>118</v>
      </c>
      <c r="BM214" s="19" t="s">
        <v>325</v>
      </c>
    </row>
    <row r="215" spans="2:47" s="1" customFormat="1" ht="13.5">
      <c r="B215" s="36"/>
      <c r="D215" s="169" t="s">
        <v>119</v>
      </c>
      <c r="F215" s="257" t="s">
        <v>324</v>
      </c>
      <c r="I215" s="171"/>
      <c r="L215" s="36"/>
      <c r="M215" s="172"/>
      <c r="N215" s="37"/>
      <c r="O215" s="37"/>
      <c r="P215" s="37"/>
      <c r="Q215" s="37"/>
      <c r="R215" s="37"/>
      <c r="S215" s="37"/>
      <c r="T215" s="65"/>
      <c r="AT215" s="19" t="s">
        <v>119</v>
      </c>
      <c r="AU215" s="19" t="s">
        <v>77</v>
      </c>
    </row>
    <row r="216" spans="2:65" s="1" customFormat="1" ht="22.5" customHeight="1">
      <c r="B216" s="156"/>
      <c r="C216" s="157" t="s">
        <v>326</v>
      </c>
      <c r="D216" s="157" t="s">
        <v>115</v>
      </c>
      <c r="E216" s="158" t="s">
        <v>327</v>
      </c>
      <c r="F216" s="159" t="s">
        <v>328</v>
      </c>
      <c r="G216" s="160" t="s">
        <v>147</v>
      </c>
      <c r="H216" s="161">
        <v>8</v>
      </c>
      <c r="I216" s="162"/>
      <c r="J216" s="163">
        <f>ROUND(I216*H216,2)</f>
        <v>0</v>
      </c>
      <c r="K216" s="159" t="s">
        <v>5</v>
      </c>
      <c r="L216" s="36"/>
      <c r="M216" s="164" t="s">
        <v>5</v>
      </c>
      <c r="N216" s="165" t="s">
        <v>40</v>
      </c>
      <c r="O216" s="37"/>
      <c r="P216" s="166">
        <f>O216*H216</f>
        <v>0</v>
      </c>
      <c r="Q216" s="166">
        <v>0</v>
      </c>
      <c r="R216" s="166">
        <f>Q216*H216</f>
        <v>0</v>
      </c>
      <c r="S216" s="166">
        <v>0</v>
      </c>
      <c r="T216" s="167">
        <f>S216*H216</f>
        <v>0</v>
      </c>
      <c r="AR216" s="19" t="s">
        <v>118</v>
      </c>
      <c r="AT216" s="19" t="s">
        <v>115</v>
      </c>
      <c r="AU216" s="19" t="s">
        <v>77</v>
      </c>
      <c r="AY216" s="19" t="s">
        <v>114</v>
      </c>
      <c r="BE216" s="168">
        <f>IF(N216="základní",J216,0)</f>
        <v>0</v>
      </c>
      <c r="BF216" s="168">
        <f>IF(N216="snížená",J216,0)</f>
        <v>0</v>
      </c>
      <c r="BG216" s="168">
        <f>IF(N216="zákl. přenesená",J216,0)</f>
        <v>0</v>
      </c>
      <c r="BH216" s="168">
        <f>IF(N216="sníž. přenesená",J216,0)</f>
        <v>0</v>
      </c>
      <c r="BI216" s="168">
        <f>IF(N216="nulová",J216,0)</f>
        <v>0</v>
      </c>
      <c r="BJ216" s="19" t="s">
        <v>77</v>
      </c>
      <c r="BK216" s="168">
        <f>ROUND(I216*H216,2)</f>
        <v>0</v>
      </c>
      <c r="BL216" s="19" t="s">
        <v>118</v>
      </c>
      <c r="BM216" s="19" t="s">
        <v>329</v>
      </c>
    </row>
    <row r="217" spans="2:47" s="1" customFormat="1" ht="13.5">
      <c r="B217" s="36"/>
      <c r="D217" s="169" t="s">
        <v>119</v>
      </c>
      <c r="F217" s="257" t="s">
        <v>328</v>
      </c>
      <c r="I217" s="171"/>
      <c r="L217" s="36"/>
      <c r="M217" s="172"/>
      <c r="N217" s="37"/>
      <c r="O217" s="37"/>
      <c r="P217" s="37"/>
      <c r="Q217" s="37"/>
      <c r="R217" s="37"/>
      <c r="S217" s="37"/>
      <c r="T217" s="65"/>
      <c r="AT217" s="19" t="s">
        <v>119</v>
      </c>
      <c r="AU217" s="19" t="s">
        <v>77</v>
      </c>
    </row>
    <row r="218" spans="2:65" s="1" customFormat="1" ht="22.5" customHeight="1">
      <c r="B218" s="156"/>
      <c r="C218" s="157" t="s">
        <v>233</v>
      </c>
      <c r="D218" s="157" t="s">
        <v>115</v>
      </c>
      <c r="E218" s="158" t="s">
        <v>330</v>
      </c>
      <c r="F218" s="159" t="s">
        <v>331</v>
      </c>
      <c r="G218" s="160" t="s">
        <v>147</v>
      </c>
      <c r="H218" s="161">
        <v>70</v>
      </c>
      <c r="I218" s="162"/>
      <c r="J218" s="163">
        <f>ROUND(I218*H218,2)</f>
        <v>0</v>
      </c>
      <c r="K218" s="159" t="s">
        <v>5</v>
      </c>
      <c r="L218" s="36"/>
      <c r="M218" s="164" t="s">
        <v>5</v>
      </c>
      <c r="N218" s="165" t="s">
        <v>40</v>
      </c>
      <c r="O218" s="37"/>
      <c r="P218" s="166">
        <f>O218*H218</f>
        <v>0</v>
      </c>
      <c r="Q218" s="166">
        <v>0</v>
      </c>
      <c r="R218" s="166">
        <f>Q218*H218</f>
        <v>0</v>
      </c>
      <c r="S218" s="166">
        <v>0</v>
      </c>
      <c r="T218" s="167">
        <f>S218*H218</f>
        <v>0</v>
      </c>
      <c r="AR218" s="19" t="s">
        <v>118</v>
      </c>
      <c r="AT218" s="19" t="s">
        <v>115</v>
      </c>
      <c r="AU218" s="19" t="s">
        <v>77</v>
      </c>
      <c r="AY218" s="19" t="s">
        <v>114</v>
      </c>
      <c r="BE218" s="168">
        <f>IF(N218="základní",J218,0)</f>
        <v>0</v>
      </c>
      <c r="BF218" s="168">
        <f>IF(N218="snížená",J218,0)</f>
        <v>0</v>
      </c>
      <c r="BG218" s="168">
        <f>IF(N218="zákl. přenesená",J218,0)</f>
        <v>0</v>
      </c>
      <c r="BH218" s="168">
        <f>IF(N218="sníž. přenesená",J218,0)</f>
        <v>0</v>
      </c>
      <c r="BI218" s="168">
        <f>IF(N218="nulová",J218,0)</f>
        <v>0</v>
      </c>
      <c r="BJ218" s="19" t="s">
        <v>77</v>
      </c>
      <c r="BK218" s="168">
        <f>ROUND(I218*H218,2)</f>
        <v>0</v>
      </c>
      <c r="BL218" s="19" t="s">
        <v>118</v>
      </c>
      <c r="BM218" s="19" t="s">
        <v>332</v>
      </c>
    </row>
    <row r="219" spans="2:47" s="1" customFormat="1" ht="13.5">
      <c r="B219" s="36"/>
      <c r="D219" s="169" t="s">
        <v>119</v>
      </c>
      <c r="F219" s="257" t="s">
        <v>331</v>
      </c>
      <c r="I219" s="171"/>
      <c r="L219" s="36"/>
      <c r="M219" s="172"/>
      <c r="N219" s="37"/>
      <c r="O219" s="37"/>
      <c r="P219" s="37"/>
      <c r="Q219" s="37"/>
      <c r="R219" s="37"/>
      <c r="S219" s="37"/>
      <c r="T219" s="65"/>
      <c r="AT219" s="19" t="s">
        <v>119</v>
      </c>
      <c r="AU219" s="19" t="s">
        <v>77</v>
      </c>
    </row>
    <row r="220" spans="2:65" s="1" customFormat="1" ht="22.5" customHeight="1">
      <c r="B220" s="156"/>
      <c r="C220" s="157" t="s">
        <v>333</v>
      </c>
      <c r="D220" s="157" t="s">
        <v>115</v>
      </c>
      <c r="E220" s="158" t="s">
        <v>334</v>
      </c>
      <c r="F220" s="159" t="s">
        <v>335</v>
      </c>
      <c r="G220" s="160" t="s">
        <v>147</v>
      </c>
      <c r="H220" s="161">
        <v>21</v>
      </c>
      <c r="I220" s="162"/>
      <c r="J220" s="163">
        <f>ROUND(I220*H220,2)</f>
        <v>0</v>
      </c>
      <c r="K220" s="159" t="s">
        <v>5</v>
      </c>
      <c r="L220" s="36"/>
      <c r="M220" s="164" t="s">
        <v>5</v>
      </c>
      <c r="N220" s="165" t="s">
        <v>40</v>
      </c>
      <c r="O220" s="37"/>
      <c r="P220" s="166">
        <f>O220*H220</f>
        <v>0</v>
      </c>
      <c r="Q220" s="166">
        <v>0</v>
      </c>
      <c r="R220" s="166">
        <f>Q220*H220</f>
        <v>0</v>
      </c>
      <c r="S220" s="166">
        <v>0</v>
      </c>
      <c r="T220" s="167">
        <f>S220*H220</f>
        <v>0</v>
      </c>
      <c r="AR220" s="19" t="s">
        <v>118</v>
      </c>
      <c r="AT220" s="19" t="s">
        <v>115</v>
      </c>
      <c r="AU220" s="19" t="s">
        <v>77</v>
      </c>
      <c r="AY220" s="19" t="s">
        <v>114</v>
      </c>
      <c r="BE220" s="168">
        <f>IF(N220="základní",J220,0)</f>
        <v>0</v>
      </c>
      <c r="BF220" s="168">
        <f>IF(N220="snížená",J220,0)</f>
        <v>0</v>
      </c>
      <c r="BG220" s="168">
        <f>IF(N220="zákl. přenesená",J220,0)</f>
        <v>0</v>
      </c>
      <c r="BH220" s="168">
        <f>IF(N220="sníž. přenesená",J220,0)</f>
        <v>0</v>
      </c>
      <c r="BI220" s="168">
        <f>IF(N220="nulová",J220,0)</f>
        <v>0</v>
      </c>
      <c r="BJ220" s="19" t="s">
        <v>77</v>
      </c>
      <c r="BK220" s="168">
        <f>ROUND(I220*H220,2)</f>
        <v>0</v>
      </c>
      <c r="BL220" s="19" t="s">
        <v>118</v>
      </c>
      <c r="BM220" s="19" t="s">
        <v>336</v>
      </c>
    </row>
    <row r="221" spans="2:47" s="1" customFormat="1" ht="13.5">
      <c r="B221" s="36"/>
      <c r="D221" s="169" t="s">
        <v>119</v>
      </c>
      <c r="F221" s="257" t="s">
        <v>335</v>
      </c>
      <c r="I221" s="171"/>
      <c r="L221" s="36"/>
      <c r="M221" s="172"/>
      <c r="N221" s="37"/>
      <c r="O221" s="37"/>
      <c r="P221" s="37"/>
      <c r="Q221" s="37"/>
      <c r="R221" s="37"/>
      <c r="S221" s="37"/>
      <c r="T221" s="65"/>
      <c r="AT221" s="19" t="s">
        <v>119</v>
      </c>
      <c r="AU221" s="19" t="s">
        <v>77</v>
      </c>
    </row>
    <row r="222" spans="2:65" s="1" customFormat="1" ht="22.5" customHeight="1">
      <c r="B222" s="156"/>
      <c r="C222" s="157" t="s">
        <v>237</v>
      </c>
      <c r="D222" s="157" t="s">
        <v>115</v>
      </c>
      <c r="E222" s="158" t="s">
        <v>337</v>
      </c>
      <c r="F222" s="159" t="s">
        <v>338</v>
      </c>
      <c r="G222" s="160" t="s">
        <v>117</v>
      </c>
      <c r="H222" s="161">
        <v>14</v>
      </c>
      <c r="I222" s="162"/>
      <c r="J222" s="163">
        <f>ROUND(I222*H222,2)</f>
        <v>0</v>
      </c>
      <c r="K222" s="159" t="s">
        <v>5</v>
      </c>
      <c r="L222" s="36"/>
      <c r="M222" s="164" t="s">
        <v>5</v>
      </c>
      <c r="N222" s="165" t="s">
        <v>40</v>
      </c>
      <c r="O222" s="37"/>
      <c r="P222" s="166">
        <f>O222*H222</f>
        <v>0</v>
      </c>
      <c r="Q222" s="166">
        <v>0</v>
      </c>
      <c r="R222" s="166">
        <f>Q222*H222</f>
        <v>0</v>
      </c>
      <c r="S222" s="166">
        <v>0</v>
      </c>
      <c r="T222" s="167">
        <f>S222*H222</f>
        <v>0</v>
      </c>
      <c r="AR222" s="19" t="s">
        <v>118</v>
      </c>
      <c r="AT222" s="19" t="s">
        <v>115</v>
      </c>
      <c r="AU222" s="19" t="s">
        <v>77</v>
      </c>
      <c r="AY222" s="19" t="s">
        <v>114</v>
      </c>
      <c r="BE222" s="168">
        <f>IF(N222="základní",J222,0)</f>
        <v>0</v>
      </c>
      <c r="BF222" s="168">
        <f>IF(N222="snížená",J222,0)</f>
        <v>0</v>
      </c>
      <c r="BG222" s="168">
        <f>IF(N222="zákl. přenesená",J222,0)</f>
        <v>0</v>
      </c>
      <c r="BH222" s="168">
        <f>IF(N222="sníž. přenesená",J222,0)</f>
        <v>0</v>
      </c>
      <c r="BI222" s="168">
        <f>IF(N222="nulová",J222,0)</f>
        <v>0</v>
      </c>
      <c r="BJ222" s="19" t="s">
        <v>77</v>
      </c>
      <c r="BK222" s="168">
        <f>ROUND(I222*H222,2)</f>
        <v>0</v>
      </c>
      <c r="BL222" s="19" t="s">
        <v>118</v>
      </c>
      <c r="BM222" s="19" t="s">
        <v>339</v>
      </c>
    </row>
    <row r="223" spans="2:47" s="1" customFormat="1" ht="13.5">
      <c r="B223" s="36"/>
      <c r="D223" s="169" t="s">
        <v>119</v>
      </c>
      <c r="F223" s="257" t="s">
        <v>338</v>
      </c>
      <c r="I223" s="171"/>
      <c r="L223" s="36"/>
      <c r="M223" s="172"/>
      <c r="N223" s="37"/>
      <c r="O223" s="37"/>
      <c r="P223" s="37"/>
      <c r="Q223" s="37"/>
      <c r="R223" s="37"/>
      <c r="S223" s="37"/>
      <c r="T223" s="65"/>
      <c r="AT223" s="19" t="s">
        <v>119</v>
      </c>
      <c r="AU223" s="19" t="s">
        <v>77</v>
      </c>
    </row>
    <row r="224" spans="2:65" s="1" customFormat="1" ht="22.5" customHeight="1">
      <c r="B224" s="156"/>
      <c r="C224" s="157" t="s">
        <v>340</v>
      </c>
      <c r="D224" s="157" t="s">
        <v>115</v>
      </c>
      <c r="E224" s="158" t="s">
        <v>341</v>
      </c>
      <c r="F224" s="159" t="s">
        <v>342</v>
      </c>
      <c r="G224" s="160" t="s">
        <v>147</v>
      </c>
      <c r="H224" s="161">
        <v>7</v>
      </c>
      <c r="I224" s="162"/>
      <c r="J224" s="163">
        <f>ROUND(I224*H224,2)</f>
        <v>0</v>
      </c>
      <c r="K224" s="159" t="s">
        <v>5</v>
      </c>
      <c r="L224" s="36"/>
      <c r="M224" s="164" t="s">
        <v>5</v>
      </c>
      <c r="N224" s="165" t="s">
        <v>40</v>
      </c>
      <c r="O224" s="37"/>
      <c r="P224" s="166">
        <f>O224*H224</f>
        <v>0</v>
      </c>
      <c r="Q224" s="166">
        <v>0</v>
      </c>
      <c r="R224" s="166">
        <f>Q224*H224</f>
        <v>0</v>
      </c>
      <c r="S224" s="166">
        <v>0</v>
      </c>
      <c r="T224" s="167">
        <f>S224*H224</f>
        <v>0</v>
      </c>
      <c r="AR224" s="19" t="s">
        <v>118</v>
      </c>
      <c r="AT224" s="19" t="s">
        <v>115</v>
      </c>
      <c r="AU224" s="19" t="s">
        <v>77</v>
      </c>
      <c r="AY224" s="19" t="s">
        <v>114</v>
      </c>
      <c r="BE224" s="168">
        <f>IF(N224="základní",J224,0)</f>
        <v>0</v>
      </c>
      <c r="BF224" s="168">
        <f>IF(N224="snížená",J224,0)</f>
        <v>0</v>
      </c>
      <c r="BG224" s="168">
        <f>IF(N224="zákl. přenesená",J224,0)</f>
        <v>0</v>
      </c>
      <c r="BH224" s="168">
        <f>IF(N224="sníž. přenesená",J224,0)</f>
        <v>0</v>
      </c>
      <c r="BI224" s="168">
        <f>IF(N224="nulová",J224,0)</f>
        <v>0</v>
      </c>
      <c r="BJ224" s="19" t="s">
        <v>77</v>
      </c>
      <c r="BK224" s="168">
        <f>ROUND(I224*H224,2)</f>
        <v>0</v>
      </c>
      <c r="BL224" s="19" t="s">
        <v>118</v>
      </c>
      <c r="BM224" s="19" t="s">
        <v>343</v>
      </c>
    </row>
    <row r="225" spans="2:47" s="1" customFormat="1" ht="13.5">
      <c r="B225" s="36"/>
      <c r="D225" s="169" t="s">
        <v>119</v>
      </c>
      <c r="F225" s="257" t="s">
        <v>342</v>
      </c>
      <c r="I225" s="171"/>
      <c r="L225" s="36"/>
      <c r="M225" s="172"/>
      <c r="N225" s="37"/>
      <c r="O225" s="37"/>
      <c r="P225" s="37"/>
      <c r="Q225" s="37"/>
      <c r="R225" s="37"/>
      <c r="S225" s="37"/>
      <c r="T225" s="65"/>
      <c r="AT225" s="19" t="s">
        <v>119</v>
      </c>
      <c r="AU225" s="19" t="s">
        <v>77</v>
      </c>
    </row>
    <row r="226" spans="2:65" s="1" customFormat="1" ht="22.5" customHeight="1">
      <c r="B226" s="156"/>
      <c r="C226" s="157" t="s">
        <v>240</v>
      </c>
      <c r="D226" s="157" t="s">
        <v>115</v>
      </c>
      <c r="E226" s="158" t="s">
        <v>344</v>
      </c>
      <c r="F226" s="159" t="s">
        <v>345</v>
      </c>
      <c r="G226" s="160" t="s">
        <v>147</v>
      </c>
      <c r="H226" s="161">
        <v>156</v>
      </c>
      <c r="I226" s="162"/>
      <c r="J226" s="163">
        <f>ROUND(I226*H226,2)</f>
        <v>0</v>
      </c>
      <c r="K226" s="159" t="s">
        <v>5</v>
      </c>
      <c r="L226" s="36"/>
      <c r="M226" s="164" t="s">
        <v>5</v>
      </c>
      <c r="N226" s="165" t="s">
        <v>40</v>
      </c>
      <c r="O226" s="37"/>
      <c r="P226" s="166">
        <f>O226*H226</f>
        <v>0</v>
      </c>
      <c r="Q226" s="166">
        <v>0</v>
      </c>
      <c r="R226" s="166">
        <f>Q226*H226</f>
        <v>0</v>
      </c>
      <c r="S226" s="166">
        <v>0</v>
      </c>
      <c r="T226" s="167">
        <f>S226*H226</f>
        <v>0</v>
      </c>
      <c r="AR226" s="19" t="s">
        <v>118</v>
      </c>
      <c r="AT226" s="19" t="s">
        <v>115</v>
      </c>
      <c r="AU226" s="19" t="s">
        <v>77</v>
      </c>
      <c r="AY226" s="19" t="s">
        <v>114</v>
      </c>
      <c r="BE226" s="168">
        <f>IF(N226="základní",J226,0)</f>
        <v>0</v>
      </c>
      <c r="BF226" s="168">
        <f>IF(N226="snížená",J226,0)</f>
        <v>0</v>
      </c>
      <c r="BG226" s="168">
        <f>IF(N226="zákl. přenesená",J226,0)</f>
        <v>0</v>
      </c>
      <c r="BH226" s="168">
        <f>IF(N226="sníž. přenesená",J226,0)</f>
        <v>0</v>
      </c>
      <c r="BI226" s="168">
        <f>IF(N226="nulová",J226,0)</f>
        <v>0</v>
      </c>
      <c r="BJ226" s="19" t="s">
        <v>77</v>
      </c>
      <c r="BK226" s="168">
        <f>ROUND(I226*H226,2)</f>
        <v>0</v>
      </c>
      <c r="BL226" s="19" t="s">
        <v>118</v>
      </c>
      <c r="BM226" s="19" t="s">
        <v>346</v>
      </c>
    </row>
    <row r="227" spans="2:47" s="1" customFormat="1" ht="13.5">
      <c r="B227" s="36"/>
      <c r="D227" s="169" t="s">
        <v>119</v>
      </c>
      <c r="F227" s="257" t="s">
        <v>345</v>
      </c>
      <c r="I227" s="171"/>
      <c r="L227" s="36"/>
      <c r="M227" s="172"/>
      <c r="N227" s="37"/>
      <c r="O227" s="37"/>
      <c r="P227" s="37"/>
      <c r="Q227" s="37"/>
      <c r="R227" s="37"/>
      <c r="S227" s="37"/>
      <c r="T227" s="65"/>
      <c r="AT227" s="19" t="s">
        <v>119</v>
      </c>
      <c r="AU227" s="19" t="s">
        <v>77</v>
      </c>
    </row>
    <row r="228" spans="2:65" s="1" customFormat="1" ht="22.5" customHeight="1">
      <c r="B228" s="156"/>
      <c r="C228" s="157" t="s">
        <v>347</v>
      </c>
      <c r="D228" s="157" t="s">
        <v>115</v>
      </c>
      <c r="E228" s="158" t="s">
        <v>348</v>
      </c>
      <c r="F228" s="159" t="s">
        <v>349</v>
      </c>
      <c r="G228" s="160" t="s">
        <v>117</v>
      </c>
      <c r="H228" s="161">
        <v>2</v>
      </c>
      <c r="I228" s="162"/>
      <c r="J228" s="163">
        <f>ROUND(I228*H228,2)</f>
        <v>0</v>
      </c>
      <c r="K228" s="159" t="s">
        <v>5</v>
      </c>
      <c r="L228" s="36"/>
      <c r="M228" s="164" t="s">
        <v>5</v>
      </c>
      <c r="N228" s="165" t="s">
        <v>40</v>
      </c>
      <c r="O228" s="37"/>
      <c r="P228" s="166">
        <f>O228*H228</f>
        <v>0</v>
      </c>
      <c r="Q228" s="166">
        <v>0</v>
      </c>
      <c r="R228" s="166">
        <f>Q228*H228</f>
        <v>0</v>
      </c>
      <c r="S228" s="166">
        <v>0</v>
      </c>
      <c r="T228" s="167">
        <f>S228*H228</f>
        <v>0</v>
      </c>
      <c r="AR228" s="19" t="s">
        <v>118</v>
      </c>
      <c r="AT228" s="19" t="s">
        <v>115</v>
      </c>
      <c r="AU228" s="19" t="s">
        <v>77</v>
      </c>
      <c r="AY228" s="19" t="s">
        <v>114</v>
      </c>
      <c r="BE228" s="168">
        <f>IF(N228="základní",J228,0)</f>
        <v>0</v>
      </c>
      <c r="BF228" s="168">
        <f>IF(N228="snížená",J228,0)</f>
        <v>0</v>
      </c>
      <c r="BG228" s="168">
        <f>IF(N228="zákl. přenesená",J228,0)</f>
        <v>0</v>
      </c>
      <c r="BH228" s="168">
        <f>IF(N228="sníž. přenesená",J228,0)</f>
        <v>0</v>
      </c>
      <c r="BI228" s="168">
        <f>IF(N228="nulová",J228,0)</f>
        <v>0</v>
      </c>
      <c r="BJ228" s="19" t="s">
        <v>77</v>
      </c>
      <c r="BK228" s="168">
        <f>ROUND(I228*H228,2)</f>
        <v>0</v>
      </c>
      <c r="BL228" s="19" t="s">
        <v>118</v>
      </c>
      <c r="BM228" s="19" t="s">
        <v>350</v>
      </c>
    </row>
    <row r="229" spans="2:47" s="1" customFormat="1" ht="13.5">
      <c r="B229" s="36"/>
      <c r="D229" s="169" t="s">
        <v>119</v>
      </c>
      <c r="F229" s="257" t="s">
        <v>349</v>
      </c>
      <c r="I229" s="171"/>
      <c r="L229" s="36"/>
      <c r="M229" s="172"/>
      <c r="N229" s="37"/>
      <c r="O229" s="37"/>
      <c r="P229" s="37"/>
      <c r="Q229" s="37"/>
      <c r="R229" s="37"/>
      <c r="S229" s="37"/>
      <c r="T229" s="65"/>
      <c r="AT229" s="19" t="s">
        <v>119</v>
      </c>
      <c r="AU229" s="19" t="s">
        <v>77</v>
      </c>
    </row>
    <row r="230" spans="2:65" s="1" customFormat="1" ht="22.5" customHeight="1">
      <c r="B230" s="156"/>
      <c r="C230" s="157" t="s">
        <v>243</v>
      </c>
      <c r="D230" s="157" t="s">
        <v>115</v>
      </c>
      <c r="E230" s="158" t="s">
        <v>351</v>
      </c>
      <c r="F230" s="159" t="s">
        <v>352</v>
      </c>
      <c r="G230" s="160" t="s">
        <v>117</v>
      </c>
      <c r="H230" s="161">
        <v>2</v>
      </c>
      <c r="I230" s="162"/>
      <c r="J230" s="163">
        <f>ROUND(I230*H230,2)</f>
        <v>0</v>
      </c>
      <c r="K230" s="159" t="s">
        <v>5</v>
      </c>
      <c r="L230" s="36"/>
      <c r="M230" s="164" t="s">
        <v>5</v>
      </c>
      <c r="N230" s="165" t="s">
        <v>40</v>
      </c>
      <c r="O230" s="37"/>
      <c r="P230" s="166">
        <f>O230*H230</f>
        <v>0</v>
      </c>
      <c r="Q230" s="166">
        <v>0</v>
      </c>
      <c r="R230" s="166">
        <f>Q230*H230</f>
        <v>0</v>
      </c>
      <c r="S230" s="166">
        <v>0</v>
      </c>
      <c r="T230" s="167">
        <f>S230*H230</f>
        <v>0</v>
      </c>
      <c r="AR230" s="19" t="s">
        <v>118</v>
      </c>
      <c r="AT230" s="19" t="s">
        <v>115</v>
      </c>
      <c r="AU230" s="19" t="s">
        <v>77</v>
      </c>
      <c r="AY230" s="19" t="s">
        <v>114</v>
      </c>
      <c r="BE230" s="168">
        <f>IF(N230="základní",J230,0)</f>
        <v>0</v>
      </c>
      <c r="BF230" s="168">
        <f>IF(N230="snížená",J230,0)</f>
        <v>0</v>
      </c>
      <c r="BG230" s="168">
        <f>IF(N230="zákl. přenesená",J230,0)</f>
        <v>0</v>
      </c>
      <c r="BH230" s="168">
        <f>IF(N230="sníž. přenesená",J230,0)</f>
        <v>0</v>
      </c>
      <c r="BI230" s="168">
        <f>IF(N230="nulová",J230,0)</f>
        <v>0</v>
      </c>
      <c r="BJ230" s="19" t="s">
        <v>77</v>
      </c>
      <c r="BK230" s="168">
        <f>ROUND(I230*H230,2)</f>
        <v>0</v>
      </c>
      <c r="BL230" s="19" t="s">
        <v>118</v>
      </c>
      <c r="BM230" s="19" t="s">
        <v>353</v>
      </c>
    </row>
    <row r="231" spans="2:47" s="1" customFormat="1" ht="13.5">
      <c r="B231" s="36"/>
      <c r="D231" s="169" t="s">
        <v>119</v>
      </c>
      <c r="F231" s="257" t="s">
        <v>352</v>
      </c>
      <c r="I231" s="171"/>
      <c r="L231" s="36"/>
      <c r="M231" s="172"/>
      <c r="N231" s="37"/>
      <c r="O231" s="37"/>
      <c r="P231" s="37"/>
      <c r="Q231" s="37"/>
      <c r="R231" s="37"/>
      <c r="S231" s="37"/>
      <c r="T231" s="65"/>
      <c r="AT231" s="19" t="s">
        <v>119</v>
      </c>
      <c r="AU231" s="19" t="s">
        <v>77</v>
      </c>
    </row>
    <row r="232" spans="2:65" s="1" customFormat="1" ht="22.5" customHeight="1">
      <c r="B232" s="156"/>
      <c r="C232" s="157" t="s">
        <v>354</v>
      </c>
      <c r="D232" s="157" t="s">
        <v>115</v>
      </c>
      <c r="E232" s="158" t="s">
        <v>355</v>
      </c>
      <c r="F232" s="159" t="s">
        <v>356</v>
      </c>
      <c r="G232" s="160" t="s">
        <v>117</v>
      </c>
      <c r="H232" s="161">
        <v>2</v>
      </c>
      <c r="I232" s="162"/>
      <c r="J232" s="163">
        <f>ROUND(I232*H232,2)</f>
        <v>0</v>
      </c>
      <c r="K232" s="159" t="s">
        <v>5</v>
      </c>
      <c r="L232" s="36"/>
      <c r="M232" s="164" t="s">
        <v>5</v>
      </c>
      <c r="N232" s="165" t="s">
        <v>40</v>
      </c>
      <c r="O232" s="37"/>
      <c r="P232" s="166">
        <f>O232*H232</f>
        <v>0</v>
      </c>
      <c r="Q232" s="166">
        <v>0</v>
      </c>
      <c r="R232" s="166">
        <f>Q232*H232</f>
        <v>0</v>
      </c>
      <c r="S232" s="166">
        <v>0</v>
      </c>
      <c r="T232" s="167">
        <f>S232*H232</f>
        <v>0</v>
      </c>
      <c r="AR232" s="19" t="s">
        <v>118</v>
      </c>
      <c r="AT232" s="19" t="s">
        <v>115</v>
      </c>
      <c r="AU232" s="19" t="s">
        <v>77</v>
      </c>
      <c r="AY232" s="19" t="s">
        <v>114</v>
      </c>
      <c r="BE232" s="168">
        <f>IF(N232="základní",J232,0)</f>
        <v>0</v>
      </c>
      <c r="BF232" s="168">
        <f>IF(N232="snížená",J232,0)</f>
        <v>0</v>
      </c>
      <c r="BG232" s="168">
        <f>IF(N232="zákl. přenesená",J232,0)</f>
        <v>0</v>
      </c>
      <c r="BH232" s="168">
        <f>IF(N232="sníž. přenesená",J232,0)</f>
        <v>0</v>
      </c>
      <c r="BI232" s="168">
        <f>IF(N232="nulová",J232,0)</f>
        <v>0</v>
      </c>
      <c r="BJ232" s="19" t="s">
        <v>77</v>
      </c>
      <c r="BK232" s="168">
        <f>ROUND(I232*H232,2)</f>
        <v>0</v>
      </c>
      <c r="BL232" s="19" t="s">
        <v>118</v>
      </c>
      <c r="BM232" s="19" t="s">
        <v>357</v>
      </c>
    </row>
    <row r="233" spans="2:47" s="1" customFormat="1" ht="13.5">
      <c r="B233" s="36"/>
      <c r="D233" s="169" t="s">
        <v>119</v>
      </c>
      <c r="F233" s="257" t="s">
        <v>356</v>
      </c>
      <c r="I233" s="171"/>
      <c r="L233" s="36"/>
      <c r="M233" s="172"/>
      <c r="N233" s="37"/>
      <c r="O233" s="37"/>
      <c r="P233" s="37"/>
      <c r="Q233" s="37"/>
      <c r="R233" s="37"/>
      <c r="S233" s="37"/>
      <c r="T233" s="65"/>
      <c r="AT233" s="19" t="s">
        <v>119</v>
      </c>
      <c r="AU233" s="19" t="s">
        <v>77</v>
      </c>
    </row>
    <row r="234" spans="2:65" s="1" customFormat="1" ht="22.5" customHeight="1">
      <c r="B234" s="156"/>
      <c r="C234" s="157" t="s">
        <v>245</v>
      </c>
      <c r="D234" s="157" t="s">
        <v>115</v>
      </c>
      <c r="E234" s="158" t="s">
        <v>358</v>
      </c>
      <c r="F234" s="159" t="s">
        <v>359</v>
      </c>
      <c r="G234" s="160" t="s">
        <v>117</v>
      </c>
      <c r="H234" s="161">
        <v>2</v>
      </c>
      <c r="I234" s="162"/>
      <c r="J234" s="163">
        <f>ROUND(I234*H234,2)</f>
        <v>0</v>
      </c>
      <c r="K234" s="159" t="s">
        <v>5</v>
      </c>
      <c r="L234" s="36"/>
      <c r="M234" s="164" t="s">
        <v>5</v>
      </c>
      <c r="N234" s="165" t="s">
        <v>40</v>
      </c>
      <c r="O234" s="37"/>
      <c r="P234" s="166">
        <f>O234*H234</f>
        <v>0</v>
      </c>
      <c r="Q234" s="166">
        <v>0</v>
      </c>
      <c r="R234" s="166">
        <f>Q234*H234</f>
        <v>0</v>
      </c>
      <c r="S234" s="166">
        <v>0</v>
      </c>
      <c r="T234" s="167">
        <f>S234*H234</f>
        <v>0</v>
      </c>
      <c r="AR234" s="19" t="s">
        <v>118</v>
      </c>
      <c r="AT234" s="19" t="s">
        <v>115</v>
      </c>
      <c r="AU234" s="19" t="s">
        <v>77</v>
      </c>
      <c r="AY234" s="19" t="s">
        <v>114</v>
      </c>
      <c r="BE234" s="168">
        <f>IF(N234="základní",J234,0)</f>
        <v>0</v>
      </c>
      <c r="BF234" s="168">
        <f>IF(N234="snížená",J234,0)</f>
        <v>0</v>
      </c>
      <c r="BG234" s="168">
        <f>IF(N234="zákl. přenesená",J234,0)</f>
        <v>0</v>
      </c>
      <c r="BH234" s="168">
        <f>IF(N234="sníž. přenesená",J234,0)</f>
        <v>0</v>
      </c>
      <c r="BI234" s="168">
        <f>IF(N234="nulová",J234,0)</f>
        <v>0</v>
      </c>
      <c r="BJ234" s="19" t="s">
        <v>77</v>
      </c>
      <c r="BK234" s="168">
        <f>ROUND(I234*H234,2)</f>
        <v>0</v>
      </c>
      <c r="BL234" s="19" t="s">
        <v>118</v>
      </c>
      <c r="BM234" s="19" t="s">
        <v>360</v>
      </c>
    </row>
    <row r="235" spans="2:47" s="1" customFormat="1" ht="13.5">
      <c r="B235" s="36"/>
      <c r="D235" s="169" t="s">
        <v>119</v>
      </c>
      <c r="F235" s="257" t="s">
        <v>359</v>
      </c>
      <c r="I235" s="171"/>
      <c r="L235" s="36"/>
      <c r="M235" s="172"/>
      <c r="N235" s="37"/>
      <c r="O235" s="37"/>
      <c r="P235" s="37"/>
      <c r="Q235" s="37"/>
      <c r="R235" s="37"/>
      <c r="S235" s="37"/>
      <c r="T235" s="65"/>
      <c r="AT235" s="19" t="s">
        <v>119</v>
      </c>
      <c r="AU235" s="19" t="s">
        <v>77</v>
      </c>
    </row>
    <row r="236" spans="2:65" s="1" customFormat="1" ht="22.5" customHeight="1">
      <c r="B236" s="156"/>
      <c r="C236" s="157" t="s">
        <v>361</v>
      </c>
      <c r="D236" s="157" t="s">
        <v>115</v>
      </c>
      <c r="E236" s="158" t="s">
        <v>362</v>
      </c>
      <c r="F236" s="159" t="s">
        <v>363</v>
      </c>
      <c r="G236" s="160" t="s">
        <v>117</v>
      </c>
      <c r="H236" s="161">
        <v>2</v>
      </c>
      <c r="I236" s="162"/>
      <c r="J236" s="163">
        <f>ROUND(I236*H236,2)</f>
        <v>0</v>
      </c>
      <c r="K236" s="159" t="s">
        <v>5</v>
      </c>
      <c r="L236" s="36"/>
      <c r="M236" s="164" t="s">
        <v>5</v>
      </c>
      <c r="N236" s="165" t="s">
        <v>40</v>
      </c>
      <c r="O236" s="37"/>
      <c r="P236" s="166">
        <f>O236*H236</f>
        <v>0</v>
      </c>
      <c r="Q236" s="166">
        <v>0</v>
      </c>
      <c r="R236" s="166">
        <f>Q236*H236</f>
        <v>0</v>
      </c>
      <c r="S236" s="166">
        <v>0</v>
      </c>
      <c r="T236" s="167">
        <f>S236*H236</f>
        <v>0</v>
      </c>
      <c r="AR236" s="19" t="s">
        <v>118</v>
      </c>
      <c r="AT236" s="19" t="s">
        <v>115</v>
      </c>
      <c r="AU236" s="19" t="s">
        <v>77</v>
      </c>
      <c r="AY236" s="19" t="s">
        <v>114</v>
      </c>
      <c r="BE236" s="168">
        <f>IF(N236="základní",J236,0)</f>
        <v>0</v>
      </c>
      <c r="BF236" s="168">
        <f>IF(N236="snížená",J236,0)</f>
        <v>0</v>
      </c>
      <c r="BG236" s="168">
        <f>IF(N236="zákl. přenesená",J236,0)</f>
        <v>0</v>
      </c>
      <c r="BH236" s="168">
        <f>IF(N236="sníž. přenesená",J236,0)</f>
        <v>0</v>
      </c>
      <c r="BI236" s="168">
        <f>IF(N236="nulová",J236,0)</f>
        <v>0</v>
      </c>
      <c r="BJ236" s="19" t="s">
        <v>77</v>
      </c>
      <c r="BK236" s="168">
        <f>ROUND(I236*H236,2)</f>
        <v>0</v>
      </c>
      <c r="BL236" s="19" t="s">
        <v>118</v>
      </c>
      <c r="BM236" s="19" t="s">
        <v>364</v>
      </c>
    </row>
    <row r="237" spans="2:47" s="1" customFormat="1" ht="13.5">
      <c r="B237" s="36"/>
      <c r="D237" s="169" t="s">
        <v>119</v>
      </c>
      <c r="F237" s="257" t="s">
        <v>363</v>
      </c>
      <c r="I237" s="171"/>
      <c r="L237" s="36"/>
      <c r="M237" s="172"/>
      <c r="N237" s="37"/>
      <c r="O237" s="37"/>
      <c r="P237" s="37"/>
      <c r="Q237" s="37"/>
      <c r="R237" s="37"/>
      <c r="S237" s="37"/>
      <c r="T237" s="65"/>
      <c r="AT237" s="19" t="s">
        <v>119</v>
      </c>
      <c r="AU237" s="19" t="s">
        <v>77</v>
      </c>
    </row>
    <row r="238" spans="2:65" s="1" customFormat="1" ht="22.5" customHeight="1">
      <c r="B238" s="156"/>
      <c r="C238" s="157" t="s">
        <v>248</v>
      </c>
      <c r="D238" s="157" t="s">
        <v>115</v>
      </c>
      <c r="E238" s="158" t="s">
        <v>365</v>
      </c>
      <c r="F238" s="159" t="s">
        <v>366</v>
      </c>
      <c r="G238" s="160" t="s">
        <v>117</v>
      </c>
      <c r="H238" s="161">
        <v>2</v>
      </c>
      <c r="I238" s="162"/>
      <c r="J238" s="163">
        <f>ROUND(I238*H238,2)</f>
        <v>0</v>
      </c>
      <c r="K238" s="159" t="s">
        <v>5</v>
      </c>
      <c r="L238" s="36"/>
      <c r="M238" s="164" t="s">
        <v>5</v>
      </c>
      <c r="N238" s="165" t="s">
        <v>40</v>
      </c>
      <c r="O238" s="37"/>
      <c r="P238" s="166">
        <f>O238*H238</f>
        <v>0</v>
      </c>
      <c r="Q238" s="166">
        <v>0</v>
      </c>
      <c r="R238" s="166">
        <f>Q238*H238</f>
        <v>0</v>
      </c>
      <c r="S238" s="166">
        <v>0</v>
      </c>
      <c r="T238" s="167">
        <f>S238*H238</f>
        <v>0</v>
      </c>
      <c r="AR238" s="19" t="s">
        <v>118</v>
      </c>
      <c r="AT238" s="19" t="s">
        <v>115</v>
      </c>
      <c r="AU238" s="19" t="s">
        <v>77</v>
      </c>
      <c r="AY238" s="19" t="s">
        <v>114</v>
      </c>
      <c r="BE238" s="168">
        <f>IF(N238="základní",J238,0)</f>
        <v>0</v>
      </c>
      <c r="BF238" s="168">
        <f>IF(N238="snížená",J238,0)</f>
        <v>0</v>
      </c>
      <c r="BG238" s="168">
        <f>IF(N238="zákl. přenesená",J238,0)</f>
        <v>0</v>
      </c>
      <c r="BH238" s="168">
        <f>IF(N238="sníž. přenesená",J238,0)</f>
        <v>0</v>
      </c>
      <c r="BI238" s="168">
        <f>IF(N238="nulová",J238,0)</f>
        <v>0</v>
      </c>
      <c r="BJ238" s="19" t="s">
        <v>77</v>
      </c>
      <c r="BK238" s="168">
        <f>ROUND(I238*H238,2)</f>
        <v>0</v>
      </c>
      <c r="BL238" s="19" t="s">
        <v>118</v>
      </c>
      <c r="BM238" s="19" t="s">
        <v>367</v>
      </c>
    </row>
    <row r="239" spans="2:47" s="1" customFormat="1" ht="13.5">
      <c r="B239" s="36"/>
      <c r="D239" s="169" t="s">
        <v>119</v>
      </c>
      <c r="F239" s="257" t="s">
        <v>366</v>
      </c>
      <c r="I239" s="171"/>
      <c r="L239" s="36"/>
      <c r="M239" s="172"/>
      <c r="N239" s="37"/>
      <c r="O239" s="37"/>
      <c r="P239" s="37"/>
      <c r="Q239" s="37"/>
      <c r="R239" s="37"/>
      <c r="S239" s="37"/>
      <c r="T239" s="65"/>
      <c r="AT239" s="19" t="s">
        <v>119</v>
      </c>
      <c r="AU239" s="19" t="s">
        <v>77</v>
      </c>
    </row>
    <row r="240" spans="2:65" s="1" customFormat="1" ht="22.5" customHeight="1">
      <c r="B240" s="156"/>
      <c r="C240" s="157" t="s">
        <v>368</v>
      </c>
      <c r="D240" s="157" t="s">
        <v>115</v>
      </c>
      <c r="E240" s="158" t="s">
        <v>365</v>
      </c>
      <c r="F240" s="159" t="s">
        <v>366</v>
      </c>
      <c r="G240" s="160" t="s">
        <v>117</v>
      </c>
      <c r="H240" s="161">
        <v>2</v>
      </c>
      <c r="I240" s="162"/>
      <c r="J240" s="163">
        <f>ROUND(I240*H240,2)</f>
        <v>0</v>
      </c>
      <c r="K240" s="159" t="s">
        <v>5</v>
      </c>
      <c r="L240" s="36"/>
      <c r="M240" s="164" t="s">
        <v>5</v>
      </c>
      <c r="N240" s="165" t="s">
        <v>40</v>
      </c>
      <c r="O240" s="37"/>
      <c r="P240" s="166">
        <f>O240*H240</f>
        <v>0</v>
      </c>
      <c r="Q240" s="166">
        <v>0</v>
      </c>
      <c r="R240" s="166">
        <f>Q240*H240</f>
        <v>0</v>
      </c>
      <c r="S240" s="166">
        <v>0</v>
      </c>
      <c r="T240" s="167">
        <f>S240*H240</f>
        <v>0</v>
      </c>
      <c r="AR240" s="19" t="s">
        <v>118</v>
      </c>
      <c r="AT240" s="19" t="s">
        <v>115</v>
      </c>
      <c r="AU240" s="19" t="s">
        <v>77</v>
      </c>
      <c r="AY240" s="19" t="s">
        <v>114</v>
      </c>
      <c r="BE240" s="168">
        <f>IF(N240="základní",J240,0)</f>
        <v>0</v>
      </c>
      <c r="BF240" s="168">
        <f>IF(N240="snížená",J240,0)</f>
        <v>0</v>
      </c>
      <c r="BG240" s="168">
        <f>IF(N240="zákl. přenesená",J240,0)</f>
        <v>0</v>
      </c>
      <c r="BH240" s="168">
        <f>IF(N240="sníž. přenesená",J240,0)</f>
        <v>0</v>
      </c>
      <c r="BI240" s="168">
        <f>IF(N240="nulová",J240,0)</f>
        <v>0</v>
      </c>
      <c r="BJ240" s="19" t="s">
        <v>77</v>
      </c>
      <c r="BK240" s="168">
        <f>ROUND(I240*H240,2)</f>
        <v>0</v>
      </c>
      <c r="BL240" s="19" t="s">
        <v>118</v>
      </c>
      <c r="BM240" s="19" t="s">
        <v>369</v>
      </c>
    </row>
    <row r="241" spans="2:47" s="1" customFormat="1" ht="13.5">
      <c r="B241" s="36"/>
      <c r="D241" s="169" t="s">
        <v>119</v>
      </c>
      <c r="F241" s="257" t="s">
        <v>366</v>
      </c>
      <c r="I241" s="171"/>
      <c r="L241" s="36"/>
      <c r="M241" s="172"/>
      <c r="N241" s="37"/>
      <c r="O241" s="37"/>
      <c r="P241" s="37"/>
      <c r="Q241" s="37"/>
      <c r="R241" s="37"/>
      <c r="S241" s="37"/>
      <c r="T241" s="65"/>
      <c r="AT241" s="19" t="s">
        <v>119</v>
      </c>
      <c r="AU241" s="19" t="s">
        <v>77</v>
      </c>
    </row>
    <row r="242" spans="2:65" s="1" customFormat="1" ht="22.5" customHeight="1">
      <c r="B242" s="156"/>
      <c r="C242" s="157" t="s">
        <v>250</v>
      </c>
      <c r="D242" s="157" t="s">
        <v>115</v>
      </c>
      <c r="E242" s="158" t="s">
        <v>370</v>
      </c>
      <c r="F242" s="159" t="s">
        <v>371</v>
      </c>
      <c r="G242" s="160" t="s">
        <v>117</v>
      </c>
      <c r="H242" s="161">
        <v>87</v>
      </c>
      <c r="I242" s="162"/>
      <c r="J242" s="163">
        <f>ROUND(I242*H242,2)</f>
        <v>0</v>
      </c>
      <c r="K242" s="159" t="s">
        <v>5</v>
      </c>
      <c r="L242" s="36"/>
      <c r="M242" s="164" t="s">
        <v>5</v>
      </c>
      <c r="N242" s="165" t="s">
        <v>40</v>
      </c>
      <c r="O242" s="37"/>
      <c r="P242" s="166">
        <f>O242*H242</f>
        <v>0</v>
      </c>
      <c r="Q242" s="166">
        <v>0</v>
      </c>
      <c r="R242" s="166">
        <f>Q242*H242</f>
        <v>0</v>
      </c>
      <c r="S242" s="166">
        <v>0</v>
      </c>
      <c r="T242" s="167">
        <f>S242*H242</f>
        <v>0</v>
      </c>
      <c r="AR242" s="19" t="s">
        <v>118</v>
      </c>
      <c r="AT242" s="19" t="s">
        <v>115</v>
      </c>
      <c r="AU242" s="19" t="s">
        <v>77</v>
      </c>
      <c r="AY242" s="19" t="s">
        <v>114</v>
      </c>
      <c r="BE242" s="168">
        <f>IF(N242="základní",J242,0)</f>
        <v>0</v>
      </c>
      <c r="BF242" s="168">
        <f>IF(N242="snížená",J242,0)</f>
        <v>0</v>
      </c>
      <c r="BG242" s="168">
        <f>IF(N242="zákl. přenesená",J242,0)</f>
        <v>0</v>
      </c>
      <c r="BH242" s="168">
        <f>IF(N242="sníž. přenesená",J242,0)</f>
        <v>0</v>
      </c>
      <c r="BI242" s="168">
        <f>IF(N242="nulová",J242,0)</f>
        <v>0</v>
      </c>
      <c r="BJ242" s="19" t="s">
        <v>77</v>
      </c>
      <c r="BK242" s="168">
        <f>ROUND(I242*H242,2)</f>
        <v>0</v>
      </c>
      <c r="BL242" s="19" t="s">
        <v>118</v>
      </c>
      <c r="BM242" s="19" t="s">
        <v>372</v>
      </c>
    </row>
    <row r="243" spans="2:47" s="1" customFormat="1" ht="13.5">
      <c r="B243" s="36"/>
      <c r="D243" s="169" t="s">
        <v>119</v>
      </c>
      <c r="F243" s="257" t="s">
        <v>371</v>
      </c>
      <c r="I243" s="171"/>
      <c r="L243" s="36"/>
      <c r="M243" s="172"/>
      <c r="N243" s="37"/>
      <c r="O243" s="37"/>
      <c r="P243" s="37"/>
      <c r="Q243" s="37"/>
      <c r="R243" s="37"/>
      <c r="S243" s="37"/>
      <c r="T243" s="65"/>
      <c r="AT243" s="19" t="s">
        <v>119</v>
      </c>
      <c r="AU243" s="19" t="s">
        <v>77</v>
      </c>
    </row>
    <row r="244" spans="2:65" s="1" customFormat="1" ht="22.5" customHeight="1">
      <c r="B244" s="156"/>
      <c r="C244" s="157" t="s">
        <v>373</v>
      </c>
      <c r="D244" s="157" t="s">
        <v>115</v>
      </c>
      <c r="E244" s="158" t="s">
        <v>374</v>
      </c>
      <c r="F244" s="159" t="s">
        <v>375</v>
      </c>
      <c r="G244" s="160" t="s">
        <v>117</v>
      </c>
      <c r="H244" s="161">
        <v>7</v>
      </c>
      <c r="I244" s="162"/>
      <c r="J244" s="163">
        <f>ROUND(I244*H244,2)</f>
        <v>0</v>
      </c>
      <c r="K244" s="159" t="s">
        <v>5</v>
      </c>
      <c r="L244" s="36"/>
      <c r="M244" s="164" t="s">
        <v>5</v>
      </c>
      <c r="N244" s="165" t="s">
        <v>40</v>
      </c>
      <c r="O244" s="37"/>
      <c r="P244" s="166">
        <f>O244*H244</f>
        <v>0</v>
      </c>
      <c r="Q244" s="166">
        <v>0</v>
      </c>
      <c r="R244" s="166">
        <f>Q244*H244</f>
        <v>0</v>
      </c>
      <c r="S244" s="166">
        <v>0</v>
      </c>
      <c r="T244" s="167">
        <f>S244*H244</f>
        <v>0</v>
      </c>
      <c r="AR244" s="19" t="s">
        <v>118</v>
      </c>
      <c r="AT244" s="19" t="s">
        <v>115</v>
      </c>
      <c r="AU244" s="19" t="s">
        <v>77</v>
      </c>
      <c r="AY244" s="19" t="s">
        <v>114</v>
      </c>
      <c r="BE244" s="168">
        <f>IF(N244="základní",J244,0)</f>
        <v>0</v>
      </c>
      <c r="BF244" s="168">
        <f>IF(N244="snížená",J244,0)</f>
        <v>0</v>
      </c>
      <c r="BG244" s="168">
        <f>IF(N244="zákl. přenesená",J244,0)</f>
        <v>0</v>
      </c>
      <c r="BH244" s="168">
        <f>IF(N244="sníž. přenesená",J244,0)</f>
        <v>0</v>
      </c>
      <c r="BI244" s="168">
        <f>IF(N244="nulová",J244,0)</f>
        <v>0</v>
      </c>
      <c r="BJ244" s="19" t="s">
        <v>77</v>
      </c>
      <c r="BK244" s="168">
        <f>ROUND(I244*H244,2)</f>
        <v>0</v>
      </c>
      <c r="BL244" s="19" t="s">
        <v>118</v>
      </c>
      <c r="BM244" s="19" t="s">
        <v>376</v>
      </c>
    </row>
    <row r="245" spans="2:47" s="1" customFormat="1" ht="13.5">
      <c r="B245" s="36"/>
      <c r="D245" s="169" t="s">
        <v>119</v>
      </c>
      <c r="F245" s="257" t="s">
        <v>375</v>
      </c>
      <c r="I245" s="171"/>
      <c r="L245" s="36"/>
      <c r="M245" s="172"/>
      <c r="N245" s="37"/>
      <c r="O245" s="37"/>
      <c r="P245" s="37"/>
      <c r="Q245" s="37"/>
      <c r="R245" s="37"/>
      <c r="S245" s="37"/>
      <c r="T245" s="65"/>
      <c r="AT245" s="19" t="s">
        <v>119</v>
      </c>
      <c r="AU245" s="19" t="s">
        <v>77</v>
      </c>
    </row>
    <row r="246" spans="2:65" s="1" customFormat="1" ht="22.5" customHeight="1">
      <c r="B246" s="156"/>
      <c r="C246" s="157" t="s">
        <v>252</v>
      </c>
      <c r="D246" s="157" t="s">
        <v>115</v>
      </c>
      <c r="E246" s="158" t="s">
        <v>377</v>
      </c>
      <c r="F246" s="159" t="s">
        <v>378</v>
      </c>
      <c r="G246" s="160" t="s">
        <v>117</v>
      </c>
      <c r="H246" s="161">
        <v>4</v>
      </c>
      <c r="I246" s="162"/>
      <c r="J246" s="163">
        <f>ROUND(I246*H246,2)</f>
        <v>0</v>
      </c>
      <c r="K246" s="159" t="s">
        <v>5</v>
      </c>
      <c r="L246" s="36"/>
      <c r="M246" s="164" t="s">
        <v>5</v>
      </c>
      <c r="N246" s="165" t="s">
        <v>40</v>
      </c>
      <c r="O246" s="37"/>
      <c r="P246" s="166">
        <f>O246*H246</f>
        <v>0</v>
      </c>
      <c r="Q246" s="166">
        <v>0</v>
      </c>
      <c r="R246" s="166">
        <f>Q246*H246</f>
        <v>0</v>
      </c>
      <c r="S246" s="166">
        <v>0</v>
      </c>
      <c r="T246" s="167">
        <f>S246*H246</f>
        <v>0</v>
      </c>
      <c r="AR246" s="19" t="s">
        <v>118</v>
      </c>
      <c r="AT246" s="19" t="s">
        <v>115</v>
      </c>
      <c r="AU246" s="19" t="s">
        <v>77</v>
      </c>
      <c r="AY246" s="19" t="s">
        <v>114</v>
      </c>
      <c r="BE246" s="168">
        <f>IF(N246="základní",J246,0)</f>
        <v>0</v>
      </c>
      <c r="BF246" s="168">
        <f>IF(N246="snížená",J246,0)</f>
        <v>0</v>
      </c>
      <c r="BG246" s="168">
        <f>IF(N246="zákl. přenesená",J246,0)</f>
        <v>0</v>
      </c>
      <c r="BH246" s="168">
        <f>IF(N246="sníž. přenesená",J246,0)</f>
        <v>0</v>
      </c>
      <c r="BI246" s="168">
        <f>IF(N246="nulová",J246,0)</f>
        <v>0</v>
      </c>
      <c r="BJ246" s="19" t="s">
        <v>77</v>
      </c>
      <c r="BK246" s="168">
        <f>ROUND(I246*H246,2)</f>
        <v>0</v>
      </c>
      <c r="BL246" s="19" t="s">
        <v>118</v>
      </c>
      <c r="BM246" s="19" t="s">
        <v>379</v>
      </c>
    </row>
    <row r="247" spans="2:47" s="1" customFormat="1" ht="13.5">
      <c r="B247" s="36"/>
      <c r="D247" s="169" t="s">
        <v>119</v>
      </c>
      <c r="F247" s="257" t="s">
        <v>378</v>
      </c>
      <c r="I247" s="171"/>
      <c r="L247" s="36"/>
      <c r="M247" s="172"/>
      <c r="N247" s="37"/>
      <c r="O247" s="37"/>
      <c r="P247" s="37"/>
      <c r="Q247" s="37"/>
      <c r="R247" s="37"/>
      <c r="S247" s="37"/>
      <c r="T247" s="65"/>
      <c r="AT247" s="19" t="s">
        <v>119</v>
      </c>
      <c r="AU247" s="19" t="s">
        <v>77</v>
      </c>
    </row>
    <row r="248" spans="2:65" s="1" customFormat="1" ht="22.5" customHeight="1">
      <c r="B248" s="156"/>
      <c r="C248" s="157" t="s">
        <v>380</v>
      </c>
      <c r="D248" s="157" t="s">
        <v>115</v>
      </c>
      <c r="E248" s="158" t="s">
        <v>381</v>
      </c>
      <c r="F248" s="159" t="s">
        <v>382</v>
      </c>
      <c r="G248" s="160" t="s">
        <v>117</v>
      </c>
      <c r="H248" s="161">
        <v>14</v>
      </c>
      <c r="I248" s="162"/>
      <c r="J248" s="163">
        <f>ROUND(I248*H248,2)</f>
        <v>0</v>
      </c>
      <c r="K248" s="159" t="s">
        <v>5</v>
      </c>
      <c r="L248" s="36"/>
      <c r="M248" s="164" t="s">
        <v>5</v>
      </c>
      <c r="N248" s="165" t="s">
        <v>40</v>
      </c>
      <c r="O248" s="37"/>
      <c r="P248" s="166">
        <f>O248*H248</f>
        <v>0</v>
      </c>
      <c r="Q248" s="166">
        <v>0</v>
      </c>
      <c r="R248" s="166">
        <f>Q248*H248</f>
        <v>0</v>
      </c>
      <c r="S248" s="166">
        <v>0</v>
      </c>
      <c r="T248" s="167">
        <f>S248*H248</f>
        <v>0</v>
      </c>
      <c r="AR248" s="19" t="s">
        <v>118</v>
      </c>
      <c r="AT248" s="19" t="s">
        <v>115</v>
      </c>
      <c r="AU248" s="19" t="s">
        <v>77</v>
      </c>
      <c r="AY248" s="19" t="s">
        <v>114</v>
      </c>
      <c r="BE248" s="168">
        <f>IF(N248="základní",J248,0)</f>
        <v>0</v>
      </c>
      <c r="BF248" s="168">
        <f>IF(N248="snížená",J248,0)</f>
        <v>0</v>
      </c>
      <c r="BG248" s="168">
        <f>IF(N248="zákl. přenesená",J248,0)</f>
        <v>0</v>
      </c>
      <c r="BH248" s="168">
        <f>IF(N248="sníž. přenesená",J248,0)</f>
        <v>0</v>
      </c>
      <c r="BI248" s="168">
        <f>IF(N248="nulová",J248,0)</f>
        <v>0</v>
      </c>
      <c r="BJ248" s="19" t="s">
        <v>77</v>
      </c>
      <c r="BK248" s="168">
        <f>ROUND(I248*H248,2)</f>
        <v>0</v>
      </c>
      <c r="BL248" s="19" t="s">
        <v>118</v>
      </c>
      <c r="BM248" s="19" t="s">
        <v>383</v>
      </c>
    </row>
    <row r="249" spans="2:47" s="1" customFormat="1" ht="13.5">
      <c r="B249" s="36"/>
      <c r="D249" s="169" t="s">
        <v>119</v>
      </c>
      <c r="F249" s="257" t="s">
        <v>382</v>
      </c>
      <c r="I249" s="171"/>
      <c r="L249" s="36"/>
      <c r="M249" s="172"/>
      <c r="N249" s="37"/>
      <c r="O249" s="37"/>
      <c r="P249" s="37"/>
      <c r="Q249" s="37"/>
      <c r="R249" s="37"/>
      <c r="S249" s="37"/>
      <c r="T249" s="65"/>
      <c r="AT249" s="19" t="s">
        <v>119</v>
      </c>
      <c r="AU249" s="19" t="s">
        <v>77</v>
      </c>
    </row>
    <row r="250" spans="2:65" s="1" customFormat="1" ht="22.5" customHeight="1">
      <c r="B250" s="156"/>
      <c r="C250" s="157" t="s">
        <v>254</v>
      </c>
      <c r="D250" s="157" t="s">
        <v>115</v>
      </c>
      <c r="E250" s="158" t="s">
        <v>384</v>
      </c>
      <c r="F250" s="159" t="s">
        <v>385</v>
      </c>
      <c r="G250" s="160" t="s">
        <v>117</v>
      </c>
      <c r="H250" s="161">
        <v>7</v>
      </c>
      <c r="I250" s="162"/>
      <c r="J250" s="163">
        <f>ROUND(I250*H250,2)</f>
        <v>0</v>
      </c>
      <c r="K250" s="159" t="s">
        <v>5</v>
      </c>
      <c r="L250" s="36"/>
      <c r="M250" s="164" t="s">
        <v>5</v>
      </c>
      <c r="N250" s="165" t="s">
        <v>40</v>
      </c>
      <c r="O250" s="37"/>
      <c r="P250" s="166">
        <f>O250*H250</f>
        <v>0</v>
      </c>
      <c r="Q250" s="166">
        <v>0</v>
      </c>
      <c r="R250" s="166">
        <f>Q250*H250</f>
        <v>0</v>
      </c>
      <c r="S250" s="166">
        <v>0</v>
      </c>
      <c r="T250" s="167">
        <f>S250*H250</f>
        <v>0</v>
      </c>
      <c r="AR250" s="19" t="s">
        <v>118</v>
      </c>
      <c r="AT250" s="19" t="s">
        <v>115</v>
      </c>
      <c r="AU250" s="19" t="s">
        <v>77</v>
      </c>
      <c r="AY250" s="19" t="s">
        <v>114</v>
      </c>
      <c r="BE250" s="168">
        <f>IF(N250="základní",J250,0)</f>
        <v>0</v>
      </c>
      <c r="BF250" s="168">
        <f>IF(N250="snížená",J250,0)</f>
        <v>0</v>
      </c>
      <c r="BG250" s="168">
        <f>IF(N250="zákl. přenesená",J250,0)</f>
        <v>0</v>
      </c>
      <c r="BH250" s="168">
        <f>IF(N250="sníž. přenesená",J250,0)</f>
        <v>0</v>
      </c>
      <c r="BI250" s="168">
        <f>IF(N250="nulová",J250,0)</f>
        <v>0</v>
      </c>
      <c r="BJ250" s="19" t="s">
        <v>77</v>
      </c>
      <c r="BK250" s="168">
        <f>ROUND(I250*H250,2)</f>
        <v>0</v>
      </c>
      <c r="BL250" s="19" t="s">
        <v>118</v>
      </c>
      <c r="BM250" s="19" t="s">
        <v>386</v>
      </c>
    </row>
    <row r="251" spans="2:47" s="1" customFormat="1" ht="13.5">
      <c r="B251" s="36"/>
      <c r="D251" s="169" t="s">
        <v>119</v>
      </c>
      <c r="F251" s="257" t="s">
        <v>385</v>
      </c>
      <c r="I251" s="171"/>
      <c r="L251" s="36"/>
      <c r="M251" s="172"/>
      <c r="N251" s="37"/>
      <c r="O251" s="37"/>
      <c r="P251" s="37"/>
      <c r="Q251" s="37"/>
      <c r="R251" s="37"/>
      <c r="S251" s="37"/>
      <c r="T251" s="65"/>
      <c r="AT251" s="19" t="s">
        <v>119</v>
      </c>
      <c r="AU251" s="19" t="s">
        <v>77</v>
      </c>
    </row>
    <row r="252" spans="2:65" s="1" customFormat="1" ht="22.5" customHeight="1">
      <c r="B252" s="156"/>
      <c r="C252" s="157" t="s">
        <v>387</v>
      </c>
      <c r="D252" s="157" t="s">
        <v>115</v>
      </c>
      <c r="E252" s="158" t="s">
        <v>388</v>
      </c>
      <c r="F252" s="159" t="s">
        <v>389</v>
      </c>
      <c r="G252" s="160" t="s">
        <v>117</v>
      </c>
      <c r="H252" s="161">
        <v>14</v>
      </c>
      <c r="I252" s="162"/>
      <c r="J252" s="163">
        <f>ROUND(I252*H252,2)</f>
        <v>0</v>
      </c>
      <c r="K252" s="159" t="s">
        <v>5</v>
      </c>
      <c r="L252" s="36"/>
      <c r="M252" s="164" t="s">
        <v>5</v>
      </c>
      <c r="N252" s="165" t="s">
        <v>40</v>
      </c>
      <c r="O252" s="37"/>
      <c r="P252" s="166">
        <f>O252*H252</f>
        <v>0</v>
      </c>
      <c r="Q252" s="166">
        <v>0</v>
      </c>
      <c r="R252" s="166">
        <f>Q252*H252</f>
        <v>0</v>
      </c>
      <c r="S252" s="166">
        <v>0</v>
      </c>
      <c r="T252" s="167">
        <f>S252*H252</f>
        <v>0</v>
      </c>
      <c r="AR252" s="19" t="s">
        <v>118</v>
      </c>
      <c r="AT252" s="19" t="s">
        <v>115</v>
      </c>
      <c r="AU252" s="19" t="s">
        <v>77</v>
      </c>
      <c r="AY252" s="19" t="s">
        <v>114</v>
      </c>
      <c r="BE252" s="168">
        <f>IF(N252="základní",J252,0)</f>
        <v>0</v>
      </c>
      <c r="BF252" s="168">
        <f>IF(N252="snížená",J252,0)</f>
        <v>0</v>
      </c>
      <c r="BG252" s="168">
        <f>IF(N252="zákl. přenesená",J252,0)</f>
        <v>0</v>
      </c>
      <c r="BH252" s="168">
        <f>IF(N252="sníž. přenesená",J252,0)</f>
        <v>0</v>
      </c>
      <c r="BI252" s="168">
        <f>IF(N252="nulová",J252,0)</f>
        <v>0</v>
      </c>
      <c r="BJ252" s="19" t="s">
        <v>77</v>
      </c>
      <c r="BK252" s="168">
        <f>ROUND(I252*H252,2)</f>
        <v>0</v>
      </c>
      <c r="BL252" s="19" t="s">
        <v>118</v>
      </c>
      <c r="BM252" s="19" t="s">
        <v>390</v>
      </c>
    </row>
    <row r="253" spans="2:47" s="1" customFormat="1" ht="13.5">
      <c r="B253" s="36"/>
      <c r="D253" s="169" t="s">
        <v>119</v>
      </c>
      <c r="F253" s="257" t="s">
        <v>389</v>
      </c>
      <c r="I253" s="171"/>
      <c r="L253" s="36"/>
      <c r="M253" s="172"/>
      <c r="N253" s="37"/>
      <c r="O253" s="37"/>
      <c r="P253" s="37"/>
      <c r="Q253" s="37"/>
      <c r="R253" s="37"/>
      <c r="S253" s="37"/>
      <c r="T253" s="65"/>
      <c r="AT253" s="19" t="s">
        <v>119</v>
      </c>
      <c r="AU253" s="19" t="s">
        <v>77</v>
      </c>
    </row>
    <row r="254" spans="2:65" s="1" customFormat="1" ht="22.5" customHeight="1">
      <c r="B254" s="156"/>
      <c r="C254" s="157" t="s">
        <v>256</v>
      </c>
      <c r="D254" s="157" t="s">
        <v>115</v>
      </c>
      <c r="E254" s="158" t="s">
        <v>391</v>
      </c>
      <c r="F254" s="159" t="s">
        <v>392</v>
      </c>
      <c r="G254" s="160" t="s">
        <v>117</v>
      </c>
      <c r="H254" s="161">
        <v>7</v>
      </c>
      <c r="I254" s="162"/>
      <c r="J254" s="163">
        <f>ROUND(I254*H254,2)</f>
        <v>0</v>
      </c>
      <c r="K254" s="159" t="s">
        <v>5</v>
      </c>
      <c r="L254" s="36"/>
      <c r="M254" s="164" t="s">
        <v>5</v>
      </c>
      <c r="N254" s="165" t="s">
        <v>40</v>
      </c>
      <c r="O254" s="37"/>
      <c r="P254" s="166">
        <f>O254*H254</f>
        <v>0</v>
      </c>
      <c r="Q254" s="166">
        <v>0</v>
      </c>
      <c r="R254" s="166">
        <f>Q254*H254</f>
        <v>0</v>
      </c>
      <c r="S254" s="166">
        <v>0</v>
      </c>
      <c r="T254" s="167">
        <f>S254*H254</f>
        <v>0</v>
      </c>
      <c r="AR254" s="19" t="s">
        <v>118</v>
      </c>
      <c r="AT254" s="19" t="s">
        <v>115</v>
      </c>
      <c r="AU254" s="19" t="s">
        <v>77</v>
      </c>
      <c r="AY254" s="19" t="s">
        <v>114</v>
      </c>
      <c r="BE254" s="168">
        <f>IF(N254="základní",J254,0)</f>
        <v>0</v>
      </c>
      <c r="BF254" s="168">
        <f>IF(N254="snížená",J254,0)</f>
        <v>0</v>
      </c>
      <c r="BG254" s="168">
        <f>IF(N254="zákl. přenesená",J254,0)</f>
        <v>0</v>
      </c>
      <c r="BH254" s="168">
        <f>IF(N254="sníž. přenesená",J254,0)</f>
        <v>0</v>
      </c>
      <c r="BI254" s="168">
        <f>IF(N254="nulová",J254,0)</f>
        <v>0</v>
      </c>
      <c r="BJ254" s="19" t="s">
        <v>77</v>
      </c>
      <c r="BK254" s="168">
        <f>ROUND(I254*H254,2)</f>
        <v>0</v>
      </c>
      <c r="BL254" s="19" t="s">
        <v>118</v>
      </c>
      <c r="BM254" s="19" t="s">
        <v>393</v>
      </c>
    </row>
    <row r="255" spans="2:47" s="1" customFormat="1" ht="13.5">
      <c r="B255" s="36"/>
      <c r="D255" s="169" t="s">
        <v>119</v>
      </c>
      <c r="F255" s="257" t="s">
        <v>392</v>
      </c>
      <c r="I255" s="171"/>
      <c r="L255" s="36"/>
      <c r="M255" s="172"/>
      <c r="N255" s="37"/>
      <c r="O255" s="37"/>
      <c r="P255" s="37"/>
      <c r="Q255" s="37"/>
      <c r="R255" s="37"/>
      <c r="S255" s="37"/>
      <c r="T255" s="65"/>
      <c r="AT255" s="19" t="s">
        <v>119</v>
      </c>
      <c r="AU255" s="19" t="s">
        <v>77</v>
      </c>
    </row>
    <row r="256" spans="2:65" s="1" customFormat="1" ht="22.5" customHeight="1">
      <c r="B256" s="156"/>
      <c r="C256" s="157" t="s">
        <v>394</v>
      </c>
      <c r="D256" s="157" t="s">
        <v>115</v>
      </c>
      <c r="E256" s="158" t="s">
        <v>395</v>
      </c>
      <c r="F256" s="159" t="s">
        <v>396</v>
      </c>
      <c r="G256" s="160" t="s">
        <v>117</v>
      </c>
      <c r="H256" s="161">
        <v>7</v>
      </c>
      <c r="I256" s="162"/>
      <c r="J256" s="163">
        <f>ROUND(I256*H256,2)</f>
        <v>0</v>
      </c>
      <c r="K256" s="159" t="s">
        <v>5</v>
      </c>
      <c r="L256" s="36"/>
      <c r="M256" s="164" t="s">
        <v>5</v>
      </c>
      <c r="N256" s="165" t="s">
        <v>40</v>
      </c>
      <c r="O256" s="37"/>
      <c r="P256" s="166">
        <f>O256*H256</f>
        <v>0</v>
      </c>
      <c r="Q256" s="166">
        <v>0</v>
      </c>
      <c r="R256" s="166">
        <f>Q256*H256</f>
        <v>0</v>
      </c>
      <c r="S256" s="166">
        <v>0</v>
      </c>
      <c r="T256" s="167">
        <f>S256*H256</f>
        <v>0</v>
      </c>
      <c r="AR256" s="19" t="s">
        <v>118</v>
      </c>
      <c r="AT256" s="19" t="s">
        <v>115</v>
      </c>
      <c r="AU256" s="19" t="s">
        <v>77</v>
      </c>
      <c r="AY256" s="19" t="s">
        <v>114</v>
      </c>
      <c r="BE256" s="168">
        <f>IF(N256="základní",J256,0)</f>
        <v>0</v>
      </c>
      <c r="BF256" s="168">
        <f>IF(N256="snížená",J256,0)</f>
        <v>0</v>
      </c>
      <c r="BG256" s="168">
        <f>IF(N256="zákl. přenesená",J256,0)</f>
        <v>0</v>
      </c>
      <c r="BH256" s="168">
        <f>IF(N256="sníž. přenesená",J256,0)</f>
        <v>0</v>
      </c>
      <c r="BI256" s="168">
        <f>IF(N256="nulová",J256,0)</f>
        <v>0</v>
      </c>
      <c r="BJ256" s="19" t="s">
        <v>77</v>
      </c>
      <c r="BK256" s="168">
        <f>ROUND(I256*H256,2)</f>
        <v>0</v>
      </c>
      <c r="BL256" s="19" t="s">
        <v>118</v>
      </c>
      <c r="BM256" s="19" t="s">
        <v>397</v>
      </c>
    </row>
    <row r="257" spans="2:47" s="1" customFormat="1" ht="13.5">
      <c r="B257" s="36"/>
      <c r="D257" s="169" t="s">
        <v>119</v>
      </c>
      <c r="F257" s="257" t="s">
        <v>396</v>
      </c>
      <c r="I257" s="171"/>
      <c r="L257" s="36"/>
      <c r="M257" s="172"/>
      <c r="N257" s="37"/>
      <c r="O257" s="37"/>
      <c r="P257" s="37"/>
      <c r="Q257" s="37"/>
      <c r="R257" s="37"/>
      <c r="S257" s="37"/>
      <c r="T257" s="65"/>
      <c r="AT257" s="19" t="s">
        <v>119</v>
      </c>
      <c r="AU257" s="19" t="s">
        <v>77</v>
      </c>
    </row>
    <row r="258" spans="2:65" s="1" customFormat="1" ht="22.5" customHeight="1">
      <c r="B258" s="156"/>
      <c r="C258" s="157" t="s">
        <v>258</v>
      </c>
      <c r="D258" s="157" t="s">
        <v>115</v>
      </c>
      <c r="E258" s="158" t="s">
        <v>398</v>
      </c>
      <c r="F258" s="159" t="s">
        <v>929</v>
      </c>
      <c r="G258" s="160" t="s">
        <v>117</v>
      </c>
      <c r="H258" s="161">
        <v>230</v>
      </c>
      <c r="I258" s="162"/>
      <c r="J258" s="163">
        <f>ROUND(I258*H258,2)</f>
        <v>0</v>
      </c>
      <c r="K258" s="159" t="s">
        <v>5</v>
      </c>
      <c r="L258" s="36"/>
      <c r="M258" s="164" t="s">
        <v>5</v>
      </c>
      <c r="N258" s="165" t="s">
        <v>40</v>
      </c>
      <c r="O258" s="37"/>
      <c r="P258" s="166">
        <f>O258*H258</f>
        <v>0</v>
      </c>
      <c r="Q258" s="166">
        <v>0</v>
      </c>
      <c r="R258" s="166">
        <f>Q258*H258</f>
        <v>0</v>
      </c>
      <c r="S258" s="166">
        <v>0</v>
      </c>
      <c r="T258" s="167">
        <f>S258*H258</f>
        <v>0</v>
      </c>
      <c r="AR258" s="19" t="s">
        <v>118</v>
      </c>
      <c r="AT258" s="19" t="s">
        <v>115</v>
      </c>
      <c r="AU258" s="19" t="s">
        <v>77</v>
      </c>
      <c r="AY258" s="19" t="s">
        <v>114</v>
      </c>
      <c r="BE258" s="168">
        <f>IF(N258="základní",J258,0)</f>
        <v>0</v>
      </c>
      <c r="BF258" s="168">
        <f>IF(N258="snížená",J258,0)</f>
        <v>0</v>
      </c>
      <c r="BG258" s="168">
        <f>IF(N258="zákl. přenesená",J258,0)</f>
        <v>0</v>
      </c>
      <c r="BH258" s="168">
        <f>IF(N258="sníž. přenesená",J258,0)</f>
        <v>0</v>
      </c>
      <c r="BI258" s="168">
        <f>IF(N258="nulová",J258,0)</f>
        <v>0</v>
      </c>
      <c r="BJ258" s="19" t="s">
        <v>77</v>
      </c>
      <c r="BK258" s="168">
        <f>ROUND(I258*H258,2)</f>
        <v>0</v>
      </c>
      <c r="BL258" s="19" t="s">
        <v>118</v>
      </c>
      <c r="BM258" s="19" t="s">
        <v>399</v>
      </c>
    </row>
    <row r="259" spans="2:47" s="1" customFormat="1" ht="13.5">
      <c r="B259" s="36"/>
      <c r="D259" s="173" t="s">
        <v>119</v>
      </c>
      <c r="F259" s="174" t="s">
        <v>929</v>
      </c>
      <c r="I259" s="171"/>
      <c r="L259" s="36"/>
      <c r="M259" s="172"/>
      <c r="N259" s="37"/>
      <c r="O259" s="37"/>
      <c r="P259" s="37"/>
      <c r="Q259" s="37"/>
      <c r="R259" s="37"/>
      <c r="S259" s="37"/>
      <c r="T259" s="65"/>
      <c r="AT259" s="19" t="s">
        <v>119</v>
      </c>
      <c r="AU259" s="19" t="s">
        <v>77</v>
      </c>
    </row>
    <row r="260" spans="2:63" s="9" customFormat="1" ht="37.35" customHeight="1">
      <c r="B260" s="144"/>
      <c r="D260" s="145" t="s">
        <v>68</v>
      </c>
      <c r="E260" s="146" t="s">
        <v>400</v>
      </c>
      <c r="F260" s="146" t="s">
        <v>401</v>
      </c>
      <c r="I260" s="147"/>
      <c r="J260" s="148">
        <f>BK260</f>
        <v>0</v>
      </c>
      <c r="L260" s="144"/>
      <c r="M260" s="149"/>
      <c r="N260" s="150"/>
      <c r="O260" s="150"/>
      <c r="P260" s="151">
        <f>SUM(P261:P404)</f>
        <v>0</v>
      </c>
      <c r="Q260" s="150"/>
      <c r="R260" s="151">
        <f>SUM(R261:R404)</f>
        <v>0</v>
      </c>
      <c r="S260" s="150"/>
      <c r="T260" s="152">
        <f>SUM(T261:T404)</f>
        <v>0</v>
      </c>
      <c r="AR260" s="153" t="s">
        <v>77</v>
      </c>
      <c r="AT260" s="154" t="s">
        <v>68</v>
      </c>
      <c r="AU260" s="154" t="s">
        <v>69</v>
      </c>
      <c r="AY260" s="153" t="s">
        <v>114</v>
      </c>
      <c r="BK260" s="155">
        <f>SUM(BK261:BK404)</f>
        <v>0</v>
      </c>
    </row>
    <row r="261" spans="2:65" s="1" customFormat="1" ht="22.5" customHeight="1">
      <c r="B261" s="156"/>
      <c r="C261" s="157" t="s">
        <v>402</v>
      </c>
      <c r="D261" s="157" t="s">
        <v>115</v>
      </c>
      <c r="E261" s="158" t="s">
        <v>403</v>
      </c>
      <c r="F261" s="159" t="s">
        <v>404</v>
      </c>
      <c r="G261" s="160" t="s">
        <v>147</v>
      </c>
      <c r="H261" s="161">
        <v>42</v>
      </c>
      <c r="I261" s="162"/>
      <c r="J261" s="163">
        <f>ROUND(I261*H261,2)</f>
        <v>0</v>
      </c>
      <c r="K261" s="159" t="s">
        <v>5</v>
      </c>
      <c r="L261" s="36"/>
      <c r="M261" s="164" t="s">
        <v>5</v>
      </c>
      <c r="N261" s="165" t="s">
        <v>40</v>
      </c>
      <c r="O261" s="37"/>
      <c r="P261" s="166">
        <f>O261*H261</f>
        <v>0</v>
      </c>
      <c r="Q261" s="166">
        <v>0</v>
      </c>
      <c r="R261" s="166">
        <f>Q261*H261</f>
        <v>0</v>
      </c>
      <c r="S261" s="166">
        <v>0</v>
      </c>
      <c r="T261" s="167">
        <f>S261*H261</f>
        <v>0</v>
      </c>
      <c r="AR261" s="19" t="s">
        <v>118</v>
      </c>
      <c r="AT261" s="19" t="s">
        <v>115</v>
      </c>
      <c r="AU261" s="19" t="s">
        <v>77</v>
      </c>
      <c r="AY261" s="19" t="s">
        <v>114</v>
      </c>
      <c r="BE261" s="168">
        <f>IF(N261="základní",J261,0)</f>
        <v>0</v>
      </c>
      <c r="BF261" s="168">
        <f>IF(N261="snížená",J261,0)</f>
        <v>0</v>
      </c>
      <c r="BG261" s="168">
        <f>IF(N261="zákl. přenesená",J261,0)</f>
        <v>0</v>
      </c>
      <c r="BH261" s="168">
        <f>IF(N261="sníž. přenesená",J261,0)</f>
        <v>0</v>
      </c>
      <c r="BI261" s="168">
        <f>IF(N261="nulová",J261,0)</f>
        <v>0</v>
      </c>
      <c r="BJ261" s="19" t="s">
        <v>77</v>
      </c>
      <c r="BK261" s="168">
        <f>ROUND(I261*H261,2)</f>
        <v>0</v>
      </c>
      <c r="BL261" s="19" t="s">
        <v>118</v>
      </c>
      <c r="BM261" s="19" t="s">
        <v>405</v>
      </c>
    </row>
    <row r="262" spans="2:47" s="1" customFormat="1" ht="13.5">
      <c r="B262" s="36"/>
      <c r="D262" s="169" t="s">
        <v>119</v>
      </c>
      <c r="F262" s="170" t="s">
        <v>404</v>
      </c>
      <c r="I262" s="171"/>
      <c r="L262" s="36"/>
      <c r="M262" s="172"/>
      <c r="N262" s="37"/>
      <c r="O262" s="37"/>
      <c r="P262" s="37"/>
      <c r="Q262" s="37"/>
      <c r="R262" s="37"/>
      <c r="S262" s="37"/>
      <c r="T262" s="65"/>
      <c r="AT262" s="19" t="s">
        <v>119</v>
      </c>
      <c r="AU262" s="19" t="s">
        <v>77</v>
      </c>
    </row>
    <row r="263" spans="2:65" s="1" customFormat="1" ht="22.5" customHeight="1">
      <c r="B263" s="156"/>
      <c r="C263" s="157" t="s">
        <v>260</v>
      </c>
      <c r="D263" s="157" t="s">
        <v>115</v>
      </c>
      <c r="E263" s="158" t="s">
        <v>406</v>
      </c>
      <c r="F263" s="159" t="s">
        <v>407</v>
      </c>
      <c r="G263" s="160" t="s">
        <v>117</v>
      </c>
      <c r="H263" s="161">
        <v>125</v>
      </c>
      <c r="I263" s="162"/>
      <c r="J263" s="163">
        <f>ROUND(I263*H263,2)</f>
        <v>0</v>
      </c>
      <c r="K263" s="159" t="s">
        <v>5</v>
      </c>
      <c r="L263" s="36"/>
      <c r="M263" s="164" t="s">
        <v>5</v>
      </c>
      <c r="N263" s="165" t="s">
        <v>40</v>
      </c>
      <c r="O263" s="37"/>
      <c r="P263" s="166">
        <f>O263*H263</f>
        <v>0</v>
      </c>
      <c r="Q263" s="166">
        <v>0</v>
      </c>
      <c r="R263" s="166">
        <f>Q263*H263</f>
        <v>0</v>
      </c>
      <c r="S263" s="166">
        <v>0</v>
      </c>
      <c r="T263" s="167">
        <f>S263*H263</f>
        <v>0</v>
      </c>
      <c r="AR263" s="19" t="s">
        <v>118</v>
      </c>
      <c r="AT263" s="19" t="s">
        <v>115</v>
      </c>
      <c r="AU263" s="19" t="s">
        <v>77</v>
      </c>
      <c r="AY263" s="19" t="s">
        <v>114</v>
      </c>
      <c r="BE263" s="168">
        <f>IF(N263="základní",J263,0)</f>
        <v>0</v>
      </c>
      <c r="BF263" s="168">
        <f>IF(N263="snížená",J263,0)</f>
        <v>0</v>
      </c>
      <c r="BG263" s="168">
        <f>IF(N263="zákl. přenesená",J263,0)</f>
        <v>0</v>
      </c>
      <c r="BH263" s="168">
        <f>IF(N263="sníž. přenesená",J263,0)</f>
        <v>0</v>
      </c>
      <c r="BI263" s="168">
        <f>IF(N263="nulová",J263,0)</f>
        <v>0</v>
      </c>
      <c r="BJ263" s="19" t="s">
        <v>77</v>
      </c>
      <c r="BK263" s="168">
        <f>ROUND(I263*H263,2)</f>
        <v>0</v>
      </c>
      <c r="BL263" s="19" t="s">
        <v>118</v>
      </c>
      <c r="BM263" s="19" t="s">
        <v>408</v>
      </c>
    </row>
    <row r="264" spans="2:47" s="1" customFormat="1" ht="13.5">
      <c r="B264" s="36"/>
      <c r="D264" s="169" t="s">
        <v>119</v>
      </c>
      <c r="F264" s="170" t="s">
        <v>407</v>
      </c>
      <c r="I264" s="171"/>
      <c r="L264" s="36"/>
      <c r="M264" s="172"/>
      <c r="N264" s="37"/>
      <c r="O264" s="37"/>
      <c r="P264" s="37"/>
      <c r="Q264" s="37"/>
      <c r="R264" s="37"/>
      <c r="S264" s="37"/>
      <c r="T264" s="65"/>
      <c r="AT264" s="19" t="s">
        <v>119</v>
      </c>
      <c r="AU264" s="19" t="s">
        <v>77</v>
      </c>
    </row>
    <row r="265" spans="2:65" s="1" customFormat="1" ht="22.5" customHeight="1">
      <c r="B265" s="156"/>
      <c r="C265" s="157" t="s">
        <v>409</v>
      </c>
      <c r="D265" s="157" t="s">
        <v>115</v>
      </c>
      <c r="E265" s="158" t="s">
        <v>410</v>
      </c>
      <c r="F265" s="159" t="s">
        <v>411</v>
      </c>
      <c r="G265" s="160" t="s">
        <v>117</v>
      </c>
      <c r="H265" s="161">
        <v>365</v>
      </c>
      <c r="I265" s="162"/>
      <c r="J265" s="163">
        <f>ROUND(I265*H265,2)</f>
        <v>0</v>
      </c>
      <c r="K265" s="159" t="s">
        <v>5</v>
      </c>
      <c r="L265" s="36"/>
      <c r="M265" s="164" t="s">
        <v>5</v>
      </c>
      <c r="N265" s="165" t="s">
        <v>40</v>
      </c>
      <c r="O265" s="37"/>
      <c r="P265" s="166">
        <f>O265*H265</f>
        <v>0</v>
      </c>
      <c r="Q265" s="166">
        <v>0</v>
      </c>
      <c r="R265" s="166">
        <f>Q265*H265</f>
        <v>0</v>
      </c>
      <c r="S265" s="166">
        <v>0</v>
      </c>
      <c r="T265" s="167">
        <f>S265*H265</f>
        <v>0</v>
      </c>
      <c r="AR265" s="19" t="s">
        <v>118</v>
      </c>
      <c r="AT265" s="19" t="s">
        <v>115</v>
      </c>
      <c r="AU265" s="19" t="s">
        <v>77</v>
      </c>
      <c r="AY265" s="19" t="s">
        <v>114</v>
      </c>
      <c r="BE265" s="168">
        <f>IF(N265="základní",J265,0)</f>
        <v>0</v>
      </c>
      <c r="BF265" s="168">
        <f>IF(N265="snížená",J265,0)</f>
        <v>0</v>
      </c>
      <c r="BG265" s="168">
        <f>IF(N265="zákl. přenesená",J265,0)</f>
        <v>0</v>
      </c>
      <c r="BH265" s="168">
        <f>IF(N265="sníž. přenesená",J265,0)</f>
        <v>0</v>
      </c>
      <c r="BI265" s="168">
        <f>IF(N265="nulová",J265,0)</f>
        <v>0</v>
      </c>
      <c r="BJ265" s="19" t="s">
        <v>77</v>
      </c>
      <c r="BK265" s="168">
        <f>ROUND(I265*H265,2)</f>
        <v>0</v>
      </c>
      <c r="BL265" s="19" t="s">
        <v>118</v>
      </c>
      <c r="BM265" s="19" t="s">
        <v>412</v>
      </c>
    </row>
    <row r="266" spans="2:47" s="1" customFormat="1" ht="13.5">
      <c r="B266" s="36"/>
      <c r="D266" s="169" t="s">
        <v>119</v>
      </c>
      <c r="F266" s="170" t="s">
        <v>411</v>
      </c>
      <c r="I266" s="171"/>
      <c r="L266" s="36"/>
      <c r="M266" s="172"/>
      <c r="N266" s="37"/>
      <c r="O266" s="37"/>
      <c r="P266" s="37"/>
      <c r="Q266" s="37"/>
      <c r="R266" s="37"/>
      <c r="S266" s="37"/>
      <c r="T266" s="65"/>
      <c r="AT266" s="19" t="s">
        <v>119</v>
      </c>
      <c r="AU266" s="19" t="s">
        <v>77</v>
      </c>
    </row>
    <row r="267" spans="2:65" s="1" customFormat="1" ht="22.5" customHeight="1">
      <c r="B267" s="156"/>
      <c r="C267" s="157" t="s">
        <v>262</v>
      </c>
      <c r="D267" s="157" t="s">
        <v>115</v>
      </c>
      <c r="E267" s="158" t="s">
        <v>413</v>
      </c>
      <c r="F267" s="159" t="s">
        <v>414</v>
      </c>
      <c r="G267" s="160" t="s">
        <v>147</v>
      </c>
      <c r="H267" s="161">
        <v>30</v>
      </c>
      <c r="I267" s="162"/>
      <c r="J267" s="163">
        <f>ROUND(I267*H267,2)</f>
        <v>0</v>
      </c>
      <c r="K267" s="159" t="s">
        <v>5</v>
      </c>
      <c r="L267" s="36"/>
      <c r="M267" s="164" t="s">
        <v>5</v>
      </c>
      <c r="N267" s="165" t="s">
        <v>40</v>
      </c>
      <c r="O267" s="37"/>
      <c r="P267" s="166">
        <f>O267*H267</f>
        <v>0</v>
      </c>
      <c r="Q267" s="166">
        <v>0</v>
      </c>
      <c r="R267" s="166">
        <f>Q267*H267</f>
        <v>0</v>
      </c>
      <c r="S267" s="166">
        <v>0</v>
      </c>
      <c r="T267" s="167">
        <f>S267*H267</f>
        <v>0</v>
      </c>
      <c r="AR267" s="19" t="s">
        <v>118</v>
      </c>
      <c r="AT267" s="19" t="s">
        <v>115</v>
      </c>
      <c r="AU267" s="19" t="s">
        <v>77</v>
      </c>
      <c r="AY267" s="19" t="s">
        <v>114</v>
      </c>
      <c r="BE267" s="168">
        <f>IF(N267="základní",J267,0)</f>
        <v>0</v>
      </c>
      <c r="BF267" s="168">
        <f>IF(N267="snížená",J267,0)</f>
        <v>0</v>
      </c>
      <c r="BG267" s="168">
        <f>IF(N267="zákl. přenesená",J267,0)</f>
        <v>0</v>
      </c>
      <c r="BH267" s="168">
        <f>IF(N267="sníž. přenesená",J267,0)</f>
        <v>0</v>
      </c>
      <c r="BI267" s="168">
        <f>IF(N267="nulová",J267,0)</f>
        <v>0</v>
      </c>
      <c r="BJ267" s="19" t="s">
        <v>77</v>
      </c>
      <c r="BK267" s="168">
        <f>ROUND(I267*H267,2)</f>
        <v>0</v>
      </c>
      <c r="BL267" s="19" t="s">
        <v>118</v>
      </c>
      <c r="BM267" s="19" t="s">
        <v>415</v>
      </c>
    </row>
    <row r="268" spans="2:47" s="1" customFormat="1" ht="13.5">
      <c r="B268" s="36"/>
      <c r="D268" s="169" t="s">
        <v>119</v>
      </c>
      <c r="F268" s="170" t="s">
        <v>414</v>
      </c>
      <c r="I268" s="171"/>
      <c r="L268" s="36"/>
      <c r="M268" s="172"/>
      <c r="N268" s="37"/>
      <c r="O268" s="37"/>
      <c r="P268" s="37"/>
      <c r="Q268" s="37"/>
      <c r="R268" s="37"/>
      <c r="S268" s="37"/>
      <c r="T268" s="65"/>
      <c r="AT268" s="19" t="s">
        <v>119</v>
      </c>
      <c r="AU268" s="19" t="s">
        <v>77</v>
      </c>
    </row>
    <row r="269" spans="2:65" s="1" customFormat="1" ht="22.5" customHeight="1">
      <c r="B269" s="156"/>
      <c r="C269" s="157" t="s">
        <v>416</v>
      </c>
      <c r="D269" s="157" t="s">
        <v>115</v>
      </c>
      <c r="E269" s="158" t="s">
        <v>417</v>
      </c>
      <c r="F269" s="159" t="s">
        <v>418</v>
      </c>
      <c r="G269" s="160" t="s">
        <v>147</v>
      </c>
      <c r="H269" s="161">
        <v>110</v>
      </c>
      <c r="I269" s="162"/>
      <c r="J269" s="163">
        <f>ROUND(I269*H269,2)</f>
        <v>0</v>
      </c>
      <c r="K269" s="159" t="s">
        <v>5</v>
      </c>
      <c r="L269" s="36"/>
      <c r="M269" s="164" t="s">
        <v>5</v>
      </c>
      <c r="N269" s="165" t="s">
        <v>40</v>
      </c>
      <c r="O269" s="37"/>
      <c r="P269" s="166">
        <f>O269*H269</f>
        <v>0</v>
      </c>
      <c r="Q269" s="166">
        <v>0</v>
      </c>
      <c r="R269" s="166">
        <f>Q269*H269</f>
        <v>0</v>
      </c>
      <c r="S269" s="166">
        <v>0</v>
      </c>
      <c r="T269" s="167">
        <f>S269*H269</f>
        <v>0</v>
      </c>
      <c r="AR269" s="19" t="s">
        <v>118</v>
      </c>
      <c r="AT269" s="19" t="s">
        <v>115</v>
      </c>
      <c r="AU269" s="19" t="s">
        <v>77</v>
      </c>
      <c r="AY269" s="19" t="s">
        <v>114</v>
      </c>
      <c r="BE269" s="168">
        <f>IF(N269="základní",J269,0)</f>
        <v>0</v>
      </c>
      <c r="BF269" s="168">
        <f>IF(N269="snížená",J269,0)</f>
        <v>0</v>
      </c>
      <c r="BG269" s="168">
        <f>IF(N269="zákl. přenesená",J269,0)</f>
        <v>0</v>
      </c>
      <c r="BH269" s="168">
        <f>IF(N269="sníž. přenesená",J269,0)</f>
        <v>0</v>
      </c>
      <c r="BI269" s="168">
        <f>IF(N269="nulová",J269,0)</f>
        <v>0</v>
      </c>
      <c r="BJ269" s="19" t="s">
        <v>77</v>
      </c>
      <c r="BK269" s="168">
        <f>ROUND(I269*H269,2)</f>
        <v>0</v>
      </c>
      <c r="BL269" s="19" t="s">
        <v>118</v>
      </c>
      <c r="BM269" s="19" t="s">
        <v>419</v>
      </c>
    </row>
    <row r="270" spans="2:47" s="1" customFormat="1" ht="13.5">
      <c r="B270" s="36"/>
      <c r="D270" s="169" t="s">
        <v>119</v>
      </c>
      <c r="F270" s="170" t="s">
        <v>418</v>
      </c>
      <c r="I270" s="171"/>
      <c r="L270" s="36"/>
      <c r="M270" s="172"/>
      <c r="N270" s="37"/>
      <c r="O270" s="37"/>
      <c r="P270" s="37"/>
      <c r="Q270" s="37"/>
      <c r="R270" s="37"/>
      <c r="S270" s="37"/>
      <c r="T270" s="65"/>
      <c r="AT270" s="19" t="s">
        <v>119</v>
      </c>
      <c r="AU270" s="19" t="s">
        <v>77</v>
      </c>
    </row>
    <row r="271" spans="2:65" s="1" customFormat="1" ht="22.5" customHeight="1">
      <c r="B271" s="156"/>
      <c r="C271" s="157" t="s">
        <v>265</v>
      </c>
      <c r="D271" s="157" t="s">
        <v>115</v>
      </c>
      <c r="E271" s="158" t="s">
        <v>420</v>
      </c>
      <c r="F271" s="159" t="s">
        <v>421</v>
      </c>
      <c r="G271" s="160" t="s">
        <v>147</v>
      </c>
      <c r="H271" s="161">
        <v>92</v>
      </c>
      <c r="I271" s="162"/>
      <c r="J271" s="163">
        <f>ROUND(I271*H271,2)</f>
        <v>0</v>
      </c>
      <c r="K271" s="159" t="s">
        <v>5</v>
      </c>
      <c r="L271" s="36"/>
      <c r="M271" s="164" t="s">
        <v>5</v>
      </c>
      <c r="N271" s="165" t="s">
        <v>40</v>
      </c>
      <c r="O271" s="37"/>
      <c r="P271" s="166">
        <f>O271*H271</f>
        <v>0</v>
      </c>
      <c r="Q271" s="166">
        <v>0</v>
      </c>
      <c r="R271" s="166">
        <f>Q271*H271</f>
        <v>0</v>
      </c>
      <c r="S271" s="166">
        <v>0</v>
      </c>
      <c r="T271" s="167">
        <f>S271*H271</f>
        <v>0</v>
      </c>
      <c r="AR271" s="19" t="s">
        <v>118</v>
      </c>
      <c r="AT271" s="19" t="s">
        <v>115</v>
      </c>
      <c r="AU271" s="19" t="s">
        <v>77</v>
      </c>
      <c r="AY271" s="19" t="s">
        <v>114</v>
      </c>
      <c r="BE271" s="168">
        <f>IF(N271="základní",J271,0)</f>
        <v>0</v>
      </c>
      <c r="BF271" s="168">
        <f>IF(N271="snížená",J271,0)</f>
        <v>0</v>
      </c>
      <c r="BG271" s="168">
        <f>IF(N271="zákl. přenesená",J271,0)</f>
        <v>0</v>
      </c>
      <c r="BH271" s="168">
        <f>IF(N271="sníž. přenesená",J271,0)</f>
        <v>0</v>
      </c>
      <c r="BI271" s="168">
        <f>IF(N271="nulová",J271,0)</f>
        <v>0</v>
      </c>
      <c r="BJ271" s="19" t="s">
        <v>77</v>
      </c>
      <c r="BK271" s="168">
        <f>ROUND(I271*H271,2)</f>
        <v>0</v>
      </c>
      <c r="BL271" s="19" t="s">
        <v>118</v>
      </c>
      <c r="BM271" s="19" t="s">
        <v>422</v>
      </c>
    </row>
    <row r="272" spans="2:47" s="1" customFormat="1" ht="13.5">
      <c r="B272" s="36"/>
      <c r="D272" s="169" t="s">
        <v>119</v>
      </c>
      <c r="F272" s="170" t="s">
        <v>421</v>
      </c>
      <c r="I272" s="171"/>
      <c r="L272" s="36"/>
      <c r="M272" s="172"/>
      <c r="N272" s="37"/>
      <c r="O272" s="37"/>
      <c r="P272" s="37"/>
      <c r="Q272" s="37"/>
      <c r="R272" s="37"/>
      <c r="S272" s="37"/>
      <c r="T272" s="65"/>
      <c r="AT272" s="19" t="s">
        <v>119</v>
      </c>
      <c r="AU272" s="19" t="s">
        <v>77</v>
      </c>
    </row>
    <row r="273" spans="2:65" s="1" customFormat="1" ht="22.5" customHeight="1">
      <c r="B273" s="156"/>
      <c r="C273" s="157" t="s">
        <v>423</v>
      </c>
      <c r="D273" s="157" t="s">
        <v>115</v>
      </c>
      <c r="E273" s="158" t="s">
        <v>424</v>
      </c>
      <c r="F273" s="159" t="s">
        <v>425</v>
      </c>
      <c r="G273" s="160" t="s">
        <v>147</v>
      </c>
      <c r="H273" s="161">
        <v>54</v>
      </c>
      <c r="I273" s="162"/>
      <c r="J273" s="163">
        <f>ROUND(I273*H273,2)</f>
        <v>0</v>
      </c>
      <c r="K273" s="159" t="s">
        <v>5</v>
      </c>
      <c r="L273" s="36"/>
      <c r="M273" s="164" t="s">
        <v>5</v>
      </c>
      <c r="N273" s="165" t="s">
        <v>40</v>
      </c>
      <c r="O273" s="37"/>
      <c r="P273" s="166">
        <f>O273*H273</f>
        <v>0</v>
      </c>
      <c r="Q273" s="166">
        <v>0</v>
      </c>
      <c r="R273" s="166">
        <f>Q273*H273</f>
        <v>0</v>
      </c>
      <c r="S273" s="166">
        <v>0</v>
      </c>
      <c r="T273" s="167">
        <f>S273*H273</f>
        <v>0</v>
      </c>
      <c r="AR273" s="19" t="s">
        <v>118</v>
      </c>
      <c r="AT273" s="19" t="s">
        <v>115</v>
      </c>
      <c r="AU273" s="19" t="s">
        <v>77</v>
      </c>
      <c r="AY273" s="19" t="s">
        <v>114</v>
      </c>
      <c r="BE273" s="168">
        <f>IF(N273="základní",J273,0)</f>
        <v>0</v>
      </c>
      <c r="BF273" s="168">
        <f>IF(N273="snížená",J273,0)</f>
        <v>0</v>
      </c>
      <c r="BG273" s="168">
        <f>IF(N273="zákl. přenesená",J273,0)</f>
        <v>0</v>
      </c>
      <c r="BH273" s="168">
        <f>IF(N273="sníž. přenesená",J273,0)</f>
        <v>0</v>
      </c>
      <c r="BI273" s="168">
        <f>IF(N273="nulová",J273,0)</f>
        <v>0</v>
      </c>
      <c r="BJ273" s="19" t="s">
        <v>77</v>
      </c>
      <c r="BK273" s="168">
        <f>ROUND(I273*H273,2)</f>
        <v>0</v>
      </c>
      <c r="BL273" s="19" t="s">
        <v>118</v>
      </c>
      <c r="BM273" s="19" t="s">
        <v>426</v>
      </c>
    </row>
    <row r="274" spans="2:47" s="1" customFormat="1" ht="13.5">
      <c r="B274" s="36"/>
      <c r="D274" s="169" t="s">
        <v>119</v>
      </c>
      <c r="F274" s="170" t="s">
        <v>425</v>
      </c>
      <c r="I274" s="171"/>
      <c r="L274" s="36"/>
      <c r="M274" s="172"/>
      <c r="N274" s="37"/>
      <c r="O274" s="37"/>
      <c r="P274" s="37"/>
      <c r="Q274" s="37"/>
      <c r="R274" s="37"/>
      <c r="S274" s="37"/>
      <c r="T274" s="65"/>
      <c r="AT274" s="19" t="s">
        <v>119</v>
      </c>
      <c r="AU274" s="19" t="s">
        <v>77</v>
      </c>
    </row>
    <row r="275" spans="2:65" s="1" customFormat="1" ht="22.5" customHeight="1">
      <c r="B275" s="156"/>
      <c r="C275" s="157" t="s">
        <v>266</v>
      </c>
      <c r="D275" s="157" t="s">
        <v>115</v>
      </c>
      <c r="E275" s="158" t="s">
        <v>417</v>
      </c>
      <c r="F275" s="159" t="s">
        <v>418</v>
      </c>
      <c r="G275" s="160" t="s">
        <v>147</v>
      </c>
      <c r="H275" s="161">
        <v>45</v>
      </c>
      <c r="I275" s="162"/>
      <c r="J275" s="163">
        <f>ROUND(I275*H275,2)</f>
        <v>0</v>
      </c>
      <c r="K275" s="159" t="s">
        <v>5</v>
      </c>
      <c r="L275" s="36"/>
      <c r="M275" s="164" t="s">
        <v>5</v>
      </c>
      <c r="N275" s="165" t="s">
        <v>40</v>
      </c>
      <c r="O275" s="37"/>
      <c r="P275" s="166">
        <f>O275*H275</f>
        <v>0</v>
      </c>
      <c r="Q275" s="166">
        <v>0</v>
      </c>
      <c r="R275" s="166">
        <f>Q275*H275</f>
        <v>0</v>
      </c>
      <c r="S275" s="166">
        <v>0</v>
      </c>
      <c r="T275" s="167">
        <f>S275*H275</f>
        <v>0</v>
      </c>
      <c r="AR275" s="19" t="s">
        <v>118</v>
      </c>
      <c r="AT275" s="19" t="s">
        <v>115</v>
      </c>
      <c r="AU275" s="19" t="s">
        <v>77</v>
      </c>
      <c r="AY275" s="19" t="s">
        <v>114</v>
      </c>
      <c r="BE275" s="168">
        <f>IF(N275="základní",J275,0)</f>
        <v>0</v>
      </c>
      <c r="BF275" s="168">
        <f>IF(N275="snížená",J275,0)</f>
        <v>0</v>
      </c>
      <c r="BG275" s="168">
        <f>IF(N275="zákl. přenesená",J275,0)</f>
        <v>0</v>
      </c>
      <c r="BH275" s="168">
        <f>IF(N275="sníž. přenesená",J275,0)</f>
        <v>0</v>
      </c>
      <c r="BI275" s="168">
        <f>IF(N275="nulová",J275,0)</f>
        <v>0</v>
      </c>
      <c r="BJ275" s="19" t="s">
        <v>77</v>
      </c>
      <c r="BK275" s="168">
        <f>ROUND(I275*H275,2)</f>
        <v>0</v>
      </c>
      <c r="BL275" s="19" t="s">
        <v>118</v>
      </c>
      <c r="BM275" s="19" t="s">
        <v>427</v>
      </c>
    </row>
    <row r="276" spans="2:47" s="1" customFormat="1" ht="13.5">
      <c r="B276" s="36"/>
      <c r="D276" s="169" t="s">
        <v>119</v>
      </c>
      <c r="F276" s="170" t="s">
        <v>418</v>
      </c>
      <c r="I276" s="171"/>
      <c r="L276" s="36"/>
      <c r="M276" s="172"/>
      <c r="N276" s="37"/>
      <c r="O276" s="37"/>
      <c r="P276" s="37"/>
      <c r="Q276" s="37"/>
      <c r="R276" s="37"/>
      <c r="S276" s="37"/>
      <c r="T276" s="65"/>
      <c r="AT276" s="19" t="s">
        <v>119</v>
      </c>
      <c r="AU276" s="19" t="s">
        <v>77</v>
      </c>
    </row>
    <row r="277" spans="2:65" s="1" customFormat="1" ht="22.5" customHeight="1">
      <c r="B277" s="156"/>
      <c r="C277" s="157" t="s">
        <v>428</v>
      </c>
      <c r="D277" s="157" t="s">
        <v>115</v>
      </c>
      <c r="E277" s="158" t="s">
        <v>417</v>
      </c>
      <c r="F277" s="159" t="s">
        <v>418</v>
      </c>
      <c r="G277" s="160" t="s">
        <v>147</v>
      </c>
      <c r="H277" s="161">
        <v>25</v>
      </c>
      <c r="I277" s="162"/>
      <c r="J277" s="163">
        <f>ROUND(I277*H277,2)</f>
        <v>0</v>
      </c>
      <c r="K277" s="159" t="s">
        <v>5</v>
      </c>
      <c r="L277" s="36"/>
      <c r="M277" s="164" t="s">
        <v>5</v>
      </c>
      <c r="N277" s="165" t="s">
        <v>40</v>
      </c>
      <c r="O277" s="37"/>
      <c r="P277" s="166">
        <f>O277*H277</f>
        <v>0</v>
      </c>
      <c r="Q277" s="166">
        <v>0</v>
      </c>
      <c r="R277" s="166">
        <f>Q277*H277</f>
        <v>0</v>
      </c>
      <c r="S277" s="166">
        <v>0</v>
      </c>
      <c r="T277" s="167">
        <f>S277*H277</f>
        <v>0</v>
      </c>
      <c r="AR277" s="19" t="s">
        <v>118</v>
      </c>
      <c r="AT277" s="19" t="s">
        <v>115</v>
      </c>
      <c r="AU277" s="19" t="s">
        <v>77</v>
      </c>
      <c r="AY277" s="19" t="s">
        <v>114</v>
      </c>
      <c r="BE277" s="168">
        <f>IF(N277="základní",J277,0)</f>
        <v>0</v>
      </c>
      <c r="BF277" s="168">
        <f>IF(N277="snížená",J277,0)</f>
        <v>0</v>
      </c>
      <c r="BG277" s="168">
        <f>IF(N277="zákl. přenesená",J277,0)</f>
        <v>0</v>
      </c>
      <c r="BH277" s="168">
        <f>IF(N277="sníž. přenesená",J277,0)</f>
        <v>0</v>
      </c>
      <c r="BI277" s="168">
        <f>IF(N277="nulová",J277,0)</f>
        <v>0</v>
      </c>
      <c r="BJ277" s="19" t="s">
        <v>77</v>
      </c>
      <c r="BK277" s="168">
        <f>ROUND(I277*H277,2)</f>
        <v>0</v>
      </c>
      <c r="BL277" s="19" t="s">
        <v>118</v>
      </c>
      <c r="BM277" s="19" t="s">
        <v>429</v>
      </c>
    </row>
    <row r="278" spans="2:47" s="1" customFormat="1" ht="13.5">
      <c r="B278" s="36"/>
      <c r="D278" s="169" t="s">
        <v>119</v>
      </c>
      <c r="F278" s="170" t="s">
        <v>418</v>
      </c>
      <c r="I278" s="171"/>
      <c r="L278" s="36"/>
      <c r="M278" s="172"/>
      <c r="N278" s="37"/>
      <c r="O278" s="37"/>
      <c r="P278" s="37"/>
      <c r="Q278" s="37"/>
      <c r="R278" s="37"/>
      <c r="S278" s="37"/>
      <c r="T278" s="65"/>
      <c r="AT278" s="19" t="s">
        <v>119</v>
      </c>
      <c r="AU278" s="19" t="s">
        <v>77</v>
      </c>
    </row>
    <row r="279" spans="2:65" s="1" customFormat="1" ht="22.5" customHeight="1">
      <c r="B279" s="156"/>
      <c r="C279" s="157" t="s">
        <v>269</v>
      </c>
      <c r="D279" s="157" t="s">
        <v>115</v>
      </c>
      <c r="E279" s="158" t="s">
        <v>420</v>
      </c>
      <c r="F279" s="159" t="s">
        <v>421</v>
      </c>
      <c r="G279" s="160" t="s">
        <v>147</v>
      </c>
      <c r="H279" s="161">
        <v>200</v>
      </c>
      <c r="I279" s="162"/>
      <c r="J279" s="163">
        <f>ROUND(I279*H279,2)</f>
        <v>0</v>
      </c>
      <c r="K279" s="159" t="s">
        <v>5</v>
      </c>
      <c r="L279" s="36"/>
      <c r="M279" s="164" t="s">
        <v>5</v>
      </c>
      <c r="N279" s="165" t="s">
        <v>40</v>
      </c>
      <c r="O279" s="37"/>
      <c r="P279" s="166">
        <f>O279*H279</f>
        <v>0</v>
      </c>
      <c r="Q279" s="166">
        <v>0</v>
      </c>
      <c r="R279" s="166">
        <f>Q279*H279</f>
        <v>0</v>
      </c>
      <c r="S279" s="166">
        <v>0</v>
      </c>
      <c r="T279" s="167">
        <f>S279*H279</f>
        <v>0</v>
      </c>
      <c r="AR279" s="19" t="s">
        <v>118</v>
      </c>
      <c r="AT279" s="19" t="s">
        <v>115</v>
      </c>
      <c r="AU279" s="19" t="s">
        <v>77</v>
      </c>
      <c r="AY279" s="19" t="s">
        <v>114</v>
      </c>
      <c r="BE279" s="168">
        <f>IF(N279="základní",J279,0)</f>
        <v>0</v>
      </c>
      <c r="BF279" s="168">
        <f>IF(N279="snížená",J279,0)</f>
        <v>0</v>
      </c>
      <c r="BG279" s="168">
        <f>IF(N279="zákl. přenesená",J279,0)</f>
        <v>0</v>
      </c>
      <c r="BH279" s="168">
        <f>IF(N279="sníž. přenesená",J279,0)</f>
        <v>0</v>
      </c>
      <c r="BI279" s="168">
        <f>IF(N279="nulová",J279,0)</f>
        <v>0</v>
      </c>
      <c r="BJ279" s="19" t="s">
        <v>77</v>
      </c>
      <c r="BK279" s="168">
        <f>ROUND(I279*H279,2)</f>
        <v>0</v>
      </c>
      <c r="BL279" s="19" t="s">
        <v>118</v>
      </c>
      <c r="BM279" s="19" t="s">
        <v>430</v>
      </c>
    </row>
    <row r="280" spans="2:47" s="1" customFormat="1" ht="13.5">
      <c r="B280" s="36"/>
      <c r="D280" s="169" t="s">
        <v>119</v>
      </c>
      <c r="F280" s="170" t="s">
        <v>421</v>
      </c>
      <c r="I280" s="171"/>
      <c r="L280" s="36"/>
      <c r="M280" s="172"/>
      <c r="N280" s="37"/>
      <c r="O280" s="37"/>
      <c r="P280" s="37"/>
      <c r="Q280" s="37"/>
      <c r="R280" s="37"/>
      <c r="S280" s="37"/>
      <c r="T280" s="65"/>
      <c r="AT280" s="19" t="s">
        <v>119</v>
      </c>
      <c r="AU280" s="19" t="s">
        <v>77</v>
      </c>
    </row>
    <row r="281" spans="2:65" s="1" customFormat="1" ht="22.5" customHeight="1">
      <c r="B281" s="156"/>
      <c r="C281" s="157" t="s">
        <v>431</v>
      </c>
      <c r="D281" s="157" t="s">
        <v>115</v>
      </c>
      <c r="E281" s="158" t="s">
        <v>420</v>
      </c>
      <c r="F281" s="159" t="s">
        <v>421</v>
      </c>
      <c r="G281" s="160" t="s">
        <v>147</v>
      </c>
      <c r="H281" s="161">
        <v>596</v>
      </c>
      <c r="I281" s="162"/>
      <c r="J281" s="163">
        <f>ROUND(I281*H281,2)</f>
        <v>0</v>
      </c>
      <c r="K281" s="159" t="s">
        <v>5</v>
      </c>
      <c r="L281" s="36"/>
      <c r="M281" s="164" t="s">
        <v>5</v>
      </c>
      <c r="N281" s="165" t="s">
        <v>40</v>
      </c>
      <c r="O281" s="37"/>
      <c r="P281" s="166">
        <f>O281*H281</f>
        <v>0</v>
      </c>
      <c r="Q281" s="166">
        <v>0</v>
      </c>
      <c r="R281" s="166">
        <f>Q281*H281</f>
        <v>0</v>
      </c>
      <c r="S281" s="166">
        <v>0</v>
      </c>
      <c r="T281" s="167">
        <f>S281*H281</f>
        <v>0</v>
      </c>
      <c r="AR281" s="19" t="s">
        <v>118</v>
      </c>
      <c r="AT281" s="19" t="s">
        <v>115</v>
      </c>
      <c r="AU281" s="19" t="s">
        <v>77</v>
      </c>
      <c r="AY281" s="19" t="s">
        <v>114</v>
      </c>
      <c r="BE281" s="168">
        <f>IF(N281="základní",J281,0)</f>
        <v>0</v>
      </c>
      <c r="BF281" s="168">
        <f>IF(N281="snížená",J281,0)</f>
        <v>0</v>
      </c>
      <c r="BG281" s="168">
        <f>IF(N281="zákl. přenesená",J281,0)</f>
        <v>0</v>
      </c>
      <c r="BH281" s="168">
        <f>IF(N281="sníž. přenesená",J281,0)</f>
        <v>0</v>
      </c>
      <c r="BI281" s="168">
        <f>IF(N281="nulová",J281,0)</f>
        <v>0</v>
      </c>
      <c r="BJ281" s="19" t="s">
        <v>77</v>
      </c>
      <c r="BK281" s="168">
        <f>ROUND(I281*H281,2)</f>
        <v>0</v>
      </c>
      <c r="BL281" s="19" t="s">
        <v>118</v>
      </c>
      <c r="BM281" s="19" t="s">
        <v>432</v>
      </c>
    </row>
    <row r="282" spans="2:47" s="1" customFormat="1" ht="13.5">
      <c r="B282" s="36"/>
      <c r="D282" s="169" t="s">
        <v>119</v>
      </c>
      <c r="F282" s="170" t="s">
        <v>421</v>
      </c>
      <c r="I282" s="171"/>
      <c r="L282" s="36"/>
      <c r="M282" s="172"/>
      <c r="N282" s="37"/>
      <c r="O282" s="37"/>
      <c r="P282" s="37"/>
      <c r="Q282" s="37"/>
      <c r="R282" s="37"/>
      <c r="S282" s="37"/>
      <c r="T282" s="65"/>
      <c r="AT282" s="19" t="s">
        <v>119</v>
      </c>
      <c r="AU282" s="19" t="s">
        <v>77</v>
      </c>
    </row>
    <row r="283" spans="2:65" s="1" customFormat="1" ht="22.5" customHeight="1">
      <c r="B283" s="156"/>
      <c r="C283" s="157" t="s">
        <v>272</v>
      </c>
      <c r="D283" s="157" t="s">
        <v>115</v>
      </c>
      <c r="E283" s="158" t="s">
        <v>420</v>
      </c>
      <c r="F283" s="159" t="s">
        <v>421</v>
      </c>
      <c r="G283" s="160" t="s">
        <v>147</v>
      </c>
      <c r="H283" s="161">
        <v>1115</v>
      </c>
      <c r="I283" s="162"/>
      <c r="J283" s="163">
        <f>ROUND(I283*H283,2)</f>
        <v>0</v>
      </c>
      <c r="K283" s="159" t="s">
        <v>5</v>
      </c>
      <c r="L283" s="36"/>
      <c r="M283" s="164" t="s">
        <v>5</v>
      </c>
      <c r="N283" s="165" t="s">
        <v>40</v>
      </c>
      <c r="O283" s="37"/>
      <c r="P283" s="166">
        <f>O283*H283</f>
        <v>0</v>
      </c>
      <c r="Q283" s="166">
        <v>0</v>
      </c>
      <c r="R283" s="166">
        <f>Q283*H283</f>
        <v>0</v>
      </c>
      <c r="S283" s="166">
        <v>0</v>
      </c>
      <c r="T283" s="167">
        <f>S283*H283</f>
        <v>0</v>
      </c>
      <c r="AR283" s="19" t="s">
        <v>118</v>
      </c>
      <c r="AT283" s="19" t="s">
        <v>115</v>
      </c>
      <c r="AU283" s="19" t="s">
        <v>77</v>
      </c>
      <c r="AY283" s="19" t="s">
        <v>114</v>
      </c>
      <c r="BE283" s="168">
        <f>IF(N283="základní",J283,0)</f>
        <v>0</v>
      </c>
      <c r="BF283" s="168">
        <f>IF(N283="snížená",J283,0)</f>
        <v>0</v>
      </c>
      <c r="BG283" s="168">
        <f>IF(N283="zákl. přenesená",J283,0)</f>
        <v>0</v>
      </c>
      <c r="BH283" s="168">
        <f>IF(N283="sníž. přenesená",J283,0)</f>
        <v>0</v>
      </c>
      <c r="BI283" s="168">
        <f>IF(N283="nulová",J283,0)</f>
        <v>0</v>
      </c>
      <c r="BJ283" s="19" t="s">
        <v>77</v>
      </c>
      <c r="BK283" s="168">
        <f>ROUND(I283*H283,2)</f>
        <v>0</v>
      </c>
      <c r="BL283" s="19" t="s">
        <v>118</v>
      </c>
      <c r="BM283" s="19" t="s">
        <v>433</v>
      </c>
    </row>
    <row r="284" spans="2:47" s="1" customFormat="1" ht="13.5">
      <c r="B284" s="36"/>
      <c r="D284" s="169" t="s">
        <v>119</v>
      </c>
      <c r="F284" s="170" t="s">
        <v>421</v>
      </c>
      <c r="I284" s="171"/>
      <c r="L284" s="36"/>
      <c r="M284" s="172"/>
      <c r="N284" s="37"/>
      <c r="O284" s="37"/>
      <c r="P284" s="37"/>
      <c r="Q284" s="37"/>
      <c r="R284" s="37"/>
      <c r="S284" s="37"/>
      <c r="T284" s="65"/>
      <c r="AT284" s="19" t="s">
        <v>119</v>
      </c>
      <c r="AU284" s="19" t="s">
        <v>77</v>
      </c>
    </row>
    <row r="285" spans="2:65" s="1" customFormat="1" ht="22.5" customHeight="1">
      <c r="B285" s="156"/>
      <c r="C285" s="157" t="s">
        <v>434</v>
      </c>
      <c r="D285" s="157" t="s">
        <v>115</v>
      </c>
      <c r="E285" s="158" t="s">
        <v>435</v>
      </c>
      <c r="F285" s="159" t="s">
        <v>436</v>
      </c>
      <c r="G285" s="160" t="s">
        <v>147</v>
      </c>
      <c r="H285" s="161">
        <v>20</v>
      </c>
      <c r="I285" s="162"/>
      <c r="J285" s="163">
        <f>ROUND(I285*H285,2)</f>
        <v>0</v>
      </c>
      <c r="K285" s="159" t="s">
        <v>5</v>
      </c>
      <c r="L285" s="36"/>
      <c r="M285" s="164" t="s">
        <v>5</v>
      </c>
      <c r="N285" s="165" t="s">
        <v>40</v>
      </c>
      <c r="O285" s="37"/>
      <c r="P285" s="166">
        <f>O285*H285</f>
        <v>0</v>
      </c>
      <c r="Q285" s="166">
        <v>0</v>
      </c>
      <c r="R285" s="166">
        <f>Q285*H285</f>
        <v>0</v>
      </c>
      <c r="S285" s="166">
        <v>0</v>
      </c>
      <c r="T285" s="167">
        <f>S285*H285</f>
        <v>0</v>
      </c>
      <c r="AR285" s="19" t="s">
        <v>118</v>
      </c>
      <c r="AT285" s="19" t="s">
        <v>115</v>
      </c>
      <c r="AU285" s="19" t="s">
        <v>77</v>
      </c>
      <c r="AY285" s="19" t="s">
        <v>114</v>
      </c>
      <c r="BE285" s="168">
        <f>IF(N285="základní",J285,0)</f>
        <v>0</v>
      </c>
      <c r="BF285" s="168">
        <f>IF(N285="snížená",J285,0)</f>
        <v>0</v>
      </c>
      <c r="BG285" s="168">
        <f>IF(N285="zákl. přenesená",J285,0)</f>
        <v>0</v>
      </c>
      <c r="BH285" s="168">
        <f>IF(N285="sníž. přenesená",J285,0)</f>
        <v>0</v>
      </c>
      <c r="BI285" s="168">
        <f>IF(N285="nulová",J285,0)</f>
        <v>0</v>
      </c>
      <c r="BJ285" s="19" t="s">
        <v>77</v>
      </c>
      <c r="BK285" s="168">
        <f>ROUND(I285*H285,2)</f>
        <v>0</v>
      </c>
      <c r="BL285" s="19" t="s">
        <v>118</v>
      </c>
      <c r="BM285" s="19" t="s">
        <v>437</v>
      </c>
    </row>
    <row r="286" spans="2:47" s="1" customFormat="1" ht="13.5">
      <c r="B286" s="36"/>
      <c r="D286" s="169" t="s">
        <v>119</v>
      </c>
      <c r="F286" s="170" t="s">
        <v>436</v>
      </c>
      <c r="I286" s="171"/>
      <c r="L286" s="36"/>
      <c r="M286" s="172"/>
      <c r="N286" s="37"/>
      <c r="O286" s="37"/>
      <c r="P286" s="37"/>
      <c r="Q286" s="37"/>
      <c r="R286" s="37"/>
      <c r="S286" s="37"/>
      <c r="T286" s="65"/>
      <c r="AT286" s="19" t="s">
        <v>119</v>
      </c>
      <c r="AU286" s="19" t="s">
        <v>77</v>
      </c>
    </row>
    <row r="287" spans="2:65" s="1" customFormat="1" ht="22.5" customHeight="1">
      <c r="B287" s="156"/>
      <c r="C287" s="157" t="s">
        <v>276</v>
      </c>
      <c r="D287" s="157" t="s">
        <v>115</v>
      </c>
      <c r="E287" s="158" t="s">
        <v>438</v>
      </c>
      <c r="F287" s="159" t="s">
        <v>439</v>
      </c>
      <c r="G287" s="160" t="s">
        <v>147</v>
      </c>
      <c r="H287" s="161">
        <v>16</v>
      </c>
      <c r="I287" s="162"/>
      <c r="J287" s="163">
        <f>ROUND(I287*H287,2)</f>
        <v>0</v>
      </c>
      <c r="K287" s="159" t="s">
        <v>5</v>
      </c>
      <c r="L287" s="36"/>
      <c r="M287" s="164" t="s">
        <v>5</v>
      </c>
      <c r="N287" s="165" t="s">
        <v>40</v>
      </c>
      <c r="O287" s="37"/>
      <c r="P287" s="166">
        <f>O287*H287</f>
        <v>0</v>
      </c>
      <c r="Q287" s="166">
        <v>0</v>
      </c>
      <c r="R287" s="166">
        <f>Q287*H287</f>
        <v>0</v>
      </c>
      <c r="S287" s="166">
        <v>0</v>
      </c>
      <c r="T287" s="167">
        <f>S287*H287</f>
        <v>0</v>
      </c>
      <c r="AR287" s="19" t="s">
        <v>118</v>
      </c>
      <c r="AT287" s="19" t="s">
        <v>115</v>
      </c>
      <c r="AU287" s="19" t="s">
        <v>77</v>
      </c>
      <c r="AY287" s="19" t="s">
        <v>114</v>
      </c>
      <c r="BE287" s="168">
        <f>IF(N287="základní",J287,0)</f>
        <v>0</v>
      </c>
      <c r="BF287" s="168">
        <f>IF(N287="snížená",J287,0)</f>
        <v>0</v>
      </c>
      <c r="BG287" s="168">
        <f>IF(N287="zákl. přenesená",J287,0)</f>
        <v>0</v>
      </c>
      <c r="BH287" s="168">
        <f>IF(N287="sníž. přenesená",J287,0)</f>
        <v>0</v>
      </c>
      <c r="BI287" s="168">
        <f>IF(N287="nulová",J287,0)</f>
        <v>0</v>
      </c>
      <c r="BJ287" s="19" t="s">
        <v>77</v>
      </c>
      <c r="BK287" s="168">
        <f>ROUND(I287*H287,2)</f>
        <v>0</v>
      </c>
      <c r="BL287" s="19" t="s">
        <v>118</v>
      </c>
      <c r="BM287" s="19" t="s">
        <v>440</v>
      </c>
    </row>
    <row r="288" spans="2:47" s="1" customFormat="1" ht="13.5">
      <c r="B288" s="36"/>
      <c r="D288" s="169" t="s">
        <v>119</v>
      </c>
      <c r="F288" s="170" t="s">
        <v>439</v>
      </c>
      <c r="I288" s="171"/>
      <c r="L288" s="36"/>
      <c r="M288" s="172"/>
      <c r="N288" s="37"/>
      <c r="O288" s="37"/>
      <c r="P288" s="37"/>
      <c r="Q288" s="37"/>
      <c r="R288" s="37"/>
      <c r="S288" s="37"/>
      <c r="T288" s="65"/>
      <c r="AT288" s="19" t="s">
        <v>119</v>
      </c>
      <c r="AU288" s="19" t="s">
        <v>77</v>
      </c>
    </row>
    <row r="289" spans="2:65" s="1" customFormat="1" ht="22.5" customHeight="1">
      <c r="B289" s="156"/>
      <c r="C289" s="157" t="s">
        <v>441</v>
      </c>
      <c r="D289" s="157" t="s">
        <v>115</v>
      </c>
      <c r="E289" s="158" t="s">
        <v>442</v>
      </c>
      <c r="F289" s="159" t="s">
        <v>443</v>
      </c>
      <c r="G289" s="160" t="s">
        <v>147</v>
      </c>
      <c r="H289" s="161">
        <v>15</v>
      </c>
      <c r="I289" s="162"/>
      <c r="J289" s="163">
        <f>ROUND(I289*H289,2)</f>
        <v>0</v>
      </c>
      <c r="K289" s="159" t="s">
        <v>5</v>
      </c>
      <c r="L289" s="36"/>
      <c r="M289" s="164" t="s">
        <v>5</v>
      </c>
      <c r="N289" s="165" t="s">
        <v>40</v>
      </c>
      <c r="O289" s="37"/>
      <c r="P289" s="166">
        <f>O289*H289</f>
        <v>0</v>
      </c>
      <c r="Q289" s="166">
        <v>0</v>
      </c>
      <c r="R289" s="166">
        <f>Q289*H289</f>
        <v>0</v>
      </c>
      <c r="S289" s="166">
        <v>0</v>
      </c>
      <c r="T289" s="167">
        <f>S289*H289</f>
        <v>0</v>
      </c>
      <c r="AR289" s="19" t="s">
        <v>118</v>
      </c>
      <c r="AT289" s="19" t="s">
        <v>115</v>
      </c>
      <c r="AU289" s="19" t="s">
        <v>77</v>
      </c>
      <c r="AY289" s="19" t="s">
        <v>114</v>
      </c>
      <c r="BE289" s="168">
        <f>IF(N289="základní",J289,0)</f>
        <v>0</v>
      </c>
      <c r="BF289" s="168">
        <f>IF(N289="snížená",J289,0)</f>
        <v>0</v>
      </c>
      <c r="BG289" s="168">
        <f>IF(N289="zákl. přenesená",J289,0)</f>
        <v>0</v>
      </c>
      <c r="BH289" s="168">
        <f>IF(N289="sníž. přenesená",J289,0)</f>
        <v>0</v>
      </c>
      <c r="BI289" s="168">
        <f>IF(N289="nulová",J289,0)</f>
        <v>0</v>
      </c>
      <c r="BJ289" s="19" t="s">
        <v>77</v>
      </c>
      <c r="BK289" s="168">
        <f>ROUND(I289*H289,2)</f>
        <v>0</v>
      </c>
      <c r="BL289" s="19" t="s">
        <v>118</v>
      </c>
      <c r="BM289" s="19" t="s">
        <v>444</v>
      </c>
    </row>
    <row r="290" spans="2:47" s="1" customFormat="1" ht="13.5">
      <c r="B290" s="36"/>
      <c r="D290" s="169" t="s">
        <v>119</v>
      </c>
      <c r="F290" s="170" t="s">
        <v>443</v>
      </c>
      <c r="I290" s="171"/>
      <c r="L290" s="36"/>
      <c r="M290" s="172"/>
      <c r="N290" s="37"/>
      <c r="O290" s="37"/>
      <c r="P290" s="37"/>
      <c r="Q290" s="37"/>
      <c r="R290" s="37"/>
      <c r="S290" s="37"/>
      <c r="T290" s="65"/>
      <c r="AT290" s="19" t="s">
        <v>119</v>
      </c>
      <c r="AU290" s="19" t="s">
        <v>77</v>
      </c>
    </row>
    <row r="291" spans="2:65" s="1" customFormat="1" ht="22.5" customHeight="1">
      <c r="B291" s="156"/>
      <c r="C291" s="157" t="s">
        <v>279</v>
      </c>
      <c r="D291" s="157" t="s">
        <v>115</v>
      </c>
      <c r="E291" s="158" t="s">
        <v>445</v>
      </c>
      <c r="F291" s="159" t="s">
        <v>446</v>
      </c>
      <c r="G291" s="160" t="s">
        <v>147</v>
      </c>
      <c r="H291" s="161">
        <v>5</v>
      </c>
      <c r="I291" s="162"/>
      <c r="J291" s="163">
        <f>ROUND(I291*H291,2)</f>
        <v>0</v>
      </c>
      <c r="K291" s="159" t="s">
        <v>5</v>
      </c>
      <c r="L291" s="36"/>
      <c r="M291" s="164" t="s">
        <v>5</v>
      </c>
      <c r="N291" s="165" t="s">
        <v>40</v>
      </c>
      <c r="O291" s="37"/>
      <c r="P291" s="166">
        <f>O291*H291</f>
        <v>0</v>
      </c>
      <c r="Q291" s="166">
        <v>0</v>
      </c>
      <c r="R291" s="166">
        <f>Q291*H291</f>
        <v>0</v>
      </c>
      <c r="S291" s="166">
        <v>0</v>
      </c>
      <c r="T291" s="167">
        <f>S291*H291</f>
        <v>0</v>
      </c>
      <c r="AR291" s="19" t="s">
        <v>118</v>
      </c>
      <c r="AT291" s="19" t="s">
        <v>115</v>
      </c>
      <c r="AU291" s="19" t="s">
        <v>77</v>
      </c>
      <c r="AY291" s="19" t="s">
        <v>114</v>
      </c>
      <c r="BE291" s="168">
        <f>IF(N291="základní",J291,0)</f>
        <v>0</v>
      </c>
      <c r="BF291" s="168">
        <f>IF(N291="snížená",J291,0)</f>
        <v>0</v>
      </c>
      <c r="BG291" s="168">
        <f>IF(N291="zákl. přenesená",J291,0)</f>
        <v>0</v>
      </c>
      <c r="BH291" s="168">
        <f>IF(N291="sníž. přenesená",J291,0)</f>
        <v>0</v>
      </c>
      <c r="BI291" s="168">
        <f>IF(N291="nulová",J291,0)</f>
        <v>0</v>
      </c>
      <c r="BJ291" s="19" t="s">
        <v>77</v>
      </c>
      <c r="BK291" s="168">
        <f>ROUND(I291*H291,2)</f>
        <v>0</v>
      </c>
      <c r="BL291" s="19" t="s">
        <v>118</v>
      </c>
      <c r="BM291" s="19" t="s">
        <v>447</v>
      </c>
    </row>
    <row r="292" spans="2:47" s="1" customFormat="1" ht="13.5">
      <c r="B292" s="36"/>
      <c r="D292" s="169" t="s">
        <v>119</v>
      </c>
      <c r="F292" s="170" t="s">
        <v>446</v>
      </c>
      <c r="I292" s="171"/>
      <c r="L292" s="36"/>
      <c r="M292" s="172"/>
      <c r="N292" s="37"/>
      <c r="O292" s="37"/>
      <c r="P292" s="37"/>
      <c r="Q292" s="37"/>
      <c r="R292" s="37"/>
      <c r="S292" s="37"/>
      <c r="T292" s="65"/>
      <c r="AT292" s="19" t="s">
        <v>119</v>
      </c>
      <c r="AU292" s="19" t="s">
        <v>77</v>
      </c>
    </row>
    <row r="293" spans="2:65" s="1" customFormat="1" ht="22.5" customHeight="1">
      <c r="B293" s="156"/>
      <c r="C293" s="157" t="s">
        <v>448</v>
      </c>
      <c r="D293" s="157" t="s">
        <v>115</v>
      </c>
      <c r="E293" s="158" t="s">
        <v>445</v>
      </c>
      <c r="F293" s="159" t="s">
        <v>446</v>
      </c>
      <c r="G293" s="160" t="s">
        <v>147</v>
      </c>
      <c r="H293" s="161">
        <v>5</v>
      </c>
      <c r="I293" s="162"/>
      <c r="J293" s="163">
        <f>ROUND(I293*H293,2)</f>
        <v>0</v>
      </c>
      <c r="K293" s="159" t="s">
        <v>5</v>
      </c>
      <c r="L293" s="36"/>
      <c r="M293" s="164" t="s">
        <v>5</v>
      </c>
      <c r="N293" s="165" t="s">
        <v>40</v>
      </c>
      <c r="O293" s="37"/>
      <c r="P293" s="166">
        <f>O293*H293</f>
        <v>0</v>
      </c>
      <c r="Q293" s="166">
        <v>0</v>
      </c>
      <c r="R293" s="166">
        <f>Q293*H293</f>
        <v>0</v>
      </c>
      <c r="S293" s="166">
        <v>0</v>
      </c>
      <c r="T293" s="167">
        <f>S293*H293</f>
        <v>0</v>
      </c>
      <c r="AR293" s="19" t="s">
        <v>118</v>
      </c>
      <c r="AT293" s="19" t="s">
        <v>115</v>
      </c>
      <c r="AU293" s="19" t="s">
        <v>77</v>
      </c>
      <c r="AY293" s="19" t="s">
        <v>114</v>
      </c>
      <c r="BE293" s="168">
        <f>IF(N293="základní",J293,0)</f>
        <v>0</v>
      </c>
      <c r="BF293" s="168">
        <f>IF(N293="snížená",J293,0)</f>
        <v>0</v>
      </c>
      <c r="BG293" s="168">
        <f>IF(N293="zákl. přenesená",J293,0)</f>
        <v>0</v>
      </c>
      <c r="BH293" s="168">
        <f>IF(N293="sníž. přenesená",J293,0)</f>
        <v>0</v>
      </c>
      <c r="BI293" s="168">
        <f>IF(N293="nulová",J293,0)</f>
        <v>0</v>
      </c>
      <c r="BJ293" s="19" t="s">
        <v>77</v>
      </c>
      <c r="BK293" s="168">
        <f>ROUND(I293*H293,2)</f>
        <v>0</v>
      </c>
      <c r="BL293" s="19" t="s">
        <v>118</v>
      </c>
      <c r="BM293" s="19" t="s">
        <v>449</v>
      </c>
    </row>
    <row r="294" spans="2:47" s="1" customFormat="1" ht="13.5">
      <c r="B294" s="36"/>
      <c r="D294" s="169" t="s">
        <v>119</v>
      </c>
      <c r="F294" s="170" t="s">
        <v>446</v>
      </c>
      <c r="I294" s="171"/>
      <c r="L294" s="36"/>
      <c r="M294" s="172"/>
      <c r="N294" s="37"/>
      <c r="O294" s="37"/>
      <c r="P294" s="37"/>
      <c r="Q294" s="37"/>
      <c r="R294" s="37"/>
      <c r="S294" s="37"/>
      <c r="T294" s="65"/>
      <c r="AT294" s="19" t="s">
        <v>119</v>
      </c>
      <c r="AU294" s="19" t="s">
        <v>77</v>
      </c>
    </row>
    <row r="295" spans="2:65" s="1" customFormat="1" ht="22.5" customHeight="1">
      <c r="B295" s="156"/>
      <c r="C295" s="157" t="s">
        <v>283</v>
      </c>
      <c r="D295" s="157" t="s">
        <v>115</v>
      </c>
      <c r="E295" s="158" t="s">
        <v>450</v>
      </c>
      <c r="F295" s="159" t="s">
        <v>451</v>
      </c>
      <c r="G295" s="160" t="s">
        <v>147</v>
      </c>
      <c r="H295" s="161">
        <v>45</v>
      </c>
      <c r="I295" s="162"/>
      <c r="J295" s="163">
        <f>ROUND(I295*H295,2)</f>
        <v>0</v>
      </c>
      <c r="K295" s="159" t="s">
        <v>5</v>
      </c>
      <c r="L295" s="36"/>
      <c r="M295" s="164" t="s">
        <v>5</v>
      </c>
      <c r="N295" s="165" t="s">
        <v>40</v>
      </c>
      <c r="O295" s="37"/>
      <c r="P295" s="166">
        <f>O295*H295</f>
        <v>0</v>
      </c>
      <c r="Q295" s="166">
        <v>0</v>
      </c>
      <c r="R295" s="166">
        <f>Q295*H295</f>
        <v>0</v>
      </c>
      <c r="S295" s="166">
        <v>0</v>
      </c>
      <c r="T295" s="167">
        <f>S295*H295</f>
        <v>0</v>
      </c>
      <c r="AR295" s="19" t="s">
        <v>118</v>
      </c>
      <c r="AT295" s="19" t="s">
        <v>115</v>
      </c>
      <c r="AU295" s="19" t="s">
        <v>77</v>
      </c>
      <c r="AY295" s="19" t="s">
        <v>114</v>
      </c>
      <c r="BE295" s="168">
        <f>IF(N295="základní",J295,0)</f>
        <v>0</v>
      </c>
      <c r="BF295" s="168">
        <f>IF(N295="snížená",J295,0)</f>
        <v>0</v>
      </c>
      <c r="BG295" s="168">
        <f>IF(N295="zákl. přenesená",J295,0)</f>
        <v>0</v>
      </c>
      <c r="BH295" s="168">
        <f>IF(N295="sníž. přenesená",J295,0)</f>
        <v>0</v>
      </c>
      <c r="BI295" s="168">
        <f>IF(N295="nulová",J295,0)</f>
        <v>0</v>
      </c>
      <c r="BJ295" s="19" t="s">
        <v>77</v>
      </c>
      <c r="BK295" s="168">
        <f>ROUND(I295*H295,2)</f>
        <v>0</v>
      </c>
      <c r="BL295" s="19" t="s">
        <v>118</v>
      </c>
      <c r="BM295" s="19" t="s">
        <v>452</v>
      </c>
    </row>
    <row r="296" spans="2:47" s="1" customFormat="1" ht="13.5">
      <c r="B296" s="36"/>
      <c r="D296" s="169" t="s">
        <v>119</v>
      </c>
      <c r="F296" s="170" t="s">
        <v>451</v>
      </c>
      <c r="I296" s="171"/>
      <c r="L296" s="36"/>
      <c r="M296" s="172"/>
      <c r="N296" s="37"/>
      <c r="O296" s="37"/>
      <c r="P296" s="37"/>
      <c r="Q296" s="37"/>
      <c r="R296" s="37"/>
      <c r="S296" s="37"/>
      <c r="T296" s="65"/>
      <c r="AT296" s="19" t="s">
        <v>119</v>
      </c>
      <c r="AU296" s="19" t="s">
        <v>77</v>
      </c>
    </row>
    <row r="297" spans="2:65" s="1" customFormat="1" ht="22.5" customHeight="1">
      <c r="B297" s="156"/>
      <c r="C297" s="157" t="s">
        <v>453</v>
      </c>
      <c r="D297" s="157" t="s">
        <v>115</v>
      </c>
      <c r="E297" s="158" t="s">
        <v>454</v>
      </c>
      <c r="F297" s="159" t="s">
        <v>455</v>
      </c>
      <c r="G297" s="160" t="s">
        <v>147</v>
      </c>
      <c r="H297" s="161">
        <v>20</v>
      </c>
      <c r="I297" s="162"/>
      <c r="J297" s="163">
        <f>ROUND(I297*H297,2)</f>
        <v>0</v>
      </c>
      <c r="K297" s="159" t="s">
        <v>5</v>
      </c>
      <c r="L297" s="36"/>
      <c r="M297" s="164" t="s">
        <v>5</v>
      </c>
      <c r="N297" s="165" t="s">
        <v>40</v>
      </c>
      <c r="O297" s="37"/>
      <c r="P297" s="166">
        <f>O297*H297</f>
        <v>0</v>
      </c>
      <c r="Q297" s="166">
        <v>0</v>
      </c>
      <c r="R297" s="166">
        <f>Q297*H297</f>
        <v>0</v>
      </c>
      <c r="S297" s="166">
        <v>0</v>
      </c>
      <c r="T297" s="167">
        <f>S297*H297</f>
        <v>0</v>
      </c>
      <c r="AR297" s="19" t="s">
        <v>118</v>
      </c>
      <c r="AT297" s="19" t="s">
        <v>115</v>
      </c>
      <c r="AU297" s="19" t="s">
        <v>77</v>
      </c>
      <c r="AY297" s="19" t="s">
        <v>114</v>
      </c>
      <c r="BE297" s="168">
        <f>IF(N297="základní",J297,0)</f>
        <v>0</v>
      </c>
      <c r="BF297" s="168">
        <f>IF(N297="snížená",J297,0)</f>
        <v>0</v>
      </c>
      <c r="BG297" s="168">
        <f>IF(N297="zákl. přenesená",J297,0)</f>
        <v>0</v>
      </c>
      <c r="BH297" s="168">
        <f>IF(N297="sníž. přenesená",J297,0)</f>
        <v>0</v>
      </c>
      <c r="BI297" s="168">
        <f>IF(N297="nulová",J297,0)</f>
        <v>0</v>
      </c>
      <c r="BJ297" s="19" t="s">
        <v>77</v>
      </c>
      <c r="BK297" s="168">
        <f>ROUND(I297*H297,2)</f>
        <v>0</v>
      </c>
      <c r="BL297" s="19" t="s">
        <v>118</v>
      </c>
      <c r="BM297" s="19" t="s">
        <v>456</v>
      </c>
    </row>
    <row r="298" spans="2:47" s="1" customFormat="1" ht="13.5">
      <c r="B298" s="36"/>
      <c r="D298" s="169" t="s">
        <v>119</v>
      </c>
      <c r="F298" s="170" t="s">
        <v>455</v>
      </c>
      <c r="I298" s="171"/>
      <c r="L298" s="36"/>
      <c r="M298" s="172"/>
      <c r="N298" s="37"/>
      <c r="O298" s="37"/>
      <c r="P298" s="37"/>
      <c r="Q298" s="37"/>
      <c r="R298" s="37"/>
      <c r="S298" s="37"/>
      <c r="T298" s="65"/>
      <c r="AT298" s="19" t="s">
        <v>119</v>
      </c>
      <c r="AU298" s="19" t="s">
        <v>77</v>
      </c>
    </row>
    <row r="299" spans="2:65" s="1" customFormat="1" ht="22.5" customHeight="1">
      <c r="B299" s="156"/>
      <c r="C299" s="157" t="s">
        <v>286</v>
      </c>
      <c r="D299" s="157" t="s">
        <v>115</v>
      </c>
      <c r="E299" s="158" t="s">
        <v>457</v>
      </c>
      <c r="F299" s="159" t="s">
        <v>458</v>
      </c>
      <c r="G299" s="160" t="s">
        <v>117</v>
      </c>
      <c r="H299" s="161">
        <v>14</v>
      </c>
      <c r="I299" s="162"/>
      <c r="J299" s="163">
        <f>ROUND(I299*H299,2)</f>
        <v>0</v>
      </c>
      <c r="K299" s="159" t="s">
        <v>5</v>
      </c>
      <c r="L299" s="36"/>
      <c r="M299" s="164" t="s">
        <v>5</v>
      </c>
      <c r="N299" s="165" t="s">
        <v>40</v>
      </c>
      <c r="O299" s="37"/>
      <c r="P299" s="166">
        <f>O299*H299</f>
        <v>0</v>
      </c>
      <c r="Q299" s="166">
        <v>0</v>
      </c>
      <c r="R299" s="166">
        <f>Q299*H299</f>
        <v>0</v>
      </c>
      <c r="S299" s="166">
        <v>0</v>
      </c>
      <c r="T299" s="167">
        <f>S299*H299</f>
        <v>0</v>
      </c>
      <c r="AR299" s="19" t="s">
        <v>118</v>
      </c>
      <c r="AT299" s="19" t="s">
        <v>115</v>
      </c>
      <c r="AU299" s="19" t="s">
        <v>77</v>
      </c>
      <c r="AY299" s="19" t="s">
        <v>114</v>
      </c>
      <c r="BE299" s="168">
        <f>IF(N299="základní",J299,0)</f>
        <v>0</v>
      </c>
      <c r="BF299" s="168">
        <f>IF(N299="snížená",J299,0)</f>
        <v>0</v>
      </c>
      <c r="BG299" s="168">
        <f>IF(N299="zákl. přenesená",J299,0)</f>
        <v>0</v>
      </c>
      <c r="BH299" s="168">
        <f>IF(N299="sníž. přenesená",J299,0)</f>
        <v>0</v>
      </c>
      <c r="BI299" s="168">
        <f>IF(N299="nulová",J299,0)</f>
        <v>0</v>
      </c>
      <c r="BJ299" s="19" t="s">
        <v>77</v>
      </c>
      <c r="BK299" s="168">
        <f>ROUND(I299*H299,2)</f>
        <v>0</v>
      </c>
      <c r="BL299" s="19" t="s">
        <v>118</v>
      </c>
      <c r="BM299" s="19" t="s">
        <v>459</v>
      </c>
    </row>
    <row r="300" spans="2:47" s="1" customFormat="1" ht="13.5">
      <c r="B300" s="36"/>
      <c r="D300" s="169" t="s">
        <v>119</v>
      </c>
      <c r="F300" s="170" t="s">
        <v>458</v>
      </c>
      <c r="I300" s="171"/>
      <c r="L300" s="36"/>
      <c r="M300" s="172"/>
      <c r="N300" s="37"/>
      <c r="O300" s="37"/>
      <c r="P300" s="37"/>
      <c r="Q300" s="37"/>
      <c r="R300" s="37"/>
      <c r="S300" s="37"/>
      <c r="T300" s="65"/>
      <c r="AT300" s="19" t="s">
        <v>119</v>
      </c>
      <c r="AU300" s="19" t="s">
        <v>77</v>
      </c>
    </row>
    <row r="301" spans="2:65" s="1" customFormat="1" ht="22.5" customHeight="1">
      <c r="B301" s="156"/>
      <c r="C301" s="157" t="s">
        <v>460</v>
      </c>
      <c r="D301" s="157" t="s">
        <v>115</v>
      </c>
      <c r="E301" s="158" t="s">
        <v>461</v>
      </c>
      <c r="F301" s="159" t="s">
        <v>462</v>
      </c>
      <c r="G301" s="160" t="s">
        <v>147</v>
      </c>
      <c r="H301" s="161">
        <v>65</v>
      </c>
      <c r="I301" s="162"/>
      <c r="J301" s="163">
        <f>ROUND(I301*H301,2)</f>
        <v>0</v>
      </c>
      <c r="K301" s="159" t="s">
        <v>5</v>
      </c>
      <c r="L301" s="36"/>
      <c r="M301" s="164" t="s">
        <v>5</v>
      </c>
      <c r="N301" s="165" t="s">
        <v>40</v>
      </c>
      <c r="O301" s="37"/>
      <c r="P301" s="166">
        <f>O301*H301</f>
        <v>0</v>
      </c>
      <c r="Q301" s="166">
        <v>0</v>
      </c>
      <c r="R301" s="166">
        <f>Q301*H301</f>
        <v>0</v>
      </c>
      <c r="S301" s="166">
        <v>0</v>
      </c>
      <c r="T301" s="167">
        <f>S301*H301</f>
        <v>0</v>
      </c>
      <c r="AR301" s="19" t="s">
        <v>118</v>
      </c>
      <c r="AT301" s="19" t="s">
        <v>115</v>
      </c>
      <c r="AU301" s="19" t="s">
        <v>77</v>
      </c>
      <c r="AY301" s="19" t="s">
        <v>114</v>
      </c>
      <c r="BE301" s="168">
        <f>IF(N301="základní",J301,0)</f>
        <v>0</v>
      </c>
      <c r="BF301" s="168">
        <f>IF(N301="snížená",J301,0)</f>
        <v>0</v>
      </c>
      <c r="BG301" s="168">
        <f>IF(N301="zákl. přenesená",J301,0)</f>
        <v>0</v>
      </c>
      <c r="BH301" s="168">
        <f>IF(N301="sníž. přenesená",J301,0)</f>
        <v>0</v>
      </c>
      <c r="BI301" s="168">
        <f>IF(N301="nulová",J301,0)</f>
        <v>0</v>
      </c>
      <c r="BJ301" s="19" t="s">
        <v>77</v>
      </c>
      <c r="BK301" s="168">
        <f>ROUND(I301*H301,2)</f>
        <v>0</v>
      </c>
      <c r="BL301" s="19" t="s">
        <v>118</v>
      </c>
      <c r="BM301" s="19" t="s">
        <v>463</v>
      </c>
    </row>
    <row r="302" spans="2:47" s="1" customFormat="1" ht="13.5">
      <c r="B302" s="36"/>
      <c r="D302" s="169" t="s">
        <v>119</v>
      </c>
      <c r="F302" s="170" t="s">
        <v>462</v>
      </c>
      <c r="I302" s="171"/>
      <c r="L302" s="36"/>
      <c r="M302" s="172"/>
      <c r="N302" s="37"/>
      <c r="O302" s="37"/>
      <c r="P302" s="37"/>
      <c r="Q302" s="37"/>
      <c r="R302" s="37"/>
      <c r="S302" s="37"/>
      <c r="T302" s="65"/>
      <c r="AT302" s="19" t="s">
        <v>119</v>
      </c>
      <c r="AU302" s="19" t="s">
        <v>77</v>
      </c>
    </row>
    <row r="303" spans="2:65" s="1" customFormat="1" ht="22.5" customHeight="1">
      <c r="B303" s="156"/>
      <c r="C303" s="157" t="s">
        <v>290</v>
      </c>
      <c r="D303" s="157" t="s">
        <v>115</v>
      </c>
      <c r="E303" s="158" t="s">
        <v>464</v>
      </c>
      <c r="F303" s="159" t="s">
        <v>465</v>
      </c>
      <c r="G303" s="160" t="s">
        <v>147</v>
      </c>
      <c r="H303" s="161">
        <v>21</v>
      </c>
      <c r="I303" s="162"/>
      <c r="J303" s="163">
        <f>ROUND(I303*H303,2)</f>
        <v>0</v>
      </c>
      <c r="K303" s="159" t="s">
        <v>5</v>
      </c>
      <c r="L303" s="36"/>
      <c r="M303" s="164" t="s">
        <v>5</v>
      </c>
      <c r="N303" s="165" t="s">
        <v>40</v>
      </c>
      <c r="O303" s="37"/>
      <c r="P303" s="166">
        <f>O303*H303</f>
        <v>0</v>
      </c>
      <c r="Q303" s="166">
        <v>0</v>
      </c>
      <c r="R303" s="166">
        <f>Q303*H303</f>
        <v>0</v>
      </c>
      <c r="S303" s="166">
        <v>0</v>
      </c>
      <c r="T303" s="167">
        <f>S303*H303</f>
        <v>0</v>
      </c>
      <c r="AR303" s="19" t="s">
        <v>118</v>
      </c>
      <c r="AT303" s="19" t="s">
        <v>115</v>
      </c>
      <c r="AU303" s="19" t="s">
        <v>77</v>
      </c>
      <c r="AY303" s="19" t="s">
        <v>114</v>
      </c>
      <c r="BE303" s="168">
        <f>IF(N303="základní",J303,0)</f>
        <v>0</v>
      </c>
      <c r="BF303" s="168">
        <f>IF(N303="snížená",J303,0)</f>
        <v>0</v>
      </c>
      <c r="BG303" s="168">
        <f>IF(N303="zákl. přenesená",J303,0)</f>
        <v>0</v>
      </c>
      <c r="BH303" s="168">
        <f>IF(N303="sníž. přenesená",J303,0)</f>
        <v>0</v>
      </c>
      <c r="BI303" s="168">
        <f>IF(N303="nulová",J303,0)</f>
        <v>0</v>
      </c>
      <c r="BJ303" s="19" t="s">
        <v>77</v>
      </c>
      <c r="BK303" s="168">
        <f>ROUND(I303*H303,2)</f>
        <v>0</v>
      </c>
      <c r="BL303" s="19" t="s">
        <v>118</v>
      </c>
      <c r="BM303" s="19" t="s">
        <v>466</v>
      </c>
    </row>
    <row r="304" spans="2:47" s="1" customFormat="1" ht="13.5">
      <c r="B304" s="36"/>
      <c r="D304" s="169" t="s">
        <v>119</v>
      </c>
      <c r="F304" s="170" t="s">
        <v>465</v>
      </c>
      <c r="I304" s="171"/>
      <c r="L304" s="36"/>
      <c r="M304" s="172"/>
      <c r="N304" s="37"/>
      <c r="O304" s="37"/>
      <c r="P304" s="37"/>
      <c r="Q304" s="37"/>
      <c r="R304" s="37"/>
      <c r="S304" s="37"/>
      <c r="T304" s="65"/>
      <c r="AT304" s="19" t="s">
        <v>119</v>
      </c>
      <c r="AU304" s="19" t="s">
        <v>77</v>
      </c>
    </row>
    <row r="305" spans="2:65" s="1" customFormat="1" ht="22.5" customHeight="1">
      <c r="B305" s="156"/>
      <c r="C305" s="157" t="s">
        <v>467</v>
      </c>
      <c r="D305" s="157" t="s">
        <v>115</v>
      </c>
      <c r="E305" s="158" t="s">
        <v>468</v>
      </c>
      <c r="F305" s="159" t="s">
        <v>469</v>
      </c>
      <c r="G305" s="160" t="s">
        <v>117</v>
      </c>
      <c r="H305" s="161">
        <v>1</v>
      </c>
      <c r="I305" s="162"/>
      <c r="J305" s="163">
        <f>ROUND(I305*H305,2)</f>
        <v>0</v>
      </c>
      <c r="K305" s="159" t="s">
        <v>5</v>
      </c>
      <c r="L305" s="36"/>
      <c r="M305" s="164" t="s">
        <v>5</v>
      </c>
      <c r="N305" s="165" t="s">
        <v>40</v>
      </c>
      <c r="O305" s="37"/>
      <c r="P305" s="166">
        <f>O305*H305</f>
        <v>0</v>
      </c>
      <c r="Q305" s="166">
        <v>0</v>
      </c>
      <c r="R305" s="166">
        <f>Q305*H305</f>
        <v>0</v>
      </c>
      <c r="S305" s="166">
        <v>0</v>
      </c>
      <c r="T305" s="167">
        <f>S305*H305</f>
        <v>0</v>
      </c>
      <c r="AR305" s="19" t="s">
        <v>118</v>
      </c>
      <c r="AT305" s="19" t="s">
        <v>115</v>
      </c>
      <c r="AU305" s="19" t="s">
        <v>77</v>
      </c>
      <c r="AY305" s="19" t="s">
        <v>114</v>
      </c>
      <c r="BE305" s="168">
        <f>IF(N305="základní",J305,0)</f>
        <v>0</v>
      </c>
      <c r="BF305" s="168">
        <f>IF(N305="snížená",J305,0)</f>
        <v>0</v>
      </c>
      <c r="BG305" s="168">
        <f>IF(N305="zákl. přenesená",J305,0)</f>
        <v>0</v>
      </c>
      <c r="BH305" s="168">
        <f>IF(N305="sníž. přenesená",J305,0)</f>
        <v>0</v>
      </c>
      <c r="BI305" s="168">
        <f>IF(N305="nulová",J305,0)</f>
        <v>0</v>
      </c>
      <c r="BJ305" s="19" t="s">
        <v>77</v>
      </c>
      <c r="BK305" s="168">
        <f>ROUND(I305*H305,2)</f>
        <v>0</v>
      </c>
      <c r="BL305" s="19" t="s">
        <v>118</v>
      </c>
      <c r="BM305" s="19" t="s">
        <v>470</v>
      </c>
    </row>
    <row r="306" spans="2:47" s="1" customFormat="1" ht="13.5">
      <c r="B306" s="36"/>
      <c r="D306" s="169" t="s">
        <v>119</v>
      </c>
      <c r="F306" s="170" t="s">
        <v>469</v>
      </c>
      <c r="I306" s="171"/>
      <c r="L306" s="36"/>
      <c r="M306" s="172"/>
      <c r="N306" s="37"/>
      <c r="O306" s="37"/>
      <c r="P306" s="37"/>
      <c r="Q306" s="37"/>
      <c r="R306" s="37"/>
      <c r="S306" s="37"/>
      <c r="T306" s="65"/>
      <c r="AT306" s="19" t="s">
        <v>119</v>
      </c>
      <c r="AU306" s="19" t="s">
        <v>77</v>
      </c>
    </row>
    <row r="307" spans="2:65" s="1" customFormat="1" ht="22.5" customHeight="1">
      <c r="B307" s="156"/>
      <c r="C307" s="157" t="s">
        <v>293</v>
      </c>
      <c r="D307" s="157" t="s">
        <v>115</v>
      </c>
      <c r="E307" s="158" t="s">
        <v>471</v>
      </c>
      <c r="F307" s="159" t="s">
        <v>472</v>
      </c>
      <c r="G307" s="160" t="s">
        <v>117</v>
      </c>
      <c r="H307" s="161">
        <v>32</v>
      </c>
      <c r="I307" s="162"/>
      <c r="J307" s="163">
        <f>ROUND(I307*H307,2)</f>
        <v>0</v>
      </c>
      <c r="K307" s="159" t="s">
        <v>5</v>
      </c>
      <c r="L307" s="36"/>
      <c r="M307" s="164" t="s">
        <v>5</v>
      </c>
      <c r="N307" s="165" t="s">
        <v>40</v>
      </c>
      <c r="O307" s="37"/>
      <c r="P307" s="166">
        <f>O307*H307</f>
        <v>0</v>
      </c>
      <c r="Q307" s="166">
        <v>0</v>
      </c>
      <c r="R307" s="166">
        <f>Q307*H307</f>
        <v>0</v>
      </c>
      <c r="S307" s="166">
        <v>0</v>
      </c>
      <c r="T307" s="167">
        <f>S307*H307</f>
        <v>0</v>
      </c>
      <c r="AR307" s="19" t="s">
        <v>118</v>
      </c>
      <c r="AT307" s="19" t="s">
        <v>115</v>
      </c>
      <c r="AU307" s="19" t="s">
        <v>77</v>
      </c>
      <c r="AY307" s="19" t="s">
        <v>114</v>
      </c>
      <c r="BE307" s="168">
        <f>IF(N307="základní",J307,0)</f>
        <v>0</v>
      </c>
      <c r="BF307" s="168">
        <f>IF(N307="snížená",J307,0)</f>
        <v>0</v>
      </c>
      <c r="BG307" s="168">
        <f>IF(N307="zákl. přenesená",J307,0)</f>
        <v>0</v>
      </c>
      <c r="BH307" s="168">
        <f>IF(N307="sníž. přenesená",J307,0)</f>
        <v>0</v>
      </c>
      <c r="BI307" s="168">
        <f>IF(N307="nulová",J307,0)</f>
        <v>0</v>
      </c>
      <c r="BJ307" s="19" t="s">
        <v>77</v>
      </c>
      <c r="BK307" s="168">
        <f>ROUND(I307*H307,2)</f>
        <v>0</v>
      </c>
      <c r="BL307" s="19" t="s">
        <v>118</v>
      </c>
      <c r="BM307" s="19" t="s">
        <v>473</v>
      </c>
    </row>
    <row r="308" spans="2:47" s="1" customFormat="1" ht="13.5">
      <c r="B308" s="36"/>
      <c r="D308" s="169" t="s">
        <v>119</v>
      </c>
      <c r="F308" s="170" t="s">
        <v>472</v>
      </c>
      <c r="I308" s="171"/>
      <c r="L308" s="36"/>
      <c r="M308" s="172"/>
      <c r="N308" s="37"/>
      <c r="O308" s="37"/>
      <c r="P308" s="37"/>
      <c r="Q308" s="37"/>
      <c r="R308" s="37"/>
      <c r="S308" s="37"/>
      <c r="T308" s="65"/>
      <c r="AT308" s="19" t="s">
        <v>119</v>
      </c>
      <c r="AU308" s="19" t="s">
        <v>77</v>
      </c>
    </row>
    <row r="309" spans="2:65" s="1" customFormat="1" ht="22.5" customHeight="1">
      <c r="B309" s="156"/>
      <c r="C309" s="157" t="s">
        <v>474</v>
      </c>
      <c r="D309" s="157" t="s">
        <v>115</v>
      </c>
      <c r="E309" s="158" t="s">
        <v>475</v>
      </c>
      <c r="F309" s="159" t="s">
        <v>476</v>
      </c>
      <c r="G309" s="160" t="s">
        <v>147</v>
      </c>
      <c r="H309" s="161">
        <v>55</v>
      </c>
      <c r="I309" s="162"/>
      <c r="J309" s="163">
        <f>ROUND(I309*H309,2)</f>
        <v>0</v>
      </c>
      <c r="K309" s="159" t="s">
        <v>5</v>
      </c>
      <c r="L309" s="36"/>
      <c r="M309" s="164" t="s">
        <v>5</v>
      </c>
      <c r="N309" s="165" t="s">
        <v>40</v>
      </c>
      <c r="O309" s="37"/>
      <c r="P309" s="166">
        <f>O309*H309</f>
        <v>0</v>
      </c>
      <c r="Q309" s="166">
        <v>0</v>
      </c>
      <c r="R309" s="166">
        <f>Q309*H309</f>
        <v>0</v>
      </c>
      <c r="S309" s="166">
        <v>0</v>
      </c>
      <c r="T309" s="167">
        <f>S309*H309</f>
        <v>0</v>
      </c>
      <c r="AR309" s="19" t="s">
        <v>118</v>
      </c>
      <c r="AT309" s="19" t="s">
        <v>115</v>
      </c>
      <c r="AU309" s="19" t="s">
        <v>77</v>
      </c>
      <c r="AY309" s="19" t="s">
        <v>114</v>
      </c>
      <c r="BE309" s="168">
        <f>IF(N309="základní",J309,0)</f>
        <v>0</v>
      </c>
      <c r="BF309" s="168">
        <f>IF(N309="snížená",J309,0)</f>
        <v>0</v>
      </c>
      <c r="BG309" s="168">
        <f>IF(N309="zákl. přenesená",J309,0)</f>
        <v>0</v>
      </c>
      <c r="BH309" s="168">
        <f>IF(N309="sníž. přenesená",J309,0)</f>
        <v>0</v>
      </c>
      <c r="BI309" s="168">
        <f>IF(N309="nulová",J309,0)</f>
        <v>0</v>
      </c>
      <c r="BJ309" s="19" t="s">
        <v>77</v>
      </c>
      <c r="BK309" s="168">
        <f>ROUND(I309*H309,2)</f>
        <v>0</v>
      </c>
      <c r="BL309" s="19" t="s">
        <v>118</v>
      </c>
      <c r="BM309" s="19" t="s">
        <v>477</v>
      </c>
    </row>
    <row r="310" spans="2:47" s="1" customFormat="1" ht="13.5">
      <c r="B310" s="36"/>
      <c r="D310" s="169" t="s">
        <v>119</v>
      </c>
      <c r="F310" s="170" t="s">
        <v>476</v>
      </c>
      <c r="I310" s="171"/>
      <c r="L310" s="36"/>
      <c r="M310" s="172"/>
      <c r="N310" s="37"/>
      <c r="O310" s="37"/>
      <c r="P310" s="37"/>
      <c r="Q310" s="37"/>
      <c r="R310" s="37"/>
      <c r="S310" s="37"/>
      <c r="T310" s="65"/>
      <c r="AT310" s="19" t="s">
        <v>119</v>
      </c>
      <c r="AU310" s="19" t="s">
        <v>77</v>
      </c>
    </row>
    <row r="311" spans="2:65" s="1" customFormat="1" ht="22.5" customHeight="1">
      <c r="B311" s="156"/>
      <c r="C311" s="157" t="s">
        <v>296</v>
      </c>
      <c r="D311" s="157" t="s">
        <v>115</v>
      </c>
      <c r="E311" s="158" t="s">
        <v>478</v>
      </c>
      <c r="F311" s="159" t="s">
        <v>479</v>
      </c>
      <c r="G311" s="160" t="s">
        <v>147</v>
      </c>
      <c r="H311" s="161">
        <v>20</v>
      </c>
      <c r="I311" s="162"/>
      <c r="J311" s="163">
        <f>ROUND(I311*H311,2)</f>
        <v>0</v>
      </c>
      <c r="K311" s="159" t="s">
        <v>5</v>
      </c>
      <c r="L311" s="36"/>
      <c r="M311" s="164" t="s">
        <v>5</v>
      </c>
      <c r="N311" s="165" t="s">
        <v>40</v>
      </c>
      <c r="O311" s="37"/>
      <c r="P311" s="166">
        <f>O311*H311</f>
        <v>0</v>
      </c>
      <c r="Q311" s="166">
        <v>0</v>
      </c>
      <c r="R311" s="166">
        <f>Q311*H311</f>
        <v>0</v>
      </c>
      <c r="S311" s="166">
        <v>0</v>
      </c>
      <c r="T311" s="167">
        <f>S311*H311</f>
        <v>0</v>
      </c>
      <c r="AR311" s="19" t="s">
        <v>118</v>
      </c>
      <c r="AT311" s="19" t="s">
        <v>115</v>
      </c>
      <c r="AU311" s="19" t="s">
        <v>77</v>
      </c>
      <c r="AY311" s="19" t="s">
        <v>114</v>
      </c>
      <c r="BE311" s="168">
        <f>IF(N311="základní",J311,0)</f>
        <v>0</v>
      </c>
      <c r="BF311" s="168">
        <f>IF(N311="snížená",J311,0)</f>
        <v>0</v>
      </c>
      <c r="BG311" s="168">
        <f>IF(N311="zákl. přenesená",J311,0)</f>
        <v>0</v>
      </c>
      <c r="BH311" s="168">
        <f>IF(N311="sníž. přenesená",J311,0)</f>
        <v>0</v>
      </c>
      <c r="BI311" s="168">
        <f>IF(N311="nulová",J311,0)</f>
        <v>0</v>
      </c>
      <c r="BJ311" s="19" t="s">
        <v>77</v>
      </c>
      <c r="BK311" s="168">
        <f>ROUND(I311*H311,2)</f>
        <v>0</v>
      </c>
      <c r="BL311" s="19" t="s">
        <v>118</v>
      </c>
      <c r="BM311" s="19" t="s">
        <v>480</v>
      </c>
    </row>
    <row r="312" spans="2:47" s="1" customFormat="1" ht="13.5">
      <c r="B312" s="36"/>
      <c r="D312" s="169" t="s">
        <v>119</v>
      </c>
      <c r="F312" s="170" t="s">
        <v>479</v>
      </c>
      <c r="I312" s="171"/>
      <c r="L312" s="36"/>
      <c r="M312" s="172"/>
      <c r="N312" s="37"/>
      <c r="O312" s="37"/>
      <c r="P312" s="37"/>
      <c r="Q312" s="37"/>
      <c r="R312" s="37"/>
      <c r="S312" s="37"/>
      <c r="T312" s="65"/>
      <c r="AT312" s="19" t="s">
        <v>119</v>
      </c>
      <c r="AU312" s="19" t="s">
        <v>77</v>
      </c>
    </row>
    <row r="313" spans="2:65" s="1" customFormat="1" ht="22.5" customHeight="1">
      <c r="B313" s="156"/>
      <c r="C313" s="157" t="s">
        <v>481</v>
      </c>
      <c r="D313" s="157" t="s">
        <v>115</v>
      </c>
      <c r="E313" s="158" t="s">
        <v>482</v>
      </c>
      <c r="F313" s="159" t="s">
        <v>483</v>
      </c>
      <c r="G313" s="160" t="s">
        <v>147</v>
      </c>
      <c r="H313" s="161">
        <v>30</v>
      </c>
      <c r="I313" s="162"/>
      <c r="J313" s="163">
        <f>ROUND(I313*H313,2)</f>
        <v>0</v>
      </c>
      <c r="K313" s="159" t="s">
        <v>5</v>
      </c>
      <c r="L313" s="36"/>
      <c r="M313" s="164" t="s">
        <v>5</v>
      </c>
      <c r="N313" s="165" t="s">
        <v>40</v>
      </c>
      <c r="O313" s="37"/>
      <c r="P313" s="166">
        <f>O313*H313</f>
        <v>0</v>
      </c>
      <c r="Q313" s="166">
        <v>0</v>
      </c>
      <c r="R313" s="166">
        <f>Q313*H313</f>
        <v>0</v>
      </c>
      <c r="S313" s="166">
        <v>0</v>
      </c>
      <c r="T313" s="167">
        <f>S313*H313</f>
        <v>0</v>
      </c>
      <c r="AR313" s="19" t="s">
        <v>118</v>
      </c>
      <c r="AT313" s="19" t="s">
        <v>115</v>
      </c>
      <c r="AU313" s="19" t="s">
        <v>77</v>
      </c>
      <c r="AY313" s="19" t="s">
        <v>114</v>
      </c>
      <c r="BE313" s="168">
        <f>IF(N313="základní",J313,0)</f>
        <v>0</v>
      </c>
      <c r="BF313" s="168">
        <f>IF(N313="snížená",J313,0)</f>
        <v>0</v>
      </c>
      <c r="BG313" s="168">
        <f>IF(N313="zákl. přenesená",J313,0)</f>
        <v>0</v>
      </c>
      <c r="BH313" s="168">
        <f>IF(N313="sníž. přenesená",J313,0)</f>
        <v>0</v>
      </c>
      <c r="BI313" s="168">
        <f>IF(N313="nulová",J313,0)</f>
        <v>0</v>
      </c>
      <c r="BJ313" s="19" t="s">
        <v>77</v>
      </c>
      <c r="BK313" s="168">
        <f>ROUND(I313*H313,2)</f>
        <v>0</v>
      </c>
      <c r="BL313" s="19" t="s">
        <v>118</v>
      </c>
      <c r="BM313" s="19" t="s">
        <v>484</v>
      </c>
    </row>
    <row r="314" spans="2:47" s="1" customFormat="1" ht="13.5">
      <c r="B314" s="36"/>
      <c r="D314" s="169" t="s">
        <v>119</v>
      </c>
      <c r="F314" s="170" t="s">
        <v>483</v>
      </c>
      <c r="I314" s="171"/>
      <c r="L314" s="36"/>
      <c r="M314" s="172"/>
      <c r="N314" s="37"/>
      <c r="O314" s="37"/>
      <c r="P314" s="37"/>
      <c r="Q314" s="37"/>
      <c r="R314" s="37"/>
      <c r="S314" s="37"/>
      <c r="T314" s="65"/>
      <c r="AT314" s="19" t="s">
        <v>119</v>
      </c>
      <c r="AU314" s="19" t="s">
        <v>77</v>
      </c>
    </row>
    <row r="315" spans="2:65" s="1" customFormat="1" ht="22.5" customHeight="1">
      <c r="B315" s="156"/>
      <c r="C315" s="157" t="s">
        <v>299</v>
      </c>
      <c r="D315" s="157" t="s">
        <v>115</v>
      </c>
      <c r="E315" s="158" t="s">
        <v>485</v>
      </c>
      <c r="F315" s="159" t="s">
        <v>486</v>
      </c>
      <c r="G315" s="160" t="s">
        <v>117</v>
      </c>
      <c r="H315" s="161">
        <v>128</v>
      </c>
      <c r="I315" s="162"/>
      <c r="J315" s="163">
        <f>ROUND(I315*H315,2)</f>
        <v>0</v>
      </c>
      <c r="K315" s="159" t="s">
        <v>5</v>
      </c>
      <c r="L315" s="36"/>
      <c r="M315" s="164" t="s">
        <v>5</v>
      </c>
      <c r="N315" s="165" t="s">
        <v>40</v>
      </c>
      <c r="O315" s="37"/>
      <c r="P315" s="166">
        <f>O315*H315</f>
        <v>0</v>
      </c>
      <c r="Q315" s="166">
        <v>0</v>
      </c>
      <c r="R315" s="166">
        <f>Q315*H315</f>
        <v>0</v>
      </c>
      <c r="S315" s="166">
        <v>0</v>
      </c>
      <c r="T315" s="167">
        <f>S315*H315</f>
        <v>0</v>
      </c>
      <c r="AR315" s="19" t="s">
        <v>118</v>
      </c>
      <c r="AT315" s="19" t="s">
        <v>115</v>
      </c>
      <c r="AU315" s="19" t="s">
        <v>77</v>
      </c>
      <c r="AY315" s="19" t="s">
        <v>114</v>
      </c>
      <c r="BE315" s="168">
        <f>IF(N315="základní",J315,0)</f>
        <v>0</v>
      </c>
      <c r="BF315" s="168">
        <f>IF(N315="snížená",J315,0)</f>
        <v>0</v>
      </c>
      <c r="BG315" s="168">
        <f>IF(N315="zákl. přenesená",J315,0)</f>
        <v>0</v>
      </c>
      <c r="BH315" s="168">
        <f>IF(N315="sníž. přenesená",J315,0)</f>
        <v>0</v>
      </c>
      <c r="BI315" s="168">
        <f>IF(N315="nulová",J315,0)</f>
        <v>0</v>
      </c>
      <c r="BJ315" s="19" t="s">
        <v>77</v>
      </c>
      <c r="BK315" s="168">
        <f>ROUND(I315*H315,2)</f>
        <v>0</v>
      </c>
      <c r="BL315" s="19" t="s">
        <v>118</v>
      </c>
      <c r="BM315" s="19" t="s">
        <v>487</v>
      </c>
    </row>
    <row r="316" spans="2:47" s="1" customFormat="1" ht="13.5">
      <c r="B316" s="36"/>
      <c r="D316" s="169" t="s">
        <v>119</v>
      </c>
      <c r="F316" s="170" t="s">
        <v>486</v>
      </c>
      <c r="I316" s="171"/>
      <c r="L316" s="36"/>
      <c r="M316" s="172"/>
      <c r="N316" s="37"/>
      <c r="O316" s="37"/>
      <c r="P316" s="37"/>
      <c r="Q316" s="37"/>
      <c r="R316" s="37"/>
      <c r="S316" s="37"/>
      <c r="T316" s="65"/>
      <c r="AT316" s="19" t="s">
        <v>119</v>
      </c>
      <c r="AU316" s="19" t="s">
        <v>77</v>
      </c>
    </row>
    <row r="317" spans="2:65" s="1" customFormat="1" ht="22.5" customHeight="1">
      <c r="B317" s="156"/>
      <c r="C317" s="157" t="s">
        <v>488</v>
      </c>
      <c r="D317" s="157" t="s">
        <v>115</v>
      </c>
      <c r="E317" s="158" t="s">
        <v>489</v>
      </c>
      <c r="F317" s="159" t="s">
        <v>490</v>
      </c>
      <c r="G317" s="160" t="s">
        <v>117</v>
      </c>
      <c r="H317" s="161">
        <v>25</v>
      </c>
      <c r="I317" s="162"/>
      <c r="J317" s="163">
        <f>ROUND(I317*H317,2)</f>
        <v>0</v>
      </c>
      <c r="K317" s="159" t="s">
        <v>5</v>
      </c>
      <c r="L317" s="36"/>
      <c r="M317" s="164" t="s">
        <v>5</v>
      </c>
      <c r="N317" s="165" t="s">
        <v>40</v>
      </c>
      <c r="O317" s="37"/>
      <c r="P317" s="166">
        <f>O317*H317</f>
        <v>0</v>
      </c>
      <c r="Q317" s="166">
        <v>0</v>
      </c>
      <c r="R317" s="166">
        <f>Q317*H317</f>
        <v>0</v>
      </c>
      <c r="S317" s="166">
        <v>0</v>
      </c>
      <c r="T317" s="167">
        <f>S317*H317</f>
        <v>0</v>
      </c>
      <c r="AR317" s="19" t="s">
        <v>118</v>
      </c>
      <c r="AT317" s="19" t="s">
        <v>115</v>
      </c>
      <c r="AU317" s="19" t="s">
        <v>77</v>
      </c>
      <c r="AY317" s="19" t="s">
        <v>114</v>
      </c>
      <c r="BE317" s="168">
        <f>IF(N317="základní",J317,0)</f>
        <v>0</v>
      </c>
      <c r="BF317" s="168">
        <f>IF(N317="snížená",J317,0)</f>
        <v>0</v>
      </c>
      <c r="BG317" s="168">
        <f>IF(N317="zákl. přenesená",J317,0)</f>
        <v>0</v>
      </c>
      <c r="BH317" s="168">
        <f>IF(N317="sníž. přenesená",J317,0)</f>
        <v>0</v>
      </c>
      <c r="BI317" s="168">
        <f>IF(N317="nulová",J317,0)</f>
        <v>0</v>
      </c>
      <c r="BJ317" s="19" t="s">
        <v>77</v>
      </c>
      <c r="BK317" s="168">
        <f>ROUND(I317*H317,2)</f>
        <v>0</v>
      </c>
      <c r="BL317" s="19" t="s">
        <v>118</v>
      </c>
      <c r="BM317" s="19" t="s">
        <v>491</v>
      </c>
    </row>
    <row r="318" spans="2:47" s="1" customFormat="1" ht="13.5">
      <c r="B318" s="36"/>
      <c r="D318" s="169" t="s">
        <v>119</v>
      </c>
      <c r="F318" s="170" t="s">
        <v>490</v>
      </c>
      <c r="I318" s="171"/>
      <c r="L318" s="36"/>
      <c r="M318" s="172"/>
      <c r="N318" s="37"/>
      <c r="O318" s="37"/>
      <c r="P318" s="37"/>
      <c r="Q318" s="37"/>
      <c r="R318" s="37"/>
      <c r="S318" s="37"/>
      <c r="T318" s="65"/>
      <c r="AT318" s="19" t="s">
        <v>119</v>
      </c>
      <c r="AU318" s="19" t="s">
        <v>77</v>
      </c>
    </row>
    <row r="319" spans="2:65" s="1" customFormat="1" ht="22.5" customHeight="1">
      <c r="B319" s="156"/>
      <c r="C319" s="157" t="s">
        <v>303</v>
      </c>
      <c r="D319" s="157" t="s">
        <v>115</v>
      </c>
      <c r="E319" s="158" t="s">
        <v>492</v>
      </c>
      <c r="F319" s="159" t="s">
        <v>493</v>
      </c>
      <c r="G319" s="160" t="s">
        <v>117</v>
      </c>
      <c r="H319" s="161">
        <v>12</v>
      </c>
      <c r="I319" s="162"/>
      <c r="J319" s="163">
        <f>ROUND(I319*H319,2)</f>
        <v>0</v>
      </c>
      <c r="K319" s="159" t="s">
        <v>5</v>
      </c>
      <c r="L319" s="36"/>
      <c r="M319" s="164" t="s">
        <v>5</v>
      </c>
      <c r="N319" s="165" t="s">
        <v>40</v>
      </c>
      <c r="O319" s="37"/>
      <c r="P319" s="166">
        <f>O319*H319</f>
        <v>0</v>
      </c>
      <c r="Q319" s="166">
        <v>0</v>
      </c>
      <c r="R319" s="166">
        <f>Q319*H319</f>
        <v>0</v>
      </c>
      <c r="S319" s="166">
        <v>0</v>
      </c>
      <c r="T319" s="167">
        <f>S319*H319</f>
        <v>0</v>
      </c>
      <c r="AR319" s="19" t="s">
        <v>118</v>
      </c>
      <c r="AT319" s="19" t="s">
        <v>115</v>
      </c>
      <c r="AU319" s="19" t="s">
        <v>77</v>
      </c>
      <c r="AY319" s="19" t="s">
        <v>114</v>
      </c>
      <c r="BE319" s="168">
        <f>IF(N319="základní",J319,0)</f>
        <v>0</v>
      </c>
      <c r="BF319" s="168">
        <f>IF(N319="snížená",J319,0)</f>
        <v>0</v>
      </c>
      <c r="BG319" s="168">
        <f>IF(N319="zákl. přenesená",J319,0)</f>
        <v>0</v>
      </c>
      <c r="BH319" s="168">
        <f>IF(N319="sníž. přenesená",J319,0)</f>
        <v>0</v>
      </c>
      <c r="BI319" s="168">
        <f>IF(N319="nulová",J319,0)</f>
        <v>0</v>
      </c>
      <c r="BJ319" s="19" t="s">
        <v>77</v>
      </c>
      <c r="BK319" s="168">
        <f>ROUND(I319*H319,2)</f>
        <v>0</v>
      </c>
      <c r="BL319" s="19" t="s">
        <v>118</v>
      </c>
      <c r="BM319" s="19" t="s">
        <v>494</v>
      </c>
    </row>
    <row r="320" spans="2:47" s="1" customFormat="1" ht="13.5">
      <c r="B320" s="36"/>
      <c r="D320" s="169" t="s">
        <v>119</v>
      </c>
      <c r="F320" s="170" t="s">
        <v>493</v>
      </c>
      <c r="I320" s="171"/>
      <c r="L320" s="36"/>
      <c r="M320" s="172"/>
      <c r="N320" s="37"/>
      <c r="O320" s="37"/>
      <c r="P320" s="37"/>
      <c r="Q320" s="37"/>
      <c r="R320" s="37"/>
      <c r="S320" s="37"/>
      <c r="T320" s="65"/>
      <c r="AT320" s="19" t="s">
        <v>119</v>
      </c>
      <c r="AU320" s="19" t="s">
        <v>77</v>
      </c>
    </row>
    <row r="321" spans="2:65" s="1" customFormat="1" ht="22.5" customHeight="1">
      <c r="B321" s="156"/>
      <c r="C321" s="157" t="s">
        <v>495</v>
      </c>
      <c r="D321" s="157" t="s">
        <v>115</v>
      </c>
      <c r="E321" s="158" t="s">
        <v>496</v>
      </c>
      <c r="F321" s="159" t="s">
        <v>497</v>
      </c>
      <c r="G321" s="160" t="s">
        <v>117</v>
      </c>
      <c r="H321" s="161">
        <v>32</v>
      </c>
      <c r="I321" s="162"/>
      <c r="J321" s="163">
        <f>ROUND(I321*H321,2)</f>
        <v>0</v>
      </c>
      <c r="K321" s="159" t="s">
        <v>5</v>
      </c>
      <c r="L321" s="36"/>
      <c r="M321" s="164" t="s">
        <v>5</v>
      </c>
      <c r="N321" s="165" t="s">
        <v>40</v>
      </c>
      <c r="O321" s="37"/>
      <c r="P321" s="166">
        <f>O321*H321</f>
        <v>0</v>
      </c>
      <c r="Q321" s="166">
        <v>0</v>
      </c>
      <c r="R321" s="166">
        <f>Q321*H321</f>
        <v>0</v>
      </c>
      <c r="S321" s="166">
        <v>0</v>
      </c>
      <c r="T321" s="167">
        <f>S321*H321</f>
        <v>0</v>
      </c>
      <c r="AR321" s="19" t="s">
        <v>118</v>
      </c>
      <c r="AT321" s="19" t="s">
        <v>115</v>
      </c>
      <c r="AU321" s="19" t="s">
        <v>77</v>
      </c>
      <c r="AY321" s="19" t="s">
        <v>114</v>
      </c>
      <c r="BE321" s="168">
        <f>IF(N321="základní",J321,0)</f>
        <v>0</v>
      </c>
      <c r="BF321" s="168">
        <f>IF(N321="snížená",J321,0)</f>
        <v>0</v>
      </c>
      <c r="BG321" s="168">
        <f>IF(N321="zákl. přenesená",J321,0)</f>
        <v>0</v>
      </c>
      <c r="BH321" s="168">
        <f>IF(N321="sníž. přenesená",J321,0)</f>
        <v>0</v>
      </c>
      <c r="BI321" s="168">
        <f>IF(N321="nulová",J321,0)</f>
        <v>0</v>
      </c>
      <c r="BJ321" s="19" t="s">
        <v>77</v>
      </c>
      <c r="BK321" s="168">
        <f>ROUND(I321*H321,2)</f>
        <v>0</v>
      </c>
      <c r="BL321" s="19" t="s">
        <v>118</v>
      </c>
      <c r="BM321" s="19" t="s">
        <v>498</v>
      </c>
    </row>
    <row r="322" spans="2:47" s="1" customFormat="1" ht="13.5">
      <c r="B322" s="36"/>
      <c r="D322" s="169" t="s">
        <v>119</v>
      </c>
      <c r="F322" s="170" t="s">
        <v>497</v>
      </c>
      <c r="I322" s="171"/>
      <c r="L322" s="36"/>
      <c r="M322" s="172"/>
      <c r="N322" s="37"/>
      <c r="O322" s="37"/>
      <c r="P322" s="37"/>
      <c r="Q322" s="37"/>
      <c r="R322" s="37"/>
      <c r="S322" s="37"/>
      <c r="T322" s="65"/>
      <c r="AT322" s="19" t="s">
        <v>119</v>
      </c>
      <c r="AU322" s="19" t="s">
        <v>77</v>
      </c>
    </row>
    <row r="323" spans="2:65" s="1" customFormat="1" ht="22.5" customHeight="1">
      <c r="B323" s="156"/>
      <c r="C323" s="157" t="s">
        <v>304</v>
      </c>
      <c r="D323" s="157" t="s">
        <v>115</v>
      </c>
      <c r="E323" s="158" t="s">
        <v>499</v>
      </c>
      <c r="F323" s="159" t="s">
        <v>500</v>
      </c>
      <c r="G323" s="160" t="s">
        <v>117</v>
      </c>
      <c r="H323" s="161">
        <v>8</v>
      </c>
      <c r="I323" s="162"/>
      <c r="J323" s="163">
        <f>ROUND(I323*H323,2)</f>
        <v>0</v>
      </c>
      <c r="K323" s="159" t="s">
        <v>5</v>
      </c>
      <c r="L323" s="36"/>
      <c r="M323" s="164" t="s">
        <v>5</v>
      </c>
      <c r="N323" s="165" t="s">
        <v>40</v>
      </c>
      <c r="O323" s="37"/>
      <c r="P323" s="166">
        <f>O323*H323</f>
        <v>0</v>
      </c>
      <c r="Q323" s="166">
        <v>0</v>
      </c>
      <c r="R323" s="166">
        <f>Q323*H323</f>
        <v>0</v>
      </c>
      <c r="S323" s="166">
        <v>0</v>
      </c>
      <c r="T323" s="167">
        <f>S323*H323</f>
        <v>0</v>
      </c>
      <c r="AR323" s="19" t="s">
        <v>118</v>
      </c>
      <c r="AT323" s="19" t="s">
        <v>115</v>
      </c>
      <c r="AU323" s="19" t="s">
        <v>77</v>
      </c>
      <c r="AY323" s="19" t="s">
        <v>114</v>
      </c>
      <c r="BE323" s="168">
        <f>IF(N323="základní",J323,0)</f>
        <v>0</v>
      </c>
      <c r="BF323" s="168">
        <f>IF(N323="snížená",J323,0)</f>
        <v>0</v>
      </c>
      <c r="BG323" s="168">
        <f>IF(N323="zákl. přenesená",J323,0)</f>
        <v>0</v>
      </c>
      <c r="BH323" s="168">
        <f>IF(N323="sníž. přenesená",J323,0)</f>
        <v>0</v>
      </c>
      <c r="BI323" s="168">
        <f>IF(N323="nulová",J323,0)</f>
        <v>0</v>
      </c>
      <c r="BJ323" s="19" t="s">
        <v>77</v>
      </c>
      <c r="BK323" s="168">
        <f>ROUND(I323*H323,2)</f>
        <v>0</v>
      </c>
      <c r="BL323" s="19" t="s">
        <v>118</v>
      </c>
      <c r="BM323" s="19" t="s">
        <v>501</v>
      </c>
    </row>
    <row r="324" spans="2:47" s="1" customFormat="1" ht="13.5">
      <c r="B324" s="36"/>
      <c r="D324" s="169" t="s">
        <v>119</v>
      </c>
      <c r="F324" s="170" t="s">
        <v>500</v>
      </c>
      <c r="I324" s="171"/>
      <c r="L324" s="36"/>
      <c r="M324" s="172"/>
      <c r="N324" s="37"/>
      <c r="O324" s="37"/>
      <c r="P324" s="37"/>
      <c r="Q324" s="37"/>
      <c r="R324" s="37"/>
      <c r="S324" s="37"/>
      <c r="T324" s="65"/>
      <c r="AT324" s="19" t="s">
        <v>119</v>
      </c>
      <c r="AU324" s="19" t="s">
        <v>77</v>
      </c>
    </row>
    <row r="325" spans="2:65" s="1" customFormat="1" ht="22.5" customHeight="1">
      <c r="B325" s="156"/>
      <c r="C325" s="157" t="s">
        <v>502</v>
      </c>
      <c r="D325" s="157" t="s">
        <v>115</v>
      </c>
      <c r="E325" s="158" t="s">
        <v>503</v>
      </c>
      <c r="F325" s="159" t="s">
        <v>504</v>
      </c>
      <c r="G325" s="160" t="s">
        <v>117</v>
      </c>
      <c r="H325" s="161">
        <v>1</v>
      </c>
      <c r="I325" s="162"/>
      <c r="J325" s="163">
        <f>ROUND(I325*H325,2)</f>
        <v>0</v>
      </c>
      <c r="K325" s="159" t="s">
        <v>5</v>
      </c>
      <c r="L325" s="36"/>
      <c r="M325" s="164" t="s">
        <v>5</v>
      </c>
      <c r="N325" s="165" t="s">
        <v>40</v>
      </c>
      <c r="O325" s="37"/>
      <c r="P325" s="166">
        <f>O325*H325</f>
        <v>0</v>
      </c>
      <c r="Q325" s="166">
        <v>0</v>
      </c>
      <c r="R325" s="166">
        <f>Q325*H325</f>
        <v>0</v>
      </c>
      <c r="S325" s="166">
        <v>0</v>
      </c>
      <c r="T325" s="167">
        <f>S325*H325</f>
        <v>0</v>
      </c>
      <c r="AR325" s="19" t="s">
        <v>118</v>
      </c>
      <c r="AT325" s="19" t="s">
        <v>115</v>
      </c>
      <c r="AU325" s="19" t="s">
        <v>77</v>
      </c>
      <c r="AY325" s="19" t="s">
        <v>114</v>
      </c>
      <c r="BE325" s="168">
        <f>IF(N325="základní",J325,0)</f>
        <v>0</v>
      </c>
      <c r="BF325" s="168">
        <f>IF(N325="snížená",J325,0)</f>
        <v>0</v>
      </c>
      <c r="BG325" s="168">
        <f>IF(N325="zákl. přenesená",J325,0)</f>
        <v>0</v>
      </c>
      <c r="BH325" s="168">
        <f>IF(N325="sníž. přenesená",J325,0)</f>
        <v>0</v>
      </c>
      <c r="BI325" s="168">
        <f>IF(N325="nulová",J325,0)</f>
        <v>0</v>
      </c>
      <c r="BJ325" s="19" t="s">
        <v>77</v>
      </c>
      <c r="BK325" s="168">
        <f>ROUND(I325*H325,2)</f>
        <v>0</v>
      </c>
      <c r="BL325" s="19" t="s">
        <v>118</v>
      </c>
      <c r="BM325" s="19" t="s">
        <v>505</v>
      </c>
    </row>
    <row r="326" spans="2:47" s="1" customFormat="1" ht="13.5">
      <c r="B326" s="36"/>
      <c r="D326" s="169" t="s">
        <v>119</v>
      </c>
      <c r="F326" s="170" t="s">
        <v>504</v>
      </c>
      <c r="I326" s="171"/>
      <c r="L326" s="36"/>
      <c r="M326" s="172"/>
      <c r="N326" s="37"/>
      <c r="O326" s="37"/>
      <c r="P326" s="37"/>
      <c r="Q326" s="37"/>
      <c r="R326" s="37"/>
      <c r="S326" s="37"/>
      <c r="T326" s="65"/>
      <c r="AT326" s="19" t="s">
        <v>119</v>
      </c>
      <c r="AU326" s="19" t="s">
        <v>77</v>
      </c>
    </row>
    <row r="327" spans="2:65" s="1" customFormat="1" ht="22.5" customHeight="1">
      <c r="B327" s="156"/>
      <c r="C327" s="157" t="s">
        <v>308</v>
      </c>
      <c r="D327" s="157" t="s">
        <v>115</v>
      </c>
      <c r="E327" s="158" t="s">
        <v>506</v>
      </c>
      <c r="F327" s="159" t="s">
        <v>507</v>
      </c>
      <c r="G327" s="160" t="s">
        <v>117</v>
      </c>
      <c r="H327" s="161">
        <v>4</v>
      </c>
      <c r="I327" s="162"/>
      <c r="J327" s="163">
        <f>ROUND(I327*H327,2)</f>
        <v>0</v>
      </c>
      <c r="K327" s="159" t="s">
        <v>5</v>
      </c>
      <c r="L327" s="36"/>
      <c r="M327" s="164" t="s">
        <v>5</v>
      </c>
      <c r="N327" s="165" t="s">
        <v>40</v>
      </c>
      <c r="O327" s="37"/>
      <c r="P327" s="166">
        <f>O327*H327</f>
        <v>0</v>
      </c>
      <c r="Q327" s="166">
        <v>0</v>
      </c>
      <c r="R327" s="166">
        <f>Q327*H327</f>
        <v>0</v>
      </c>
      <c r="S327" s="166">
        <v>0</v>
      </c>
      <c r="T327" s="167">
        <f>S327*H327</f>
        <v>0</v>
      </c>
      <c r="AR327" s="19" t="s">
        <v>118</v>
      </c>
      <c r="AT327" s="19" t="s">
        <v>115</v>
      </c>
      <c r="AU327" s="19" t="s">
        <v>77</v>
      </c>
      <c r="AY327" s="19" t="s">
        <v>114</v>
      </c>
      <c r="BE327" s="168">
        <f>IF(N327="základní",J327,0)</f>
        <v>0</v>
      </c>
      <c r="BF327" s="168">
        <f>IF(N327="snížená",J327,0)</f>
        <v>0</v>
      </c>
      <c r="BG327" s="168">
        <f>IF(N327="zákl. přenesená",J327,0)</f>
        <v>0</v>
      </c>
      <c r="BH327" s="168">
        <f>IF(N327="sníž. přenesená",J327,0)</f>
        <v>0</v>
      </c>
      <c r="BI327" s="168">
        <f>IF(N327="nulová",J327,0)</f>
        <v>0</v>
      </c>
      <c r="BJ327" s="19" t="s">
        <v>77</v>
      </c>
      <c r="BK327" s="168">
        <f>ROUND(I327*H327,2)</f>
        <v>0</v>
      </c>
      <c r="BL327" s="19" t="s">
        <v>118</v>
      </c>
      <c r="BM327" s="19" t="s">
        <v>508</v>
      </c>
    </row>
    <row r="328" spans="2:47" s="1" customFormat="1" ht="13.5">
      <c r="B328" s="36"/>
      <c r="D328" s="169" t="s">
        <v>119</v>
      </c>
      <c r="F328" s="170" t="s">
        <v>507</v>
      </c>
      <c r="I328" s="171"/>
      <c r="L328" s="36"/>
      <c r="M328" s="172"/>
      <c r="N328" s="37"/>
      <c r="O328" s="37"/>
      <c r="P328" s="37"/>
      <c r="Q328" s="37"/>
      <c r="R328" s="37"/>
      <c r="S328" s="37"/>
      <c r="T328" s="65"/>
      <c r="AT328" s="19" t="s">
        <v>119</v>
      </c>
      <c r="AU328" s="19" t="s">
        <v>77</v>
      </c>
    </row>
    <row r="329" spans="2:65" s="1" customFormat="1" ht="22.5" customHeight="1">
      <c r="B329" s="156"/>
      <c r="C329" s="157" t="s">
        <v>509</v>
      </c>
      <c r="D329" s="157" t="s">
        <v>115</v>
      </c>
      <c r="E329" s="158" t="s">
        <v>510</v>
      </c>
      <c r="F329" s="159" t="s">
        <v>511</v>
      </c>
      <c r="G329" s="160" t="s">
        <v>117</v>
      </c>
      <c r="H329" s="161">
        <v>8</v>
      </c>
      <c r="I329" s="162"/>
      <c r="J329" s="163">
        <f>ROUND(I329*H329,2)</f>
        <v>0</v>
      </c>
      <c r="K329" s="159" t="s">
        <v>5</v>
      </c>
      <c r="L329" s="36"/>
      <c r="M329" s="164" t="s">
        <v>5</v>
      </c>
      <c r="N329" s="165" t="s">
        <v>40</v>
      </c>
      <c r="O329" s="37"/>
      <c r="P329" s="166">
        <f>O329*H329</f>
        <v>0</v>
      </c>
      <c r="Q329" s="166">
        <v>0</v>
      </c>
      <c r="R329" s="166">
        <f>Q329*H329</f>
        <v>0</v>
      </c>
      <c r="S329" s="166">
        <v>0</v>
      </c>
      <c r="T329" s="167">
        <f>S329*H329</f>
        <v>0</v>
      </c>
      <c r="AR329" s="19" t="s">
        <v>118</v>
      </c>
      <c r="AT329" s="19" t="s">
        <v>115</v>
      </c>
      <c r="AU329" s="19" t="s">
        <v>77</v>
      </c>
      <c r="AY329" s="19" t="s">
        <v>114</v>
      </c>
      <c r="BE329" s="168">
        <f>IF(N329="základní",J329,0)</f>
        <v>0</v>
      </c>
      <c r="BF329" s="168">
        <f>IF(N329="snížená",J329,0)</f>
        <v>0</v>
      </c>
      <c r="BG329" s="168">
        <f>IF(N329="zákl. přenesená",J329,0)</f>
        <v>0</v>
      </c>
      <c r="BH329" s="168">
        <f>IF(N329="sníž. přenesená",J329,0)</f>
        <v>0</v>
      </c>
      <c r="BI329" s="168">
        <f>IF(N329="nulová",J329,0)</f>
        <v>0</v>
      </c>
      <c r="BJ329" s="19" t="s">
        <v>77</v>
      </c>
      <c r="BK329" s="168">
        <f>ROUND(I329*H329,2)</f>
        <v>0</v>
      </c>
      <c r="BL329" s="19" t="s">
        <v>118</v>
      </c>
      <c r="BM329" s="19" t="s">
        <v>512</v>
      </c>
    </row>
    <row r="330" spans="2:47" s="1" customFormat="1" ht="13.5">
      <c r="B330" s="36"/>
      <c r="D330" s="169" t="s">
        <v>119</v>
      </c>
      <c r="F330" s="170" t="s">
        <v>511</v>
      </c>
      <c r="I330" s="171"/>
      <c r="L330" s="36"/>
      <c r="M330" s="172"/>
      <c r="N330" s="37"/>
      <c r="O330" s="37"/>
      <c r="P330" s="37"/>
      <c r="Q330" s="37"/>
      <c r="R330" s="37"/>
      <c r="S330" s="37"/>
      <c r="T330" s="65"/>
      <c r="AT330" s="19" t="s">
        <v>119</v>
      </c>
      <c r="AU330" s="19" t="s">
        <v>77</v>
      </c>
    </row>
    <row r="331" spans="2:65" s="1" customFormat="1" ht="22.5" customHeight="1">
      <c r="B331" s="156"/>
      <c r="C331" s="157" t="s">
        <v>311</v>
      </c>
      <c r="D331" s="157" t="s">
        <v>115</v>
      </c>
      <c r="E331" s="158" t="s">
        <v>510</v>
      </c>
      <c r="F331" s="159" t="s">
        <v>511</v>
      </c>
      <c r="G331" s="160" t="s">
        <v>117</v>
      </c>
      <c r="H331" s="161">
        <v>30</v>
      </c>
      <c r="I331" s="162"/>
      <c r="J331" s="163">
        <f>ROUND(I331*H331,2)</f>
        <v>0</v>
      </c>
      <c r="K331" s="159" t="s">
        <v>5</v>
      </c>
      <c r="L331" s="36"/>
      <c r="M331" s="164" t="s">
        <v>5</v>
      </c>
      <c r="N331" s="165" t="s">
        <v>40</v>
      </c>
      <c r="O331" s="37"/>
      <c r="P331" s="166">
        <f>O331*H331</f>
        <v>0</v>
      </c>
      <c r="Q331" s="166">
        <v>0</v>
      </c>
      <c r="R331" s="166">
        <f>Q331*H331</f>
        <v>0</v>
      </c>
      <c r="S331" s="166">
        <v>0</v>
      </c>
      <c r="T331" s="167">
        <f>S331*H331</f>
        <v>0</v>
      </c>
      <c r="AR331" s="19" t="s">
        <v>118</v>
      </c>
      <c r="AT331" s="19" t="s">
        <v>115</v>
      </c>
      <c r="AU331" s="19" t="s">
        <v>77</v>
      </c>
      <c r="AY331" s="19" t="s">
        <v>114</v>
      </c>
      <c r="BE331" s="168">
        <f>IF(N331="základní",J331,0)</f>
        <v>0</v>
      </c>
      <c r="BF331" s="168">
        <f>IF(N331="snížená",J331,0)</f>
        <v>0</v>
      </c>
      <c r="BG331" s="168">
        <f>IF(N331="zákl. přenesená",J331,0)</f>
        <v>0</v>
      </c>
      <c r="BH331" s="168">
        <f>IF(N331="sníž. přenesená",J331,0)</f>
        <v>0</v>
      </c>
      <c r="BI331" s="168">
        <f>IF(N331="nulová",J331,0)</f>
        <v>0</v>
      </c>
      <c r="BJ331" s="19" t="s">
        <v>77</v>
      </c>
      <c r="BK331" s="168">
        <f>ROUND(I331*H331,2)</f>
        <v>0</v>
      </c>
      <c r="BL331" s="19" t="s">
        <v>118</v>
      </c>
      <c r="BM331" s="19" t="s">
        <v>513</v>
      </c>
    </row>
    <row r="332" spans="2:47" s="1" customFormat="1" ht="13.5">
      <c r="B332" s="36"/>
      <c r="D332" s="169" t="s">
        <v>119</v>
      </c>
      <c r="F332" s="170" t="s">
        <v>511</v>
      </c>
      <c r="I332" s="171"/>
      <c r="L332" s="36"/>
      <c r="M332" s="172"/>
      <c r="N332" s="37"/>
      <c r="O332" s="37"/>
      <c r="P332" s="37"/>
      <c r="Q332" s="37"/>
      <c r="R332" s="37"/>
      <c r="S332" s="37"/>
      <c r="T332" s="65"/>
      <c r="AT332" s="19" t="s">
        <v>119</v>
      </c>
      <c r="AU332" s="19" t="s">
        <v>77</v>
      </c>
    </row>
    <row r="333" spans="2:65" s="1" customFormat="1" ht="22.5" customHeight="1">
      <c r="B333" s="156"/>
      <c r="C333" s="157" t="s">
        <v>341</v>
      </c>
      <c r="D333" s="157" t="s">
        <v>115</v>
      </c>
      <c r="E333" s="158" t="s">
        <v>510</v>
      </c>
      <c r="F333" s="159" t="s">
        <v>511</v>
      </c>
      <c r="G333" s="160" t="s">
        <v>117</v>
      </c>
      <c r="H333" s="161">
        <v>32</v>
      </c>
      <c r="I333" s="162"/>
      <c r="J333" s="163">
        <f>ROUND(I333*H333,2)</f>
        <v>0</v>
      </c>
      <c r="K333" s="159" t="s">
        <v>5</v>
      </c>
      <c r="L333" s="36"/>
      <c r="M333" s="164" t="s">
        <v>5</v>
      </c>
      <c r="N333" s="165" t="s">
        <v>40</v>
      </c>
      <c r="O333" s="37"/>
      <c r="P333" s="166">
        <f>O333*H333</f>
        <v>0</v>
      </c>
      <c r="Q333" s="166">
        <v>0</v>
      </c>
      <c r="R333" s="166">
        <f>Q333*H333</f>
        <v>0</v>
      </c>
      <c r="S333" s="166">
        <v>0</v>
      </c>
      <c r="T333" s="167">
        <f>S333*H333</f>
        <v>0</v>
      </c>
      <c r="AR333" s="19" t="s">
        <v>118</v>
      </c>
      <c r="AT333" s="19" t="s">
        <v>115</v>
      </c>
      <c r="AU333" s="19" t="s">
        <v>77</v>
      </c>
      <c r="AY333" s="19" t="s">
        <v>114</v>
      </c>
      <c r="BE333" s="168">
        <f>IF(N333="základní",J333,0)</f>
        <v>0</v>
      </c>
      <c r="BF333" s="168">
        <f>IF(N333="snížená",J333,0)</f>
        <v>0</v>
      </c>
      <c r="BG333" s="168">
        <f>IF(N333="zákl. přenesená",J333,0)</f>
        <v>0</v>
      </c>
      <c r="BH333" s="168">
        <f>IF(N333="sníž. přenesená",J333,0)</f>
        <v>0</v>
      </c>
      <c r="BI333" s="168">
        <f>IF(N333="nulová",J333,0)</f>
        <v>0</v>
      </c>
      <c r="BJ333" s="19" t="s">
        <v>77</v>
      </c>
      <c r="BK333" s="168">
        <f>ROUND(I333*H333,2)</f>
        <v>0</v>
      </c>
      <c r="BL333" s="19" t="s">
        <v>118</v>
      </c>
      <c r="BM333" s="19" t="s">
        <v>514</v>
      </c>
    </row>
    <row r="334" spans="2:47" s="1" customFormat="1" ht="13.5">
      <c r="B334" s="36"/>
      <c r="D334" s="169" t="s">
        <v>119</v>
      </c>
      <c r="F334" s="170" t="s">
        <v>511</v>
      </c>
      <c r="I334" s="171"/>
      <c r="L334" s="36"/>
      <c r="M334" s="172"/>
      <c r="N334" s="37"/>
      <c r="O334" s="37"/>
      <c r="P334" s="37"/>
      <c r="Q334" s="37"/>
      <c r="R334" s="37"/>
      <c r="S334" s="37"/>
      <c r="T334" s="65"/>
      <c r="AT334" s="19" t="s">
        <v>119</v>
      </c>
      <c r="AU334" s="19" t="s">
        <v>77</v>
      </c>
    </row>
    <row r="335" spans="2:65" s="1" customFormat="1" ht="22.5" customHeight="1">
      <c r="B335" s="156"/>
      <c r="C335" s="157" t="s">
        <v>315</v>
      </c>
      <c r="D335" s="157" t="s">
        <v>115</v>
      </c>
      <c r="E335" s="158" t="s">
        <v>515</v>
      </c>
      <c r="F335" s="159" t="s">
        <v>516</v>
      </c>
      <c r="G335" s="160" t="s">
        <v>117</v>
      </c>
      <c r="H335" s="161">
        <v>2</v>
      </c>
      <c r="I335" s="162"/>
      <c r="J335" s="163">
        <f>ROUND(I335*H335,2)</f>
        <v>0</v>
      </c>
      <c r="K335" s="159" t="s">
        <v>5</v>
      </c>
      <c r="L335" s="36"/>
      <c r="M335" s="164" t="s">
        <v>5</v>
      </c>
      <c r="N335" s="165" t="s">
        <v>40</v>
      </c>
      <c r="O335" s="37"/>
      <c r="P335" s="166">
        <f>O335*H335</f>
        <v>0</v>
      </c>
      <c r="Q335" s="166">
        <v>0</v>
      </c>
      <c r="R335" s="166">
        <f>Q335*H335</f>
        <v>0</v>
      </c>
      <c r="S335" s="166">
        <v>0</v>
      </c>
      <c r="T335" s="167">
        <f>S335*H335</f>
        <v>0</v>
      </c>
      <c r="AR335" s="19" t="s">
        <v>118</v>
      </c>
      <c r="AT335" s="19" t="s">
        <v>115</v>
      </c>
      <c r="AU335" s="19" t="s">
        <v>77</v>
      </c>
      <c r="AY335" s="19" t="s">
        <v>114</v>
      </c>
      <c r="BE335" s="168">
        <f>IF(N335="základní",J335,0)</f>
        <v>0</v>
      </c>
      <c r="BF335" s="168">
        <f>IF(N335="snížená",J335,0)</f>
        <v>0</v>
      </c>
      <c r="BG335" s="168">
        <f>IF(N335="zákl. přenesená",J335,0)</f>
        <v>0</v>
      </c>
      <c r="BH335" s="168">
        <f>IF(N335="sníž. přenesená",J335,0)</f>
        <v>0</v>
      </c>
      <c r="BI335" s="168">
        <f>IF(N335="nulová",J335,0)</f>
        <v>0</v>
      </c>
      <c r="BJ335" s="19" t="s">
        <v>77</v>
      </c>
      <c r="BK335" s="168">
        <f>ROUND(I335*H335,2)</f>
        <v>0</v>
      </c>
      <c r="BL335" s="19" t="s">
        <v>118</v>
      </c>
      <c r="BM335" s="19" t="s">
        <v>517</v>
      </c>
    </row>
    <row r="336" spans="2:47" s="1" customFormat="1" ht="13.5">
      <c r="B336" s="36"/>
      <c r="D336" s="169" t="s">
        <v>119</v>
      </c>
      <c r="F336" s="170" t="s">
        <v>516</v>
      </c>
      <c r="I336" s="171"/>
      <c r="L336" s="36"/>
      <c r="M336" s="172"/>
      <c r="N336" s="37"/>
      <c r="O336" s="37"/>
      <c r="P336" s="37"/>
      <c r="Q336" s="37"/>
      <c r="R336" s="37"/>
      <c r="S336" s="37"/>
      <c r="T336" s="65"/>
      <c r="AT336" s="19" t="s">
        <v>119</v>
      </c>
      <c r="AU336" s="19" t="s">
        <v>77</v>
      </c>
    </row>
    <row r="337" spans="2:65" s="1" customFormat="1" ht="22.5" customHeight="1">
      <c r="B337" s="156"/>
      <c r="C337" s="157" t="s">
        <v>518</v>
      </c>
      <c r="D337" s="157" t="s">
        <v>115</v>
      </c>
      <c r="E337" s="158" t="s">
        <v>519</v>
      </c>
      <c r="F337" s="159" t="s">
        <v>520</v>
      </c>
      <c r="G337" s="160" t="s">
        <v>117</v>
      </c>
      <c r="H337" s="161">
        <v>1</v>
      </c>
      <c r="I337" s="162"/>
      <c r="J337" s="163">
        <f>ROUND(I337*H337,2)</f>
        <v>0</v>
      </c>
      <c r="K337" s="159" t="s">
        <v>5</v>
      </c>
      <c r="L337" s="36"/>
      <c r="M337" s="164" t="s">
        <v>5</v>
      </c>
      <c r="N337" s="165" t="s">
        <v>40</v>
      </c>
      <c r="O337" s="37"/>
      <c r="P337" s="166">
        <f>O337*H337</f>
        <v>0</v>
      </c>
      <c r="Q337" s="166">
        <v>0</v>
      </c>
      <c r="R337" s="166">
        <f>Q337*H337</f>
        <v>0</v>
      </c>
      <c r="S337" s="166">
        <v>0</v>
      </c>
      <c r="T337" s="167">
        <f>S337*H337</f>
        <v>0</v>
      </c>
      <c r="AR337" s="19" t="s">
        <v>118</v>
      </c>
      <c r="AT337" s="19" t="s">
        <v>115</v>
      </c>
      <c r="AU337" s="19" t="s">
        <v>77</v>
      </c>
      <c r="AY337" s="19" t="s">
        <v>114</v>
      </c>
      <c r="BE337" s="168">
        <f>IF(N337="základní",J337,0)</f>
        <v>0</v>
      </c>
      <c r="BF337" s="168">
        <f>IF(N337="snížená",J337,0)</f>
        <v>0</v>
      </c>
      <c r="BG337" s="168">
        <f>IF(N337="zákl. přenesená",J337,0)</f>
        <v>0</v>
      </c>
      <c r="BH337" s="168">
        <f>IF(N337="sníž. přenesená",J337,0)</f>
        <v>0</v>
      </c>
      <c r="BI337" s="168">
        <f>IF(N337="nulová",J337,0)</f>
        <v>0</v>
      </c>
      <c r="BJ337" s="19" t="s">
        <v>77</v>
      </c>
      <c r="BK337" s="168">
        <f>ROUND(I337*H337,2)</f>
        <v>0</v>
      </c>
      <c r="BL337" s="19" t="s">
        <v>118</v>
      </c>
      <c r="BM337" s="19" t="s">
        <v>521</v>
      </c>
    </row>
    <row r="338" spans="2:47" s="1" customFormat="1" ht="13.5">
      <c r="B338" s="36"/>
      <c r="D338" s="169" t="s">
        <v>119</v>
      </c>
      <c r="F338" s="170" t="s">
        <v>520</v>
      </c>
      <c r="I338" s="171"/>
      <c r="L338" s="36"/>
      <c r="M338" s="172"/>
      <c r="N338" s="37"/>
      <c r="O338" s="37"/>
      <c r="P338" s="37"/>
      <c r="Q338" s="37"/>
      <c r="R338" s="37"/>
      <c r="S338" s="37"/>
      <c r="T338" s="65"/>
      <c r="AT338" s="19" t="s">
        <v>119</v>
      </c>
      <c r="AU338" s="19" t="s">
        <v>77</v>
      </c>
    </row>
    <row r="339" spans="2:65" s="1" customFormat="1" ht="22.5" customHeight="1">
      <c r="B339" s="156"/>
      <c r="C339" s="157" t="s">
        <v>318</v>
      </c>
      <c r="D339" s="157" t="s">
        <v>115</v>
      </c>
      <c r="E339" s="158" t="s">
        <v>522</v>
      </c>
      <c r="F339" s="159" t="s">
        <v>523</v>
      </c>
      <c r="G339" s="160" t="s">
        <v>117</v>
      </c>
      <c r="H339" s="161">
        <v>1</v>
      </c>
      <c r="I339" s="162"/>
      <c r="J339" s="163">
        <f>ROUND(I339*H339,2)</f>
        <v>0</v>
      </c>
      <c r="K339" s="159" t="s">
        <v>5</v>
      </c>
      <c r="L339" s="36"/>
      <c r="M339" s="164" t="s">
        <v>5</v>
      </c>
      <c r="N339" s="165" t="s">
        <v>40</v>
      </c>
      <c r="O339" s="37"/>
      <c r="P339" s="166">
        <f>O339*H339</f>
        <v>0</v>
      </c>
      <c r="Q339" s="166">
        <v>0</v>
      </c>
      <c r="R339" s="166">
        <f>Q339*H339</f>
        <v>0</v>
      </c>
      <c r="S339" s="166">
        <v>0</v>
      </c>
      <c r="T339" s="167">
        <f>S339*H339</f>
        <v>0</v>
      </c>
      <c r="AR339" s="19" t="s">
        <v>118</v>
      </c>
      <c r="AT339" s="19" t="s">
        <v>115</v>
      </c>
      <c r="AU339" s="19" t="s">
        <v>77</v>
      </c>
      <c r="AY339" s="19" t="s">
        <v>114</v>
      </c>
      <c r="BE339" s="168">
        <f>IF(N339="základní",J339,0)</f>
        <v>0</v>
      </c>
      <c r="BF339" s="168">
        <f>IF(N339="snížená",J339,0)</f>
        <v>0</v>
      </c>
      <c r="BG339" s="168">
        <f>IF(N339="zákl. přenesená",J339,0)</f>
        <v>0</v>
      </c>
      <c r="BH339" s="168">
        <f>IF(N339="sníž. přenesená",J339,0)</f>
        <v>0</v>
      </c>
      <c r="BI339" s="168">
        <f>IF(N339="nulová",J339,0)</f>
        <v>0</v>
      </c>
      <c r="BJ339" s="19" t="s">
        <v>77</v>
      </c>
      <c r="BK339" s="168">
        <f>ROUND(I339*H339,2)</f>
        <v>0</v>
      </c>
      <c r="BL339" s="19" t="s">
        <v>118</v>
      </c>
      <c r="BM339" s="19" t="s">
        <v>524</v>
      </c>
    </row>
    <row r="340" spans="2:47" s="1" customFormat="1" ht="13.5">
      <c r="B340" s="36"/>
      <c r="D340" s="169" t="s">
        <v>119</v>
      </c>
      <c r="F340" s="170" t="s">
        <v>523</v>
      </c>
      <c r="I340" s="171"/>
      <c r="L340" s="36"/>
      <c r="M340" s="172"/>
      <c r="N340" s="37"/>
      <c r="O340" s="37"/>
      <c r="P340" s="37"/>
      <c r="Q340" s="37"/>
      <c r="R340" s="37"/>
      <c r="S340" s="37"/>
      <c r="T340" s="65"/>
      <c r="AT340" s="19" t="s">
        <v>119</v>
      </c>
      <c r="AU340" s="19" t="s">
        <v>77</v>
      </c>
    </row>
    <row r="341" spans="2:65" s="1" customFormat="1" ht="22.5" customHeight="1">
      <c r="B341" s="156"/>
      <c r="C341" s="157" t="s">
        <v>525</v>
      </c>
      <c r="D341" s="157" t="s">
        <v>115</v>
      </c>
      <c r="E341" s="158" t="s">
        <v>522</v>
      </c>
      <c r="F341" s="159" t="s">
        <v>523</v>
      </c>
      <c r="G341" s="160" t="s">
        <v>117</v>
      </c>
      <c r="H341" s="161">
        <v>3</v>
      </c>
      <c r="I341" s="162"/>
      <c r="J341" s="163">
        <f>ROUND(I341*H341,2)</f>
        <v>0</v>
      </c>
      <c r="K341" s="159" t="s">
        <v>5</v>
      </c>
      <c r="L341" s="36"/>
      <c r="M341" s="164" t="s">
        <v>5</v>
      </c>
      <c r="N341" s="165" t="s">
        <v>40</v>
      </c>
      <c r="O341" s="37"/>
      <c r="P341" s="166">
        <f>O341*H341</f>
        <v>0</v>
      </c>
      <c r="Q341" s="166">
        <v>0</v>
      </c>
      <c r="R341" s="166">
        <f>Q341*H341</f>
        <v>0</v>
      </c>
      <c r="S341" s="166">
        <v>0</v>
      </c>
      <c r="T341" s="167">
        <f>S341*H341</f>
        <v>0</v>
      </c>
      <c r="AR341" s="19" t="s">
        <v>118</v>
      </c>
      <c r="AT341" s="19" t="s">
        <v>115</v>
      </c>
      <c r="AU341" s="19" t="s">
        <v>77</v>
      </c>
      <c r="AY341" s="19" t="s">
        <v>114</v>
      </c>
      <c r="BE341" s="168">
        <f>IF(N341="základní",J341,0)</f>
        <v>0</v>
      </c>
      <c r="BF341" s="168">
        <f>IF(N341="snížená",J341,0)</f>
        <v>0</v>
      </c>
      <c r="BG341" s="168">
        <f>IF(N341="zákl. přenesená",J341,0)</f>
        <v>0</v>
      </c>
      <c r="BH341" s="168">
        <f>IF(N341="sníž. přenesená",J341,0)</f>
        <v>0</v>
      </c>
      <c r="BI341" s="168">
        <f>IF(N341="nulová",J341,0)</f>
        <v>0</v>
      </c>
      <c r="BJ341" s="19" t="s">
        <v>77</v>
      </c>
      <c r="BK341" s="168">
        <f>ROUND(I341*H341,2)</f>
        <v>0</v>
      </c>
      <c r="BL341" s="19" t="s">
        <v>118</v>
      </c>
      <c r="BM341" s="19" t="s">
        <v>526</v>
      </c>
    </row>
    <row r="342" spans="2:47" s="1" customFormat="1" ht="13.5">
      <c r="B342" s="36"/>
      <c r="D342" s="169" t="s">
        <v>119</v>
      </c>
      <c r="F342" s="170" t="s">
        <v>523</v>
      </c>
      <c r="I342" s="171"/>
      <c r="L342" s="36"/>
      <c r="M342" s="172"/>
      <c r="N342" s="37"/>
      <c r="O342" s="37"/>
      <c r="P342" s="37"/>
      <c r="Q342" s="37"/>
      <c r="R342" s="37"/>
      <c r="S342" s="37"/>
      <c r="T342" s="65"/>
      <c r="AT342" s="19" t="s">
        <v>119</v>
      </c>
      <c r="AU342" s="19" t="s">
        <v>77</v>
      </c>
    </row>
    <row r="343" spans="2:65" s="1" customFormat="1" ht="22.5" customHeight="1">
      <c r="B343" s="156"/>
      <c r="C343" s="157" t="s">
        <v>322</v>
      </c>
      <c r="D343" s="157" t="s">
        <v>115</v>
      </c>
      <c r="E343" s="158" t="s">
        <v>522</v>
      </c>
      <c r="F343" s="159" t="s">
        <v>523</v>
      </c>
      <c r="G343" s="160" t="s">
        <v>117</v>
      </c>
      <c r="H343" s="161">
        <v>3</v>
      </c>
      <c r="I343" s="162"/>
      <c r="J343" s="163">
        <f>ROUND(I343*H343,2)</f>
        <v>0</v>
      </c>
      <c r="K343" s="159" t="s">
        <v>5</v>
      </c>
      <c r="L343" s="36"/>
      <c r="M343" s="164" t="s">
        <v>5</v>
      </c>
      <c r="N343" s="165" t="s">
        <v>40</v>
      </c>
      <c r="O343" s="37"/>
      <c r="P343" s="166">
        <f>O343*H343</f>
        <v>0</v>
      </c>
      <c r="Q343" s="166">
        <v>0</v>
      </c>
      <c r="R343" s="166">
        <f>Q343*H343</f>
        <v>0</v>
      </c>
      <c r="S343" s="166">
        <v>0</v>
      </c>
      <c r="T343" s="167">
        <f>S343*H343</f>
        <v>0</v>
      </c>
      <c r="AR343" s="19" t="s">
        <v>118</v>
      </c>
      <c r="AT343" s="19" t="s">
        <v>115</v>
      </c>
      <c r="AU343" s="19" t="s">
        <v>77</v>
      </c>
      <c r="AY343" s="19" t="s">
        <v>114</v>
      </c>
      <c r="BE343" s="168">
        <f>IF(N343="základní",J343,0)</f>
        <v>0</v>
      </c>
      <c r="BF343" s="168">
        <f>IF(N343="snížená",J343,0)</f>
        <v>0</v>
      </c>
      <c r="BG343" s="168">
        <f>IF(N343="zákl. přenesená",J343,0)</f>
        <v>0</v>
      </c>
      <c r="BH343" s="168">
        <f>IF(N343="sníž. přenesená",J343,0)</f>
        <v>0</v>
      </c>
      <c r="BI343" s="168">
        <f>IF(N343="nulová",J343,0)</f>
        <v>0</v>
      </c>
      <c r="BJ343" s="19" t="s">
        <v>77</v>
      </c>
      <c r="BK343" s="168">
        <f>ROUND(I343*H343,2)</f>
        <v>0</v>
      </c>
      <c r="BL343" s="19" t="s">
        <v>118</v>
      </c>
      <c r="BM343" s="19" t="s">
        <v>527</v>
      </c>
    </row>
    <row r="344" spans="2:47" s="1" customFormat="1" ht="13.5">
      <c r="B344" s="36"/>
      <c r="D344" s="169" t="s">
        <v>119</v>
      </c>
      <c r="F344" s="170" t="s">
        <v>523</v>
      </c>
      <c r="I344" s="171"/>
      <c r="L344" s="36"/>
      <c r="M344" s="172"/>
      <c r="N344" s="37"/>
      <c r="O344" s="37"/>
      <c r="P344" s="37"/>
      <c r="Q344" s="37"/>
      <c r="R344" s="37"/>
      <c r="S344" s="37"/>
      <c r="T344" s="65"/>
      <c r="AT344" s="19" t="s">
        <v>119</v>
      </c>
      <c r="AU344" s="19" t="s">
        <v>77</v>
      </c>
    </row>
    <row r="345" spans="2:65" s="1" customFormat="1" ht="22.5" customHeight="1">
      <c r="B345" s="156"/>
      <c r="C345" s="157" t="s">
        <v>528</v>
      </c>
      <c r="D345" s="157" t="s">
        <v>115</v>
      </c>
      <c r="E345" s="158" t="s">
        <v>522</v>
      </c>
      <c r="F345" s="159" t="s">
        <v>523</v>
      </c>
      <c r="G345" s="160" t="s">
        <v>117</v>
      </c>
      <c r="H345" s="161">
        <v>1</v>
      </c>
      <c r="I345" s="162"/>
      <c r="J345" s="163">
        <f>ROUND(I345*H345,2)</f>
        <v>0</v>
      </c>
      <c r="K345" s="159" t="s">
        <v>5</v>
      </c>
      <c r="L345" s="36"/>
      <c r="M345" s="164" t="s">
        <v>5</v>
      </c>
      <c r="N345" s="165" t="s">
        <v>40</v>
      </c>
      <c r="O345" s="37"/>
      <c r="P345" s="166">
        <f>O345*H345</f>
        <v>0</v>
      </c>
      <c r="Q345" s="166">
        <v>0</v>
      </c>
      <c r="R345" s="166">
        <f>Q345*H345</f>
        <v>0</v>
      </c>
      <c r="S345" s="166">
        <v>0</v>
      </c>
      <c r="T345" s="167">
        <f>S345*H345</f>
        <v>0</v>
      </c>
      <c r="AR345" s="19" t="s">
        <v>118</v>
      </c>
      <c r="AT345" s="19" t="s">
        <v>115</v>
      </c>
      <c r="AU345" s="19" t="s">
        <v>77</v>
      </c>
      <c r="AY345" s="19" t="s">
        <v>114</v>
      </c>
      <c r="BE345" s="168">
        <f>IF(N345="základní",J345,0)</f>
        <v>0</v>
      </c>
      <c r="BF345" s="168">
        <f>IF(N345="snížená",J345,0)</f>
        <v>0</v>
      </c>
      <c r="BG345" s="168">
        <f>IF(N345="zákl. přenesená",J345,0)</f>
        <v>0</v>
      </c>
      <c r="BH345" s="168">
        <f>IF(N345="sníž. přenesená",J345,0)</f>
        <v>0</v>
      </c>
      <c r="BI345" s="168">
        <f>IF(N345="nulová",J345,0)</f>
        <v>0</v>
      </c>
      <c r="BJ345" s="19" t="s">
        <v>77</v>
      </c>
      <c r="BK345" s="168">
        <f>ROUND(I345*H345,2)</f>
        <v>0</v>
      </c>
      <c r="BL345" s="19" t="s">
        <v>118</v>
      </c>
      <c r="BM345" s="19" t="s">
        <v>529</v>
      </c>
    </row>
    <row r="346" spans="2:47" s="1" customFormat="1" ht="13.5">
      <c r="B346" s="36"/>
      <c r="D346" s="169" t="s">
        <v>119</v>
      </c>
      <c r="F346" s="170" t="s">
        <v>523</v>
      </c>
      <c r="I346" s="171"/>
      <c r="L346" s="36"/>
      <c r="M346" s="172"/>
      <c r="N346" s="37"/>
      <c r="O346" s="37"/>
      <c r="P346" s="37"/>
      <c r="Q346" s="37"/>
      <c r="R346" s="37"/>
      <c r="S346" s="37"/>
      <c r="T346" s="65"/>
      <c r="AT346" s="19" t="s">
        <v>119</v>
      </c>
      <c r="AU346" s="19" t="s">
        <v>77</v>
      </c>
    </row>
    <row r="347" spans="2:65" s="1" customFormat="1" ht="22.5" customHeight="1">
      <c r="B347" s="156"/>
      <c r="C347" s="157" t="s">
        <v>325</v>
      </c>
      <c r="D347" s="157" t="s">
        <v>115</v>
      </c>
      <c r="E347" s="158" t="s">
        <v>522</v>
      </c>
      <c r="F347" s="159" t="s">
        <v>523</v>
      </c>
      <c r="G347" s="160" t="s">
        <v>117</v>
      </c>
      <c r="H347" s="161">
        <v>2</v>
      </c>
      <c r="I347" s="162"/>
      <c r="J347" s="163">
        <f>ROUND(I347*H347,2)</f>
        <v>0</v>
      </c>
      <c r="K347" s="159" t="s">
        <v>5</v>
      </c>
      <c r="L347" s="36"/>
      <c r="M347" s="164" t="s">
        <v>5</v>
      </c>
      <c r="N347" s="165" t="s">
        <v>40</v>
      </c>
      <c r="O347" s="37"/>
      <c r="P347" s="166">
        <f>O347*H347</f>
        <v>0</v>
      </c>
      <c r="Q347" s="166">
        <v>0</v>
      </c>
      <c r="R347" s="166">
        <f>Q347*H347</f>
        <v>0</v>
      </c>
      <c r="S347" s="166">
        <v>0</v>
      </c>
      <c r="T347" s="167">
        <f>S347*H347</f>
        <v>0</v>
      </c>
      <c r="AR347" s="19" t="s">
        <v>118</v>
      </c>
      <c r="AT347" s="19" t="s">
        <v>115</v>
      </c>
      <c r="AU347" s="19" t="s">
        <v>77</v>
      </c>
      <c r="AY347" s="19" t="s">
        <v>114</v>
      </c>
      <c r="BE347" s="168">
        <f>IF(N347="základní",J347,0)</f>
        <v>0</v>
      </c>
      <c r="BF347" s="168">
        <f>IF(N347="snížená",J347,0)</f>
        <v>0</v>
      </c>
      <c r="BG347" s="168">
        <f>IF(N347="zákl. přenesená",J347,0)</f>
        <v>0</v>
      </c>
      <c r="BH347" s="168">
        <f>IF(N347="sníž. přenesená",J347,0)</f>
        <v>0</v>
      </c>
      <c r="BI347" s="168">
        <f>IF(N347="nulová",J347,0)</f>
        <v>0</v>
      </c>
      <c r="BJ347" s="19" t="s">
        <v>77</v>
      </c>
      <c r="BK347" s="168">
        <f>ROUND(I347*H347,2)</f>
        <v>0</v>
      </c>
      <c r="BL347" s="19" t="s">
        <v>118</v>
      </c>
      <c r="BM347" s="19" t="s">
        <v>530</v>
      </c>
    </row>
    <row r="348" spans="2:47" s="1" customFormat="1" ht="13.5">
      <c r="B348" s="36"/>
      <c r="D348" s="169" t="s">
        <v>119</v>
      </c>
      <c r="F348" s="170" t="s">
        <v>523</v>
      </c>
      <c r="I348" s="171"/>
      <c r="L348" s="36"/>
      <c r="M348" s="172"/>
      <c r="N348" s="37"/>
      <c r="O348" s="37"/>
      <c r="P348" s="37"/>
      <c r="Q348" s="37"/>
      <c r="R348" s="37"/>
      <c r="S348" s="37"/>
      <c r="T348" s="65"/>
      <c r="AT348" s="19" t="s">
        <v>119</v>
      </c>
      <c r="AU348" s="19" t="s">
        <v>77</v>
      </c>
    </row>
    <row r="349" spans="2:65" s="1" customFormat="1" ht="22.5" customHeight="1">
      <c r="B349" s="156"/>
      <c r="C349" s="157" t="s">
        <v>531</v>
      </c>
      <c r="D349" s="157" t="s">
        <v>115</v>
      </c>
      <c r="E349" s="158" t="s">
        <v>532</v>
      </c>
      <c r="F349" s="159" t="s">
        <v>533</v>
      </c>
      <c r="G349" s="160" t="s">
        <v>117</v>
      </c>
      <c r="H349" s="161">
        <v>7</v>
      </c>
      <c r="I349" s="162"/>
      <c r="J349" s="163">
        <f>ROUND(I349*H349,2)</f>
        <v>0</v>
      </c>
      <c r="K349" s="159" t="s">
        <v>5</v>
      </c>
      <c r="L349" s="36"/>
      <c r="M349" s="164" t="s">
        <v>5</v>
      </c>
      <c r="N349" s="165" t="s">
        <v>40</v>
      </c>
      <c r="O349" s="37"/>
      <c r="P349" s="166">
        <f>O349*H349</f>
        <v>0</v>
      </c>
      <c r="Q349" s="166">
        <v>0</v>
      </c>
      <c r="R349" s="166">
        <f>Q349*H349</f>
        <v>0</v>
      </c>
      <c r="S349" s="166">
        <v>0</v>
      </c>
      <c r="T349" s="167">
        <f>S349*H349</f>
        <v>0</v>
      </c>
      <c r="AR349" s="19" t="s">
        <v>118</v>
      </c>
      <c r="AT349" s="19" t="s">
        <v>115</v>
      </c>
      <c r="AU349" s="19" t="s">
        <v>77</v>
      </c>
      <c r="AY349" s="19" t="s">
        <v>114</v>
      </c>
      <c r="BE349" s="168">
        <f>IF(N349="základní",J349,0)</f>
        <v>0</v>
      </c>
      <c r="BF349" s="168">
        <f>IF(N349="snížená",J349,0)</f>
        <v>0</v>
      </c>
      <c r="BG349" s="168">
        <f>IF(N349="zákl. přenesená",J349,0)</f>
        <v>0</v>
      </c>
      <c r="BH349" s="168">
        <f>IF(N349="sníž. přenesená",J349,0)</f>
        <v>0</v>
      </c>
      <c r="BI349" s="168">
        <f>IF(N349="nulová",J349,0)</f>
        <v>0</v>
      </c>
      <c r="BJ349" s="19" t="s">
        <v>77</v>
      </c>
      <c r="BK349" s="168">
        <f>ROUND(I349*H349,2)</f>
        <v>0</v>
      </c>
      <c r="BL349" s="19" t="s">
        <v>118</v>
      </c>
      <c r="BM349" s="19" t="s">
        <v>534</v>
      </c>
    </row>
    <row r="350" spans="2:47" s="1" customFormat="1" ht="13.5">
      <c r="B350" s="36"/>
      <c r="D350" s="169" t="s">
        <v>119</v>
      </c>
      <c r="F350" s="170" t="s">
        <v>533</v>
      </c>
      <c r="I350" s="171"/>
      <c r="L350" s="36"/>
      <c r="M350" s="172"/>
      <c r="N350" s="37"/>
      <c r="O350" s="37"/>
      <c r="P350" s="37"/>
      <c r="Q350" s="37"/>
      <c r="R350" s="37"/>
      <c r="S350" s="37"/>
      <c r="T350" s="65"/>
      <c r="AT350" s="19" t="s">
        <v>119</v>
      </c>
      <c r="AU350" s="19" t="s">
        <v>77</v>
      </c>
    </row>
    <row r="351" spans="2:65" s="1" customFormat="1" ht="22.5" customHeight="1">
      <c r="B351" s="156"/>
      <c r="C351" s="157" t="s">
        <v>329</v>
      </c>
      <c r="D351" s="157" t="s">
        <v>115</v>
      </c>
      <c r="E351" s="158" t="s">
        <v>535</v>
      </c>
      <c r="F351" s="159" t="s">
        <v>536</v>
      </c>
      <c r="G351" s="160" t="s">
        <v>117</v>
      </c>
      <c r="H351" s="161">
        <v>2</v>
      </c>
      <c r="I351" s="162"/>
      <c r="J351" s="163">
        <f>ROUND(I351*H351,2)</f>
        <v>0</v>
      </c>
      <c r="K351" s="159" t="s">
        <v>5</v>
      </c>
      <c r="L351" s="36"/>
      <c r="M351" s="164" t="s">
        <v>5</v>
      </c>
      <c r="N351" s="165" t="s">
        <v>40</v>
      </c>
      <c r="O351" s="37"/>
      <c r="P351" s="166">
        <f>O351*H351</f>
        <v>0</v>
      </c>
      <c r="Q351" s="166">
        <v>0</v>
      </c>
      <c r="R351" s="166">
        <f>Q351*H351</f>
        <v>0</v>
      </c>
      <c r="S351" s="166">
        <v>0</v>
      </c>
      <c r="T351" s="167">
        <f>S351*H351</f>
        <v>0</v>
      </c>
      <c r="AR351" s="19" t="s">
        <v>118</v>
      </c>
      <c r="AT351" s="19" t="s">
        <v>115</v>
      </c>
      <c r="AU351" s="19" t="s">
        <v>77</v>
      </c>
      <c r="AY351" s="19" t="s">
        <v>114</v>
      </c>
      <c r="BE351" s="168">
        <f>IF(N351="základní",J351,0)</f>
        <v>0</v>
      </c>
      <c r="BF351" s="168">
        <f>IF(N351="snížená",J351,0)</f>
        <v>0</v>
      </c>
      <c r="BG351" s="168">
        <f>IF(N351="zákl. přenesená",J351,0)</f>
        <v>0</v>
      </c>
      <c r="BH351" s="168">
        <f>IF(N351="sníž. přenesená",J351,0)</f>
        <v>0</v>
      </c>
      <c r="BI351" s="168">
        <f>IF(N351="nulová",J351,0)</f>
        <v>0</v>
      </c>
      <c r="BJ351" s="19" t="s">
        <v>77</v>
      </c>
      <c r="BK351" s="168">
        <f>ROUND(I351*H351,2)</f>
        <v>0</v>
      </c>
      <c r="BL351" s="19" t="s">
        <v>118</v>
      </c>
      <c r="BM351" s="19" t="s">
        <v>537</v>
      </c>
    </row>
    <row r="352" spans="2:47" s="1" customFormat="1" ht="13.5">
      <c r="B352" s="36"/>
      <c r="D352" s="169" t="s">
        <v>119</v>
      </c>
      <c r="F352" s="170" t="s">
        <v>536</v>
      </c>
      <c r="I352" s="171"/>
      <c r="L352" s="36"/>
      <c r="M352" s="172"/>
      <c r="N352" s="37"/>
      <c r="O352" s="37"/>
      <c r="P352" s="37"/>
      <c r="Q352" s="37"/>
      <c r="R352" s="37"/>
      <c r="S352" s="37"/>
      <c r="T352" s="65"/>
      <c r="AT352" s="19" t="s">
        <v>119</v>
      </c>
      <c r="AU352" s="19" t="s">
        <v>77</v>
      </c>
    </row>
    <row r="353" spans="2:65" s="1" customFormat="1" ht="22.5" customHeight="1">
      <c r="B353" s="156"/>
      <c r="C353" s="157" t="s">
        <v>538</v>
      </c>
      <c r="D353" s="157" t="s">
        <v>115</v>
      </c>
      <c r="E353" s="158" t="s">
        <v>539</v>
      </c>
      <c r="F353" s="159" t="s">
        <v>540</v>
      </c>
      <c r="G353" s="160" t="s">
        <v>117</v>
      </c>
      <c r="H353" s="161">
        <v>19</v>
      </c>
      <c r="I353" s="162"/>
      <c r="J353" s="163">
        <f>ROUND(I353*H353,2)</f>
        <v>0</v>
      </c>
      <c r="K353" s="159" t="s">
        <v>5</v>
      </c>
      <c r="L353" s="36"/>
      <c r="M353" s="164" t="s">
        <v>5</v>
      </c>
      <c r="N353" s="165" t="s">
        <v>40</v>
      </c>
      <c r="O353" s="37"/>
      <c r="P353" s="166">
        <f>O353*H353</f>
        <v>0</v>
      </c>
      <c r="Q353" s="166">
        <v>0</v>
      </c>
      <c r="R353" s="166">
        <f>Q353*H353</f>
        <v>0</v>
      </c>
      <c r="S353" s="166">
        <v>0</v>
      </c>
      <c r="T353" s="167">
        <f>S353*H353</f>
        <v>0</v>
      </c>
      <c r="AR353" s="19" t="s">
        <v>118</v>
      </c>
      <c r="AT353" s="19" t="s">
        <v>115</v>
      </c>
      <c r="AU353" s="19" t="s">
        <v>77</v>
      </c>
      <c r="AY353" s="19" t="s">
        <v>114</v>
      </c>
      <c r="BE353" s="168">
        <f>IF(N353="základní",J353,0)</f>
        <v>0</v>
      </c>
      <c r="BF353" s="168">
        <f>IF(N353="snížená",J353,0)</f>
        <v>0</v>
      </c>
      <c r="BG353" s="168">
        <f>IF(N353="zákl. přenesená",J353,0)</f>
        <v>0</v>
      </c>
      <c r="BH353" s="168">
        <f>IF(N353="sníž. přenesená",J353,0)</f>
        <v>0</v>
      </c>
      <c r="BI353" s="168">
        <f>IF(N353="nulová",J353,0)</f>
        <v>0</v>
      </c>
      <c r="BJ353" s="19" t="s">
        <v>77</v>
      </c>
      <c r="BK353" s="168">
        <f>ROUND(I353*H353,2)</f>
        <v>0</v>
      </c>
      <c r="BL353" s="19" t="s">
        <v>118</v>
      </c>
      <c r="BM353" s="19" t="s">
        <v>541</v>
      </c>
    </row>
    <row r="354" spans="2:47" s="1" customFormat="1" ht="13.5">
      <c r="B354" s="36"/>
      <c r="D354" s="169" t="s">
        <v>119</v>
      </c>
      <c r="F354" s="170" t="s">
        <v>540</v>
      </c>
      <c r="I354" s="171"/>
      <c r="L354" s="36"/>
      <c r="M354" s="172"/>
      <c r="N354" s="37"/>
      <c r="O354" s="37"/>
      <c r="P354" s="37"/>
      <c r="Q354" s="37"/>
      <c r="R354" s="37"/>
      <c r="S354" s="37"/>
      <c r="T354" s="65"/>
      <c r="AT354" s="19" t="s">
        <v>119</v>
      </c>
      <c r="AU354" s="19" t="s">
        <v>77</v>
      </c>
    </row>
    <row r="355" spans="2:65" s="1" customFormat="1" ht="22.5" customHeight="1">
      <c r="B355" s="156"/>
      <c r="C355" s="157" t="s">
        <v>332</v>
      </c>
      <c r="D355" s="157" t="s">
        <v>115</v>
      </c>
      <c r="E355" s="158" t="s">
        <v>542</v>
      </c>
      <c r="F355" s="159" t="s">
        <v>543</v>
      </c>
      <c r="G355" s="160" t="s">
        <v>117</v>
      </c>
      <c r="H355" s="161">
        <v>13</v>
      </c>
      <c r="I355" s="162"/>
      <c r="J355" s="163">
        <f>ROUND(I355*H355,2)</f>
        <v>0</v>
      </c>
      <c r="K355" s="159" t="s">
        <v>5</v>
      </c>
      <c r="L355" s="36"/>
      <c r="M355" s="164" t="s">
        <v>5</v>
      </c>
      <c r="N355" s="165" t="s">
        <v>40</v>
      </c>
      <c r="O355" s="37"/>
      <c r="P355" s="166">
        <f>O355*H355</f>
        <v>0</v>
      </c>
      <c r="Q355" s="166">
        <v>0</v>
      </c>
      <c r="R355" s="166">
        <f>Q355*H355</f>
        <v>0</v>
      </c>
      <c r="S355" s="166">
        <v>0</v>
      </c>
      <c r="T355" s="167">
        <f>S355*H355</f>
        <v>0</v>
      </c>
      <c r="AR355" s="19" t="s">
        <v>118</v>
      </c>
      <c r="AT355" s="19" t="s">
        <v>115</v>
      </c>
      <c r="AU355" s="19" t="s">
        <v>77</v>
      </c>
      <c r="AY355" s="19" t="s">
        <v>114</v>
      </c>
      <c r="BE355" s="168">
        <f>IF(N355="základní",J355,0)</f>
        <v>0</v>
      </c>
      <c r="BF355" s="168">
        <f>IF(N355="snížená",J355,0)</f>
        <v>0</v>
      </c>
      <c r="BG355" s="168">
        <f>IF(N355="zákl. přenesená",J355,0)</f>
        <v>0</v>
      </c>
      <c r="BH355" s="168">
        <f>IF(N355="sníž. přenesená",J355,0)</f>
        <v>0</v>
      </c>
      <c r="BI355" s="168">
        <f>IF(N355="nulová",J355,0)</f>
        <v>0</v>
      </c>
      <c r="BJ355" s="19" t="s">
        <v>77</v>
      </c>
      <c r="BK355" s="168">
        <f>ROUND(I355*H355,2)</f>
        <v>0</v>
      </c>
      <c r="BL355" s="19" t="s">
        <v>118</v>
      </c>
      <c r="BM355" s="19" t="s">
        <v>544</v>
      </c>
    </row>
    <row r="356" spans="2:47" s="1" customFormat="1" ht="13.5">
      <c r="B356" s="36"/>
      <c r="D356" s="169" t="s">
        <v>119</v>
      </c>
      <c r="F356" s="170" t="s">
        <v>543</v>
      </c>
      <c r="I356" s="171"/>
      <c r="L356" s="36"/>
      <c r="M356" s="172"/>
      <c r="N356" s="37"/>
      <c r="O356" s="37"/>
      <c r="P356" s="37"/>
      <c r="Q356" s="37"/>
      <c r="R356" s="37"/>
      <c r="S356" s="37"/>
      <c r="T356" s="65"/>
      <c r="AT356" s="19" t="s">
        <v>119</v>
      </c>
      <c r="AU356" s="19" t="s">
        <v>77</v>
      </c>
    </row>
    <row r="357" spans="2:65" s="1" customFormat="1" ht="22.5" customHeight="1">
      <c r="B357" s="156"/>
      <c r="C357" s="157" t="s">
        <v>545</v>
      </c>
      <c r="D357" s="157" t="s">
        <v>115</v>
      </c>
      <c r="E357" s="158" t="s">
        <v>546</v>
      </c>
      <c r="F357" s="159" t="s">
        <v>547</v>
      </c>
      <c r="G357" s="160" t="s">
        <v>117</v>
      </c>
      <c r="H357" s="161">
        <v>12</v>
      </c>
      <c r="I357" s="162"/>
      <c r="J357" s="163">
        <f>ROUND(I357*H357,2)</f>
        <v>0</v>
      </c>
      <c r="K357" s="159" t="s">
        <v>5</v>
      </c>
      <c r="L357" s="36"/>
      <c r="M357" s="164" t="s">
        <v>5</v>
      </c>
      <c r="N357" s="165" t="s">
        <v>40</v>
      </c>
      <c r="O357" s="37"/>
      <c r="P357" s="166">
        <f>O357*H357</f>
        <v>0</v>
      </c>
      <c r="Q357" s="166">
        <v>0</v>
      </c>
      <c r="R357" s="166">
        <f>Q357*H357</f>
        <v>0</v>
      </c>
      <c r="S357" s="166">
        <v>0</v>
      </c>
      <c r="T357" s="167">
        <f>S357*H357</f>
        <v>0</v>
      </c>
      <c r="AR357" s="19" t="s">
        <v>118</v>
      </c>
      <c r="AT357" s="19" t="s">
        <v>115</v>
      </c>
      <c r="AU357" s="19" t="s">
        <v>77</v>
      </c>
      <c r="AY357" s="19" t="s">
        <v>114</v>
      </c>
      <c r="BE357" s="168">
        <f>IF(N357="základní",J357,0)</f>
        <v>0</v>
      </c>
      <c r="BF357" s="168">
        <f>IF(N357="snížená",J357,0)</f>
        <v>0</v>
      </c>
      <c r="BG357" s="168">
        <f>IF(N357="zákl. přenesená",J357,0)</f>
        <v>0</v>
      </c>
      <c r="BH357" s="168">
        <f>IF(N357="sníž. přenesená",J357,0)</f>
        <v>0</v>
      </c>
      <c r="BI357" s="168">
        <f>IF(N357="nulová",J357,0)</f>
        <v>0</v>
      </c>
      <c r="BJ357" s="19" t="s">
        <v>77</v>
      </c>
      <c r="BK357" s="168">
        <f>ROUND(I357*H357,2)</f>
        <v>0</v>
      </c>
      <c r="BL357" s="19" t="s">
        <v>118</v>
      </c>
      <c r="BM357" s="19" t="s">
        <v>548</v>
      </c>
    </row>
    <row r="358" spans="2:47" s="1" customFormat="1" ht="13.5">
      <c r="B358" s="36"/>
      <c r="D358" s="169" t="s">
        <v>119</v>
      </c>
      <c r="F358" s="170" t="s">
        <v>547</v>
      </c>
      <c r="I358" s="171"/>
      <c r="L358" s="36"/>
      <c r="M358" s="172"/>
      <c r="N358" s="37"/>
      <c r="O358" s="37"/>
      <c r="P358" s="37"/>
      <c r="Q358" s="37"/>
      <c r="R358" s="37"/>
      <c r="S358" s="37"/>
      <c r="T358" s="65"/>
      <c r="AT358" s="19" t="s">
        <v>119</v>
      </c>
      <c r="AU358" s="19" t="s">
        <v>77</v>
      </c>
    </row>
    <row r="359" spans="2:65" s="1" customFormat="1" ht="22.5" customHeight="1">
      <c r="B359" s="156"/>
      <c r="C359" s="157" t="s">
        <v>336</v>
      </c>
      <c r="D359" s="157" t="s">
        <v>115</v>
      </c>
      <c r="E359" s="158" t="s">
        <v>546</v>
      </c>
      <c r="F359" s="159" t="s">
        <v>547</v>
      </c>
      <c r="G359" s="160" t="s">
        <v>117</v>
      </c>
      <c r="H359" s="161">
        <v>1</v>
      </c>
      <c r="I359" s="162"/>
      <c r="J359" s="163">
        <f>ROUND(I359*H359,2)</f>
        <v>0</v>
      </c>
      <c r="K359" s="159" t="s">
        <v>5</v>
      </c>
      <c r="L359" s="36"/>
      <c r="M359" s="164" t="s">
        <v>5</v>
      </c>
      <c r="N359" s="165" t="s">
        <v>40</v>
      </c>
      <c r="O359" s="37"/>
      <c r="P359" s="166">
        <f>O359*H359</f>
        <v>0</v>
      </c>
      <c r="Q359" s="166">
        <v>0</v>
      </c>
      <c r="R359" s="166">
        <f>Q359*H359</f>
        <v>0</v>
      </c>
      <c r="S359" s="166">
        <v>0</v>
      </c>
      <c r="T359" s="167">
        <f>S359*H359</f>
        <v>0</v>
      </c>
      <c r="AR359" s="19" t="s">
        <v>118</v>
      </c>
      <c r="AT359" s="19" t="s">
        <v>115</v>
      </c>
      <c r="AU359" s="19" t="s">
        <v>77</v>
      </c>
      <c r="AY359" s="19" t="s">
        <v>114</v>
      </c>
      <c r="BE359" s="168">
        <f>IF(N359="základní",J359,0)</f>
        <v>0</v>
      </c>
      <c r="BF359" s="168">
        <f>IF(N359="snížená",J359,0)</f>
        <v>0</v>
      </c>
      <c r="BG359" s="168">
        <f>IF(N359="zákl. přenesená",J359,0)</f>
        <v>0</v>
      </c>
      <c r="BH359" s="168">
        <f>IF(N359="sníž. přenesená",J359,0)</f>
        <v>0</v>
      </c>
      <c r="BI359" s="168">
        <f>IF(N359="nulová",J359,0)</f>
        <v>0</v>
      </c>
      <c r="BJ359" s="19" t="s">
        <v>77</v>
      </c>
      <c r="BK359" s="168">
        <f>ROUND(I359*H359,2)</f>
        <v>0</v>
      </c>
      <c r="BL359" s="19" t="s">
        <v>118</v>
      </c>
      <c r="BM359" s="19" t="s">
        <v>549</v>
      </c>
    </row>
    <row r="360" spans="2:47" s="1" customFormat="1" ht="13.5">
      <c r="B360" s="36"/>
      <c r="D360" s="169" t="s">
        <v>119</v>
      </c>
      <c r="F360" s="170" t="s">
        <v>547</v>
      </c>
      <c r="I360" s="171"/>
      <c r="L360" s="36"/>
      <c r="M360" s="172"/>
      <c r="N360" s="37"/>
      <c r="O360" s="37"/>
      <c r="P360" s="37"/>
      <c r="Q360" s="37"/>
      <c r="R360" s="37"/>
      <c r="S360" s="37"/>
      <c r="T360" s="65"/>
      <c r="AT360" s="19" t="s">
        <v>119</v>
      </c>
      <c r="AU360" s="19" t="s">
        <v>77</v>
      </c>
    </row>
    <row r="361" spans="2:65" s="1" customFormat="1" ht="22.5" customHeight="1">
      <c r="B361" s="156"/>
      <c r="C361" s="157" t="s">
        <v>550</v>
      </c>
      <c r="D361" s="157" t="s">
        <v>115</v>
      </c>
      <c r="E361" s="158" t="s">
        <v>551</v>
      </c>
      <c r="F361" s="159" t="s">
        <v>552</v>
      </c>
      <c r="G361" s="160" t="s">
        <v>117</v>
      </c>
      <c r="H361" s="161">
        <v>5</v>
      </c>
      <c r="I361" s="162"/>
      <c r="J361" s="163">
        <f>ROUND(I361*H361,2)</f>
        <v>0</v>
      </c>
      <c r="K361" s="159" t="s">
        <v>5</v>
      </c>
      <c r="L361" s="36"/>
      <c r="M361" s="164" t="s">
        <v>5</v>
      </c>
      <c r="N361" s="165" t="s">
        <v>40</v>
      </c>
      <c r="O361" s="37"/>
      <c r="P361" s="166">
        <f>O361*H361</f>
        <v>0</v>
      </c>
      <c r="Q361" s="166">
        <v>0</v>
      </c>
      <c r="R361" s="166">
        <f>Q361*H361</f>
        <v>0</v>
      </c>
      <c r="S361" s="166">
        <v>0</v>
      </c>
      <c r="T361" s="167">
        <f>S361*H361</f>
        <v>0</v>
      </c>
      <c r="AR361" s="19" t="s">
        <v>118</v>
      </c>
      <c r="AT361" s="19" t="s">
        <v>115</v>
      </c>
      <c r="AU361" s="19" t="s">
        <v>77</v>
      </c>
      <c r="AY361" s="19" t="s">
        <v>114</v>
      </c>
      <c r="BE361" s="168">
        <f>IF(N361="základní",J361,0)</f>
        <v>0</v>
      </c>
      <c r="BF361" s="168">
        <f>IF(N361="snížená",J361,0)</f>
        <v>0</v>
      </c>
      <c r="BG361" s="168">
        <f>IF(N361="zákl. přenesená",J361,0)</f>
        <v>0</v>
      </c>
      <c r="BH361" s="168">
        <f>IF(N361="sníž. přenesená",J361,0)</f>
        <v>0</v>
      </c>
      <c r="BI361" s="168">
        <f>IF(N361="nulová",J361,0)</f>
        <v>0</v>
      </c>
      <c r="BJ361" s="19" t="s">
        <v>77</v>
      </c>
      <c r="BK361" s="168">
        <f>ROUND(I361*H361,2)</f>
        <v>0</v>
      </c>
      <c r="BL361" s="19" t="s">
        <v>118</v>
      </c>
      <c r="BM361" s="19" t="s">
        <v>553</v>
      </c>
    </row>
    <row r="362" spans="2:47" s="1" customFormat="1" ht="13.5">
      <c r="B362" s="36"/>
      <c r="D362" s="169" t="s">
        <v>119</v>
      </c>
      <c r="F362" s="170" t="s">
        <v>552</v>
      </c>
      <c r="I362" s="171"/>
      <c r="L362" s="36"/>
      <c r="M362" s="172"/>
      <c r="N362" s="37"/>
      <c r="O362" s="37"/>
      <c r="P362" s="37"/>
      <c r="Q362" s="37"/>
      <c r="R362" s="37"/>
      <c r="S362" s="37"/>
      <c r="T362" s="65"/>
      <c r="AT362" s="19" t="s">
        <v>119</v>
      </c>
      <c r="AU362" s="19" t="s">
        <v>77</v>
      </c>
    </row>
    <row r="363" spans="2:65" s="1" customFormat="1" ht="22.5" customHeight="1">
      <c r="B363" s="156"/>
      <c r="C363" s="157" t="s">
        <v>339</v>
      </c>
      <c r="D363" s="157" t="s">
        <v>115</v>
      </c>
      <c r="E363" s="158" t="s">
        <v>554</v>
      </c>
      <c r="F363" s="159" t="s">
        <v>555</v>
      </c>
      <c r="G363" s="160" t="s">
        <v>117</v>
      </c>
      <c r="H363" s="161">
        <v>6</v>
      </c>
      <c r="I363" s="162"/>
      <c r="J363" s="163">
        <f>ROUND(I363*H363,2)</f>
        <v>0</v>
      </c>
      <c r="K363" s="159" t="s">
        <v>5</v>
      </c>
      <c r="L363" s="36"/>
      <c r="M363" s="164" t="s">
        <v>5</v>
      </c>
      <c r="N363" s="165" t="s">
        <v>40</v>
      </c>
      <c r="O363" s="37"/>
      <c r="P363" s="166">
        <f>O363*H363</f>
        <v>0</v>
      </c>
      <c r="Q363" s="166">
        <v>0</v>
      </c>
      <c r="R363" s="166">
        <f>Q363*H363</f>
        <v>0</v>
      </c>
      <c r="S363" s="166">
        <v>0</v>
      </c>
      <c r="T363" s="167">
        <f>S363*H363</f>
        <v>0</v>
      </c>
      <c r="AR363" s="19" t="s">
        <v>118</v>
      </c>
      <c r="AT363" s="19" t="s">
        <v>115</v>
      </c>
      <c r="AU363" s="19" t="s">
        <v>77</v>
      </c>
      <c r="AY363" s="19" t="s">
        <v>114</v>
      </c>
      <c r="BE363" s="168">
        <f>IF(N363="základní",J363,0)</f>
        <v>0</v>
      </c>
      <c r="BF363" s="168">
        <f>IF(N363="snížená",J363,0)</f>
        <v>0</v>
      </c>
      <c r="BG363" s="168">
        <f>IF(N363="zákl. přenesená",J363,0)</f>
        <v>0</v>
      </c>
      <c r="BH363" s="168">
        <f>IF(N363="sníž. přenesená",J363,0)</f>
        <v>0</v>
      </c>
      <c r="BI363" s="168">
        <f>IF(N363="nulová",J363,0)</f>
        <v>0</v>
      </c>
      <c r="BJ363" s="19" t="s">
        <v>77</v>
      </c>
      <c r="BK363" s="168">
        <f>ROUND(I363*H363,2)</f>
        <v>0</v>
      </c>
      <c r="BL363" s="19" t="s">
        <v>118</v>
      </c>
      <c r="BM363" s="19" t="s">
        <v>556</v>
      </c>
    </row>
    <row r="364" spans="2:47" s="1" customFormat="1" ht="13.5">
      <c r="B364" s="36"/>
      <c r="D364" s="169" t="s">
        <v>119</v>
      </c>
      <c r="F364" s="170" t="s">
        <v>555</v>
      </c>
      <c r="I364" s="171"/>
      <c r="L364" s="36"/>
      <c r="M364" s="172"/>
      <c r="N364" s="37"/>
      <c r="O364" s="37"/>
      <c r="P364" s="37"/>
      <c r="Q364" s="37"/>
      <c r="R364" s="37"/>
      <c r="S364" s="37"/>
      <c r="T364" s="65"/>
      <c r="AT364" s="19" t="s">
        <v>119</v>
      </c>
      <c r="AU364" s="19" t="s">
        <v>77</v>
      </c>
    </row>
    <row r="365" spans="2:65" s="1" customFormat="1" ht="22.5" customHeight="1">
      <c r="B365" s="156"/>
      <c r="C365" s="157" t="s">
        <v>557</v>
      </c>
      <c r="D365" s="157" t="s">
        <v>115</v>
      </c>
      <c r="E365" s="158" t="s">
        <v>546</v>
      </c>
      <c r="F365" s="159" t="s">
        <v>547</v>
      </c>
      <c r="G365" s="160" t="s">
        <v>117</v>
      </c>
      <c r="H365" s="161">
        <v>2</v>
      </c>
      <c r="I365" s="162"/>
      <c r="J365" s="163">
        <f>ROUND(I365*H365,2)</f>
        <v>0</v>
      </c>
      <c r="K365" s="159" t="s">
        <v>5</v>
      </c>
      <c r="L365" s="36"/>
      <c r="M365" s="164" t="s">
        <v>5</v>
      </c>
      <c r="N365" s="165" t="s">
        <v>40</v>
      </c>
      <c r="O365" s="37"/>
      <c r="P365" s="166">
        <f>O365*H365</f>
        <v>0</v>
      </c>
      <c r="Q365" s="166">
        <v>0</v>
      </c>
      <c r="R365" s="166">
        <f>Q365*H365</f>
        <v>0</v>
      </c>
      <c r="S365" s="166">
        <v>0</v>
      </c>
      <c r="T365" s="167">
        <f>S365*H365</f>
        <v>0</v>
      </c>
      <c r="AR365" s="19" t="s">
        <v>118</v>
      </c>
      <c r="AT365" s="19" t="s">
        <v>115</v>
      </c>
      <c r="AU365" s="19" t="s">
        <v>77</v>
      </c>
      <c r="AY365" s="19" t="s">
        <v>114</v>
      </c>
      <c r="BE365" s="168">
        <f>IF(N365="základní",J365,0)</f>
        <v>0</v>
      </c>
      <c r="BF365" s="168">
        <f>IF(N365="snížená",J365,0)</f>
        <v>0</v>
      </c>
      <c r="BG365" s="168">
        <f>IF(N365="zákl. přenesená",J365,0)</f>
        <v>0</v>
      </c>
      <c r="BH365" s="168">
        <f>IF(N365="sníž. přenesená",J365,0)</f>
        <v>0</v>
      </c>
      <c r="BI365" s="168">
        <f>IF(N365="nulová",J365,0)</f>
        <v>0</v>
      </c>
      <c r="BJ365" s="19" t="s">
        <v>77</v>
      </c>
      <c r="BK365" s="168">
        <f>ROUND(I365*H365,2)</f>
        <v>0</v>
      </c>
      <c r="BL365" s="19" t="s">
        <v>118</v>
      </c>
      <c r="BM365" s="19" t="s">
        <v>558</v>
      </c>
    </row>
    <row r="366" spans="2:47" s="1" customFormat="1" ht="13.5">
      <c r="B366" s="36"/>
      <c r="D366" s="169" t="s">
        <v>119</v>
      </c>
      <c r="F366" s="170" t="s">
        <v>547</v>
      </c>
      <c r="I366" s="171"/>
      <c r="L366" s="36"/>
      <c r="M366" s="172"/>
      <c r="N366" s="37"/>
      <c r="O366" s="37"/>
      <c r="P366" s="37"/>
      <c r="Q366" s="37"/>
      <c r="R366" s="37"/>
      <c r="S366" s="37"/>
      <c r="T366" s="65"/>
      <c r="AT366" s="19" t="s">
        <v>119</v>
      </c>
      <c r="AU366" s="19" t="s">
        <v>77</v>
      </c>
    </row>
    <row r="367" spans="2:65" s="1" customFormat="1" ht="22.5" customHeight="1">
      <c r="B367" s="156"/>
      <c r="C367" s="157" t="s">
        <v>343</v>
      </c>
      <c r="D367" s="157" t="s">
        <v>115</v>
      </c>
      <c r="E367" s="158" t="s">
        <v>559</v>
      </c>
      <c r="F367" s="159" t="s">
        <v>560</v>
      </c>
      <c r="G367" s="160" t="s">
        <v>117</v>
      </c>
      <c r="H367" s="161">
        <v>1</v>
      </c>
      <c r="I367" s="162"/>
      <c r="J367" s="163">
        <f>ROUND(I367*H367,2)</f>
        <v>0</v>
      </c>
      <c r="K367" s="159" t="s">
        <v>5</v>
      </c>
      <c r="L367" s="36"/>
      <c r="M367" s="164" t="s">
        <v>5</v>
      </c>
      <c r="N367" s="165" t="s">
        <v>40</v>
      </c>
      <c r="O367" s="37"/>
      <c r="P367" s="166">
        <f>O367*H367</f>
        <v>0</v>
      </c>
      <c r="Q367" s="166">
        <v>0</v>
      </c>
      <c r="R367" s="166">
        <f>Q367*H367</f>
        <v>0</v>
      </c>
      <c r="S367" s="166">
        <v>0</v>
      </c>
      <c r="T367" s="167">
        <f>S367*H367</f>
        <v>0</v>
      </c>
      <c r="AR367" s="19" t="s">
        <v>118</v>
      </c>
      <c r="AT367" s="19" t="s">
        <v>115</v>
      </c>
      <c r="AU367" s="19" t="s">
        <v>77</v>
      </c>
      <c r="AY367" s="19" t="s">
        <v>114</v>
      </c>
      <c r="BE367" s="168">
        <f>IF(N367="základní",J367,0)</f>
        <v>0</v>
      </c>
      <c r="BF367" s="168">
        <f>IF(N367="snížená",J367,0)</f>
        <v>0</v>
      </c>
      <c r="BG367" s="168">
        <f>IF(N367="zákl. přenesená",J367,0)</f>
        <v>0</v>
      </c>
      <c r="BH367" s="168">
        <f>IF(N367="sníž. přenesená",J367,0)</f>
        <v>0</v>
      </c>
      <c r="BI367" s="168">
        <f>IF(N367="nulová",J367,0)</f>
        <v>0</v>
      </c>
      <c r="BJ367" s="19" t="s">
        <v>77</v>
      </c>
      <c r="BK367" s="168">
        <f>ROUND(I367*H367,2)</f>
        <v>0</v>
      </c>
      <c r="BL367" s="19" t="s">
        <v>118</v>
      </c>
      <c r="BM367" s="19" t="s">
        <v>561</v>
      </c>
    </row>
    <row r="368" spans="2:47" s="1" customFormat="1" ht="13.5">
      <c r="B368" s="36"/>
      <c r="D368" s="169" t="s">
        <v>119</v>
      </c>
      <c r="F368" s="170" t="s">
        <v>560</v>
      </c>
      <c r="I368" s="171"/>
      <c r="L368" s="36"/>
      <c r="M368" s="172"/>
      <c r="N368" s="37"/>
      <c r="O368" s="37"/>
      <c r="P368" s="37"/>
      <c r="Q368" s="37"/>
      <c r="R368" s="37"/>
      <c r="S368" s="37"/>
      <c r="T368" s="65"/>
      <c r="AT368" s="19" t="s">
        <v>119</v>
      </c>
      <c r="AU368" s="19" t="s">
        <v>77</v>
      </c>
    </row>
    <row r="369" spans="2:65" s="1" customFormat="1" ht="22.5" customHeight="1">
      <c r="B369" s="156"/>
      <c r="C369" s="157" t="s">
        <v>562</v>
      </c>
      <c r="D369" s="157" t="s">
        <v>115</v>
      </c>
      <c r="E369" s="158" t="s">
        <v>563</v>
      </c>
      <c r="F369" s="159" t="s">
        <v>564</v>
      </c>
      <c r="G369" s="160" t="s">
        <v>117</v>
      </c>
      <c r="H369" s="161">
        <v>3</v>
      </c>
      <c r="I369" s="162"/>
      <c r="J369" s="163">
        <f>ROUND(I369*H369,2)</f>
        <v>0</v>
      </c>
      <c r="K369" s="159" t="s">
        <v>5</v>
      </c>
      <c r="L369" s="36"/>
      <c r="M369" s="164" t="s">
        <v>5</v>
      </c>
      <c r="N369" s="165" t="s">
        <v>40</v>
      </c>
      <c r="O369" s="37"/>
      <c r="P369" s="166">
        <f>O369*H369</f>
        <v>0</v>
      </c>
      <c r="Q369" s="166">
        <v>0</v>
      </c>
      <c r="R369" s="166">
        <f>Q369*H369</f>
        <v>0</v>
      </c>
      <c r="S369" s="166">
        <v>0</v>
      </c>
      <c r="T369" s="167">
        <f>S369*H369</f>
        <v>0</v>
      </c>
      <c r="AR369" s="19" t="s">
        <v>118</v>
      </c>
      <c r="AT369" s="19" t="s">
        <v>115</v>
      </c>
      <c r="AU369" s="19" t="s">
        <v>77</v>
      </c>
      <c r="AY369" s="19" t="s">
        <v>114</v>
      </c>
      <c r="BE369" s="168">
        <f>IF(N369="základní",J369,0)</f>
        <v>0</v>
      </c>
      <c r="BF369" s="168">
        <f>IF(N369="snížená",J369,0)</f>
        <v>0</v>
      </c>
      <c r="BG369" s="168">
        <f>IF(N369="zákl. přenesená",J369,0)</f>
        <v>0</v>
      </c>
      <c r="BH369" s="168">
        <f>IF(N369="sníž. přenesená",J369,0)</f>
        <v>0</v>
      </c>
      <c r="BI369" s="168">
        <f>IF(N369="nulová",J369,0)</f>
        <v>0</v>
      </c>
      <c r="BJ369" s="19" t="s">
        <v>77</v>
      </c>
      <c r="BK369" s="168">
        <f>ROUND(I369*H369,2)</f>
        <v>0</v>
      </c>
      <c r="BL369" s="19" t="s">
        <v>118</v>
      </c>
      <c r="BM369" s="19" t="s">
        <v>565</v>
      </c>
    </row>
    <row r="370" spans="2:47" s="1" customFormat="1" ht="13.5">
      <c r="B370" s="36"/>
      <c r="D370" s="169" t="s">
        <v>119</v>
      </c>
      <c r="F370" s="170" t="s">
        <v>564</v>
      </c>
      <c r="I370" s="171"/>
      <c r="L370" s="36"/>
      <c r="M370" s="172"/>
      <c r="N370" s="37"/>
      <c r="O370" s="37"/>
      <c r="P370" s="37"/>
      <c r="Q370" s="37"/>
      <c r="R370" s="37"/>
      <c r="S370" s="37"/>
      <c r="T370" s="65"/>
      <c r="AT370" s="19" t="s">
        <v>119</v>
      </c>
      <c r="AU370" s="19" t="s">
        <v>77</v>
      </c>
    </row>
    <row r="371" spans="2:65" s="1" customFormat="1" ht="22.5" customHeight="1">
      <c r="B371" s="156"/>
      <c r="C371" s="157" t="s">
        <v>346</v>
      </c>
      <c r="D371" s="157" t="s">
        <v>115</v>
      </c>
      <c r="E371" s="158" t="s">
        <v>566</v>
      </c>
      <c r="F371" s="159" t="s">
        <v>567</v>
      </c>
      <c r="G371" s="160" t="s">
        <v>117</v>
      </c>
      <c r="H371" s="161">
        <v>1</v>
      </c>
      <c r="I371" s="162"/>
      <c r="J371" s="163">
        <f>ROUND(I371*H371,2)</f>
        <v>0</v>
      </c>
      <c r="K371" s="159" t="s">
        <v>5</v>
      </c>
      <c r="L371" s="36"/>
      <c r="M371" s="164" t="s">
        <v>5</v>
      </c>
      <c r="N371" s="165" t="s">
        <v>40</v>
      </c>
      <c r="O371" s="37"/>
      <c r="P371" s="166">
        <f>O371*H371</f>
        <v>0</v>
      </c>
      <c r="Q371" s="166">
        <v>0</v>
      </c>
      <c r="R371" s="166">
        <f>Q371*H371</f>
        <v>0</v>
      </c>
      <c r="S371" s="166">
        <v>0</v>
      </c>
      <c r="T371" s="167">
        <f>S371*H371</f>
        <v>0</v>
      </c>
      <c r="AR371" s="19" t="s">
        <v>118</v>
      </c>
      <c r="AT371" s="19" t="s">
        <v>115</v>
      </c>
      <c r="AU371" s="19" t="s">
        <v>77</v>
      </c>
      <c r="AY371" s="19" t="s">
        <v>114</v>
      </c>
      <c r="BE371" s="168">
        <f>IF(N371="základní",J371,0)</f>
        <v>0</v>
      </c>
      <c r="BF371" s="168">
        <f>IF(N371="snížená",J371,0)</f>
        <v>0</v>
      </c>
      <c r="BG371" s="168">
        <f>IF(N371="zákl. přenesená",J371,0)</f>
        <v>0</v>
      </c>
      <c r="BH371" s="168">
        <f>IF(N371="sníž. přenesená",J371,0)</f>
        <v>0</v>
      </c>
      <c r="BI371" s="168">
        <f>IF(N371="nulová",J371,0)</f>
        <v>0</v>
      </c>
      <c r="BJ371" s="19" t="s">
        <v>77</v>
      </c>
      <c r="BK371" s="168">
        <f>ROUND(I371*H371,2)</f>
        <v>0</v>
      </c>
      <c r="BL371" s="19" t="s">
        <v>118</v>
      </c>
      <c r="BM371" s="19" t="s">
        <v>568</v>
      </c>
    </row>
    <row r="372" spans="2:47" s="1" customFormat="1" ht="13.5">
      <c r="B372" s="36"/>
      <c r="D372" s="169" t="s">
        <v>119</v>
      </c>
      <c r="F372" s="170" t="s">
        <v>567</v>
      </c>
      <c r="I372" s="171"/>
      <c r="L372" s="36"/>
      <c r="M372" s="172"/>
      <c r="N372" s="37"/>
      <c r="O372" s="37"/>
      <c r="P372" s="37"/>
      <c r="Q372" s="37"/>
      <c r="R372" s="37"/>
      <c r="S372" s="37"/>
      <c r="T372" s="65"/>
      <c r="AT372" s="19" t="s">
        <v>119</v>
      </c>
      <c r="AU372" s="19" t="s">
        <v>77</v>
      </c>
    </row>
    <row r="373" spans="2:65" s="1" customFormat="1" ht="22.5" customHeight="1">
      <c r="B373" s="156"/>
      <c r="C373" s="157" t="s">
        <v>569</v>
      </c>
      <c r="D373" s="157" t="s">
        <v>115</v>
      </c>
      <c r="E373" s="158" t="s">
        <v>570</v>
      </c>
      <c r="F373" s="159" t="s">
        <v>571</v>
      </c>
      <c r="G373" s="160" t="s">
        <v>117</v>
      </c>
      <c r="H373" s="161">
        <v>3</v>
      </c>
      <c r="I373" s="162"/>
      <c r="J373" s="163">
        <f>ROUND(I373*H373,2)</f>
        <v>0</v>
      </c>
      <c r="K373" s="159" t="s">
        <v>5</v>
      </c>
      <c r="L373" s="36"/>
      <c r="M373" s="164" t="s">
        <v>5</v>
      </c>
      <c r="N373" s="165" t="s">
        <v>40</v>
      </c>
      <c r="O373" s="37"/>
      <c r="P373" s="166">
        <f>O373*H373</f>
        <v>0</v>
      </c>
      <c r="Q373" s="166">
        <v>0</v>
      </c>
      <c r="R373" s="166">
        <f>Q373*H373</f>
        <v>0</v>
      </c>
      <c r="S373" s="166">
        <v>0</v>
      </c>
      <c r="T373" s="167">
        <f>S373*H373</f>
        <v>0</v>
      </c>
      <c r="AR373" s="19" t="s">
        <v>118</v>
      </c>
      <c r="AT373" s="19" t="s">
        <v>115</v>
      </c>
      <c r="AU373" s="19" t="s">
        <v>77</v>
      </c>
      <c r="AY373" s="19" t="s">
        <v>114</v>
      </c>
      <c r="BE373" s="168">
        <f>IF(N373="základní",J373,0)</f>
        <v>0</v>
      </c>
      <c r="BF373" s="168">
        <f>IF(N373="snížená",J373,0)</f>
        <v>0</v>
      </c>
      <c r="BG373" s="168">
        <f>IF(N373="zákl. přenesená",J373,0)</f>
        <v>0</v>
      </c>
      <c r="BH373" s="168">
        <f>IF(N373="sníž. přenesená",J373,0)</f>
        <v>0</v>
      </c>
      <c r="BI373" s="168">
        <f>IF(N373="nulová",J373,0)</f>
        <v>0</v>
      </c>
      <c r="BJ373" s="19" t="s">
        <v>77</v>
      </c>
      <c r="BK373" s="168">
        <f>ROUND(I373*H373,2)</f>
        <v>0</v>
      </c>
      <c r="BL373" s="19" t="s">
        <v>118</v>
      </c>
      <c r="BM373" s="19" t="s">
        <v>572</v>
      </c>
    </row>
    <row r="374" spans="2:47" s="1" customFormat="1" ht="13.5">
      <c r="B374" s="36"/>
      <c r="D374" s="169" t="s">
        <v>119</v>
      </c>
      <c r="F374" s="170" t="s">
        <v>571</v>
      </c>
      <c r="I374" s="171"/>
      <c r="L374" s="36"/>
      <c r="M374" s="172"/>
      <c r="N374" s="37"/>
      <c r="O374" s="37"/>
      <c r="P374" s="37"/>
      <c r="Q374" s="37"/>
      <c r="R374" s="37"/>
      <c r="S374" s="37"/>
      <c r="T374" s="65"/>
      <c r="AT374" s="19" t="s">
        <v>119</v>
      </c>
      <c r="AU374" s="19" t="s">
        <v>77</v>
      </c>
    </row>
    <row r="375" spans="2:65" s="1" customFormat="1" ht="22.5" customHeight="1">
      <c r="B375" s="156"/>
      <c r="C375" s="157" t="s">
        <v>350</v>
      </c>
      <c r="D375" s="157" t="s">
        <v>115</v>
      </c>
      <c r="E375" s="158" t="s">
        <v>573</v>
      </c>
      <c r="F375" s="159" t="s">
        <v>574</v>
      </c>
      <c r="G375" s="160" t="s">
        <v>117</v>
      </c>
      <c r="H375" s="161">
        <v>1</v>
      </c>
      <c r="I375" s="162"/>
      <c r="J375" s="163">
        <f>ROUND(I375*H375,2)</f>
        <v>0</v>
      </c>
      <c r="K375" s="159" t="s">
        <v>5</v>
      </c>
      <c r="L375" s="36"/>
      <c r="M375" s="164" t="s">
        <v>5</v>
      </c>
      <c r="N375" s="165" t="s">
        <v>40</v>
      </c>
      <c r="O375" s="37"/>
      <c r="P375" s="166">
        <f>O375*H375</f>
        <v>0</v>
      </c>
      <c r="Q375" s="166">
        <v>0</v>
      </c>
      <c r="R375" s="166">
        <f>Q375*H375</f>
        <v>0</v>
      </c>
      <c r="S375" s="166">
        <v>0</v>
      </c>
      <c r="T375" s="167">
        <f>S375*H375</f>
        <v>0</v>
      </c>
      <c r="AR375" s="19" t="s">
        <v>118</v>
      </c>
      <c r="AT375" s="19" t="s">
        <v>115</v>
      </c>
      <c r="AU375" s="19" t="s">
        <v>77</v>
      </c>
      <c r="AY375" s="19" t="s">
        <v>114</v>
      </c>
      <c r="BE375" s="168">
        <f>IF(N375="základní",J375,0)</f>
        <v>0</v>
      </c>
      <c r="BF375" s="168">
        <f>IF(N375="snížená",J375,0)</f>
        <v>0</v>
      </c>
      <c r="BG375" s="168">
        <f>IF(N375="zákl. přenesená",J375,0)</f>
        <v>0</v>
      </c>
      <c r="BH375" s="168">
        <f>IF(N375="sníž. přenesená",J375,0)</f>
        <v>0</v>
      </c>
      <c r="BI375" s="168">
        <f>IF(N375="nulová",J375,0)</f>
        <v>0</v>
      </c>
      <c r="BJ375" s="19" t="s">
        <v>77</v>
      </c>
      <c r="BK375" s="168">
        <f>ROUND(I375*H375,2)</f>
        <v>0</v>
      </c>
      <c r="BL375" s="19" t="s">
        <v>118</v>
      </c>
      <c r="BM375" s="19" t="s">
        <v>575</v>
      </c>
    </row>
    <row r="376" spans="2:47" s="1" customFormat="1" ht="13.5">
      <c r="B376" s="36"/>
      <c r="D376" s="169" t="s">
        <v>119</v>
      </c>
      <c r="F376" s="170" t="s">
        <v>574</v>
      </c>
      <c r="I376" s="171"/>
      <c r="L376" s="36"/>
      <c r="M376" s="172"/>
      <c r="N376" s="37"/>
      <c r="O376" s="37"/>
      <c r="P376" s="37"/>
      <c r="Q376" s="37"/>
      <c r="R376" s="37"/>
      <c r="S376" s="37"/>
      <c r="T376" s="65"/>
      <c r="AT376" s="19" t="s">
        <v>119</v>
      </c>
      <c r="AU376" s="19" t="s">
        <v>77</v>
      </c>
    </row>
    <row r="377" spans="2:65" s="1" customFormat="1" ht="22.5" customHeight="1">
      <c r="B377" s="156"/>
      <c r="C377" s="157" t="s">
        <v>576</v>
      </c>
      <c r="D377" s="157" t="s">
        <v>115</v>
      </c>
      <c r="E377" s="158" t="s">
        <v>577</v>
      </c>
      <c r="F377" s="159" t="s">
        <v>578</v>
      </c>
      <c r="G377" s="160" t="s">
        <v>147</v>
      </c>
      <c r="H377" s="161">
        <v>8</v>
      </c>
      <c r="I377" s="162"/>
      <c r="J377" s="163">
        <f>ROUND(I377*H377,2)</f>
        <v>0</v>
      </c>
      <c r="K377" s="159" t="s">
        <v>5</v>
      </c>
      <c r="L377" s="36"/>
      <c r="M377" s="164" t="s">
        <v>5</v>
      </c>
      <c r="N377" s="165" t="s">
        <v>40</v>
      </c>
      <c r="O377" s="37"/>
      <c r="P377" s="166">
        <f>O377*H377</f>
        <v>0</v>
      </c>
      <c r="Q377" s="166">
        <v>0</v>
      </c>
      <c r="R377" s="166">
        <f>Q377*H377</f>
        <v>0</v>
      </c>
      <c r="S377" s="166">
        <v>0</v>
      </c>
      <c r="T377" s="167">
        <f>S377*H377</f>
        <v>0</v>
      </c>
      <c r="AR377" s="19" t="s">
        <v>118</v>
      </c>
      <c r="AT377" s="19" t="s">
        <v>115</v>
      </c>
      <c r="AU377" s="19" t="s">
        <v>77</v>
      </c>
      <c r="AY377" s="19" t="s">
        <v>114</v>
      </c>
      <c r="BE377" s="168">
        <f>IF(N377="základní",J377,0)</f>
        <v>0</v>
      </c>
      <c r="BF377" s="168">
        <f>IF(N377="snížená",J377,0)</f>
        <v>0</v>
      </c>
      <c r="BG377" s="168">
        <f>IF(N377="zákl. přenesená",J377,0)</f>
        <v>0</v>
      </c>
      <c r="BH377" s="168">
        <f>IF(N377="sníž. přenesená",J377,0)</f>
        <v>0</v>
      </c>
      <c r="BI377" s="168">
        <f>IF(N377="nulová",J377,0)</f>
        <v>0</v>
      </c>
      <c r="BJ377" s="19" t="s">
        <v>77</v>
      </c>
      <c r="BK377" s="168">
        <f>ROUND(I377*H377,2)</f>
        <v>0</v>
      </c>
      <c r="BL377" s="19" t="s">
        <v>118</v>
      </c>
      <c r="BM377" s="19" t="s">
        <v>579</v>
      </c>
    </row>
    <row r="378" spans="2:47" s="1" customFormat="1" ht="13.5">
      <c r="B378" s="36"/>
      <c r="D378" s="169" t="s">
        <v>119</v>
      </c>
      <c r="F378" s="170" t="s">
        <v>578</v>
      </c>
      <c r="I378" s="171"/>
      <c r="L378" s="36"/>
      <c r="M378" s="172"/>
      <c r="N378" s="37"/>
      <c r="O378" s="37"/>
      <c r="P378" s="37"/>
      <c r="Q378" s="37"/>
      <c r="R378" s="37"/>
      <c r="S378" s="37"/>
      <c r="T378" s="65"/>
      <c r="AT378" s="19" t="s">
        <v>119</v>
      </c>
      <c r="AU378" s="19" t="s">
        <v>77</v>
      </c>
    </row>
    <row r="379" spans="2:65" s="1" customFormat="1" ht="22.5" customHeight="1">
      <c r="B379" s="156"/>
      <c r="C379" s="157" t="s">
        <v>353</v>
      </c>
      <c r="D379" s="157" t="s">
        <v>115</v>
      </c>
      <c r="E379" s="158" t="s">
        <v>580</v>
      </c>
      <c r="F379" s="159" t="s">
        <v>581</v>
      </c>
      <c r="G379" s="160" t="s">
        <v>117</v>
      </c>
      <c r="H379" s="161">
        <v>2</v>
      </c>
      <c r="I379" s="162"/>
      <c r="J379" s="163">
        <f>ROUND(I379*H379,2)</f>
        <v>0</v>
      </c>
      <c r="K379" s="159" t="s">
        <v>5</v>
      </c>
      <c r="L379" s="36"/>
      <c r="M379" s="164" t="s">
        <v>5</v>
      </c>
      <c r="N379" s="165" t="s">
        <v>40</v>
      </c>
      <c r="O379" s="37"/>
      <c r="P379" s="166">
        <f>O379*H379</f>
        <v>0</v>
      </c>
      <c r="Q379" s="166">
        <v>0</v>
      </c>
      <c r="R379" s="166">
        <f>Q379*H379</f>
        <v>0</v>
      </c>
      <c r="S379" s="166">
        <v>0</v>
      </c>
      <c r="T379" s="167">
        <f>S379*H379</f>
        <v>0</v>
      </c>
      <c r="AR379" s="19" t="s">
        <v>118</v>
      </c>
      <c r="AT379" s="19" t="s">
        <v>115</v>
      </c>
      <c r="AU379" s="19" t="s">
        <v>77</v>
      </c>
      <c r="AY379" s="19" t="s">
        <v>114</v>
      </c>
      <c r="BE379" s="168">
        <f>IF(N379="základní",J379,0)</f>
        <v>0</v>
      </c>
      <c r="BF379" s="168">
        <f>IF(N379="snížená",J379,0)</f>
        <v>0</v>
      </c>
      <c r="BG379" s="168">
        <f>IF(N379="zákl. přenesená",J379,0)</f>
        <v>0</v>
      </c>
      <c r="BH379" s="168">
        <f>IF(N379="sníž. přenesená",J379,0)</f>
        <v>0</v>
      </c>
      <c r="BI379" s="168">
        <f>IF(N379="nulová",J379,0)</f>
        <v>0</v>
      </c>
      <c r="BJ379" s="19" t="s">
        <v>77</v>
      </c>
      <c r="BK379" s="168">
        <f>ROUND(I379*H379,2)</f>
        <v>0</v>
      </c>
      <c r="BL379" s="19" t="s">
        <v>118</v>
      </c>
      <c r="BM379" s="19" t="s">
        <v>582</v>
      </c>
    </row>
    <row r="380" spans="2:47" s="1" customFormat="1" ht="13.5">
      <c r="B380" s="36"/>
      <c r="D380" s="169" t="s">
        <v>119</v>
      </c>
      <c r="F380" s="170" t="s">
        <v>581</v>
      </c>
      <c r="I380" s="171"/>
      <c r="L380" s="36"/>
      <c r="M380" s="172"/>
      <c r="N380" s="37"/>
      <c r="O380" s="37"/>
      <c r="P380" s="37"/>
      <c r="Q380" s="37"/>
      <c r="R380" s="37"/>
      <c r="S380" s="37"/>
      <c r="T380" s="65"/>
      <c r="AT380" s="19" t="s">
        <v>119</v>
      </c>
      <c r="AU380" s="19" t="s">
        <v>77</v>
      </c>
    </row>
    <row r="381" spans="2:65" s="1" customFormat="1" ht="22.5" customHeight="1">
      <c r="B381" s="156"/>
      <c r="C381" s="157" t="s">
        <v>583</v>
      </c>
      <c r="D381" s="157" t="s">
        <v>115</v>
      </c>
      <c r="E381" s="158" t="s">
        <v>584</v>
      </c>
      <c r="F381" s="159" t="s">
        <v>585</v>
      </c>
      <c r="G381" s="160" t="s">
        <v>117</v>
      </c>
      <c r="H381" s="161">
        <v>1</v>
      </c>
      <c r="I381" s="162"/>
      <c r="J381" s="163">
        <f>ROUND(I381*H381,2)</f>
        <v>0</v>
      </c>
      <c r="K381" s="159" t="s">
        <v>5</v>
      </c>
      <c r="L381" s="36"/>
      <c r="M381" s="164" t="s">
        <v>5</v>
      </c>
      <c r="N381" s="165" t="s">
        <v>40</v>
      </c>
      <c r="O381" s="37"/>
      <c r="P381" s="166">
        <f>O381*H381</f>
        <v>0</v>
      </c>
      <c r="Q381" s="166">
        <v>0</v>
      </c>
      <c r="R381" s="166">
        <f>Q381*H381</f>
        <v>0</v>
      </c>
      <c r="S381" s="166">
        <v>0</v>
      </c>
      <c r="T381" s="167">
        <f>S381*H381</f>
        <v>0</v>
      </c>
      <c r="AR381" s="19" t="s">
        <v>118</v>
      </c>
      <c r="AT381" s="19" t="s">
        <v>115</v>
      </c>
      <c r="AU381" s="19" t="s">
        <v>77</v>
      </c>
      <c r="AY381" s="19" t="s">
        <v>114</v>
      </c>
      <c r="BE381" s="168">
        <f>IF(N381="základní",J381,0)</f>
        <v>0</v>
      </c>
      <c r="BF381" s="168">
        <f>IF(N381="snížená",J381,0)</f>
        <v>0</v>
      </c>
      <c r="BG381" s="168">
        <f>IF(N381="zákl. přenesená",J381,0)</f>
        <v>0</v>
      </c>
      <c r="BH381" s="168">
        <f>IF(N381="sníž. přenesená",J381,0)</f>
        <v>0</v>
      </c>
      <c r="BI381" s="168">
        <f>IF(N381="nulová",J381,0)</f>
        <v>0</v>
      </c>
      <c r="BJ381" s="19" t="s">
        <v>77</v>
      </c>
      <c r="BK381" s="168">
        <f>ROUND(I381*H381,2)</f>
        <v>0</v>
      </c>
      <c r="BL381" s="19" t="s">
        <v>118</v>
      </c>
      <c r="BM381" s="19" t="s">
        <v>586</v>
      </c>
    </row>
    <row r="382" spans="2:47" s="1" customFormat="1" ht="13.5">
      <c r="B382" s="36"/>
      <c r="D382" s="169" t="s">
        <v>119</v>
      </c>
      <c r="F382" s="170" t="s">
        <v>585</v>
      </c>
      <c r="I382" s="171"/>
      <c r="L382" s="36"/>
      <c r="M382" s="172"/>
      <c r="N382" s="37"/>
      <c r="O382" s="37"/>
      <c r="P382" s="37"/>
      <c r="Q382" s="37"/>
      <c r="R382" s="37"/>
      <c r="S382" s="37"/>
      <c r="T382" s="65"/>
      <c r="AT382" s="19" t="s">
        <v>119</v>
      </c>
      <c r="AU382" s="19" t="s">
        <v>77</v>
      </c>
    </row>
    <row r="383" spans="2:65" s="1" customFormat="1" ht="22.5" customHeight="1">
      <c r="B383" s="156"/>
      <c r="C383" s="157" t="s">
        <v>357</v>
      </c>
      <c r="D383" s="157" t="s">
        <v>115</v>
      </c>
      <c r="E383" s="158" t="s">
        <v>587</v>
      </c>
      <c r="F383" s="159" t="s">
        <v>588</v>
      </c>
      <c r="G383" s="160" t="s">
        <v>147</v>
      </c>
      <c r="H383" s="161">
        <v>70</v>
      </c>
      <c r="I383" s="162"/>
      <c r="J383" s="163">
        <f>ROUND(I383*H383,2)</f>
        <v>0</v>
      </c>
      <c r="K383" s="159" t="s">
        <v>5</v>
      </c>
      <c r="L383" s="36"/>
      <c r="M383" s="164" t="s">
        <v>5</v>
      </c>
      <c r="N383" s="165" t="s">
        <v>40</v>
      </c>
      <c r="O383" s="37"/>
      <c r="P383" s="166">
        <f>O383*H383</f>
        <v>0</v>
      </c>
      <c r="Q383" s="166">
        <v>0</v>
      </c>
      <c r="R383" s="166">
        <f>Q383*H383</f>
        <v>0</v>
      </c>
      <c r="S383" s="166">
        <v>0</v>
      </c>
      <c r="T383" s="167">
        <f>S383*H383</f>
        <v>0</v>
      </c>
      <c r="AR383" s="19" t="s">
        <v>118</v>
      </c>
      <c r="AT383" s="19" t="s">
        <v>115</v>
      </c>
      <c r="AU383" s="19" t="s">
        <v>77</v>
      </c>
      <c r="AY383" s="19" t="s">
        <v>114</v>
      </c>
      <c r="BE383" s="168">
        <f>IF(N383="základní",J383,0)</f>
        <v>0</v>
      </c>
      <c r="BF383" s="168">
        <f>IF(N383="snížená",J383,0)</f>
        <v>0</v>
      </c>
      <c r="BG383" s="168">
        <f>IF(N383="zákl. přenesená",J383,0)</f>
        <v>0</v>
      </c>
      <c r="BH383" s="168">
        <f>IF(N383="sníž. přenesená",J383,0)</f>
        <v>0</v>
      </c>
      <c r="BI383" s="168">
        <f>IF(N383="nulová",J383,0)</f>
        <v>0</v>
      </c>
      <c r="BJ383" s="19" t="s">
        <v>77</v>
      </c>
      <c r="BK383" s="168">
        <f>ROUND(I383*H383,2)</f>
        <v>0</v>
      </c>
      <c r="BL383" s="19" t="s">
        <v>118</v>
      </c>
      <c r="BM383" s="19" t="s">
        <v>589</v>
      </c>
    </row>
    <row r="384" spans="2:47" s="1" customFormat="1" ht="13.5">
      <c r="B384" s="36"/>
      <c r="D384" s="169" t="s">
        <v>119</v>
      </c>
      <c r="F384" s="170" t="s">
        <v>588</v>
      </c>
      <c r="I384" s="171"/>
      <c r="L384" s="36"/>
      <c r="M384" s="172"/>
      <c r="N384" s="37"/>
      <c r="O384" s="37"/>
      <c r="P384" s="37"/>
      <c r="Q384" s="37"/>
      <c r="R384" s="37"/>
      <c r="S384" s="37"/>
      <c r="T384" s="65"/>
      <c r="AT384" s="19" t="s">
        <v>119</v>
      </c>
      <c r="AU384" s="19" t="s">
        <v>77</v>
      </c>
    </row>
    <row r="385" spans="2:65" s="1" customFormat="1" ht="22.5" customHeight="1">
      <c r="B385" s="156"/>
      <c r="C385" s="157" t="s">
        <v>590</v>
      </c>
      <c r="D385" s="157" t="s">
        <v>115</v>
      </c>
      <c r="E385" s="158" t="s">
        <v>591</v>
      </c>
      <c r="F385" s="159" t="s">
        <v>592</v>
      </c>
      <c r="G385" s="160" t="s">
        <v>147</v>
      </c>
      <c r="H385" s="161">
        <v>21</v>
      </c>
      <c r="I385" s="162"/>
      <c r="J385" s="163">
        <f>ROUND(I385*H385,2)</f>
        <v>0</v>
      </c>
      <c r="K385" s="159" t="s">
        <v>5</v>
      </c>
      <c r="L385" s="36"/>
      <c r="M385" s="164" t="s">
        <v>5</v>
      </c>
      <c r="N385" s="165" t="s">
        <v>40</v>
      </c>
      <c r="O385" s="37"/>
      <c r="P385" s="166">
        <f>O385*H385</f>
        <v>0</v>
      </c>
      <c r="Q385" s="166">
        <v>0</v>
      </c>
      <c r="R385" s="166">
        <f>Q385*H385</f>
        <v>0</v>
      </c>
      <c r="S385" s="166">
        <v>0</v>
      </c>
      <c r="T385" s="167">
        <f>S385*H385</f>
        <v>0</v>
      </c>
      <c r="AR385" s="19" t="s">
        <v>118</v>
      </c>
      <c r="AT385" s="19" t="s">
        <v>115</v>
      </c>
      <c r="AU385" s="19" t="s">
        <v>77</v>
      </c>
      <c r="AY385" s="19" t="s">
        <v>114</v>
      </c>
      <c r="BE385" s="168">
        <f>IF(N385="základní",J385,0)</f>
        <v>0</v>
      </c>
      <c r="BF385" s="168">
        <f>IF(N385="snížená",J385,0)</f>
        <v>0</v>
      </c>
      <c r="BG385" s="168">
        <f>IF(N385="zákl. přenesená",J385,0)</f>
        <v>0</v>
      </c>
      <c r="BH385" s="168">
        <f>IF(N385="sníž. přenesená",J385,0)</f>
        <v>0</v>
      </c>
      <c r="BI385" s="168">
        <f>IF(N385="nulová",J385,0)</f>
        <v>0</v>
      </c>
      <c r="BJ385" s="19" t="s">
        <v>77</v>
      </c>
      <c r="BK385" s="168">
        <f>ROUND(I385*H385,2)</f>
        <v>0</v>
      </c>
      <c r="BL385" s="19" t="s">
        <v>118</v>
      </c>
      <c r="BM385" s="19" t="s">
        <v>593</v>
      </c>
    </row>
    <row r="386" spans="2:47" s="1" customFormat="1" ht="13.5">
      <c r="B386" s="36"/>
      <c r="D386" s="169" t="s">
        <v>119</v>
      </c>
      <c r="F386" s="170" t="s">
        <v>592</v>
      </c>
      <c r="I386" s="171"/>
      <c r="L386" s="36"/>
      <c r="M386" s="172"/>
      <c r="N386" s="37"/>
      <c r="O386" s="37"/>
      <c r="P386" s="37"/>
      <c r="Q386" s="37"/>
      <c r="R386" s="37"/>
      <c r="S386" s="37"/>
      <c r="T386" s="65"/>
      <c r="AT386" s="19" t="s">
        <v>119</v>
      </c>
      <c r="AU386" s="19" t="s">
        <v>77</v>
      </c>
    </row>
    <row r="387" spans="2:65" s="1" customFormat="1" ht="22.5" customHeight="1">
      <c r="B387" s="156"/>
      <c r="C387" s="157" t="s">
        <v>360</v>
      </c>
      <c r="D387" s="157" t="s">
        <v>115</v>
      </c>
      <c r="E387" s="158" t="s">
        <v>594</v>
      </c>
      <c r="F387" s="159" t="s">
        <v>595</v>
      </c>
      <c r="G387" s="160" t="s">
        <v>117</v>
      </c>
      <c r="H387" s="161">
        <v>7</v>
      </c>
      <c r="I387" s="162"/>
      <c r="J387" s="163">
        <f>ROUND(I387*H387,2)</f>
        <v>0</v>
      </c>
      <c r="K387" s="159" t="s">
        <v>5</v>
      </c>
      <c r="L387" s="36"/>
      <c r="M387" s="164" t="s">
        <v>5</v>
      </c>
      <c r="N387" s="165" t="s">
        <v>40</v>
      </c>
      <c r="O387" s="37"/>
      <c r="P387" s="166">
        <f>O387*H387</f>
        <v>0</v>
      </c>
      <c r="Q387" s="166">
        <v>0</v>
      </c>
      <c r="R387" s="166">
        <f>Q387*H387</f>
        <v>0</v>
      </c>
      <c r="S387" s="166">
        <v>0</v>
      </c>
      <c r="T387" s="167">
        <f>S387*H387</f>
        <v>0</v>
      </c>
      <c r="AR387" s="19" t="s">
        <v>118</v>
      </c>
      <c r="AT387" s="19" t="s">
        <v>115</v>
      </c>
      <c r="AU387" s="19" t="s">
        <v>77</v>
      </c>
      <c r="AY387" s="19" t="s">
        <v>114</v>
      </c>
      <c r="BE387" s="168">
        <f>IF(N387="základní",J387,0)</f>
        <v>0</v>
      </c>
      <c r="BF387" s="168">
        <f>IF(N387="snížená",J387,0)</f>
        <v>0</v>
      </c>
      <c r="BG387" s="168">
        <f>IF(N387="zákl. přenesená",J387,0)</f>
        <v>0</v>
      </c>
      <c r="BH387" s="168">
        <f>IF(N387="sníž. přenesená",J387,0)</f>
        <v>0</v>
      </c>
      <c r="BI387" s="168">
        <f>IF(N387="nulová",J387,0)</f>
        <v>0</v>
      </c>
      <c r="BJ387" s="19" t="s">
        <v>77</v>
      </c>
      <c r="BK387" s="168">
        <f>ROUND(I387*H387,2)</f>
        <v>0</v>
      </c>
      <c r="BL387" s="19" t="s">
        <v>118</v>
      </c>
      <c r="BM387" s="19" t="s">
        <v>596</v>
      </c>
    </row>
    <row r="388" spans="2:47" s="1" customFormat="1" ht="13.5">
      <c r="B388" s="36"/>
      <c r="D388" s="169" t="s">
        <v>119</v>
      </c>
      <c r="F388" s="170" t="s">
        <v>595</v>
      </c>
      <c r="I388" s="171"/>
      <c r="L388" s="36"/>
      <c r="M388" s="172"/>
      <c r="N388" s="37"/>
      <c r="O388" s="37"/>
      <c r="P388" s="37"/>
      <c r="Q388" s="37"/>
      <c r="R388" s="37"/>
      <c r="S388" s="37"/>
      <c r="T388" s="65"/>
      <c r="AT388" s="19" t="s">
        <v>119</v>
      </c>
      <c r="AU388" s="19" t="s">
        <v>77</v>
      </c>
    </row>
    <row r="389" spans="2:65" s="1" customFormat="1" ht="22.5" customHeight="1">
      <c r="B389" s="156"/>
      <c r="C389" s="157" t="s">
        <v>597</v>
      </c>
      <c r="D389" s="157" t="s">
        <v>115</v>
      </c>
      <c r="E389" s="158" t="s">
        <v>598</v>
      </c>
      <c r="F389" s="159" t="s">
        <v>599</v>
      </c>
      <c r="G389" s="160" t="s">
        <v>147</v>
      </c>
      <c r="H389" s="161">
        <v>156</v>
      </c>
      <c r="I389" s="162"/>
      <c r="J389" s="163">
        <f>ROUND(I389*H389,2)</f>
        <v>0</v>
      </c>
      <c r="K389" s="159" t="s">
        <v>5</v>
      </c>
      <c r="L389" s="36"/>
      <c r="M389" s="164" t="s">
        <v>5</v>
      </c>
      <c r="N389" s="165" t="s">
        <v>40</v>
      </c>
      <c r="O389" s="37"/>
      <c r="P389" s="166">
        <f>O389*H389</f>
        <v>0</v>
      </c>
      <c r="Q389" s="166">
        <v>0</v>
      </c>
      <c r="R389" s="166">
        <f>Q389*H389</f>
        <v>0</v>
      </c>
      <c r="S389" s="166">
        <v>0</v>
      </c>
      <c r="T389" s="167">
        <f>S389*H389</f>
        <v>0</v>
      </c>
      <c r="AR389" s="19" t="s">
        <v>118</v>
      </c>
      <c r="AT389" s="19" t="s">
        <v>115</v>
      </c>
      <c r="AU389" s="19" t="s">
        <v>77</v>
      </c>
      <c r="AY389" s="19" t="s">
        <v>114</v>
      </c>
      <c r="BE389" s="168">
        <f>IF(N389="základní",J389,0)</f>
        <v>0</v>
      </c>
      <c r="BF389" s="168">
        <f>IF(N389="snížená",J389,0)</f>
        <v>0</v>
      </c>
      <c r="BG389" s="168">
        <f>IF(N389="zákl. přenesená",J389,0)</f>
        <v>0</v>
      </c>
      <c r="BH389" s="168">
        <f>IF(N389="sníž. přenesená",J389,0)</f>
        <v>0</v>
      </c>
      <c r="BI389" s="168">
        <f>IF(N389="nulová",J389,0)</f>
        <v>0</v>
      </c>
      <c r="BJ389" s="19" t="s">
        <v>77</v>
      </c>
      <c r="BK389" s="168">
        <f>ROUND(I389*H389,2)</f>
        <v>0</v>
      </c>
      <c r="BL389" s="19" t="s">
        <v>118</v>
      </c>
      <c r="BM389" s="19" t="s">
        <v>600</v>
      </c>
    </row>
    <row r="390" spans="2:47" s="1" customFormat="1" ht="13.5">
      <c r="B390" s="36"/>
      <c r="D390" s="169" t="s">
        <v>119</v>
      </c>
      <c r="F390" s="170" t="s">
        <v>599</v>
      </c>
      <c r="I390" s="171"/>
      <c r="L390" s="36"/>
      <c r="M390" s="172"/>
      <c r="N390" s="37"/>
      <c r="O390" s="37"/>
      <c r="P390" s="37"/>
      <c r="Q390" s="37"/>
      <c r="R390" s="37"/>
      <c r="S390" s="37"/>
      <c r="T390" s="65"/>
      <c r="AT390" s="19" t="s">
        <v>119</v>
      </c>
      <c r="AU390" s="19" t="s">
        <v>77</v>
      </c>
    </row>
    <row r="391" spans="2:65" s="1" customFormat="1" ht="22.5" customHeight="1">
      <c r="B391" s="156"/>
      <c r="C391" s="157" t="s">
        <v>364</v>
      </c>
      <c r="D391" s="157" t="s">
        <v>115</v>
      </c>
      <c r="E391" s="158" t="s">
        <v>601</v>
      </c>
      <c r="F391" s="159" t="s">
        <v>602</v>
      </c>
      <c r="G391" s="160" t="s">
        <v>117</v>
      </c>
      <c r="H391" s="161">
        <v>2</v>
      </c>
      <c r="I391" s="162"/>
      <c r="J391" s="163">
        <f>ROUND(I391*H391,2)</f>
        <v>0</v>
      </c>
      <c r="K391" s="159" t="s">
        <v>5</v>
      </c>
      <c r="L391" s="36"/>
      <c r="M391" s="164" t="s">
        <v>5</v>
      </c>
      <c r="N391" s="165" t="s">
        <v>40</v>
      </c>
      <c r="O391" s="37"/>
      <c r="P391" s="166">
        <f>O391*H391</f>
        <v>0</v>
      </c>
      <c r="Q391" s="166">
        <v>0</v>
      </c>
      <c r="R391" s="166">
        <f>Q391*H391</f>
        <v>0</v>
      </c>
      <c r="S391" s="166">
        <v>0</v>
      </c>
      <c r="T391" s="167">
        <f>S391*H391</f>
        <v>0</v>
      </c>
      <c r="AR391" s="19" t="s">
        <v>118</v>
      </c>
      <c r="AT391" s="19" t="s">
        <v>115</v>
      </c>
      <c r="AU391" s="19" t="s">
        <v>77</v>
      </c>
      <c r="AY391" s="19" t="s">
        <v>114</v>
      </c>
      <c r="BE391" s="168">
        <f>IF(N391="základní",J391,0)</f>
        <v>0</v>
      </c>
      <c r="BF391" s="168">
        <f>IF(N391="snížená",J391,0)</f>
        <v>0</v>
      </c>
      <c r="BG391" s="168">
        <f>IF(N391="zákl. přenesená",J391,0)</f>
        <v>0</v>
      </c>
      <c r="BH391" s="168">
        <f>IF(N391="sníž. přenesená",J391,0)</f>
        <v>0</v>
      </c>
      <c r="BI391" s="168">
        <f>IF(N391="nulová",J391,0)</f>
        <v>0</v>
      </c>
      <c r="BJ391" s="19" t="s">
        <v>77</v>
      </c>
      <c r="BK391" s="168">
        <f>ROUND(I391*H391,2)</f>
        <v>0</v>
      </c>
      <c r="BL391" s="19" t="s">
        <v>118</v>
      </c>
      <c r="BM391" s="19" t="s">
        <v>603</v>
      </c>
    </row>
    <row r="392" spans="2:47" s="1" customFormat="1" ht="13.5">
      <c r="B392" s="36"/>
      <c r="D392" s="169" t="s">
        <v>119</v>
      </c>
      <c r="F392" s="170" t="s">
        <v>602</v>
      </c>
      <c r="I392" s="171"/>
      <c r="L392" s="36"/>
      <c r="M392" s="172"/>
      <c r="N392" s="37"/>
      <c r="O392" s="37"/>
      <c r="P392" s="37"/>
      <c r="Q392" s="37"/>
      <c r="R392" s="37"/>
      <c r="S392" s="37"/>
      <c r="T392" s="65"/>
      <c r="AT392" s="19" t="s">
        <v>119</v>
      </c>
      <c r="AU392" s="19" t="s">
        <v>77</v>
      </c>
    </row>
    <row r="393" spans="2:65" s="1" customFormat="1" ht="22.5" customHeight="1">
      <c r="B393" s="156"/>
      <c r="C393" s="157" t="s">
        <v>604</v>
      </c>
      <c r="D393" s="157" t="s">
        <v>115</v>
      </c>
      <c r="E393" s="158" t="s">
        <v>605</v>
      </c>
      <c r="F393" s="159" t="s">
        <v>606</v>
      </c>
      <c r="G393" s="160" t="s">
        <v>117</v>
      </c>
      <c r="H393" s="161">
        <v>87</v>
      </c>
      <c r="I393" s="162"/>
      <c r="J393" s="163">
        <f>ROUND(I393*H393,2)</f>
        <v>0</v>
      </c>
      <c r="K393" s="159" t="s">
        <v>5</v>
      </c>
      <c r="L393" s="36"/>
      <c r="M393" s="164" t="s">
        <v>5</v>
      </c>
      <c r="N393" s="165" t="s">
        <v>40</v>
      </c>
      <c r="O393" s="37"/>
      <c r="P393" s="166">
        <f>O393*H393</f>
        <v>0</v>
      </c>
      <c r="Q393" s="166">
        <v>0</v>
      </c>
      <c r="R393" s="166">
        <f>Q393*H393</f>
        <v>0</v>
      </c>
      <c r="S393" s="166">
        <v>0</v>
      </c>
      <c r="T393" s="167">
        <f>S393*H393</f>
        <v>0</v>
      </c>
      <c r="AR393" s="19" t="s">
        <v>118</v>
      </c>
      <c r="AT393" s="19" t="s">
        <v>115</v>
      </c>
      <c r="AU393" s="19" t="s">
        <v>77</v>
      </c>
      <c r="AY393" s="19" t="s">
        <v>114</v>
      </c>
      <c r="BE393" s="168">
        <f>IF(N393="základní",J393,0)</f>
        <v>0</v>
      </c>
      <c r="BF393" s="168">
        <f>IF(N393="snížená",J393,0)</f>
        <v>0</v>
      </c>
      <c r="BG393" s="168">
        <f>IF(N393="zákl. přenesená",J393,0)</f>
        <v>0</v>
      </c>
      <c r="BH393" s="168">
        <f>IF(N393="sníž. přenesená",J393,0)</f>
        <v>0</v>
      </c>
      <c r="BI393" s="168">
        <f>IF(N393="nulová",J393,0)</f>
        <v>0</v>
      </c>
      <c r="BJ393" s="19" t="s">
        <v>77</v>
      </c>
      <c r="BK393" s="168">
        <f>ROUND(I393*H393,2)</f>
        <v>0</v>
      </c>
      <c r="BL393" s="19" t="s">
        <v>118</v>
      </c>
      <c r="BM393" s="19" t="s">
        <v>607</v>
      </c>
    </row>
    <row r="394" spans="2:47" s="1" customFormat="1" ht="13.5">
      <c r="B394" s="36"/>
      <c r="D394" s="169" t="s">
        <v>119</v>
      </c>
      <c r="F394" s="170" t="s">
        <v>606</v>
      </c>
      <c r="I394" s="171"/>
      <c r="L394" s="36"/>
      <c r="M394" s="172"/>
      <c r="N394" s="37"/>
      <c r="O394" s="37"/>
      <c r="P394" s="37"/>
      <c r="Q394" s="37"/>
      <c r="R394" s="37"/>
      <c r="S394" s="37"/>
      <c r="T394" s="65"/>
      <c r="AT394" s="19" t="s">
        <v>119</v>
      </c>
      <c r="AU394" s="19" t="s">
        <v>77</v>
      </c>
    </row>
    <row r="395" spans="2:65" s="1" customFormat="1" ht="22.5" customHeight="1">
      <c r="B395" s="156"/>
      <c r="C395" s="157" t="s">
        <v>367</v>
      </c>
      <c r="D395" s="157" t="s">
        <v>115</v>
      </c>
      <c r="E395" s="158" t="s">
        <v>608</v>
      </c>
      <c r="F395" s="159" t="s">
        <v>609</v>
      </c>
      <c r="G395" s="160" t="s">
        <v>117</v>
      </c>
      <c r="H395" s="161">
        <v>7</v>
      </c>
      <c r="I395" s="162"/>
      <c r="J395" s="163">
        <f>ROUND(I395*H395,2)</f>
        <v>0</v>
      </c>
      <c r="K395" s="159" t="s">
        <v>5</v>
      </c>
      <c r="L395" s="36"/>
      <c r="M395" s="164" t="s">
        <v>5</v>
      </c>
      <c r="N395" s="165" t="s">
        <v>40</v>
      </c>
      <c r="O395" s="37"/>
      <c r="P395" s="166">
        <f>O395*H395</f>
        <v>0</v>
      </c>
      <c r="Q395" s="166">
        <v>0</v>
      </c>
      <c r="R395" s="166">
        <f>Q395*H395</f>
        <v>0</v>
      </c>
      <c r="S395" s="166">
        <v>0</v>
      </c>
      <c r="T395" s="167">
        <f>S395*H395</f>
        <v>0</v>
      </c>
      <c r="AR395" s="19" t="s">
        <v>118</v>
      </c>
      <c r="AT395" s="19" t="s">
        <v>115</v>
      </c>
      <c r="AU395" s="19" t="s">
        <v>77</v>
      </c>
      <c r="AY395" s="19" t="s">
        <v>114</v>
      </c>
      <c r="BE395" s="168">
        <f>IF(N395="základní",J395,0)</f>
        <v>0</v>
      </c>
      <c r="BF395" s="168">
        <f>IF(N395="snížená",J395,0)</f>
        <v>0</v>
      </c>
      <c r="BG395" s="168">
        <f>IF(N395="zákl. přenesená",J395,0)</f>
        <v>0</v>
      </c>
      <c r="BH395" s="168">
        <f>IF(N395="sníž. přenesená",J395,0)</f>
        <v>0</v>
      </c>
      <c r="BI395" s="168">
        <f>IF(N395="nulová",J395,0)</f>
        <v>0</v>
      </c>
      <c r="BJ395" s="19" t="s">
        <v>77</v>
      </c>
      <c r="BK395" s="168">
        <f>ROUND(I395*H395,2)</f>
        <v>0</v>
      </c>
      <c r="BL395" s="19" t="s">
        <v>118</v>
      </c>
      <c r="BM395" s="19" t="s">
        <v>610</v>
      </c>
    </row>
    <row r="396" spans="2:47" s="1" customFormat="1" ht="13.5">
      <c r="B396" s="36"/>
      <c r="D396" s="169" t="s">
        <v>119</v>
      </c>
      <c r="F396" s="170" t="s">
        <v>609</v>
      </c>
      <c r="I396" s="171"/>
      <c r="L396" s="36"/>
      <c r="M396" s="172"/>
      <c r="N396" s="37"/>
      <c r="O396" s="37"/>
      <c r="P396" s="37"/>
      <c r="Q396" s="37"/>
      <c r="R396" s="37"/>
      <c r="S396" s="37"/>
      <c r="T396" s="65"/>
      <c r="AT396" s="19" t="s">
        <v>119</v>
      </c>
      <c r="AU396" s="19" t="s">
        <v>77</v>
      </c>
    </row>
    <row r="397" spans="2:65" s="1" customFormat="1" ht="22.5" customHeight="1">
      <c r="B397" s="156"/>
      <c r="C397" s="157" t="s">
        <v>611</v>
      </c>
      <c r="D397" s="157" t="s">
        <v>115</v>
      </c>
      <c r="E397" s="158" t="s">
        <v>605</v>
      </c>
      <c r="F397" s="159" t="s">
        <v>606</v>
      </c>
      <c r="G397" s="160" t="s">
        <v>117</v>
      </c>
      <c r="H397" s="161">
        <v>4</v>
      </c>
      <c r="I397" s="162"/>
      <c r="J397" s="163">
        <f>ROUND(I397*H397,2)</f>
        <v>0</v>
      </c>
      <c r="K397" s="159" t="s">
        <v>5</v>
      </c>
      <c r="L397" s="36"/>
      <c r="M397" s="164" t="s">
        <v>5</v>
      </c>
      <c r="N397" s="165" t="s">
        <v>40</v>
      </c>
      <c r="O397" s="37"/>
      <c r="P397" s="166">
        <f>O397*H397</f>
        <v>0</v>
      </c>
      <c r="Q397" s="166">
        <v>0</v>
      </c>
      <c r="R397" s="166">
        <f>Q397*H397</f>
        <v>0</v>
      </c>
      <c r="S397" s="166">
        <v>0</v>
      </c>
      <c r="T397" s="167">
        <f>S397*H397</f>
        <v>0</v>
      </c>
      <c r="AR397" s="19" t="s">
        <v>118</v>
      </c>
      <c r="AT397" s="19" t="s">
        <v>115</v>
      </c>
      <c r="AU397" s="19" t="s">
        <v>77</v>
      </c>
      <c r="AY397" s="19" t="s">
        <v>114</v>
      </c>
      <c r="BE397" s="168">
        <f>IF(N397="základní",J397,0)</f>
        <v>0</v>
      </c>
      <c r="BF397" s="168">
        <f>IF(N397="snížená",J397,0)</f>
        <v>0</v>
      </c>
      <c r="BG397" s="168">
        <f>IF(N397="zákl. přenesená",J397,0)</f>
        <v>0</v>
      </c>
      <c r="BH397" s="168">
        <f>IF(N397="sníž. přenesená",J397,0)</f>
        <v>0</v>
      </c>
      <c r="BI397" s="168">
        <f>IF(N397="nulová",J397,0)</f>
        <v>0</v>
      </c>
      <c r="BJ397" s="19" t="s">
        <v>77</v>
      </c>
      <c r="BK397" s="168">
        <f>ROUND(I397*H397,2)</f>
        <v>0</v>
      </c>
      <c r="BL397" s="19" t="s">
        <v>118</v>
      </c>
      <c r="BM397" s="19" t="s">
        <v>612</v>
      </c>
    </row>
    <row r="398" spans="2:47" s="1" customFormat="1" ht="13.5">
      <c r="B398" s="36"/>
      <c r="D398" s="169" t="s">
        <v>119</v>
      </c>
      <c r="F398" s="170" t="s">
        <v>606</v>
      </c>
      <c r="I398" s="171"/>
      <c r="L398" s="36"/>
      <c r="M398" s="172"/>
      <c r="N398" s="37"/>
      <c r="O398" s="37"/>
      <c r="P398" s="37"/>
      <c r="Q398" s="37"/>
      <c r="R398" s="37"/>
      <c r="S398" s="37"/>
      <c r="T398" s="65"/>
      <c r="AT398" s="19" t="s">
        <v>119</v>
      </c>
      <c r="AU398" s="19" t="s">
        <v>77</v>
      </c>
    </row>
    <row r="399" spans="2:65" s="1" customFormat="1" ht="22.5" customHeight="1">
      <c r="B399" s="156"/>
      <c r="C399" s="157" t="s">
        <v>369</v>
      </c>
      <c r="D399" s="157" t="s">
        <v>115</v>
      </c>
      <c r="E399" s="158" t="s">
        <v>613</v>
      </c>
      <c r="F399" s="159" t="s">
        <v>614</v>
      </c>
      <c r="G399" s="160" t="s">
        <v>117</v>
      </c>
      <c r="H399" s="161">
        <v>7</v>
      </c>
      <c r="I399" s="162"/>
      <c r="J399" s="163">
        <f>ROUND(I399*H399,2)</f>
        <v>0</v>
      </c>
      <c r="K399" s="159" t="s">
        <v>5</v>
      </c>
      <c r="L399" s="36"/>
      <c r="M399" s="164" t="s">
        <v>5</v>
      </c>
      <c r="N399" s="165" t="s">
        <v>40</v>
      </c>
      <c r="O399" s="37"/>
      <c r="P399" s="166">
        <f>O399*H399</f>
        <v>0</v>
      </c>
      <c r="Q399" s="166">
        <v>0</v>
      </c>
      <c r="R399" s="166">
        <f>Q399*H399</f>
        <v>0</v>
      </c>
      <c r="S399" s="166">
        <v>0</v>
      </c>
      <c r="T399" s="167">
        <f>S399*H399</f>
        <v>0</v>
      </c>
      <c r="AR399" s="19" t="s">
        <v>118</v>
      </c>
      <c r="AT399" s="19" t="s">
        <v>115</v>
      </c>
      <c r="AU399" s="19" t="s">
        <v>77</v>
      </c>
      <c r="AY399" s="19" t="s">
        <v>114</v>
      </c>
      <c r="BE399" s="168">
        <f>IF(N399="základní",J399,0)</f>
        <v>0</v>
      </c>
      <c r="BF399" s="168">
        <f>IF(N399="snížená",J399,0)</f>
        <v>0</v>
      </c>
      <c r="BG399" s="168">
        <f>IF(N399="zákl. přenesená",J399,0)</f>
        <v>0</v>
      </c>
      <c r="BH399" s="168">
        <f>IF(N399="sníž. přenesená",J399,0)</f>
        <v>0</v>
      </c>
      <c r="BI399" s="168">
        <f>IF(N399="nulová",J399,0)</f>
        <v>0</v>
      </c>
      <c r="BJ399" s="19" t="s">
        <v>77</v>
      </c>
      <c r="BK399" s="168">
        <f>ROUND(I399*H399,2)</f>
        <v>0</v>
      </c>
      <c r="BL399" s="19" t="s">
        <v>118</v>
      </c>
      <c r="BM399" s="19" t="s">
        <v>615</v>
      </c>
    </row>
    <row r="400" spans="2:47" s="1" customFormat="1" ht="13.5">
      <c r="B400" s="36"/>
      <c r="D400" s="169" t="s">
        <v>119</v>
      </c>
      <c r="F400" s="170" t="s">
        <v>614</v>
      </c>
      <c r="I400" s="171"/>
      <c r="L400" s="36"/>
      <c r="M400" s="172"/>
      <c r="N400" s="37"/>
      <c r="O400" s="37"/>
      <c r="P400" s="37"/>
      <c r="Q400" s="37"/>
      <c r="R400" s="37"/>
      <c r="S400" s="37"/>
      <c r="T400" s="65"/>
      <c r="AT400" s="19" t="s">
        <v>119</v>
      </c>
      <c r="AU400" s="19" t="s">
        <v>77</v>
      </c>
    </row>
    <row r="401" spans="2:65" s="1" customFormat="1" ht="22.5" customHeight="1">
      <c r="B401" s="156"/>
      <c r="C401" s="157" t="s">
        <v>616</v>
      </c>
      <c r="D401" s="157" t="s">
        <v>115</v>
      </c>
      <c r="E401" s="158" t="s">
        <v>617</v>
      </c>
      <c r="F401" s="159" t="s">
        <v>618</v>
      </c>
      <c r="G401" s="160" t="s">
        <v>117</v>
      </c>
      <c r="H401" s="161">
        <v>7</v>
      </c>
      <c r="I401" s="162"/>
      <c r="J401" s="163">
        <f>ROUND(I401*H401,2)</f>
        <v>0</v>
      </c>
      <c r="K401" s="159" t="s">
        <v>5</v>
      </c>
      <c r="L401" s="36"/>
      <c r="M401" s="164" t="s">
        <v>5</v>
      </c>
      <c r="N401" s="165" t="s">
        <v>40</v>
      </c>
      <c r="O401" s="37"/>
      <c r="P401" s="166">
        <f>O401*H401</f>
        <v>0</v>
      </c>
      <c r="Q401" s="166">
        <v>0</v>
      </c>
      <c r="R401" s="166">
        <f>Q401*H401</f>
        <v>0</v>
      </c>
      <c r="S401" s="166">
        <v>0</v>
      </c>
      <c r="T401" s="167">
        <f>S401*H401</f>
        <v>0</v>
      </c>
      <c r="AR401" s="19" t="s">
        <v>118</v>
      </c>
      <c r="AT401" s="19" t="s">
        <v>115</v>
      </c>
      <c r="AU401" s="19" t="s">
        <v>77</v>
      </c>
      <c r="AY401" s="19" t="s">
        <v>114</v>
      </c>
      <c r="BE401" s="168">
        <f>IF(N401="základní",J401,0)</f>
        <v>0</v>
      </c>
      <c r="BF401" s="168">
        <f>IF(N401="snížená",J401,0)</f>
        <v>0</v>
      </c>
      <c r="BG401" s="168">
        <f>IF(N401="zákl. přenesená",J401,0)</f>
        <v>0</v>
      </c>
      <c r="BH401" s="168">
        <f>IF(N401="sníž. přenesená",J401,0)</f>
        <v>0</v>
      </c>
      <c r="BI401" s="168">
        <f>IF(N401="nulová",J401,0)</f>
        <v>0</v>
      </c>
      <c r="BJ401" s="19" t="s">
        <v>77</v>
      </c>
      <c r="BK401" s="168">
        <f>ROUND(I401*H401,2)</f>
        <v>0</v>
      </c>
      <c r="BL401" s="19" t="s">
        <v>118</v>
      </c>
      <c r="BM401" s="19" t="s">
        <v>619</v>
      </c>
    </row>
    <row r="402" spans="2:47" s="1" customFormat="1" ht="13.5">
      <c r="B402" s="36"/>
      <c r="D402" s="169" t="s">
        <v>119</v>
      </c>
      <c r="F402" s="170" t="s">
        <v>618</v>
      </c>
      <c r="I402" s="171"/>
      <c r="L402" s="36"/>
      <c r="M402" s="172"/>
      <c r="N402" s="37"/>
      <c r="O402" s="37"/>
      <c r="P402" s="37"/>
      <c r="Q402" s="37"/>
      <c r="R402" s="37"/>
      <c r="S402" s="37"/>
      <c r="T402" s="65"/>
      <c r="AT402" s="19" t="s">
        <v>119</v>
      </c>
      <c r="AU402" s="19" t="s">
        <v>77</v>
      </c>
    </row>
    <row r="403" spans="2:65" s="1" customFormat="1" ht="22.5" customHeight="1">
      <c r="B403" s="156"/>
      <c r="C403" s="157" t="s">
        <v>372</v>
      </c>
      <c r="D403" s="157" t="s">
        <v>115</v>
      </c>
      <c r="E403" s="158" t="s">
        <v>608</v>
      </c>
      <c r="F403" s="159" t="s">
        <v>609</v>
      </c>
      <c r="G403" s="160" t="s">
        <v>117</v>
      </c>
      <c r="H403" s="161">
        <v>7</v>
      </c>
      <c r="I403" s="162"/>
      <c r="J403" s="163">
        <f>ROUND(I403*H403,2)</f>
        <v>0</v>
      </c>
      <c r="K403" s="159" t="s">
        <v>5</v>
      </c>
      <c r="L403" s="36"/>
      <c r="M403" s="164" t="s">
        <v>5</v>
      </c>
      <c r="N403" s="165" t="s">
        <v>40</v>
      </c>
      <c r="O403" s="37"/>
      <c r="P403" s="166">
        <f>O403*H403</f>
        <v>0</v>
      </c>
      <c r="Q403" s="166">
        <v>0</v>
      </c>
      <c r="R403" s="166">
        <f>Q403*H403</f>
        <v>0</v>
      </c>
      <c r="S403" s="166">
        <v>0</v>
      </c>
      <c r="T403" s="167">
        <f>S403*H403</f>
        <v>0</v>
      </c>
      <c r="AR403" s="19" t="s">
        <v>118</v>
      </c>
      <c r="AT403" s="19" t="s">
        <v>115</v>
      </c>
      <c r="AU403" s="19" t="s">
        <v>77</v>
      </c>
      <c r="AY403" s="19" t="s">
        <v>114</v>
      </c>
      <c r="BE403" s="168">
        <f>IF(N403="základní",J403,0)</f>
        <v>0</v>
      </c>
      <c r="BF403" s="168">
        <f>IF(N403="snížená",J403,0)</f>
        <v>0</v>
      </c>
      <c r="BG403" s="168">
        <f>IF(N403="zákl. přenesená",J403,0)</f>
        <v>0</v>
      </c>
      <c r="BH403" s="168">
        <f>IF(N403="sníž. přenesená",J403,0)</f>
        <v>0</v>
      </c>
      <c r="BI403" s="168">
        <f>IF(N403="nulová",J403,0)</f>
        <v>0</v>
      </c>
      <c r="BJ403" s="19" t="s">
        <v>77</v>
      </c>
      <c r="BK403" s="168">
        <f>ROUND(I403*H403,2)</f>
        <v>0</v>
      </c>
      <c r="BL403" s="19" t="s">
        <v>118</v>
      </c>
      <c r="BM403" s="19" t="s">
        <v>620</v>
      </c>
    </row>
    <row r="404" spans="2:47" s="1" customFormat="1" ht="13.5">
      <c r="B404" s="36"/>
      <c r="D404" s="173" t="s">
        <v>119</v>
      </c>
      <c r="F404" s="174" t="s">
        <v>609</v>
      </c>
      <c r="I404" s="171"/>
      <c r="L404" s="36"/>
      <c r="M404" s="172"/>
      <c r="N404" s="37"/>
      <c r="O404" s="37"/>
      <c r="P404" s="37"/>
      <c r="Q404" s="37"/>
      <c r="R404" s="37"/>
      <c r="S404" s="37"/>
      <c r="T404" s="65"/>
      <c r="AT404" s="19" t="s">
        <v>119</v>
      </c>
      <c r="AU404" s="19" t="s">
        <v>77</v>
      </c>
    </row>
    <row r="405" spans="2:63" s="9" customFormat="1" ht="37.35" customHeight="1">
      <c r="B405" s="144"/>
      <c r="D405" s="145" t="s">
        <v>68</v>
      </c>
      <c r="E405" s="146" t="s">
        <v>621</v>
      </c>
      <c r="F405" s="146" t="s">
        <v>622</v>
      </c>
      <c r="I405" s="147"/>
      <c r="J405" s="148">
        <f>BK405</f>
        <v>0</v>
      </c>
      <c r="L405" s="144"/>
      <c r="M405" s="149"/>
      <c r="N405" s="150"/>
      <c r="O405" s="150"/>
      <c r="P405" s="151">
        <f>SUM(P406:P457)</f>
        <v>0</v>
      </c>
      <c r="Q405" s="150"/>
      <c r="R405" s="151">
        <f>SUM(R406:R457)</f>
        <v>0</v>
      </c>
      <c r="S405" s="150"/>
      <c r="T405" s="152">
        <f>SUM(T406:T457)</f>
        <v>0</v>
      </c>
      <c r="AR405" s="153" t="s">
        <v>77</v>
      </c>
      <c r="AT405" s="154" t="s">
        <v>68</v>
      </c>
      <c r="AU405" s="154" t="s">
        <v>69</v>
      </c>
      <c r="AY405" s="153" t="s">
        <v>114</v>
      </c>
      <c r="BK405" s="155">
        <f>SUM(BK406:BK457)</f>
        <v>0</v>
      </c>
    </row>
    <row r="406" spans="2:65" s="1" customFormat="1" ht="22.5" customHeight="1">
      <c r="B406" s="156"/>
      <c r="C406" s="157" t="s">
        <v>623</v>
      </c>
      <c r="D406" s="157" t="s">
        <v>115</v>
      </c>
      <c r="E406" s="158" t="s">
        <v>624</v>
      </c>
      <c r="F406" s="159" t="s">
        <v>625</v>
      </c>
      <c r="G406" s="160" t="s">
        <v>117</v>
      </c>
      <c r="H406" s="161">
        <v>19</v>
      </c>
      <c r="I406" s="162"/>
      <c r="J406" s="163">
        <f>ROUND(I406*H406,2)</f>
        <v>0</v>
      </c>
      <c r="K406" s="159" t="s">
        <v>5</v>
      </c>
      <c r="L406" s="36"/>
      <c r="M406" s="164" t="s">
        <v>5</v>
      </c>
      <c r="N406" s="165" t="s">
        <v>40</v>
      </c>
      <c r="O406" s="37"/>
      <c r="P406" s="166">
        <f>O406*H406</f>
        <v>0</v>
      </c>
      <c r="Q406" s="166">
        <v>0</v>
      </c>
      <c r="R406" s="166">
        <f>Q406*H406</f>
        <v>0</v>
      </c>
      <c r="S406" s="166">
        <v>0</v>
      </c>
      <c r="T406" s="167">
        <f>S406*H406</f>
        <v>0</v>
      </c>
      <c r="AR406" s="19" t="s">
        <v>118</v>
      </c>
      <c r="AT406" s="19" t="s">
        <v>115</v>
      </c>
      <c r="AU406" s="19" t="s">
        <v>77</v>
      </c>
      <c r="AY406" s="19" t="s">
        <v>114</v>
      </c>
      <c r="BE406" s="168">
        <f>IF(N406="základní",J406,0)</f>
        <v>0</v>
      </c>
      <c r="BF406" s="168">
        <f>IF(N406="snížená",J406,0)</f>
        <v>0</v>
      </c>
      <c r="BG406" s="168">
        <f>IF(N406="zákl. přenesená",J406,0)</f>
        <v>0</v>
      </c>
      <c r="BH406" s="168">
        <f>IF(N406="sníž. přenesená",J406,0)</f>
        <v>0</v>
      </c>
      <c r="BI406" s="168">
        <f>IF(N406="nulová",J406,0)</f>
        <v>0</v>
      </c>
      <c r="BJ406" s="19" t="s">
        <v>77</v>
      </c>
      <c r="BK406" s="168">
        <f>ROUND(I406*H406,2)</f>
        <v>0</v>
      </c>
      <c r="BL406" s="19" t="s">
        <v>118</v>
      </c>
      <c r="BM406" s="19" t="s">
        <v>626</v>
      </c>
    </row>
    <row r="407" spans="2:47" s="1" customFormat="1" ht="13.5">
      <c r="B407" s="36"/>
      <c r="D407" s="169" t="s">
        <v>119</v>
      </c>
      <c r="F407" s="170" t="s">
        <v>625</v>
      </c>
      <c r="I407" s="171"/>
      <c r="L407" s="36"/>
      <c r="M407" s="172"/>
      <c r="N407" s="37"/>
      <c r="O407" s="37"/>
      <c r="P407" s="37"/>
      <c r="Q407" s="37"/>
      <c r="R407" s="37"/>
      <c r="S407" s="37"/>
      <c r="T407" s="65"/>
      <c r="AT407" s="19" t="s">
        <v>119</v>
      </c>
      <c r="AU407" s="19" t="s">
        <v>77</v>
      </c>
    </row>
    <row r="408" spans="2:65" s="1" customFormat="1" ht="22.5" customHeight="1">
      <c r="B408" s="156"/>
      <c r="C408" s="157" t="s">
        <v>376</v>
      </c>
      <c r="D408" s="157" t="s">
        <v>115</v>
      </c>
      <c r="E408" s="158" t="s">
        <v>627</v>
      </c>
      <c r="F408" s="159" t="s">
        <v>628</v>
      </c>
      <c r="G408" s="160" t="s">
        <v>117</v>
      </c>
      <c r="H408" s="161">
        <v>38</v>
      </c>
      <c r="I408" s="162"/>
      <c r="J408" s="163">
        <f>ROUND(I408*H408,2)</f>
        <v>0</v>
      </c>
      <c r="K408" s="159" t="s">
        <v>5</v>
      </c>
      <c r="L408" s="36"/>
      <c r="M408" s="164" t="s">
        <v>5</v>
      </c>
      <c r="N408" s="165" t="s">
        <v>40</v>
      </c>
      <c r="O408" s="37"/>
      <c r="P408" s="166">
        <f>O408*H408</f>
        <v>0</v>
      </c>
      <c r="Q408" s="166">
        <v>0</v>
      </c>
      <c r="R408" s="166">
        <f>Q408*H408</f>
        <v>0</v>
      </c>
      <c r="S408" s="166">
        <v>0</v>
      </c>
      <c r="T408" s="167">
        <f>S408*H408</f>
        <v>0</v>
      </c>
      <c r="AR408" s="19" t="s">
        <v>118</v>
      </c>
      <c r="AT408" s="19" t="s">
        <v>115</v>
      </c>
      <c r="AU408" s="19" t="s">
        <v>77</v>
      </c>
      <c r="AY408" s="19" t="s">
        <v>114</v>
      </c>
      <c r="BE408" s="168">
        <f>IF(N408="základní",J408,0)</f>
        <v>0</v>
      </c>
      <c r="BF408" s="168">
        <f>IF(N408="snížená",J408,0)</f>
        <v>0</v>
      </c>
      <c r="BG408" s="168">
        <f>IF(N408="zákl. přenesená",J408,0)</f>
        <v>0</v>
      </c>
      <c r="BH408" s="168">
        <f>IF(N408="sníž. přenesená",J408,0)</f>
        <v>0</v>
      </c>
      <c r="BI408" s="168">
        <f>IF(N408="nulová",J408,0)</f>
        <v>0</v>
      </c>
      <c r="BJ408" s="19" t="s">
        <v>77</v>
      </c>
      <c r="BK408" s="168">
        <f>ROUND(I408*H408,2)</f>
        <v>0</v>
      </c>
      <c r="BL408" s="19" t="s">
        <v>118</v>
      </c>
      <c r="BM408" s="19" t="s">
        <v>629</v>
      </c>
    </row>
    <row r="409" spans="2:47" s="1" customFormat="1" ht="13.5">
      <c r="B409" s="36"/>
      <c r="D409" s="169" t="s">
        <v>119</v>
      </c>
      <c r="F409" s="170" t="s">
        <v>628</v>
      </c>
      <c r="I409" s="171"/>
      <c r="L409" s="36"/>
      <c r="M409" s="172"/>
      <c r="N409" s="37"/>
      <c r="O409" s="37"/>
      <c r="P409" s="37"/>
      <c r="Q409" s="37"/>
      <c r="R409" s="37"/>
      <c r="S409" s="37"/>
      <c r="T409" s="65"/>
      <c r="AT409" s="19" t="s">
        <v>119</v>
      </c>
      <c r="AU409" s="19" t="s">
        <v>77</v>
      </c>
    </row>
    <row r="410" spans="2:65" s="1" customFormat="1" ht="22.5" customHeight="1">
      <c r="B410" s="156"/>
      <c r="C410" s="157" t="s">
        <v>630</v>
      </c>
      <c r="D410" s="157" t="s">
        <v>115</v>
      </c>
      <c r="E410" s="158" t="s">
        <v>624</v>
      </c>
      <c r="F410" s="159" t="s">
        <v>625</v>
      </c>
      <c r="G410" s="160" t="s">
        <v>117</v>
      </c>
      <c r="H410" s="161">
        <v>13</v>
      </c>
      <c r="I410" s="162"/>
      <c r="J410" s="163">
        <f>ROUND(I410*H410,2)</f>
        <v>0</v>
      </c>
      <c r="K410" s="159" t="s">
        <v>5</v>
      </c>
      <c r="L410" s="36"/>
      <c r="M410" s="164" t="s">
        <v>5</v>
      </c>
      <c r="N410" s="165" t="s">
        <v>40</v>
      </c>
      <c r="O410" s="37"/>
      <c r="P410" s="166">
        <f>O410*H410</f>
        <v>0</v>
      </c>
      <c r="Q410" s="166">
        <v>0</v>
      </c>
      <c r="R410" s="166">
        <f>Q410*H410</f>
        <v>0</v>
      </c>
      <c r="S410" s="166">
        <v>0</v>
      </c>
      <c r="T410" s="167">
        <f>S410*H410</f>
        <v>0</v>
      </c>
      <c r="AR410" s="19" t="s">
        <v>118</v>
      </c>
      <c r="AT410" s="19" t="s">
        <v>115</v>
      </c>
      <c r="AU410" s="19" t="s">
        <v>77</v>
      </c>
      <c r="AY410" s="19" t="s">
        <v>114</v>
      </c>
      <c r="BE410" s="168">
        <f>IF(N410="základní",J410,0)</f>
        <v>0</v>
      </c>
      <c r="BF410" s="168">
        <f>IF(N410="snížená",J410,0)</f>
        <v>0</v>
      </c>
      <c r="BG410" s="168">
        <f>IF(N410="zákl. přenesená",J410,0)</f>
        <v>0</v>
      </c>
      <c r="BH410" s="168">
        <f>IF(N410="sníž. přenesená",J410,0)</f>
        <v>0</v>
      </c>
      <c r="BI410" s="168">
        <f>IF(N410="nulová",J410,0)</f>
        <v>0</v>
      </c>
      <c r="BJ410" s="19" t="s">
        <v>77</v>
      </c>
      <c r="BK410" s="168">
        <f>ROUND(I410*H410,2)</f>
        <v>0</v>
      </c>
      <c r="BL410" s="19" t="s">
        <v>118</v>
      </c>
      <c r="BM410" s="19" t="s">
        <v>631</v>
      </c>
    </row>
    <row r="411" spans="2:47" s="1" customFormat="1" ht="13.5">
      <c r="B411" s="36"/>
      <c r="D411" s="169" t="s">
        <v>119</v>
      </c>
      <c r="F411" s="170" t="s">
        <v>625</v>
      </c>
      <c r="I411" s="171"/>
      <c r="L411" s="36"/>
      <c r="M411" s="172"/>
      <c r="N411" s="37"/>
      <c r="O411" s="37"/>
      <c r="P411" s="37"/>
      <c r="Q411" s="37"/>
      <c r="R411" s="37"/>
      <c r="S411" s="37"/>
      <c r="T411" s="65"/>
      <c r="AT411" s="19" t="s">
        <v>119</v>
      </c>
      <c r="AU411" s="19" t="s">
        <v>77</v>
      </c>
    </row>
    <row r="412" spans="2:65" s="1" customFormat="1" ht="22.5" customHeight="1">
      <c r="B412" s="156"/>
      <c r="C412" s="157" t="s">
        <v>379</v>
      </c>
      <c r="D412" s="157" t="s">
        <v>115</v>
      </c>
      <c r="E412" s="158" t="s">
        <v>627</v>
      </c>
      <c r="F412" s="159" t="s">
        <v>628</v>
      </c>
      <c r="G412" s="160" t="s">
        <v>117</v>
      </c>
      <c r="H412" s="161">
        <v>26</v>
      </c>
      <c r="I412" s="162"/>
      <c r="J412" s="163">
        <f>ROUND(I412*H412,2)</f>
        <v>0</v>
      </c>
      <c r="K412" s="159" t="s">
        <v>5</v>
      </c>
      <c r="L412" s="36"/>
      <c r="M412" s="164" t="s">
        <v>5</v>
      </c>
      <c r="N412" s="165" t="s">
        <v>40</v>
      </c>
      <c r="O412" s="37"/>
      <c r="P412" s="166">
        <f>O412*H412</f>
        <v>0</v>
      </c>
      <c r="Q412" s="166">
        <v>0</v>
      </c>
      <c r="R412" s="166">
        <f>Q412*H412</f>
        <v>0</v>
      </c>
      <c r="S412" s="166">
        <v>0</v>
      </c>
      <c r="T412" s="167">
        <f>S412*H412</f>
        <v>0</v>
      </c>
      <c r="AR412" s="19" t="s">
        <v>118</v>
      </c>
      <c r="AT412" s="19" t="s">
        <v>115</v>
      </c>
      <c r="AU412" s="19" t="s">
        <v>77</v>
      </c>
      <c r="AY412" s="19" t="s">
        <v>114</v>
      </c>
      <c r="BE412" s="168">
        <f>IF(N412="základní",J412,0)</f>
        <v>0</v>
      </c>
      <c r="BF412" s="168">
        <f>IF(N412="snížená",J412,0)</f>
        <v>0</v>
      </c>
      <c r="BG412" s="168">
        <f>IF(N412="zákl. přenesená",J412,0)</f>
        <v>0</v>
      </c>
      <c r="BH412" s="168">
        <f>IF(N412="sníž. přenesená",J412,0)</f>
        <v>0</v>
      </c>
      <c r="BI412" s="168">
        <f>IF(N412="nulová",J412,0)</f>
        <v>0</v>
      </c>
      <c r="BJ412" s="19" t="s">
        <v>77</v>
      </c>
      <c r="BK412" s="168">
        <f>ROUND(I412*H412,2)</f>
        <v>0</v>
      </c>
      <c r="BL412" s="19" t="s">
        <v>118</v>
      </c>
      <c r="BM412" s="19" t="s">
        <v>632</v>
      </c>
    </row>
    <row r="413" spans="2:47" s="1" customFormat="1" ht="13.5">
      <c r="B413" s="36"/>
      <c r="D413" s="169" t="s">
        <v>119</v>
      </c>
      <c r="F413" s="170" t="s">
        <v>628</v>
      </c>
      <c r="I413" s="171"/>
      <c r="L413" s="36"/>
      <c r="M413" s="172"/>
      <c r="N413" s="37"/>
      <c r="O413" s="37"/>
      <c r="P413" s="37"/>
      <c r="Q413" s="37"/>
      <c r="R413" s="37"/>
      <c r="S413" s="37"/>
      <c r="T413" s="65"/>
      <c r="AT413" s="19" t="s">
        <v>119</v>
      </c>
      <c r="AU413" s="19" t="s">
        <v>77</v>
      </c>
    </row>
    <row r="414" spans="2:65" s="1" customFormat="1" ht="22.5" customHeight="1">
      <c r="B414" s="156"/>
      <c r="C414" s="157" t="s">
        <v>633</v>
      </c>
      <c r="D414" s="157" t="s">
        <v>115</v>
      </c>
      <c r="E414" s="158" t="s">
        <v>624</v>
      </c>
      <c r="F414" s="159" t="s">
        <v>625</v>
      </c>
      <c r="G414" s="160" t="s">
        <v>117</v>
      </c>
      <c r="H414" s="161">
        <v>12</v>
      </c>
      <c r="I414" s="162"/>
      <c r="J414" s="163">
        <f>ROUND(I414*H414,2)</f>
        <v>0</v>
      </c>
      <c r="K414" s="159" t="s">
        <v>5</v>
      </c>
      <c r="L414" s="36"/>
      <c r="M414" s="164" t="s">
        <v>5</v>
      </c>
      <c r="N414" s="165" t="s">
        <v>40</v>
      </c>
      <c r="O414" s="37"/>
      <c r="P414" s="166">
        <f>O414*H414</f>
        <v>0</v>
      </c>
      <c r="Q414" s="166">
        <v>0</v>
      </c>
      <c r="R414" s="166">
        <f>Q414*H414</f>
        <v>0</v>
      </c>
      <c r="S414" s="166">
        <v>0</v>
      </c>
      <c r="T414" s="167">
        <f>S414*H414</f>
        <v>0</v>
      </c>
      <c r="AR414" s="19" t="s">
        <v>118</v>
      </c>
      <c r="AT414" s="19" t="s">
        <v>115</v>
      </c>
      <c r="AU414" s="19" t="s">
        <v>77</v>
      </c>
      <c r="AY414" s="19" t="s">
        <v>114</v>
      </c>
      <c r="BE414" s="168">
        <f>IF(N414="základní",J414,0)</f>
        <v>0</v>
      </c>
      <c r="BF414" s="168">
        <f>IF(N414="snížená",J414,0)</f>
        <v>0</v>
      </c>
      <c r="BG414" s="168">
        <f>IF(N414="zákl. přenesená",J414,0)</f>
        <v>0</v>
      </c>
      <c r="BH414" s="168">
        <f>IF(N414="sníž. přenesená",J414,0)</f>
        <v>0</v>
      </c>
      <c r="BI414" s="168">
        <f>IF(N414="nulová",J414,0)</f>
        <v>0</v>
      </c>
      <c r="BJ414" s="19" t="s">
        <v>77</v>
      </c>
      <c r="BK414" s="168">
        <f>ROUND(I414*H414,2)</f>
        <v>0</v>
      </c>
      <c r="BL414" s="19" t="s">
        <v>118</v>
      </c>
      <c r="BM414" s="19" t="s">
        <v>634</v>
      </c>
    </row>
    <row r="415" spans="2:47" s="1" customFormat="1" ht="13.5">
      <c r="B415" s="36"/>
      <c r="D415" s="169" t="s">
        <v>119</v>
      </c>
      <c r="F415" s="170" t="s">
        <v>625</v>
      </c>
      <c r="I415" s="171"/>
      <c r="L415" s="36"/>
      <c r="M415" s="172"/>
      <c r="N415" s="37"/>
      <c r="O415" s="37"/>
      <c r="P415" s="37"/>
      <c r="Q415" s="37"/>
      <c r="R415" s="37"/>
      <c r="S415" s="37"/>
      <c r="T415" s="65"/>
      <c r="AT415" s="19" t="s">
        <v>119</v>
      </c>
      <c r="AU415" s="19" t="s">
        <v>77</v>
      </c>
    </row>
    <row r="416" spans="2:65" s="1" customFormat="1" ht="22.5" customHeight="1">
      <c r="B416" s="156"/>
      <c r="C416" s="157" t="s">
        <v>383</v>
      </c>
      <c r="D416" s="157" t="s">
        <v>115</v>
      </c>
      <c r="E416" s="158" t="s">
        <v>624</v>
      </c>
      <c r="F416" s="159" t="s">
        <v>625</v>
      </c>
      <c r="G416" s="160" t="s">
        <v>117</v>
      </c>
      <c r="H416" s="161">
        <v>1</v>
      </c>
      <c r="I416" s="162"/>
      <c r="J416" s="163">
        <f>ROUND(I416*H416,2)</f>
        <v>0</v>
      </c>
      <c r="K416" s="159" t="s">
        <v>5</v>
      </c>
      <c r="L416" s="36"/>
      <c r="M416" s="164" t="s">
        <v>5</v>
      </c>
      <c r="N416" s="165" t="s">
        <v>40</v>
      </c>
      <c r="O416" s="37"/>
      <c r="P416" s="166">
        <f>O416*H416</f>
        <v>0</v>
      </c>
      <c r="Q416" s="166">
        <v>0</v>
      </c>
      <c r="R416" s="166">
        <f>Q416*H416</f>
        <v>0</v>
      </c>
      <c r="S416" s="166">
        <v>0</v>
      </c>
      <c r="T416" s="167">
        <f>S416*H416</f>
        <v>0</v>
      </c>
      <c r="AR416" s="19" t="s">
        <v>118</v>
      </c>
      <c r="AT416" s="19" t="s">
        <v>115</v>
      </c>
      <c r="AU416" s="19" t="s">
        <v>77</v>
      </c>
      <c r="AY416" s="19" t="s">
        <v>114</v>
      </c>
      <c r="BE416" s="168">
        <f>IF(N416="základní",J416,0)</f>
        <v>0</v>
      </c>
      <c r="BF416" s="168">
        <f>IF(N416="snížená",J416,0)</f>
        <v>0</v>
      </c>
      <c r="BG416" s="168">
        <f>IF(N416="zákl. přenesená",J416,0)</f>
        <v>0</v>
      </c>
      <c r="BH416" s="168">
        <f>IF(N416="sníž. přenesená",J416,0)</f>
        <v>0</v>
      </c>
      <c r="BI416" s="168">
        <f>IF(N416="nulová",J416,0)</f>
        <v>0</v>
      </c>
      <c r="BJ416" s="19" t="s">
        <v>77</v>
      </c>
      <c r="BK416" s="168">
        <f>ROUND(I416*H416,2)</f>
        <v>0</v>
      </c>
      <c r="BL416" s="19" t="s">
        <v>118</v>
      </c>
      <c r="BM416" s="19" t="s">
        <v>635</v>
      </c>
    </row>
    <row r="417" spans="2:47" s="1" customFormat="1" ht="13.5">
      <c r="B417" s="36"/>
      <c r="D417" s="169" t="s">
        <v>119</v>
      </c>
      <c r="F417" s="170" t="s">
        <v>625</v>
      </c>
      <c r="I417" s="171"/>
      <c r="L417" s="36"/>
      <c r="M417" s="172"/>
      <c r="N417" s="37"/>
      <c r="O417" s="37"/>
      <c r="P417" s="37"/>
      <c r="Q417" s="37"/>
      <c r="R417" s="37"/>
      <c r="S417" s="37"/>
      <c r="T417" s="65"/>
      <c r="AT417" s="19" t="s">
        <v>119</v>
      </c>
      <c r="AU417" s="19" t="s">
        <v>77</v>
      </c>
    </row>
    <row r="418" spans="2:65" s="1" customFormat="1" ht="22.5" customHeight="1">
      <c r="B418" s="156"/>
      <c r="C418" s="157" t="s">
        <v>636</v>
      </c>
      <c r="D418" s="157" t="s">
        <v>115</v>
      </c>
      <c r="E418" s="158" t="s">
        <v>624</v>
      </c>
      <c r="F418" s="159" t="s">
        <v>625</v>
      </c>
      <c r="G418" s="160" t="s">
        <v>117</v>
      </c>
      <c r="H418" s="161">
        <v>5</v>
      </c>
      <c r="I418" s="162"/>
      <c r="J418" s="163">
        <f>ROUND(I418*H418,2)</f>
        <v>0</v>
      </c>
      <c r="K418" s="159" t="s">
        <v>5</v>
      </c>
      <c r="L418" s="36"/>
      <c r="M418" s="164" t="s">
        <v>5</v>
      </c>
      <c r="N418" s="165" t="s">
        <v>40</v>
      </c>
      <c r="O418" s="37"/>
      <c r="P418" s="166">
        <f>O418*H418</f>
        <v>0</v>
      </c>
      <c r="Q418" s="166">
        <v>0</v>
      </c>
      <c r="R418" s="166">
        <f>Q418*H418</f>
        <v>0</v>
      </c>
      <c r="S418" s="166">
        <v>0</v>
      </c>
      <c r="T418" s="167">
        <f>S418*H418</f>
        <v>0</v>
      </c>
      <c r="AR418" s="19" t="s">
        <v>118</v>
      </c>
      <c r="AT418" s="19" t="s">
        <v>115</v>
      </c>
      <c r="AU418" s="19" t="s">
        <v>77</v>
      </c>
      <c r="AY418" s="19" t="s">
        <v>114</v>
      </c>
      <c r="BE418" s="168">
        <f>IF(N418="základní",J418,0)</f>
        <v>0</v>
      </c>
      <c r="BF418" s="168">
        <f>IF(N418="snížená",J418,0)</f>
        <v>0</v>
      </c>
      <c r="BG418" s="168">
        <f>IF(N418="zákl. přenesená",J418,0)</f>
        <v>0</v>
      </c>
      <c r="BH418" s="168">
        <f>IF(N418="sníž. přenesená",J418,0)</f>
        <v>0</v>
      </c>
      <c r="BI418" s="168">
        <f>IF(N418="nulová",J418,0)</f>
        <v>0</v>
      </c>
      <c r="BJ418" s="19" t="s">
        <v>77</v>
      </c>
      <c r="BK418" s="168">
        <f>ROUND(I418*H418,2)</f>
        <v>0</v>
      </c>
      <c r="BL418" s="19" t="s">
        <v>118</v>
      </c>
      <c r="BM418" s="19" t="s">
        <v>637</v>
      </c>
    </row>
    <row r="419" spans="2:47" s="1" customFormat="1" ht="13.5">
      <c r="B419" s="36"/>
      <c r="D419" s="169" t="s">
        <v>119</v>
      </c>
      <c r="F419" s="170" t="s">
        <v>625</v>
      </c>
      <c r="I419" s="171"/>
      <c r="L419" s="36"/>
      <c r="M419" s="172"/>
      <c r="N419" s="37"/>
      <c r="O419" s="37"/>
      <c r="P419" s="37"/>
      <c r="Q419" s="37"/>
      <c r="R419" s="37"/>
      <c r="S419" s="37"/>
      <c r="T419" s="65"/>
      <c r="AT419" s="19" t="s">
        <v>119</v>
      </c>
      <c r="AU419" s="19" t="s">
        <v>77</v>
      </c>
    </row>
    <row r="420" spans="2:65" s="1" customFormat="1" ht="22.5" customHeight="1">
      <c r="B420" s="156"/>
      <c r="C420" s="157" t="s">
        <v>386</v>
      </c>
      <c r="D420" s="157" t="s">
        <v>115</v>
      </c>
      <c r="E420" s="158" t="s">
        <v>624</v>
      </c>
      <c r="F420" s="159" t="s">
        <v>625</v>
      </c>
      <c r="G420" s="160" t="s">
        <v>117</v>
      </c>
      <c r="H420" s="161">
        <v>2</v>
      </c>
      <c r="I420" s="162"/>
      <c r="J420" s="163">
        <f>ROUND(I420*H420,2)</f>
        <v>0</v>
      </c>
      <c r="K420" s="159" t="s">
        <v>5</v>
      </c>
      <c r="L420" s="36"/>
      <c r="M420" s="164" t="s">
        <v>5</v>
      </c>
      <c r="N420" s="165" t="s">
        <v>40</v>
      </c>
      <c r="O420" s="37"/>
      <c r="P420" s="166">
        <f>O420*H420</f>
        <v>0</v>
      </c>
      <c r="Q420" s="166">
        <v>0</v>
      </c>
      <c r="R420" s="166">
        <f>Q420*H420</f>
        <v>0</v>
      </c>
      <c r="S420" s="166">
        <v>0</v>
      </c>
      <c r="T420" s="167">
        <f>S420*H420</f>
        <v>0</v>
      </c>
      <c r="AR420" s="19" t="s">
        <v>118</v>
      </c>
      <c r="AT420" s="19" t="s">
        <v>115</v>
      </c>
      <c r="AU420" s="19" t="s">
        <v>77</v>
      </c>
      <c r="AY420" s="19" t="s">
        <v>114</v>
      </c>
      <c r="BE420" s="168">
        <f>IF(N420="základní",J420,0)</f>
        <v>0</v>
      </c>
      <c r="BF420" s="168">
        <f>IF(N420="snížená",J420,0)</f>
        <v>0</v>
      </c>
      <c r="BG420" s="168">
        <f>IF(N420="zákl. přenesená",J420,0)</f>
        <v>0</v>
      </c>
      <c r="BH420" s="168">
        <f>IF(N420="sníž. přenesená",J420,0)</f>
        <v>0</v>
      </c>
      <c r="BI420" s="168">
        <f>IF(N420="nulová",J420,0)</f>
        <v>0</v>
      </c>
      <c r="BJ420" s="19" t="s">
        <v>77</v>
      </c>
      <c r="BK420" s="168">
        <f>ROUND(I420*H420,2)</f>
        <v>0</v>
      </c>
      <c r="BL420" s="19" t="s">
        <v>118</v>
      </c>
      <c r="BM420" s="19" t="s">
        <v>638</v>
      </c>
    </row>
    <row r="421" spans="2:47" s="1" customFormat="1" ht="13.5">
      <c r="B421" s="36"/>
      <c r="D421" s="169" t="s">
        <v>119</v>
      </c>
      <c r="F421" s="170" t="s">
        <v>625</v>
      </c>
      <c r="I421" s="171"/>
      <c r="L421" s="36"/>
      <c r="M421" s="172"/>
      <c r="N421" s="37"/>
      <c r="O421" s="37"/>
      <c r="P421" s="37"/>
      <c r="Q421" s="37"/>
      <c r="R421" s="37"/>
      <c r="S421" s="37"/>
      <c r="T421" s="65"/>
      <c r="AT421" s="19" t="s">
        <v>119</v>
      </c>
      <c r="AU421" s="19" t="s">
        <v>77</v>
      </c>
    </row>
    <row r="422" spans="2:65" s="1" customFormat="1" ht="22.5" customHeight="1">
      <c r="B422" s="156"/>
      <c r="C422" s="157" t="s">
        <v>639</v>
      </c>
      <c r="D422" s="157" t="s">
        <v>115</v>
      </c>
      <c r="E422" s="158" t="s">
        <v>640</v>
      </c>
      <c r="F422" s="159" t="s">
        <v>641</v>
      </c>
      <c r="G422" s="160" t="s">
        <v>642</v>
      </c>
      <c r="H422" s="161">
        <v>20</v>
      </c>
      <c r="I422" s="162"/>
      <c r="J422" s="163">
        <f>ROUND(I422*H422,2)</f>
        <v>0</v>
      </c>
      <c r="K422" s="159" t="s">
        <v>5</v>
      </c>
      <c r="L422" s="36"/>
      <c r="M422" s="164" t="s">
        <v>5</v>
      </c>
      <c r="N422" s="165" t="s">
        <v>40</v>
      </c>
      <c r="O422" s="37"/>
      <c r="P422" s="166">
        <f>O422*H422</f>
        <v>0</v>
      </c>
      <c r="Q422" s="166">
        <v>0</v>
      </c>
      <c r="R422" s="166">
        <f>Q422*H422</f>
        <v>0</v>
      </c>
      <c r="S422" s="166">
        <v>0</v>
      </c>
      <c r="T422" s="167">
        <f>S422*H422</f>
        <v>0</v>
      </c>
      <c r="AR422" s="19" t="s">
        <v>118</v>
      </c>
      <c r="AT422" s="19" t="s">
        <v>115</v>
      </c>
      <c r="AU422" s="19" t="s">
        <v>77</v>
      </c>
      <c r="AY422" s="19" t="s">
        <v>114</v>
      </c>
      <c r="BE422" s="168">
        <f>IF(N422="základní",J422,0)</f>
        <v>0</v>
      </c>
      <c r="BF422" s="168">
        <f>IF(N422="snížená",J422,0)</f>
        <v>0</v>
      </c>
      <c r="BG422" s="168">
        <f>IF(N422="zákl. přenesená",J422,0)</f>
        <v>0</v>
      </c>
      <c r="BH422" s="168">
        <f>IF(N422="sníž. přenesená",J422,0)</f>
        <v>0</v>
      </c>
      <c r="BI422" s="168">
        <f>IF(N422="nulová",J422,0)</f>
        <v>0</v>
      </c>
      <c r="BJ422" s="19" t="s">
        <v>77</v>
      </c>
      <c r="BK422" s="168">
        <f>ROUND(I422*H422,2)</f>
        <v>0</v>
      </c>
      <c r="BL422" s="19" t="s">
        <v>118</v>
      </c>
      <c r="BM422" s="19" t="s">
        <v>643</v>
      </c>
    </row>
    <row r="423" spans="2:47" s="1" customFormat="1" ht="13.5">
      <c r="B423" s="36"/>
      <c r="D423" s="169" t="s">
        <v>119</v>
      </c>
      <c r="F423" s="170" t="s">
        <v>641</v>
      </c>
      <c r="I423" s="171"/>
      <c r="L423" s="36"/>
      <c r="M423" s="172"/>
      <c r="N423" s="37"/>
      <c r="O423" s="37"/>
      <c r="P423" s="37"/>
      <c r="Q423" s="37"/>
      <c r="R423" s="37"/>
      <c r="S423" s="37"/>
      <c r="T423" s="65"/>
      <c r="AT423" s="19" t="s">
        <v>119</v>
      </c>
      <c r="AU423" s="19" t="s">
        <v>77</v>
      </c>
    </row>
    <row r="424" spans="2:65" s="1" customFormat="1" ht="22.5" customHeight="1">
      <c r="B424" s="156"/>
      <c r="C424" s="157" t="s">
        <v>390</v>
      </c>
      <c r="D424" s="157" t="s">
        <v>115</v>
      </c>
      <c r="E424" s="158" t="s">
        <v>644</v>
      </c>
      <c r="F424" s="159" t="s">
        <v>645</v>
      </c>
      <c r="G424" s="160" t="s">
        <v>642</v>
      </c>
      <c r="H424" s="161">
        <v>24</v>
      </c>
      <c r="I424" s="162"/>
      <c r="J424" s="163">
        <f>ROUND(I424*H424,2)</f>
        <v>0</v>
      </c>
      <c r="K424" s="159" t="s">
        <v>5</v>
      </c>
      <c r="L424" s="36"/>
      <c r="M424" s="164" t="s">
        <v>5</v>
      </c>
      <c r="N424" s="165" t="s">
        <v>40</v>
      </c>
      <c r="O424" s="37"/>
      <c r="P424" s="166">
        <f>O424*H424</f>
        <v>0</v>
      </c>
      <c r="Q424" s="166">
        <v>0</v>
      </c>
      <c r="R424" s="166">
        <f>Q424*H424</f>
        <v>0</v>
      </c>
      <c r="S424" s="166">
        <v>0</v>
      </c>
      <c r="T424" s="167">
        <f>S424*H424</f>
        <v>0</v>
      </c>
      <c r="AR424" s="19" t="s">
        <v>118</v>
      </c>
      <c r="AT424" s="19" t="s">
        <v>115</v>
      </c>
      <c r="AU424" s="19" t="s">
        <v>77</v>
      </c>
      <c r="AY424" s="19" t="s">
        <v>114</v>
      </c>
      <c r="BE424" s="168">
        <f>IF(N424="základní",J424,0)</f>
        <v>0</v>
      </c>
      <c r="BF424" s="168">
        <f>IF(N424="snížená",J424,0)</f>
        <v>0</v>
      </c>
      <c r="BG424" s="168">
        <f>IF(N424="zákl. přenesená",J424,0)</f>
        <v>0</v>
      </c>
      <c r="BH424" s="168">
        <f>IF(N424="sníž. přenesená",J424,0)</f>
        <v>0</v>
      </c>
      <c r="BI424" s="168">
        <f>IF(N424="nulová",J424,0)</f>
        <v>0</v>
      </c>
      <c r="BJ424" s="19" t="s">
        <v>77</v>
      </c>
      <c r="BK424" s="168">
        <f>ROUND(I424*H424,2)</f>
        <v>0</v>
      </c>
      <c r="BL424" s="19" t="s">
        <v>118</v>
      </c>
      <c r="BM424" s="19" t="s">
        <v>646</v>
      </c>
    </row>
    <row r="425" spans="2:47" s="1" customFormat="1" ht="13.5">
      <c r="B425" s="36"/>
      <c r="D425" s="169" t="s">
        <v>119</v>
      </c>
      <c r="F425" s="170" t="s">
        <v>645</v>
      </c>
      <c r="I425" s="171"/>
      <c r="L425" s="36"/>
      <c r="M425" s="172"/>
      <c r="N425" s="37"/>
      <c r="O425" s="37"/>
      <c r="P425" s="37"/>
      <c r="Q425" s="37"/>
      <c r="R425" s="37"/>
      <c r="S425" s="37"/>
      <c r="T425" s="65"/>
      <c r="AT425" s="19" t="s">
        <v>119</v>
      </c>
      <c r="AU425" s="19" t="s">
        <v>77</v>
      </c>
    </row>
    <row r="426" spans="2:65" s="1" customFormat="1" ht="22.5" customHeight="1">
      <c r="B426" s="156"/>
      <c r="C426" s="157" t="s">
        <v>647</v>
      </c>
      <c r="D426" s="157" t="s">
        <v>115</v>
      </c>
      <c r="E426" s="158" t="s">
        <v>648</v>
      </c>
      <c r="F426" s="159" t="s">
        <v>649</v>
      </c>
      <c r="G426" s="160" t="s">
        <v>642</v>
      </c>
      <c r="H426" s="161">
        <v>4</v>
      </c>
      <c r="I426" s="162"/>
      <c r="J426" s="163">
        <f>ROUND(I426*H426,2)</f>
        <v>0</v>
      </c>
      <c r="K426" s="159" t="s">
        <v>5</v>
      </c>
      <c r="L426" s="36"/>
      <c r="M426" s="164" t="s">
        <v>5</v>
      </c>
      <c r="N426" s="165" t="s">
        <v>40</v>
      </c>
      <c r="O426" s="37"/>
      <c r="P426" s="166">
        <f>O426*H426</f>
        <v>0</v>
      </c>
      <c r="Q426" s="166">
        <v>0</v>
      </c>
      <c r="R426" s="166">
        <f>Q426*H426</f>
        <v>0</v>
      </c>
      <c r="S426" s="166">
        <v>0</v>
      </c>
      <c r="T426" s="167">
        <f>S426*H426</f>
        <v>0</v>
      </c>
      <c r="AR426" s="19" t="s">
        <v>118</v>
      </c>
      <c r="AT426" s="19" t="s">
        <v>115</v>
      </c>
      <c r="AU426" s="19" t="s">
        <v>77</v>
      </c>
      <c r="AY426" s="19" t="s">
        <v>114</v>
      </c>
      <c r="BE426" s="168">
        <f>IF(N426="základní",J426,0)</f>
        <v>0</v>
      </c>
      <c r="BF426" s="168">
        <f>IF(N426="snížená",J426,0)</f>
        <v>0</v>
      </c>
      <c r="BG426" s="168">
        <f>IF(N426="zákl. přenesená",J426,0)</f>
        <v>0</v>
      </c>
      <c r="BH426" s="168">
        <f>IF(N426="sníž. přenesená",J426,0)</f>
        <v>0</v>
      </c>
      <c r="BI426" s="168">
        <f>IF(N426="nulová",J426,0)</f>
        <v>0</v>
      </c>
      <c r="BJ426" s="19" t="s">
        <v>77</v>
      </c>
      <c r="BK426" s="168">
        <f>ROUND(I426*H426,2)</f>
        <v>0</v>
      </c>
      <c r="BL426" s="19" t="s">
        <v>118</v>
      </c>
      <c r="BM426" s="19" t="s">
        <v>650</v>
      </c>
    </row>
    <row r="427" spans="2:47" s="1" customFormat="1" ht="13.5">
      <c r="B427" s="36"/>
      <c r="D427" s="169" t="s">
        <v>119</v>
      </c>
      <c r="F427" s="170" t="s">
        <v>649</v>
      </c>
      <c r="I427" s="171"/>
      <c r="L427" s="36"/>
      <c r="M427" s="172"/>
      <c r="N427" s="37"/>
      <c r="O427" s="37"/>
      <c r="P427" s="37"/>
      <c r="Q427" s="37"/>
      <c r="R427" s="37"/>
      <c r="S427" s="37"/>
      <c r="T427" s="65"/>
      <c r="AT427" s="19" t="s">
        <v>119</v>
      </c>
      <c r="AU427" s="19" t="s">
        <v>77</v>
      </c>
    </row>
    <row r="428" spans="2:65" s="1" customFormat="1" ht="22.5" customHeight="1">
      <c r="B428" s="156"/>
      <c r="C428" s="157" t="s">
        <v>393</v>
      </c>
      <c r="D428" s="157" t="s">
        <v>115</v>
      </c>
      <c r="E428" s="158" t="s">
        <v>651</v>
      </c>
      <c r="F428" s="159" t="s">
        <v>652</v>
      </c>
      <c r="G428" s="160" t="s">
        <v>642</v>
      </c>
      <c r="H428" s="161">
        <v>20</v>
      </c>
      <c r="I428" s="162"/>
      <c r="J428" s="163">
        <f>ROUND(I428*H428,2)</f>
        <v>0</v>
      </c>
      <c r="K428" s="159" t="s">
        <v>5</v>
      </c>
      <c r="L428" s="36"/>
      <c r="M428" s="164" t="s">
        <v>5</v>
      </c>
      <c r="N428" s="165" t="s">
        <v>40</v>
      </c>
      <c r="O428" s="37"/>
      <c r="P428" s="166">
        <f>O428*H428</f>
        <v>0</v>
      </c>
      <c r="Q428" s="166">
        <v>0</v>
      </c>
      <c r="R428" s="166">
        <f>Q428*H428</f>
        <v>0</v>
      </c>
      <c r="S428" s="166">
        <v>0</v>
      </c>
      <c r="T428" s="167">
        <f>S428*H428</f>
        <v>0</v>
      </c>
      <c r="AR428" s="19" t="s">
        <v>118</v>
      </c>
      <c r="AT428" s="19" t="s">
        <v>115</v>
      </c>
      <c r="AU428" s="19" t="s">
        <v>77</v>
      </c>
      <c r="AY428" s="19" t="s">
        <v>114</v>
      </c>
      <c r="BE428" s="168">
        <f>IF(N428="základní",J428,0)</f>
        <v>0</v>
      </c>
      <c r="BF428" s="168">
        <f>IF(N428="snížená",J428,0)</f>
        <v>0</v>
      </c>
      <c r="BG428" s="168">
        <f>IF(N428="zákl. přenesená",J428,0)</f>
        <v>0</v>
      </c>
      <c r="BH428" s="168">
        <f>IF(N428="sníž. přenesená",J428,0)</f>
        <v>0</v>
      </c>
      <c r="BI428" s="168">
        <f>IF(N428="nulová",J428,0)</f>
        <v>0</v>
      </c>
      <c r="BJ428" s="19" t="s">
        <v>77</v>
      </c>
      <c r="BK428" s="168">
        <f>ROUND(I428*H428,2)</f>
        <v>0</v>
      </c>
      <c r="BL428" s="19" t="s">
        <v>118</v>
      </c>
      <c r="BM428" s="19" t="s">
        <v>653</v>
      </c>
    </row>
    <row r="429" spans="2:47" s="1" customFormat="1" ht="13.5">
      <c r="B429" s="36"/>
      <c r="D429" s="169" t="s">
        <v>119</v>
      </c>
      <c r="F429" s="170" t="s">
        <v>652</v>
      </c>
      <c r="I429" s="171"/>
      <c r="L429" s="36"/>
      <c r="M429" s="172"/>
      <c r="N429" s="37"/>
      <c r="O429" s="37"/>
      <c r="P429" s="37"/>
      <c r="Q429" s="37"/>
      <c r="R429" s="37"/>
      <c r="S429" s="37"/>
      <c r="T429" s="65"/>
      <c r="AT429" s="19" t="s">
        <v>119</v>
      </c>
      <c r="AU429" s="19" t="s">
        <v>77</v>
      </c>
    </row>
    <row r="430" spans="2:65" s="1" customFormat="1" ht="22.5" customHeight="1">
      <c r="B430" s="156"/>
      <c r="C430" s="157" t="s">
        <v>654</v>
      </c>
      <c r="D430" s="157" t="s">
        <v>115</v>
      </c>
      <c r="E430" s="158" t="s">
        <v>655</v>
      </c>
      <c r="F430" s="159" t="s">
        <v>656</v>
      </c>
      <c r="G430" s="160" t="s">
        <v>642</v>
      </c>
      <c r="H430" s="161">
        <v>20</v>
      </c>
      <c r="I430" s="162"/>
      <c r="J430" s="163">
        <f>ROUND(I430*H430,2)</f>
        <v>0</v>
      </c>
      <c r="K430" s="159" t="s">
        <v>5</v>
      </c>
      <c r="L430" s="36"/>
      <c r="M430" s="164" t="s">
        <v>5</v>
      </c>
      <c r="N430" s="165" t="s">
        <v>40</v>
      </c>
      <c r="O430" s="37"/>
      <c r="P430" s="166">
        <f>O430*H430</f>
        <v>0</v>
      </c>
      <c r="Q430" s="166">
        <v>0</v>
      </c>
      <c r="R430" s="166">
        <f>Q430*H430</f>
        <v>0</v>
      </c>
      <c r="S430" s="166">
        <v>0</v>
      </c>
      <c r="T430" s="167">
        <f>S430*H430</f>
        <v>0</v>
      </c>
      <c r="AR430" s="19" t="s">
        <v>118</v>
      </c>
      <c r="AT430" s="19" t="s">
        <v>115</v>
      </c>
      <c r="AU430" s="19" t="s">
        <v>77</v>
      </c>
      <c r="AY430" s="19" t="s">
        <v>114</v>
      </c>
      <c r="BE430" s="168">
        <f>IF(N430="základní",J430,0)</f>
        <v>0</v>
      </c>
      <c r="BF430" s="168">
        <f>IF(N430="snížená",J430,0)</f>
        <v>0</v>
      </c>
      <c r="BG430" s="168">
        <f>IF(N430="zákl. přenesená",J430,0)</f>
        <v>0</v>
      </c>
      <c r="BH430" s="168">
        <f>IF(N430="sníž. přenesená",J430,0)</f>
        <v>0</v>
      </c>
      <c r="BI430" s="168">
        <f>IF(N430="nulová",J430,0)</f>
        <v>0</v>
      </c>
      <c r="BJ430" s="19" t="s">
        <v>77</v>
      </c>
      <c r="BK430" s="168">
        <f>ROUND(I430*H430,2)</f>
        <v>0</v>
      </c>
      <c r="BL430" s="19" t="s">
        <v>118</v>
      </c>
      <c r="BM430" s="19" t="s">
        <v>657</v>
      </c>
    </row>
    <row r="431" spans="2:47" s="1" customFormat="1" ht="13.5">
      <c r="B431" s="36"/>
      <c r="D431" s="169" t="s">
        <v>119</v>
      </c>
      <c r="F431" s="170" t="s">
        <v>656</v>
      </c>
      <c r="I431" s="171"/>
      <c r="L431" s="36"/>
      <c r="M431" s="172"/>
      <c r="N431" s="37"/>
      <c r="O431" s="37"/>
      <c r="P431" s="37"/>
      <c r="Q431" s="37"/>
      <c r="R431" s="37"/>
      <c r="S431" s="37"/>
      <c r="T431" s="65"/>
      <c r="AT431" s="19" t="s">
        <v>119</v>
      </c>
      <c r="AU431" s="19" t="s">
        <v>77</v>
      </c>
    </row>
    <row r="432" spans="2:65" s="1" customFormat="1" ht="22.5" customHeight="1">
      <c r="B432" s="156"/>
      <c r="C432" s="157" t="s">
        <v>397</v>
      </c>
      <c r="D432" s="157" t="s">
        <v>115</v>
      </c>
      <c r="E432" s="158" t="s">
        <v>658</v>
      </c>
      <c r="F432" s="159" t="s">
        <v>659</v>
      </c>
      <c r="G432" s="160" t="s">
        <v>660</v>
      </c>
      <c r="H432" s="161">
        <v>1</v>
      </c>
      <c r="I432" s="162"/>
      <c r="J432" s="163">
        <f>ROUND(I432*H432,2)</f>
        <v>0</v>
      </c>
      <c r="K432" s="159" t="s">
        <v>5</v>
      </c>
      <c r="L432" s="36"/>
      <c r="M432" s="164" t="s">
        <v>5</v>
      </c>
      <c r="N432" s="165" t="s">
        <v>40</v>
      </c>
      <c r="O432" s="37"/>
      <c r="P432" s="166">
        <f>O432*H432</f>
        <v>0</v>
      </c>
      <c r="Q432" s="166">
        <v>0</v>
      </c>
      <c r="R432" s="166">
        <f>Q432*H432</f>
        <v>0</v>
      </c>
      <c r="S432" s="166">
        <v>0</v>
      </c>
      <c r="T432" s="167">
        <f>S432*H432</f>
        <v>0</v>
      </c>
      <c r="AR432" s="19" t="s">
        <v>118</v>
      </c>
      <c r="AT432" s="19" t="s">
        <v>115</v>
      </c>
      <c r="AU432" s="19" t="s">
        <v>77</v>
      </c>
      <c r="AY432" s="19" t="s">
        <v>114</v>
      </c>
      <c r="BE432" s="168">
        <f>IF(N432="základní",J432,0)</f>
        <v>0</v>
      </c>
      <c r="BF432" s="168">
        <f>IF(N432="snížená",J432,0)</f>
        <v>0</v>
      </c>
      <c r="BG432" s="168">
        <f>IF(N432="zákl. přenesená",J432,0)</f>
        <v>0</v>
      </c>
      <c r="BH432" s="168">
        <f>IF(N432="sníž. přenesená",J432,0)</f>
        <v>0</v>
      </c>
      <c r="BI432" s="168">
        <f>IF(N432="nulová",J432,0)</f>
        <v>0</v>
      </c>
      <c r="BJ432" s="19" t="s">
        <v>77</v>
      </c>
      <c r="BK432" s="168">
        <f>ROUND(I432*H432,2)</f>
        <v>0</v>
      </c>
      <c r="BL432" s="19" t="s">
        <v>118</v>
      </c>
      <c r="BM432" s="19" t="s">
        <v>661</v>
      </c>
    </row>
    <row r="433" spans="2:47" s="1" customFormat="1" ht="13.5">
      <c r="B433" s="36"/>
      <c r="D433" s="169" t="s">
        <v>119</v>
      </c>
      <c r="F433" s="170" t="s">
        <v>659</v>
      </c>
      <c r="I433" s="171"/>
      <c r="L433" s="36"/>
      <c r="M433" s="172"/>
      <c r="N433" s="37"/>
      <c r="O433" s="37"/>
      <c r="P433" s="37"/>
      <c r="Q433" s="37"/>
      <c r="R433" s="37"/>
      <c r="S433" s="37"/>
      <c r="T433" s="65"/>
      <c r="AT433" s="19" t="s">
        <v>119</v>
      </c>
      <c r="AU433" s="19" t="s">
        <v>77</v>
      </c>
    </row>
    <row r="434" spans="2:65" s="1" customFormat="1" ht="22.5" customHeight="1">
      <c r="B434" s="156"/>
      <c r="C434" s="157" t="s">
        <v>662</v>
      </c>
      <c r="D434" s="157" t="s">
        <v>115</v>
      </c>
      <c r="E434" s="158" t="s">
        <v>663</v>
      </c>
      <c r="F434" s="159" t="s">
        <v>664</v>
      </c>
      <c r="G434" s="160" t="s">
        <v>642</v>
      </c>
      <c r="H434" s="161">
        <v>20</v>
      </c>
      <c r="I434" s="162"/>
      <c r="J434" s="163">
        <f>ROUND(I434*H434,2)</f>
        <v>0</v>
      </c>
      <c r="K434" s="159" t="s">
        <v>5</v>
      </c>
      <c r="L434" s="36"/>
      <c r="M434" s="164" t="s">
        <v>5</v>
      </c>
      <c r="N434" s="165" t="s">
        <v>40</v>
      </c>
      <c r="O434" s="37"/>
      <c r="P434" s="166">
        <f>O434*H434</f>
        <v>0</v>
      </c>
      <c r="Q434" s="166">
        <v>0</v>
      </c>
      <c r="R434" s="166">
        <f>Q434*H434</f>
        <v>0</v>
      </c>
      <c r="S434" s="166">
        <v>0</v>
      </c>
      <c r="T434" s="167">
        <f>S434*H434</f>
        <v>0</v>
      </c>
      <c r="AR434" s="19" t="s">
        <v>118</v>
      </c>
      <c r="AT434" s="19" t="s">
        <v>115</v>
      </c>
      <c r="AU434" s="19" t="s">
        <v>77</v>
      </c>
      <c r="AY434" s="19" t="s">
        <v>114</v>
      </c>
      <c r="BE434" s="168">
        <f>IF(N434="základní",J434,0)</f>
        <v>0</v>
      </c>
      <c r="BF434" s="168">
        <f>IF(N434="snížená",J434,0)</f>
        <v>0</v>
      </c>
      <c r="BG434" s="168">
        <f>IF(N434="zákl. přenesená",J434,0)</f>
        <v>0</v>
      </c>
      <c r="BH434" s="168">
        <f>IF(N434="sníž. přenesená",J434,0)</f>
        <v>0</v>
      </c>
      <c r="BI434" s="168">
        <f>IF(N434="nulová",J434,0)</f>
        <v>0</v>
      </c>
      <c r="BJ434" s="19" t="s">
        <v>77</v>
      </c>
      <c r="BK434" s="168">
        <f>ROUND(I434*H434,2)</f>
        <v>0</v>
      </c>
      <c r="BL434" s="19" t="s">
        <v>118</v>
      </c>
      <c r="BM434" s="19" t="s">
        <v>665</v>
      </c>
    </row>
    <row r="435" spans="2:47" s="1" customFormat="1" ht="13.5">
      <c r="B435" s="36"/>
      <c r="D435" s="169" t="s">
        <v>119</v>
      </c>
      <c r="F435" s="170" t="s">
        <v>664</v>
      </c>
      <c r="I435" s="171"/>
      <c r="L435" s="36"/>
      <c r="M435" s="172"/>
      <c r="N435" s="37"/>
      <c r="O435" s="37"/>
      <c r="P435" s="37"/>
      <c r="Q435" s="37"/>
      <c r="R435" s="37"/>
      <c r="S435" s="37"/>
      <c r="T435" s="65"/>
      <c r="AT435" s="19" t="s">
        <v>119</v>
      </c>
      <c r="AU435" s="19" t="s">
        <v>77</v>
      </c>
    </row>
    <row r="436" spans="2:65" s="1" customFormat="1" ht="22.5" customHeight="1">
      <c r="B436" s="156"/>
      <c r="C436" s="157" t="s">
        <v>399</v>
      </c>
      <c r="D436" s="157" t="s">
        <v>115</v>
      </c>
      <c r="E436" s="158" t="s">
        <v>666</v>
      </c>
      <c r="F436" s="159" t="s">
        <v>667</v>
      </c>
      <c r="G436" s="160" t="s">
        <v>117</v>
      </c>
      <c r="H436" s="161">
        <v>1</v>
      </c>
      <c r="I436" s="162"/>
      <c r="J436" s="163">
        <f>ROUND(I436*H436,2)</f>
        <v>0</v>
      </c>
      <c r="K436" s="159" t="s">
        <v>5</v>
      </c>
      <c r="L436" s="36"/>
      <c r="M436" s="164" t="s">
        <v>5</v>
      </c>
      <c r="N436" s="165" t="s">
        <v>40</v>
      </c>
      <c r="O436" s="37"/>
      <c r="P436" s="166">
        <f>O436*H436</f>
        <v>0</v>
      </c>
      <c r="Q436" s="166">
        <v>0</v>
      </c>
      <c r="R436" s="166">
        <f>Q436*H436</f>
        <v>0</v>
      </c>
      <c r="S436" s="166">
        <v>0</v>
      </c>
      <c r="T436" s="167">
        <f>S436*H436</f>
        <v>0</v>
      </c>
      <c r="AR436" s="19" t="s">
        <v>118</v>
      </c>
      <c r="AT436" s="19" t="s">
        <v>115</v>
      </c>
      <c r="AU436" s="19" t="s">
        <v>77</v>
      </c>
      <c r="AY436" s="19" t="s">
        <v>114</v>
      </c>
      <c r="BE436" s="168">
        <f>IF(N436="základní",J436,0)</f>
        <v>0</v>
      </c>
      <c r="BF436" s="168">
        <f>IF(N436="snížená",J436,0)</f>
        <v>0</v>
      </c>
      <c r="BG436" s="168">
        <f>IF(N436="zákl. přenesená",J436,0)</f>
        <v>0</v>
      </c>
      <c r="BH436" s="168">
        <f>IF(N436="sníž. přenesená",J436,0)</f>
        <v>0</v>
      </c>
      <c r="BI436" s="168">
        <f>IF(N436="nulová",J436,0)</f>
        <v>0</v>
      </c>
      <c r="BJ436" s="19" t="s">
        <v>77</v>
      </c>
      <c r="BK436" s="168">
        <f>ROUND(I436*H436,2)</f>
        <v>0</v>
      </c>
      <c r="BL436" s="19" t="s">
        <v>118</v>
      </c>
      <c r="BM436" s="19" t="s">
        <v>668</v>
      </c>
    </row>
    <row r="437" spans="2:47" s="1" customFormat="1" ht="13.5">
      <c r="B437" s="36"/>
      <c r="D437" s="169" t="s">
        <v>119</v>
      </c>
      <c r="F437" s="170" t="s">
        <v>667</v>
      </c>
      <c r="I437" s="171"/>
      <c r="L437" s="36"/>
      <c r="M437" s="172"/>
      <c r="N437" s="37"/>
      <c r="O437" s="37"/>
      <c r="P437" s="37"/>
      <c r="Q437" s="37"/>
      <c r="R437" s="37"/>
      <c r="S437" s="37"/>
      <c r="T437" s="65"/>
      <c r="AT437" s="19" t="s">
        <v>119</v>
      </c>
      <c r="AU437" s="19" t="s">
        <v>77</v>
      </c>
    </row>
    <row r="438" spans="2:65" s="1" customFormat="1" ht="31.5" customHeight="1">
      <c r="B438" s="156"/>
      <c r="C438" s="157" t="s">
        <v>669</v>
      </c>
      <c r="D438" s="157" t="s">
        <v>115</v>
      </c>
      <c r="E438" s="158" t="s">
        <v>670</v>
      </c>
      <c r="F438" s="159" t="s">
        <v>671</v>
      </c>
      <c r="G438" s="160" t="s">
        <v>660</v>
      </c>
      <c r="H438" s="161">
        <v>1</v>
      </c>
      <c r="I438" s="162"/>
      <c r="J438" s="163">
        <f>ROUND(I438*H438,2)</f>
        <v>0</v>
      </c>
      <c r="K438" s="159" t="s">
        <v>5</v>
      </c>
      <c r="L438" s="36"/>
      <c r="M438" s="164" t="s">
        <v>5</v>
      </c>
      <c r="N438" s="165" t="s">
        <v>40</v>
      </c>
      <c r="O438" s="37"/>
      <c r="P438" s="166">
        <f>O438*H438</f>
        <v>0</v>
      </c>
      <c r="Q438" s="166">
        <v>0</v>
      </c>
      <c r="R438" s="166">
        <f>Q438*H438</f>
        <v>0</v>
      </c>
      <c r="S438" s="166">
        <v>0</v>
      </c>
      <c r="T438" s="167">
        <f>S438*H438</f>
        <v>0</v>
      </c>
      <c r="AR438" s="19" t="s">
        <v>118</v>
      </c>
      <c r="AT438" s="19" t="s">
        <v>115</v>
      </c>
      <c r="AU438" s="19" t="s">
        <v>77</v>
      </c>
      <c r="AY438" s="19" t="s">
        <v>114</v>
      </c>
      <c r="BE438" s="168">
        <f>IF(N438="základní",J438,0)</f>
        <v>0</v>
      </c>
      <c r="BF438" s="168">
        <f>IF(N438="snížená",J438,0)</f>
        <v>0</v>
      </c>
      <c r="BG438" s="168">
        <f>IF(N438="zákl. přenesená",J438,0)</f>
        <v>0</v>
      </c>
      <c r="BH438" s="168">
        <f>IF(N438="sníž. přenesená",J438,0)</f>
        <v>0</v>
      </c>
      <c r="BI438" s="168">
        <f>IF(N438="nulová",J438,0)</f>
        <v>0</v>
      </c>
      <c r="BJ438" s="19" t="s">
        <v>77</v>
      </c>
      <c r="BK438" s="168">
        <f>ROUND(I438*H438,2)</f>
        <v>0</v>
      </c>
      <c r="BL438" s="19" t="s">
        <v>118</v>
      </c>
      <c r="BM438" s="19" t="s">
        <v>672</v>
      </c>
    </row>
    <row r="439" spans="2:47" s="1" customFormat="1" ht="27">
      <c r="B439" s="36"/>
      <c r="D439" s="169" t="s">
        <v>119</v>
      </c>
      <c r="F439" s="170" t="s">
        <v>671</v>
      </c>
      <c r="I439" s="171"/>
      <c r="L439" s="36"/>
      <c r="M439" s="172"/>
      <c r="N439" s="37"/>
      <c r="O439" s="37"/>
      <c r="P439" s="37"/>
      <c r="Q439" s="37"/>
      <c r="R439" s="37"/>
      <c r="S439" s="37"/>
      <c r="T439" s="65"/>
      <c r="AT439" s="19" t="s">
        <v>119</v>
      </c>
      <c r="AU439" s="19" t="s">
        <v>77</v>
      </c>
    </row>
    <row r="440" spans="2:65" s="1" customFormat="1" ht="22.5" customHeight="1">
      <c r="B440" s="156"/>
      <c r="C440" s="157" t="s">
        <v>405</v>
      </c>
      <c r="D440" s="157" t="s">
        <v>115</v>
      </c>
      <c r="E440" s="158" t="s">
        <v>673</v>
      </c>
      <c r="F440" s="159" t="s">
        <v>674</v>
      </c>
      <c r="G440" s="160" t="s">
        <v>117</v>
      </c>
      <c r="H440" s="161">
        <v>128</v>
      </c>
      <c r="I440" s="162"/>
      <c r="J440" s="163">
        <f>ROUND(I440*H440,2)</f>
        <v>0</v>
      </c>
      <c r="K440" s="159" t="s">
        <v>5</v>
      </c>
      <c r="L440" s="36"/>
      <c r="M440" s="164" t="s">
        <v>5</v>
      </c>
      <c r="N440" s="165" t="s">
        <v>40</v>
      </c>
      <c r="O440" s="37"/>
      <c r="P440" s="166">
        <f>O440*H440</f>
        <v>0</v>
      </c>
      <c r="Q440" s="166">
        <v>0</v>
      </c>
      <c r="R440" s="166">
        <f>Q440*H440</f>
        <v>0</v>
      </c>
      <c r="S440" s="166">
        <v>0</v>
      </c>
      <c r="T440" s="167">
        <f>S440*H440</f>
        <v>0</v>
      </c>
      <c r="AR440" s="19" t="s">
        <v>118</v>
      </c>
      <c r="AT440" s="19" t="s">
        <v>115</v>
      </c>
      <c r="AU440" s="19" t="s">
        <v>77</v>
      </c>
      <c r="AY440" s="19" t="s">
        <v>114</v>
      </c>
      <c r="BE440" s="168">
        <f>IF(N440="základní",J440,0)</f>
        <v>0</v>
      </c>
      <c r="BF440" s="168">
        <f>IF(N440="snížená",J440,0)</f>
        <v>0</v>
      </c>
      <c r="BG440" s="168">
        <f>IF(N440="zákl. přenesená",J440,0)</f>
        <v>0</v>
      </c>
      <c r="BH440" s="168">
        <f>IF(N440="sníž. přenesená",J440,0)</f>
        <v>0</v>
      </c>
      <c r="BI440" s="168">
        <f>IF(N440="nulová",J440,0)</f>
        <v>0</v>
      </c>
      <c r="BJ440" s="19" t="s">
        <v>77</v>
      </c>
      <c r="BK440" s="168">
        <f>ROUND(I440*H440,2)</f>
        <v>0</v>
      </c>
      <c r="BL440" s="19" t="s">
        <v>118</v>
      </c>
      <c r="BM440" s="19" t="s">
        <v>675</v>
      </c>
    </row>
    <row r="441" spans="2:47" s="1" customFormat="1" ht="13.5">
      <c r="B441" s="36"/>
      <c r="D441" s="169" t="s">
        <v>119</v>
      </c>
      <c r="F441" s="170" t="s">
        <v>674</v>
      </c>
      <c r="I441" s="171"/>
      <c r="L441" s="36"/>
      <c r="M441" s="172"/>
      <c r="N441" s="37"/>
      <c r="O441" s="37"/>
      <c r="P441" s="37"/>
      <c r="Q441" s="37"/>
      <c r="R441" s="37"/>
      <c r="S441" s="37"/>
      <c r="T441" s="65"/>
      <c r="AT441" s="19" t="s">
        <v>119</v>
      </c>
      <c r="AU441" s="19" t="s">
        <v>77</v>
      </c>
    </row>
    <row r="442" spans="2:65" s="1" customFormat="1" ht="22.5" customHeight="1">
      <c r="B442" s="156"/>
      <c r="C442" s="157" t="s">
        <v>676</v>
      </c>
      <c r="D442" s="157" t="s">
        <v>115</v>
      </c>
      <c r="E442" s="158" t="s">
        <v>677</v>
      </c>
      <c r="F442" s="159" t="s">
        <v>678</v>
      </c>
      <c r="G442" s="160" t="s">
        <v>117</v>
      </c>
      <c r="H442" s="161">
        <v>18</v>
      </c>
      <c r="I442" s="162"/>
      <c r="J442" s="163">
        <f>ROUND(I442*H442,2)</f>
        <v>0</v>
      </c>
      <c r="K442" s="159" t="s">
        <v>5</v>
      </c>
      <c r="L442" s="36"/>
      <c r="M442" s="164" t="s">
        <v>5</v>
      </c>
      <c r="N442" s="165" t="s">
        <v>40</v>
      </c>
      <c r="O442" s="37"/>
      <c r="P442" s="166">
        <f>O442*H442</f>
        <v>0</v>
      </c>
      <c r="Q442" s="166">
        <v>0</v>
      </c>
      <c r="R442" s="166">
        <f>Q442*H442</f>
        <v>0</v>
      </c>
      <c r="S442" s="166">
        <v>0</v>
      </c>
      <c r="T442" s="167">
        <f>S442*H442</f>
        <v>0</v>
      </c>
      <c r="AR442" s="19" t="s">
        <v>118</v>
      </c>
      <c r="AT442" s="19" t="s">
        <v>115</v>
      </c>
      <c r="AU442" s="19" t="s">
        <v>77</v>
      </c>
      <c r="AY442" s="19" t="s">
        <v>114</v>
      </c>
      <c r="BE442" s="168">
        <f>IF(N442="základní",J442,0)</f>
        <v>0</v>
      </c>
      <c r="BF442" s="168">
        <f>IF(N442="snížená",J442,0)</f>
        <v>0</v>
      </c>
      <c r="BG442" s="168">
        <f>IF(N442="zákl. přenesená",J442,0)</f>
        <v>0</v>
      </c>
      <c r="BH442" s="168">
        <f>IF(N442="sníž. přenesená",J442,0)</f>
        <v>0</v>
      </c>
      <c r="BI442" s="168">
        <f>IF(N442="nulová",J442,0)</f>
        <v>0</v>
      </c>
      <c r="BJ442" s="19" t="s">
        <v>77</v>
      </c>
      <c r="BK442" s="168">
        <f>ROUND(I442*H442,2)</f>
        <v>0</v>
      </c>
      <c r="BL442" s="19" t="s">
        <v>118</v>
      </c>
      <c r="BM442" s="19" t="s">
        <v>679</v>
      </c>
    </row>
    <row r="443" spans="2:47" s="1" customFormat="1" ht="13.5">
      <c r="B443" s="36"/>
      <c r="D443" s="169" t="s">
        <v>119</v>
      </c>
      <c r="F443" s="170" t="s">
        <v>678</v>
      </c>
      <c r="I443" s="171"/>
      <c r="L443" s="36"/>
      <c r="M443" s="172"/>
      <c r="N443" s="37"/>
      <c r="O443" s="37"/>
      <c r="P443" s="37"/>
      <c r="Q443" s="37"/>
      <c r="R443" s="37"/>
      <c r="S443" s="37"/>
      <c r="T443" s="65"/>
      <c r="AT443" s="19" t="s">
        <v>119</v>
      </c>
      <c r="AU443" s="19" t="s">
        <v>77</v>
      </c>
    </row>
    <row r="444" spans="2:65" s="1" customFormat="1" ht="22.5" customHeight="1">
      <c r="B444" s="156"/>
      <c r="C444" s="157" t="s">
        <v>408</v>
      </c>
      <c r="D444" s="157" t="s">
        <v>115</v>
      </c>
      <c r="E444" s="158" t="s">
        <v>680</v>
      </c>
      <c r="F444" s="159" t="s">
        <v>681</v>
      </c>
      <c r="G444" s="160" t="s">
        <v>147</v>
      </c>
      <c r="H444" s="161">
        <v>150</v>
      </c>
      <c r="I444" s="162"/>
      <c r="J444" s="163">
        <f>ROUND(I444*H444,2)</f>
        <v>0</v>
      </c>
      <c r="K444" s="159" t="s">
        <v>5</v>
      </c>
      <c r="L444" s="36"/>
      <c r="M444" s="164" t="s">
        <v>5</v>
      </c>
      <c r="N444" s="165" t="s">
        <v>40</v>
      </c>
      <c r="O444" s="37"/>
      <c r="P444" s="166">
        <f>O444*H444</f>
        <v>0</v>
      </c>
      <c r="Q444" s="166">
        <v>0</v>
      </c>
      <c r="R444" s="166">
        <f>Q444*H444</f>
        <v>0</v>
      </c>
      <c r="S444" s="166">
        <v>0</v>
      </c>
      <c r="T444" s="167">
        <f>S444*H444</f>
        <v>0</v>
      </c>
      <c r="AR444" s="19" t="s">
        <v>118</v>
      </c>
      <c r="AT444" s="19" t="s">
        <v>115</v>
      </c>
      <c r="AU444" s="19" t="s">
        <v>77</v>
      </c>
      <c r="AY444" s="19" t="s">
        <v>114</v>
      </c>
      <c r="BE444" s="168">
        <f>IF(N444="základní",J444,0)</f>
        <v>0</v>
      </c>
      <c r="BF444" s="168">
        <f>IF(N444="snížená",J444,0)</f>
        <v>0</v>
      </c>
      <c r="BG444" s="168">
        <f>IF(N444="zákl. přenesená",J444,0)</f>
        <v>0</v>
      </c>
      <c r="BH444" s="168">
        <f>IF(N444="sníž. přenesená",J444,0)</f>
        <v>0</v>
      </c>
      <c r="BI444" s="168">
        <f>IF(N444="nulová",J444,0)</f>
        <v>0</v>
      </c>
      <c r="BJ444" s="19" t="s">
        <v>77</v>
      </c>
      <c r="BK444" s="168">
        <f>ROUND(I444*H444,2)</f>
        <v>0</v>
      </c>
      <c r="BL444" s="19" t="s">
        <v>118</v>
      </c>
      <c r="BM444" s="19" t="s">
        <v>682</v>
      </c>
    </row>
    <row r="445" spans="2:47" s="1" customFormat="1" ht="13.5">
      <c r="B445" s="36"/>
      <c r="D445" s="169" t="s">
        <v>119</v>
      </c>
      <c r="F445" s="170" t="s">
        <v>681</v>
      </c>
      <c r="I445" s="171"/>
      <c r="L445" s="36"/>
      <c r="M445" s="172"/>
      <c r="N445" s="37"/>
      <c r="O445" s="37"/>
      <c r="P445" s="37"/>
      <c r="Q445" s="37"/>
      <c r="R445" s="37"/>
      <c r="S445" s="37"/>
      <c r="T445" s="65"/>
      <c r="AT445" s="19" t="s">
        <v>119</v>
      </c>
      <c r="AU445" s="19" t="s">
        <v>77</v>
      </c>
    </row>
    <row r="446" spans="2:65" s="1" customFormat="1" ht="22.5" customHeight="1">
      <c r="B446" s="156"/>
      <c r="C446" s="157" t="s">
        <v>683</v>
      </c>
      <c r="D446" s="157" t="s">
        <v>115</v>
      </c>
      <c r="E446" s="158" t="s">
        <v>684</v>
      </c>
      <c r="F446" s="159" t="s">
        <v>685</v>
      </c>
      <c r="G446" s="160" t="s">
        <v>147</v>
      </c>
      <c r="H446" s="161">
        <v>120</v>
      </c>
      <c r="I446" s="162"/>
      <c r="J446" s="163">
        <f>ROUND(I446*H446,2)</f>
        <v>0</v>
      </c>
      <c r="K446" s="159" t="s">
        <v>5</v>
      </c>
      <c r="L446" s="36"/>
      <c r="M446" s="164" t="s">
        <v>5</v>
      </c>
      <c r="N446" s="165" t="s">
        <v>40</v>
      </c>
      <c r="O446" s="37"/>
      <c r="P446" s="166">
        <f>O446*H446</f>
        <v>0</v>
      </c>
      <c r="Q446" s="166">
        <v>0</v>
      </c>
      <c r="R446" s="166">
        <f>Q446*H446</f>
        <v>0</v>
      </c>
      <c r="S446" s="166">
        <v>0</v>
      </c>
      <c r="T446" s="167">
        <f>S446*H446</f>
        <v>0</v>
      </c>
      <c r="AR446" s="19" t="s">
        <v>118</v>
      </c>
      <c r="AT446" s="19" t="s">
        <v>115</v>
      </c>
      <c r="AU446" s="19" t="s">
        <v>77</v>
      </c>
      <c r="AY446" s="19" t="s">
        <v>114</v>
      </c>
      <c r="BE446" s="168">
        <f>IF(N446="základní",J446,0)</f>
        <v>0</v>
      </c>
      <c r="BF446" s="168">
        <f>IF(N446="snížená",J446,0)</f>
        <v>0</v>
      </c>
      <c r="BG446" s="168">
        <f>IF(N446="zákl. přenesená",J446,0)</f>
        <v>0</v>
      </c>
      <c r="BH446" s="168">
        <f>IF(N446="sníž. přenesená",J446,0)</f>
        <v>0</v>
      </c>
      <c r="BI446" s="168">
        <f>IF(N446="nulová",J446,0)</f>
        <v>0</v>
      </c>
      <c r="BJ446" s="19" t="s">
        <v>77</v>
      </c>
      <c r="BK446" s="168">
        <f>ROUND(I446*H446,2)</f>
        <v>0</v>
      </c>
      <c r="BL446" s="19" t="s">
        <v>118</v>
      </c>
      <c r="BM446" s="19" t="s">
        <v>686</v>
      </c>
    </row>
    <row r="447" spans="2:47" s="1" customFormat="1" ht="13.5">
      <c r="B447" s="36"/>
      <c r="D447" s="169" t="s">
        <v>119</v>
      </c>
      <c r="F447" s="170" t="s">
        <v>685</v>
      </c>
      <c r="I447" s="171"/>
      <c r="L447" s="36"/>
      <c r="M447" s="172"/>
      <c r="N447" s="37"/>
      <c r="O447" s="37"/>
      <c r="P447" s="37"/>
      <c r="Q447" s="37"/>
      <c r="R447" s="37"/>
      <c r="S447" s="37"/>
      <c r="T447" s="65"/>
      <c r="AT447" s="19" t="s">
        <v>119</v>
      </c>
      <c r="AU447" s="19" t="s">
        <v>77</v>
      </c>
    </row>
    <row r="448" spans="2:65" s="1" customFormat="1" ht="22.5" customHeight="1">
      <c r="B448" s="156"/>
      <c r="C448" s="157" t="s">
        <v>412</v>
      </c>
      <c r="D448" s="157" t="s">
        <v>115</v>
      </c>
      <c r="E448" s="158" t="s">
        <v>687</v>
      </c>
      <c r="F448" s="159" t="s">
        <v>688</v>
      </c>
      <c r="G448" s="160" t="s">
        <v>147</v>
      </c>
      <c r="H448" s="161">
        <v>30</v>
      </c>
      <c r="I448" s="162"/>
      <c r="J448" s="163">
        <f>ROUND(I448*H448,2)</f>
        <v>0</v>
      </c>
      <c r="K448" s="159" t="s">
        <v>5</v>
      </c>
      <c r="L448" s="36"/>
      <c r="M448" s="164" t="s">
        <v>5</v>
      </c>
      <c r="N448" s="165" t="s">
        <v>40</v>
      </c>
      <c r="O448" s="37"/>
      <c r="P448" s="166">
        <f>O448*H448</f>
        <v>0</v>
      </c>
      <c r="Q448" s="166">
        <v>0</v>
      </c>
      <c r="R448" s="166">
        <f>Q448*H448</f>
        <v>0</v>
      </c>
      <c r="S448" s="166">
        <v>0</v>
      </c>
      <c r="T448" s="167">
        <f>S448*H448</f>
        <v>0</v>
      </c>
      <c r="AR448" s="19" t="s">
        <v>118</v>
      </c>
      <c r="AT448" s="19" t="s">
        <v>115</v>
      </c>
      <c r="AU448" s="19" t="s">
        <v>77</v>
      </c>
      <c r="AY448" s="19" t="s">
        <v>114</v>
      </c>
      <c r="BE448" s="168">
        <f>IF(N448="základní",J448,0)</f>
        <v>0</v>
      </c>
      <c r="BF448" s="168">
        <f>IF(N448="snížená",J448,0)</f>
        <v>0</v>
      </c>
      <c r="BG448" s="168">
        <f>IF(N448="zákl. přenesená",J448,0)</f>
        <v>0</v>
      </c>
      <c r="BH448" s="168">
        <f>IF(N448="sníž. přenesená",J448,0)</f>
        <v>0</v>
      </c>
      <c r="BI448" s="168">
        <f>IF(N448="nulová",J448,0)</f>
        <v>0</v>
      </c>
      <c r="BJ448" s="19" t="s">
        <v>77</v>
      </c>
      <c r="BK448" s="168">
        <f>ROUND(I448*H448,2)</f>
        <v>0</v>
      </c>
      <c r="BL448" s="19" t="s">
        <v>118</v>
      </c>
      <c r="BM448" s="19" t="s">
        <v>689</v>
      </c>
    </row>
    <row r="449" spans="2:47" s="1" customFormat="1" ht="13.5">
      <c r="B449" s="36"/>
      <c r="D449" s="169" t="s">
        <v>119</v>
      </c>
      <c r="F449" s="170" t="s">
        <v>688</v>
      </c>
      <c r="I449" s="171"/>
      <c r="L449" s="36"/>
      <c r="M449" s="172"/>
      <c r="N449" s="37"/>
      <c r="O449" s="37"/>
      <c r="P449" s="37"/>
      <c r="Q449" s="37"/>
      <c r="R449" s="37"/>
      <c r="S449" s="37"/>
      <c r="T449" s="65"/>
      <c r="AT449" s="19" t="s">
        <v>119</v>
      </c>
      <c r="AU449" s="19" t="s">
        <v>77</v>
      </c>
    </row>
    <row r="450" spans="2:65" s="1" customFormat="1" ht="22.5" customHeight="1">
      <c r="B450" s="156"/>
      <c r="C450" s="157" t="s">
        <v>690</v>
      </c>
      <c r="D450" s="157" t="s">
        <v>115</v>
      </c>
      <c r="E450" s="158" t="s">
        <v>691</v>
      </c>
      <c r="F450" s="159" t="s">
        <v>692</v>
      </c>
      <c r="G450" s="160" t="s">
        <v>147</v>
      </c>
      <c r="H450" s="161">
        <v>7</v>
      </c>
      <c r="I450" s="162"/>
      <c r="J450" s="163">
        <f>ROUND(I450*H450,2)</f>
        <v>0</v>
      </c>
      <c r="K450" s="159" t="s">
        <v>5</v>
      </c>
      <c r="L450" s="36"/>
      <c r="M450" s="164" t="s">
        <v>5</v>
      </c>
      <c r="N450" s="165" t="s">
        <v>40</v>
      </c>
      <c r="O450" s="37"/>
      <c r="P450" s="166">
        <f>O450*H450</f>
        <v>0</v>
      </c>
      <c r="Q450" s="166">
        <v>0</v>
      </c>
      <c r="R450" s="166">
        <f>Q450*H450</f>
        <v>0</v>
      </c>
      <c r="S450" s="166">
        <v>0</v>
      </c>
      <c r="T450" s="167">
        <f>S450*H450</f>
        <v>0</v>
      </c>
      <c r="AR450" s="19" t="s">
        <v>118</v>
      </c>
      <c r="AT450" s="19" t="s">
        <v>115</v>
      </c>
      <c r="AU450" s="19" t="s">
        <v>77</v>
      </c>
      <c r="AY450" s="19" t="s">
        <v>114</v>
      </c>
      <c r="BE450" s="168">
        <f>IF(N450="základní",J450,0)</f>
        <v>0</v>
      </c>
      <c r="BF450" s="168">
        <f>IF(N450="snížená",J450,0)</f>
        <v>0</v>
      </c>
      <c r="BG450" s="168">
        <f>IF(N450="zákl. přenesená",J450,0)</f>
        <v>0</v>
      </c>
      <c r="BH450" s="168">
        <f>IF(N450="sníž. přenesená",J450,0)</f>
        <v>0</v>
      </c>
      <c r="BI450" s="168">
        <f>IF(N450="nulová",J450,0)</f>
        <v>0</v>
      </c>
      <c r="BJ450" s="19" t="s">
        <v>77</v>
      </c>
      <c r="BK450" s="168">
        <f>ROUND(I450*H450,2)</f>
        <v>0</v>
      </c>
      <c r="BL450" s="19" t="s">
        <v>118</v>
      </c>
      <c r="BM450" s="19" t="s">
        <v>693</v>
      </c>
    </row>
    <row r="451" spans="2:47" s="1" customFormat="1" ht="13.5">
      <c r="B451" s="36"/>
      <c r="D451" s="169" t="s">
        <v>119</v>
      </c>
      <c r="F451" s="170" t="s">
        <v>692</v>
      </c>
      <c r="I451" s="171"/>
      <c r="L451" s="36"/>
      <c r="M451" s="172"/>
      <c r="N451" s="37"/>
      <c r="O451" s="37"/>
      <c r="P451" s="37"/>
      <c r="Q451" s="37"/>
      <c r="R451" s="37"/>
      <c r="S451" s="37"/>
      <c r="T451" s="65"/>
      <c r="AT451" s="19" t="s">
        <v>119</v>
      </c>
      <c r="AU451" s="19" t="s">
        <v>77</v>
      </c>
    </row>
    <row r="452" spans="2:65" s="1" customFormat="1" ht="22.5" customHeight="1">
      <c r="B452" s="156"/>
      <c r="C452" s="157" t="s">
        <v>415</v>
      </c>
      <c r="D452" s="157" t="s">
        <v>115</v>
      </c>
      <c r="E452" s="158" t="s">
        <v>694</v>
      </c>
      <c r="F452" s="159" t="s">
        <v>695</v>
      </c>
      <c r="G452" s="160" t="s">
        <v>117</v>
      </c>
      <c r="H452" s="161">
        <v>20</v>
      </c>
      <c r="I452" s="162"/>
      <c r="J452" s="163">
        <f>ROUND(I452*H452,2)</f>
        <v>0</v>
      </c>
      <c r="K452" s="159" t="s">
        <v>5</v>
      </c>
      <c r="L452" s="36"/>
      <c r="M452" s="164" t="s">
        <v>5</v>
      </c>
      <c r="N452" s="165" t="s">
        <v>40</v>
      </c>
      <c r="O452" s="37"/>
      <c r="P452" s="166">
        <f>O452*H452</f>
        <v>0</v>
      </c>
      <c r="Q452" s="166">
        <v>0</v>
      </c>
      <c r="R452" s="166">
        <f>Q452*H452</f>
        <v>0</v>
      </c>
      <c r="S452" s="166">
        <v>0</v>
      </c>
      <c r="T452" s="167">
        <f>S452*H452</f>
        <v>0</v>
      </c>
      <c r="AR452" s="19" t="s">
        <v>118</v>
      </c>
      <c r="AT452" s="19" t="s">
        <v>115</v>
      </c>
      <c r="AU452" s="19" t="s">
        <v>77</v>
      </c>
      <c r="AY452" s="19" t="s">
        <v>114</v>
      </c>
      <c r="BE452" s="168">
        <f>IF(N452="základní",J452,0)</f>
        <v>0</v>
      </c>
      <c r="BF452" s="168">
        <f>IF(N452="snížená",J452,0)</f>
        <v>0</v>
      </c>
      <c r="BG452" s="168">
        <f>IF(N452="zákl. přenesená",J452,0)</f>
        <v>0</v>
      </c>
      <c r="BH452" s="168">
        <f>IF(N452="sníž. přenesená",J452,0)</f>
        <v>0</v>
      </c>
      <c r="BI452" s="168">
        <f>IF(N452="nulová",J452,0)</f>
        <v>0</v>
      </c>
      <c r="BJ452" s="19" t="s">
        <v>77</v>
      </c>
      <c r="BK452" s="168">
        <f>ROUND(I452*H452,2)</f>
        <v>0</v>
      </c>
      <c r="BL452" s="19" t="s">
        <v>118</v>
      </c>
      <c r="BM452" s="19" t="s">
        <v>696</v>
      </c>
    </row>
    <row r="453" spans="2:47" s="1" customFormat="1" ht="13.5">
      <c r="B453" s="36"/>
      <c r="D453" s="169" t="s">
        <v>119</v>
      </c>
      <c r="F453" s="170" t="s">
        <v>695</v>
      </c>
      <c r="I453" s="171"/>
      <c r="L453" s="36"/>
      <c r="M453" s="172"/>
      <c r="N453" s="37"/>
      <c r="O453" s="37"/>
      <c r="P453" s="37"/>
      <c r="Q453" s="37"/>
      <c r="R453" s="37"/>
      <c r="S453" s="37"/>
      <c r="T453" s="65"/>
      <c r="AT453" s="19" t="s">
        <v>119</v>
      </c>
      <c r="AU453" s="19" t="s">
        <v>77</v>
      </c>
    </row>
    <row r="454" spans="2:65" s="1" customFormat="1" ht="22.5" customHeight="1">
      <c r="B454" s="156"/>
      <c r="C454" s="157" t="s">
        <v>697</v>
      </c>
      <c r="D454" s="157" t="s">
        <v>115</v>
      </c>
      <c r="E454" s="158" t="s">
        <v>698</v>
      </c>
      <c r="F454" s="159" t="s">
        <v>699</v>
      </c>
      <c r="G454" s="160" t="s">
        <v>117</v>
      </c>
      <c r="H454" s="161">
        <v>15</v>
      </c>
      <c r="I454" s="162"/>
      <c r="J454" s="163">
        <f>ROUND(I454*H454,2)</f>
        <v>0</v>
      </c>
      <c r="K454" s="159" t="s">
        <v>5</v>
      </c>
      <c r="L454" s="36"/>
      <c r="M454" s="164" t="s">
        <v>5</v>
      </c>
      <c r="N454" s="165" t="s">
        <v>40</v>
      </c>
      <c r="O454" s="37"/>
      <c r="P454" s="166">
        <f>O454*H454</f>
        <v>0</v>
      </c>
      <c r="Q454" s="166">
        <v>0</v>
      </c>
      <c r="R454" s="166">
        <f>Q454*H454</f>
        <v>0</v>
      </c>
      <c r="S454" s="166">
        <v>0</v>
      </c>
      <c r="T454" s="167">
        <f>S454*H454</f>
        <v>0</v>
      </c>
      <c r="AR454" s="19" t="s">
        <v>118</v>
      </c>
      <c r="AT454" s="19" t="s">
        <v>115</v>
      </c>
      <c r="AU454" s="19" t="s">
        <v>77</v>
      </c>
      <c r="AY454" s="19" t="s">
        <v>114</v>
      </c>
      <c r="BE454" s="168">
        <f>IF(N454="základní",J454,0)</f>
        <v>0</v>
      </c>
      <c r="BF454" s="168">
        <f>IF(N454="snížená",J454,0)</f>
        <v>0</v>
      </c>
      <c r="BG454" s="168">
        <f>IF(N454="zákl. přenesená",J454,0)</f>
        <v>0</v>
      </c>
      <c r="BH454" s="168">
        <f>IF(N454="sníž. přenesená",J454,0)</f>
        <v>0</v>
      </c>
      <c r="BI454" s="168">
        <f>IF(N454="nulová",J454,0)</f>
        <v>0</v>
      </c>
      <c r="BJ454" s="19" t="s">
        <v>77</v>
      </c>
      <c r="BK454" s="168">
        <f>ROUND(I454*H454,2)</f>
        <v>0</v>
      </c>
      <c r="BL454" s="19" t="s">
        <v>118</v>
      </c>
      <c r="BM454" s="19" t="s">
        <v>700</v>
      </c>
    </row>
    <row r="455" spans="2:47" s="1" customFormat="1" ht="13.5">
      <c r="B455" s="36"/>
      <c r="D455" s="169" t="s">
        <v>119</v>
      </c>
      <c r="F455" s="170" t="s">
        <v>699</v>
      </c>
      <c r="I455" s="171"/>
      <c r="L455" s="36"/>
      <c r="M455" s="172"/>
      <c r="N455" s="37"/>
      <c r="O455" s="37"/>
      <c r="P455" s="37"/>
      <c r="Q455" s="37"/>
      <c r="R455" s="37"/>
      <c r="S455" s="37"/>
      <c r="T455" s="65"/>
      <c r="AT455" s="19" t="s">
        <v>119</v>
      </c>
      <c r="AU455" s="19" t="s">
        <v>77</v>
      </c>
    </row>
    <row r="456" spans="2:65" s="1" customFormat="1" ht="22.5" customHeight="1">
      <c r="B456" s="156"/>
      <c r="C456" s="157" t="s">
        <v>419</v>
      </c>
      <c r="D456" s="157" t="s">
        <v>115</v>
      </c>
      <c r="E456" s="158" t="s">
        <v>701</v>
      </c>
      <c r="F456" s="159" t="s">
        <v>702</v>
      </c>
      <c r="G456" s="160" t="s">
        <v>117</v>
      </c>
      <c r="H456" s="161">
        <v>11</v>
      </c>
      <c r="I456" s="162"/>
      <c r="J456" s="163">
        <f>ROUND(I456*H456,2)</f>
        <v>0</v>
      </c>
      <c r="K456" s="159" t="s">
        <v>5</v>
      </c>
      <c r="L456" s="36"/>
      <c r="M456" s="164" t="s">
        <v>5</v>
      </c>
      <c r="N456" s="165" t="s">
        <v>40</v>
      </c>
      <c r="O456" s="37"/>
      <c r="P456" s="166">
        <f>O456*H456</f>
        <v>0</v>
      </c>
      <c r="Q456" s="166">
        <v>0</v>
      </c>
      <c r="R456" s="166">
        <f>Q456*H456</f>
        <v>0</v>
      </c>
      <c r="S456" s="166">
        <v>0</v>
      </c>
      <c r="T456" s="167">
        <f>S456*H456</f>
        <v>0</v>
      </c>
      <c r="AR456" s="19" t="s">
        <v>118</v>
      </c>
      <c r="AT456" s="19" t="s">
        <v>115</v>
      </c>
      <c r="AU456" s="19" t="s">
        <v>77</v>
      </c>
      <c r="AY456" s="19" t="s">
        <v>114</v>
      </c>
      <c r="BE456" s="168">
        <f>IF(N456="základní",J456,0)</f>
        <v>0</v>
      </c>
      <c r="BF456" s="168">
        <f>IF(N456="snížená",J456,0)</f>
        <v>0</v>
      </c>
      <c r="BG456" s="168">
        <f>IF(N456="zákl. přenesená",J456,0)</f>
        <v>0</v>
      </c>
      <c r="BH456" s="168">
        <f>IF(N456="sníž. přenesená",J456,0)</f>
        <v>0</v>
      </c>
      <c r="BI456" s="168">
        <f>IF(N456="nulová",J456,0)</f>
        <v>0</v>
      </c>
      <c r="BJ456" s="19" t="s">
        <v>77</v>
      </c>
      <c r="BK456" s="168">
        <f>ROUND(I456*H456,2)</f>
        <v>0</v>
      </c>
      <c r="BL456" s="19" t="s">
        <v>118</v>
      </c>
      <c r="BM456" s="19" t="s">
        <v>703</v>
      </c>
    </row>
    <row r="457" spans="2:47" s="1" customFormat="1" ht="13.5">
      <c r="B457" s="36"/>
      <c r="D457" s="173" t="s">
        <v>119</v>
      </c>
      <c r="F457" s="174" t="s">
        <v>702</v>
      </c>
      <c r="I457" s="171"/>
      <c r="L457" s="36"/>
      <c r="M457" s="172"/>
      <c r="N457" s="37"/>
      <c r="O457" s="37"/>
      <c r="P457" s="37"/>
      <c r="Q457" s="37"/>
      <c r="R457" s="37"/>
      <c r="S457" s="37"/>
      <c r="T457" s="65"/>
      <c r="AT457" s="19" t="s">
        <v>119</v>
      </c>
      <c r="AU457" s="19" t="s">
        <v>77</v>
      </c>
    </row>
    <row r="458" spans="2:63" s="9" customFormat="1" ht="37.35" customHeight="1">
      <c r="B458" s="144"/>
      <c r="D458" s="145" t="s">
        <v>68</v>
      </c>
      <c r="E458" s="146" t="s">
        <v>704</v>
      </c>
      <c r="F458" s="146" t="s">
        <v>705</v>
      </c>
      <c r="I458" s="147"/>
      <c r="J458" s="148">
        <f>BK458</f>
        <v>0</v>
      </c>
      <c r="L458" s="144"/>
      <c r="M458" s="149"/>
      <c r="N458" s="150"/>
      <c r="O458" s="150"/>
      <c r="P458" s="151">
        <f>SUM(P459:P472)</f>
        <v>0</v>
      </c>
      <c r="Q458" s="150"/>
      <c r="R458" s="151">
        <f>SUM(R459:R472)</f>
        <v>0</v>
      </c>
      <c r="S458" s="150"/>
      <c r="T458" s="152">
        <f>SUM(T459:T472)</f>
        <v>0</v>
      </c>
      <c r="AR458" s="153" t="s">
        <v>77</v>
      </c>
      <c r="AT458" s="154" t="s">
        <v>68</v>
      </c>
      <c r="AU458" s="154" t="s">
        <v>69</v>
      </c>
      <c r="AY458" s="153" t="s">
        <v>114</v>
      </c>
      <c r="BK458" s="155">
        <f>SUM(BK459:BK472)</f>
        <v>0</v>
      </c>
    </row>
    <row r="459" spans="2:65" s="1" customFormat="1" ht="22.5" customHeight="1">
      <c r="B459" s="156"/>
      <c r="C459" s="157" t="s">
        <v>706</v>
      </c>
      <c r="D459" s="157" t="s">
        <v>115</v>
      </c>
      <c r="E459" s="158" t="s">
        <v>707</v>
      </c>
      <c r="F459" s="159" t="s">
        <v>708</v>
      </c>
      <c r="G459" s="160" t="s">
        <v>709</v>
      </c>
      <c r="H459" s="161">
        <v>1</v>
      </c>
      <c r="I459" s="162"/>
      <c r="J459" s="163">
        <f>ROUND(I459*H459,2)</f>
        <v>0</v>
      </c>
      <c r="K459" s="159" t="s">
        <v>5</v>
      </c>
      <c r="L459" s="36"/>
      <c r="M459" s="164" t="s">
        <v>5</v>
      </c>
      <c r="N459" s="165" t="s">
        <v>40</v>
      </c>
      <c r="O459" s="37"/>
      <c r="P459" s="166">
        <f>O459*H459</f>
        <v>0</v>
      </c>
      <c r="Q459" s="166">
        <v>0</v>
      </c>
      <c r="R459" s="166">
        <f>Q459*H459</f>
        <v>0</v>
      </c>
      <c r="S459" s="166">
        <v>0</v>
      </c>
      <c r="T459" s="167">
        <f>S459*H459</f>
        <v>0</v>
      </c>
      <c r="AR459" s="19" t="s">
        <v>118</v>
      </c>
      <c r="AT459" s="19" t="s">
        <v>115</v>
      </c>
      <c r="AU459" s="19" t="s">
        <v>77</v>
      </c>
      <c r="AY459" s="19" t="s">
        <v>114</v>
      </c>
      <c r="BE459" s="168">
        <f>IF(N459="základní",J459,0)</f>
        <v>0</v>
      </c>
      <c r="BF459" s="168">
        <f>IF(N459="snížená",J459,0)</f>
        <v>0</v>
      </c>
      <c r="BG459" s="168">
        <f>IF(N459="zákl. přenesená",J459,0)</f>
        <v>0</v>
      </c>
      <c r="BH459" s="168">
        <f>IF(N459="sníž. přenesená",J459,0)</f>
        <v>0</v>
      </c>
      <c r="BI459" s="168">
        <f>IF(N459="nulová",J459,0)</f>
        <v>0</v>
      </c>
      <c r="BJ459" s="19" t="s">
        <v>77</v>
      </c>
      <c r="BK459" s="168">
        <f>ROUND(I459*H459,2)</f>
        <v>0</v>
      </c>
      <c r="BL459" s="19" t="s">
        <v>118</v>
      </c>
      <c r="BM459" s="19" t="s">
        <v>710</v>
      </c>
    </row>
    <row r="460" spans="2:47" s="1" customFormat="1" ht="13.5">
      <c r="B460" s="36"/>
      <c r="D460" s="169" t="s">
        <v>119</v>
      </c>
      <c r="F460" s="170" t="s">
        <v>708</v>
      </c>
      <c r="I460" s="171"/>
      <c r="L460" s="36"/>
      <c r="M460" s="172"/>
      <c r="N460" s="37"/>
      <c r="O460" s="37"/>
      <c r="P460" s="37"/>
      <c r="Q460" s="37"/>
      <c r="R460" s="37"/>
      <c r="S460" s="37"/>
      <c r="T460" s="65"/>
      <c r="AT460" s="19" t="s">
        <v>119</v>
      </c>
      <c r="AU460" s="19" t="s">
        <v>77</v>
      </c>
    </row>
    <row r="461" spans="2:65" s="1" customFormat="1" ht="22.5" customHeight="1">
      <c r="B461" s="156"/>
      <c r="C461" s="157" t="s">
        <v>422</v>
      </c>
      <c r="D461" s="157" t="s">
        <v>115</v>
      </c>
      <c r="E461" s="158" t="s">
        <v>711</v>
      </c>
      <c r="F461" s="159" t="s">
        <v>712</v>
      </c>
      <c r="G461" s="160" t="s">
        <v>709</v>
      </c>
      <c r="H461" s="161">
        <v>1</v>
      </c>
      <c r="I461" s="162"/>
      <c r="J461" s="163">
        <f>ROUND(I461*H461,2)</f>
        <v>0</v>
      </c>
      <c r="K461" s="159" t="s">
        <v>5</v>
      </c>
      <c r="L461" s="36"/>
      <c r="M461" s="164" t="s">
        <v>5</v>
      </c>
      <c r="N461" s="165" t="s">
        <v>40</v>
      </c>
      <c r="O461" s="37"/>
      <c r="P461" s="166">
        <f>O461*H461</f>
        <v>0</v>
      </c>
      <c r="Q461" s="166">
        <v>0</v>
      </c>
      <c r="R461" s="166">
        <f>Q461*H461</f>
        <v>0</v>
      </c>
      <c r="S461" s="166">
        <v>0</v>
      </c>
      <c r="T461" s="167">
        <f>S461*H461</f>
        <v>0</v>
      </c>
      <c r="AR461" s="19" t="s">
        <v>118</v>
      </c>
      <c r="AT461" s="19" t="s">
        <v>115</v>
      </c>
      <c r="AU461" s="19" t="s">
        <v>77</v>
      </c>
      <c r="AY461" s="19" t="s">
        <v>114</v>
      </c>
      <c r="BE461" s="168">
        <f>IF(N461="základní",J461,0)</f>
        <v>0</v>
      </c>
      <c r="BF461" s="168">
        <f>IF(N461="snížená",J461,0)</f>
        <v>0</v>
      </c>
      <c r="BG461" s="168">
        <f>IF(N461="zákl. přenesená",J461,0)</f>
        <v>0</v>
      </c>
      <c r="BH461" s="168">
        <f>IF(N461="sníž. přenesená",J461,0)</f>
        <v>0</v>
      </c>
      <c r="BI461" s="168">
        <f>IF(N461="nulová",J461,0)</f>
        <v>0</v>
      </c>
      <c r="BJ461" s="19" t="s">
        <v>77</v>
      </c>
      <c r="BK461" s="168">
        <f>ROUND(I461*H461,2)</f>
        <v>0</v>
      </c>
      <c r="BL461" s="19" t="s">
        <v>118</v>
      </c>
      <c r="BM461" s="19" t="s">
        <v>713</v>
      </c>
    </row>
    <row r="462" spans="2:47" s="1" customFormat="1" ht="13.5">
      <c r="B462" s="36"/>
      <c r="D462" s="169" t="s">
        <v>119</v>
      </c>
      <c r="F462" s="170" t="s">
        <v>712</v>
      </c>
      <c r="I462" s="171"/>
      <c r="L462" s="36"/>
      <c r="M462" s="172"/>
      <c r="N462" s="37"/>
      <c r="O462" s="37"/>
      <c r="P462" s="37"/>
      <c r="Q462" s="37"/>
      <c r="R462" s="37"/>
      <c r="S462" s="37"/>
      <c r="T462" s="65"/>
      <c r="AT462" s="19" t="s">
        <v>119</v>
      </c>
      <c r="AU462" s="19" t="s">
        <v>77</v>
      </c>
    </row>
    <row r="463" spans="2:65" s="1" customFormat="1" ht="22.5" customHeight="1">
      <c r="B463" s="156"/>
      <c r="C463" s="157" t="s">
        <v>714</v>
      </c>
      <c r="D463" s="157" t="s">
        <v>115</v>
      </c>
      <c r="E463" s="158" t="s">
        <v>715</v>
      </c>
      <c r="F463" s="159" t="s">
        <v>716</v>
      </c>
      <c r="G463" s="160" t="s">
        <v>717</v>
      </c>
      <c r="H463" s="175"/>
      <c r="I463" s="162"/>
      <c r="J463" s="163">
        <f>ROUND(I463*H463,2)</f>
        <v>0</v>
      </c>
      <c r="K463" s="159" t="s">
        <v>5</v>
      </c>
      <c r="L463" s="36"/>
      <c r="M463" s="164" t="s">
        <v>5</v>
      </c>
      <c r="N463" s="165" t="s">
        <v>40</v>
      </c>
      <c r="O463" s="37"/>
      <c r="P463" s="166">
        <f>O463*H463</f>
        <v>0</v>
      </c>
      <c r="Q463" s="166">
        <v>0</v>
      </c>
      <c r="R463" s="166">
        <f>Q463*H463</f>
        <v>0</v>
      </c>
      <c r="S463" s="166">
        <v>0</v>
      </c>
      <c r="T463" s="167">
        <f>S463*H463</f>
        <v>0</v>
      </c>
      <c r="AR463" s="19" t="s">
        <v>118</v>
      </c>
      <c r="AT463" s="19" t="s">
        <v>115</v>
      </c>
      <c r="AU463" s="19" t="s">
        <v>77</v>
      </c>
      <c r="AY463" s="19" t="s">
        <v>114</v>
      </c>
      <c r="BE463" s="168">
        <f>IF(N463="základní",J463,0)</f>
        <v>0</v>
      </c>
      <c r="BF463" s="168">
        <f>IF(N463="snížená",J463,0)</f>
        <v>0</v>
      </c>
      <c r="BG463" s="168">
        <f>IF(N463="zákl. přenesená",J463,0)</f>
        <v>0</v>
      </c>
      <c r="BH463" s="168">
        <f>IF(N463="sníž. přenesená",J463,0)</f>
        <v>0</v>
      </c>
      <c r="BI463" s="168">
        <f>IF(N463="nulová",J463,0)</f>
        <v>0</v>
      </c>
      <c r="BJ463" s="19" t="s">
        <v>77</v>
      </c>
      <c r="BK463" s="168">
        <f>ROUND(I463*H463,2)</f>
        <v>0</v>
      </c>
      <c r="BL463" s="19" t="s">
        <v>118</v>
      </c>
      <c r="BM463" s="19" t="s">
        <v>718</v>
      </c>
    </row>
    <row r="464" spans="2:47" s="1" customFormat="1" ht="13.5">
      <c r="B464" s="36"/>
      <c r="D464" s="169" t="s">
        <v>119</v>
      </c>
      <c r="F464" s="170" t="s">
        <v>716</v>
      </c>
      <c r="I464" s="171"/>
      <c r="L464" s="36"/>
      <c r="M464" s="172"/>
      <c r="N464" s="37"/>
      <c r="O464" s="37"/>
      <c r="P464" s="37"/>
      <c r="Q464" s="37"/>
      <c r="R464" s="37"/>
      <c r="S464" s="37"/>
      <c r="T464" s="65"/>
      <c r="AT464" s="19" t="s">
        <v>119</v>
      </c>
      <c r="AU464" s="19" t="s">
        <v>77</v>
      </c>
    </row>
    <row r="465" spans="2:65" s="1" customFormat="1" ht="22.5" customHeight="1">
      <c r="B465" s="156"/>
      <c r="C465" s="157" t="s">
        <v>426</v>
      </c>
      <c r="D465" s="157" t="s">
        <v>115</v>
      </c>
      <c r="E465" s="158" t="s">
        <v>719</v>
      </c>
      <c r="F465" s="159" t="s">
        <v>720</v>
      </c>
      <c r="G465" s="160" t="s">
        <v>717</v>
      </c>
      <c r="H465" s="175"/>
      <c r="I465" s="162"/>
      <c r="J465" s="163">
        <f>ROUND(I465*H465,2)</f>
        <v>0</v>
      </c>
      <c r="K465" s="159" t="s">
        <v>5</v>
      </c>
      <c r="L465" s="36"/>
      <c r="M465" s="164" t="s">
        <v>5</v>
      </c>
      <c r="N465" s="165" t="s">
        <v>40</v>
      </c>
      <c r="O465" s="37"/>
      <c r="P465" s="166">
        <f>O465*H465</f>
        <v>0</v>
      </c>
      <c r="Q465" s="166">
        <v>0</v>
      </c>
      <c r="R465" s="166">
        <f>Q465*H465</f>
        <v>0</v>
      </c>
      <c r="S465" s="166">
        <v>0</v>
      </c>
      <c r="T465" s="167">
        <f>S465*H465</f>
        <v>0</v>
      </c>
      <c r="AR465" s="19" t="s">
        <v>118</v>
      </c>
      <c r="AT465" s="19" t="s">
        <v>115</v>
      </c>
      <c r="AU465" s="19" t="s">
        <v>77</v>
      </c>
      <c r="AY465" s="19" t="s">
        <v>114</v>
      </c>
      <c r="BE465" s="168">
        <f>IF(N465="základní",J465,0)</f>
        <v>0</v>
      </c>
      <c r="BF465" s="168">
        <f>IF(N465="snížená",J465,0)</f>
        <v>0</v>
      </c>
      <c r="BG465" s="168">
        <f>IF(N465="zákl. přenesená",J465,0)</f>
        <v>0</v>
      </c>
      <c r="BH465" s="168">
        <f>IF(N465="sníž. přenesená",J465,0)</f>
        <v>0</v>
      </c>
      <c r="BI465" s="168">
        <f>IF(N465="nulová",J465,0)</f>
        <v>0</v>
      </c>
      <c r="BJ465" s="19" t="s">
        <v>77</v>
      </c>
      <c r="BK465" s="168">
        <f>ROUND(I465*H465,2)</f>
        <v>0</v>
      </c>
      <c r="BL465" s="19" t="s">
        <v>118</v>
      </c>
      <c r="BM465" s="19" t="s">
        <v>721</v>
      </c>
    </row>
    <row r="466" spans="2:47" s="1" customFormat="1" ht="13.5">
      <c r="B466" s="36"/>
      <c r="D466" s="169" t="s">
        <v>119</v>
      </c>
      <c r="F466" s="170" t="s">
        <v>720</v>
      </c>
      <c r="I466" s="171"/>
      <c r="L466" s="36"/>
      <c r="M466" s="172"/>
      <c r="N466" s="37"/>
      <c r="O466" s="37"/>
      <c r="P466" s="37"/>
      <c r="Q466" s="37"/>
      <c r="R466" s="37"/>
      <c r="S466" s="37"/>
      <c r="T466" s="65"/>
      <c r="AT466" s="19" t="s">
        <v>119</v>
      </c>
      <c r="AU466" s="19" t="s">
        <v>77</v>
      </c>
    </row>
    <row r="467" spans="2:65" s="1" customFormat="1" ht="22.5" customHeight="1">
      <c r="B467" s="156"/>
      <c r="C467" s="157" t="s">
        <v>722</v>
      </c>
      <c r="D467" s="157" t="s">
        <v>115</v>
      </c>
      <c r="E467" s="158" t="s">
        <v>723</v>
      </c>
      <c r="F467" s="159" t="s">
        <v>724</v>
      </c>
      <c r="G467" s="160" t="s">
        <v>717</v>
      </c>
      <c r="H467" s="175"/>
      <c r="I467" s="162"/>
      <c r="J467" s="163">
        <f>ROUND(I467*H467,2)</f>
        <v>0</v>
      </c>
      <c r="K467" s="159" t="s">
        <v>5</v>
      </c>
      <c r="L467" s="36"/>
      <c r="M467" s="164" t="s">
        <v>5</v>
      </c>
      <c r="N467" s="165" t="s">
        <v>40</v>
      </c>
      <c r="O467" s="37"/>
      <c r="P467" s="166">
        <f>O467*H467</f>
        <v>0</v>
      </c>
      <c r="Q467" s="166">
        <v>0</v>
      </c>
      <c r="R467" s="166">
        <f>Q467*H467</f>
        <v>0</v>
      </c>
      <c r="S467" s="166">
        <v>0</v>
      </c>
      <c r="T467" s="167">
        <f>S467*H467</f>
        <v>0</v>
      </c>
      <c r="AR467" s="19" t="s">
        <v>118</v>
      </c>
      <c r="AT467" s="19" t="s">
        <v>115</v>
      </c>
      <c r="AU467" s="19" t="s">
        <v>77</v>
      </c>
      <c r="AY467" s="19" t="s">
        <v>114</v>
      </c>
      <c r="BE467" s="168">
        <f>IF(N467="základní",J467,0)</f>
        <v>0</v>
      </c>
      <c r="BF467" s="168">
        <f>IF(N467="snížená",J467,0)</f>
        <v>0</v>
      </c>
      <c r="BG467" s="168">
        <f>IF(N467="zákl. přenesená",J467,0)</f>
        <v>0</v>
      </c>
      <c r="BH467" s="168">
        <f>IF(N467="sníž. přenesená",J467,0)</f>
        <v>0</v>
      </c>
      <c r="BI467" s="168">
        <f>IF(N467="nulová",J467,0)</f>
        <v>0</v>
      </c>
      <c r="BJ467" s="19" t="s">
        <v>77</v>
      </c>
      <c r="BK467" s="168">
        <f>ROUND(I467*H467,2)</f>
        <v>0</v>
      </c>
      <c r="BL467" s="19" t="s">
        <v>118</v>
      </c>
      <c r="BM467" s="19" t="s">
        <v>725</v>
      </c>
    </row>
    <row r="468" spans="2:47" s="1" customFormat="1" ht="13.5">
      <c r="B468" s="36"/>
      <c r="D468" s="169" t="s">
        <v>119</v>
      </c>
      <c r="F468" s="170" t="s">
        <v>724</v>
      </c>
      <c r="I468" s="171"/>
      <c r="L468" s="36"/>
      <c r="M468" s="172"/>
      <c r="N468" s="37"/>
      <c r="O468" s="37"/>
      <c r="P468" s="37"/>
      <c r="Q468" s="37"/>
      <c r="R468" s="37"/>
      <c r="S468" s="37"/>
      <c r="T468" s="65"/>
      <c r="AT468" s="19" t="s">
        <v>119</v>
      </c>
      <c r="AU468" s="19" t="s">
        <v>77</v>
      </c>
    </row>
    <row r="469" spans="2:65" s="1" customFormat="1" ht="22.5" customHeight="1">
      <c r="B469" s="156"/>
      <c r="C469" s="157" t="s">
        <v>427</v>
      </c>
      <c r="D469" s="157" t="s">
        <v>115</v>
      </c>
      <c r="E469" s="158" t="s">
        <v>726</v>
      </c>
      <c r="F469" s="159" t="s">
        <v>727</v>
      </c>
      <c r="G469" s="160" t="s">
        <v>717</v>
      </c>
      <c r="H469" s="175"/>
      <c r="I469" s="162"/>
      <c r="J469" s="163">
        <f>ROUND(I469*H469,2)</f>
        <v>0</v>
      </c>
      <c r="K469" s="159" t="s">
        <v>5</v>
      </c>
      <c r="L469" s="36"/>
      <c r="M469" s="164" t="s">
        <v>5</v>
      </c>
      <c r="N469" s="165" t="s">
        <v>40</v>
      </c>
      <c r="O469" s="37"/>
      <c r="P469" s="166">
        <f>O469*H469</f>
        <v>0</v>
      </c>
      <c r="Q469" s="166">
        <v>0</v>
      </c>
      <c r="R469" s="166">
        <f>Q469*H469</f>
        <v>0</v>
      </c>
      <c r="S469" s="166">
        <v>0</v>
      </c>
      <c r="T469" s="167">
        <f>S469*H469</f>
        <v>0</v>
      </c>
      <c r="AR469" s="19" t="s">
        <v>118</v>
      </c>
      <c r="AT469" s="19" t="s">
        <v>115</v>
      </c>
      <c r="AU469" s="19" t="s">
        <v>77</v>
      </c>
      <c r="AY469" s="19" t="s">
        <v>114</v>
      </c>
      <c r="BE469" s="168">
        <f>IF(N469="základní",J469,0)</f>
        <v>0</v>
      </c>
      <c r="BF469" s="168">
        <f>IF(N469="snížená",J469,0)</f>
        <v>0</v>
      </c>
      <c r="BG469" s="168">
        <f>IF(N469="zákl. přenesená",J469,0)</f>
        <v>0</v>
      </c>
      <c r="BH469" s="168">
        <f>IF(N469="sníž. přenesená",J469,0)</f>
        <v>0</v>
      </c>
      <c r="BI469" s="168">
        <f>IF(N469="nulová",J469,0)</f>
        <v>0</v>
      </c>
      <c r="BJ469" s="19" t="s">
        <v>77</v>
      </c>
      <c r="BK469" s="168">
        <f>ROUND(I469*H469,2)</f>
        <v>0</v>
      </c>
      <c r="BL469" s="19" t="s">
        <v>118</v>
      </c>
      <c r="BM469" s="19" t="s">
        <v>728</v>
      </c>
    </row>
    <row r="470" spans="2:47" s="1" customFormat="1" ht="13.5">
      <c r="B470" s="36"/>
      <c r="D470" s="169" t="s">
        <v>119</v>
      </c>
      <c r="F470" s="170" t="s">
        <v>727</v>
      </c>
      <c r="I470" s="171"/>
      <c r="L470" s="36"/>
      <c r="M470" s="172"/>
      <c r="N470" s="37"/>
      <c r="O470" s="37"/>
      <c r="P470" s="37"/>
      <c r="Q470" s="37"/>
      <c r="R470" s="37"/>
      <c r="S470" s="37"/>
      <c r="T470" s="65"/>
      <c r="AT470" s="19" t="s">
        <v>119</v>
      </c>
      <c r="AU470" s="19" t="s">
        <v>77</v>
      </c>
    </row>
    <row r="471" spans="2:65" s="1" customFormat="1" ht="22.5" customHeight="1">
      <c r="B471" s="156"/>
      <c r="C471" s="157" t="s">
        <v>729</v>
      </c>
      <c r="D471" s="157" t="s">
        <v>115</v>
      </c>
      <c r="E471" s="158" t="s">
        <v>730</v>
      </c>
      <c r="F471" s="159" t="s">
        <v>731</v>
      </c>
      <c r="G471" s="160" t="s">
        <v>717</v>
      </c>
      <c r="H471" s="175"/>
      <c r="I471" s="162"/>
      <c r="J471" s="163">
        <f>ROUND(I471*H471,2)</f>
        <v>0</v>
      </c>
      <c r="K471" s="159" t="s">
        <v>5</v>
      </c>
      <c r="L471" s="36"/>
      <c r="M471" s="164" t="s">
        <v>5</v>
      </c>
      <c r="N471" s="165" t="s">
        <v>40</v>
      </c>
      <c r="O471" s="37"/>
      <c r="P471" s="166">
        <f>O471*H471</f>
        <v>0</v>
      </c>
      <c r="Q471" s="166">
        <v>0</v>
      </c>
      <c r="R471" s="166">
        <f>Q471*H471</f>
        <v>0</v>
      </c>
      <c r="S471" s="166">
        <v>0</v>
      </c>
      <c r="T471" s="167">
        <f>S471*H471</f>
        <v>0</v>
      </c>
      <c r="AR471" s="19" t="s">
        <v>118</v>
      </c>
      <c r="AT471" s="19" t="s">
        <v>115</v>
      </c>
      <c r="AU471" s="19" t="s">
        <v>77</v>
      </c>
      <c r="AY471" s="19" t="s">
        <v>114</v>
      </c>
      <c r="BE471" s="168">
        <f>IF(N471="základní",J471,0)</f>
        <v>0</v>
      </c>
      <c r="BF471" s="168">
        <f>IF(N471="snížená",J471,0)</f>
        <v>0</v>
      </c>
      <c r="BG471" s="168">
        <f>IF(N471="zákl. přenesená",J471,0)</f>
        <v>0</v>
      </c>
      <c r="BH471" s="168">
        <f>IF(N471="sníž. přenesená",J471,0)</f>
        <v>0</v>
      </c>
      <c r="BI471" s="168">
        <f>IF(N471="nulová",J471,0)</f>
        <v>0</v>
      </c>
      <c r="BJ471" s="19" t="s">
        <v>77</v>
      </c>
      <c r="BK471" s="168">
        <f>ROUND(I471*H471,2)</f>
        <v>0</v>
      </c>
      <c r="BL471" s="19" t="s">
        <v>118</v>
      </c>
      <c r="BM471" s="19" t="s">
        <v>732</v>
      </c>
    </row>
    <row r="472" spans="2:47" s="1" customFormat="1" ht="13.5">
      <c r="B472" s="36"/>
      <c r="D472" s="173" t="s">
        <v>119</v>
      </c>
      <c r="F472" s="174" t="s">
        <v>731</v>
      </c>
      <c r="I472" s="171"/>
      <c r="L472" s="36"/>
      <c r="M472" s="176"/>
      <c r="N472" s="177"/>
      <c r="O472" s="177"/>
      <c r="P472" s="177"/>
      <c r="Q472" s="177"/>
      <c r="R472" s="177"/>
      <c r="S472" s="177"/>
      <c r="T472" s="178"/>
      <c r="AT472" s="19" t="s">
        <v>119</v>
      </c>
      <c r="AU472" s="19" t="s">
        <v>77</v>
      </c>
    </row>
    <row r="473" spans="2:12" s="1" customFormat="1" ht="6.95" customHeight="1">
      <c r="B473" s="51"/>
      <c r="C473" s="52"/>
      <c r="D473" s="52"/>
      <c r="E473" s="52"/>
      <c r="F473" s="52"/>
      <c r="G473" s="52"/>
      <c r="H473" s="52"/>
      <c r="I473" s="118"/>
      <c r="J473" s="52"/>
      <c r="K473" s="52"/>
      <c r="L473" s="36"/>
    </row>
  </sheetData>
  <autoFilter ref="C80:K472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79" customWidth="1"/>
    <col min="2" max="2" width="1.66796875" style="179" customWidth="1"/>
    <col min="3" max="4" width="5" style="179" customWidth="1"/>
    <col min="5" max="5" width="11.66015625" style="179" customWidth="1"/>
    <col min="6" max="6" width="9.16015625" style="179" customWidth="1"/>
    <col min="7" max="7" width="5" style="179" customWidth="1"/>
    <col min="8" max="8" width="77.83203125" style="179" customWidth="1"/>
    <col min="9" max="10" width="20" style="179" customWidth="1"/>
    <col min="11" max="11" width="1.66796875" style="179" customWidth="1"/>
  </cols>
  <sheetData>
    <row r="1" ht="37.5" customHeight="1"/>
    <row r="2" spans="2:11" ht="7.5" customHeight="1">
      <c r="B2" s="180"/>
      <c r="C2" s="181"/>
      <c r="D2" s="181"/>
      <c r="E2" s="181"/>
      <c r="F2" s="181"/>
      <c r="G2" s="181"/>
      <c r="H2" s="181"/>
      <c r="I2" s="181"/>
      <c r="J2" s="181"/>
      <c r="K2" s="182"/>
    </row>
    <row r="3" spans="2:11" s="10" customFormat="1" ht="45" customHeight="1">
      <c r="B3" s="183"/>
      <c r="C3" s="303" t="s">
        <v>733</v>
      </c>
      <c r="D3" s="303"/>
      <c r="E3" s="303"/>
      <c r="F3" s="303"/>
      <c r="G3" s="303"/>
      <c r="H3" s="303"/>
      <c r="I3" s="303"/>
      <c r="J3" s="303"/>
      <c r="K3" s="184"/>
    </row>
    <row r="4" spans="2:11" ht="25.5" customHeight="1">
      <c r="B4" s="185"/>
      <c r="C4" s="310" t="s">
        <v>734</v>
      </c>
      <c r="D4" s="310"/>
      <c r="E4" s="310"/>
      <c r="F4" s="310"/>
      <c r="G4" s="310"/>
      <c r="H4" s="310"/>
      <c r="I4" s="310"/>
      <c r="J4" s="310"/>
      <c r="K4" s="186"/>
    </row>
    <row r="5" spans="2:11" ht="5.25" customHeight="1">
      <c r="B5" s="185"/>
      <c r="C5" s="187"/>
      <c r="D5" s="187"/>
      <c r="E5" s="187"/>
      <c r="F5" s="187"/>
      <c r="G5" s="187"/>
      <c r="H5" s="187"/>
      <c r="I5" s="187"/>
      <c r="J5" s="187"/>
      <c r="K5" s="186"/>
    </row>
    <row r="6" spans="2:11" ht="15" customHeight="1">
      <c r="B6" s="185"/>
      <c r="C6" s="306" t="s">
        <v>735</v>
      </c>
      <c r="D6" s="306"/>
      <c r="E6" s="306"/>
      <c r="F6" s="306"/>
      <c r="G6" s="306"/>
      <c r="H6" s="306"/>
      <c r="I6" s="306"/>
      <c r="J6" s="306"/>
      <c r="K6" s="186"/>
    </row>
    <row r="7" spans="2:11" ht="15" customHeight="1">
      <c r="B7" s="189"/>
      <c r="C7" s="306" t="s">
        <v>736</v>
      </c>
      <c r="D7" s="306"/>
      <c r="E7" s="306"/>
      <c r="F7" s="306"/>
      <c r="G7" s="306"/>
      <c r="H7" s="306"/>
      <c r="I7" s="306"/>
      <c r="J7" s="306"/>
      <c r="K7" s="186"/>
    </row>
    <row r="8" spans="2:11" ht="12.75" customHeight="1">
      <c r="B8" s="189"/>
      <c r="C8" s="188"/>
      <c r="D8" s="188"/>
      <c r="E8" s="188"/>
      <c r="F8" s="188"/>
      <c r="G8" s="188"/>
      <c r="H8" s="188"/>
      <c r="I8" s="188"/>
      <c r="J8" s="188"/>
      <c r="K8" s="186"/>
    </row>
    <row r="9" spans="2:11" ht="15" customHeight="1">
      <c r="B9" s="189"/>
      <c r="C9" s="306" t="s">
        <v>737</v>
      </c>
      <c r="D9" s="306"/>
      <c r="E9" s="306"/>
      <c r="F9" s="306"/>
      <c r="G9" s="306"/>
      <c r="H9" s="306"/>
      <c r="I9" s="306"/>
      <c r="J9" s="306"/>
      <c r="K9" s="186"/>
    </row>
    <row r="10" spans="2:11" ht="15" customHeight="1">
      <c r="B10" s="189"/>
      <c r="C10" s="188"/>
      <c r="D10" s="306" t="s">
        <v>738</v>
      </c>
      <c r="E10" s="306"/>
      <c r="F10" s="306"/>
      <c r="G10" s="306"/>
      <c r="H10" s="306"/>
      <c r="I10" s="306"/>
      <c r="J10" s="306"/>
      <c r="K10" s="186"/>
    </row>
    <row r="11" spans="2:11" ht="15" customHeight="1">
      <c r="B11" s="189"/>
      <c r="C11" s="190"/>
      <c r="D11" s="306" t="s">
        <v>739</v>
      </c>
      <c r="E11" s="306"/>
      <c r="F11" s="306"/>
      <c r="G11" s="306"/>
      <c r="H11" s="306"/>
      <c r="I11" s="306"/>
      <c r="J11" s="306"/>
      <c r="K11" s="186"/>
    </row>
    <row r="12" spans="2:11" ht="12.75" customHeight="1">
      <c r="B12" s="189"/>
      <c r="C12" s="190"/>
      <c r="D12" s="190"/>
      <c r="E12" s="190"/>
      <c r="F12" s="190"/>
      <c r="G12" s="190"/>
      <c r="H12" s="190"/>
      <c r="I12" s="190"/>
      <c r="J12" s="190"/>
      <c r="K12" s="186"/>
    </row>
    <row r="13" spans="2:11" ht="15" customHeight="1">
      <c r="B13" s="189"/>
      <c r="C13" s="190"/>
      <c r="D13" s="306" t="s">
        <v>740</v>
      </c>
      <c r="E13" s="306"/>
      <c r="F13" s="306"/>
      <c r="G13" s="306"/>
      <c r="H13" s="306"/>
      <c r="I13" s="306"/>
      <c r="J13" s="306"/>
      <c r="K13" s="186"/>
    </row>
    <row r="14" spans="2:11" ht="15" customHeight="1">
      <c r="B14" s="189"/>
      <c r="C14" s="190"/>
      <c r="D14" s="306" t="s">
        <v>741</v>
      </c>
      <c r="E14" s="306"/>
      <c r="F14" s="306"/>
      <c r="G14" s="306"/>
      <c r="H14" s="306"/>
      <c r="I14" s="306"/>
      <c r="J14" s="306"/>
      <c r="K14" s="186"/>
    </row>
    <row r="15" spans="2:11" ht="15" customHeight="1">
      <c r="B15" s="189"/>
      <c r="C15" s="190"/>
      <c r="D15" s="306" t="s">
        <v>742</v>
      </c>
      <c r="E15" s="306"/>
      <c r="F15" s="306"/>
      <c r="G15" s="306"/>
      <c r="H15" s="306"/>
      <c r="I15" s="306"/>
      <c r="J15" s="306"/>
      <c r="K15" s="186"/>
    </row>
    <row r="16" spans="2:11" ht="15" customHeight="1">
      <c r="B16" s="189"/>
      <c r="C16" s="190"/>
      <c r="D16" s="190"/>
      <c r="E16" s="191" t="s">
        <v>76</v>
      </c>
      <c r="F16" s="306" t="s">
        <v>743</v>
      </c>
      <c r="G16" s="306"/>
      <c r="H16" s="306"/>
      <c r="I16" s="306"/>
      <c r="J16" s="306"/>
      <c r="K16" s="186"/>
    </row>
    <row r="17" spans="2:11" ht="15" customHeight="1">
      <c r="B17" s="189"/>
      <c r="C17" s="190"/>
      <c r="D17" s="190"/>
      <c r="E17" s="191" t="s">
        <v>744</v>
      </c>
      <c r="F17" s="306" t="s">
        <v>745</v>
      </c>
      <c r="G17" s="306"/>
      <c r="H17" s="306"/>
      <c r="I17" s="306"/>
      <c r="J17" s="306"/>
      <c r="K17" s="186"/>
    </row>
    <row r="18" spans="2:11" ht="15" customHeight="1">
      <c r="B18" s="189"/>
      <c r="C18" s="190"/>
      <c r="D18" s="190"/>
      <c r="E18" s="191" t="s">
        <v>746</v>
      </c>
      <c r="F18" s="306" t="s">
        <v>747</v>
      </c>
      <c r="G18" s="306"/>
      <c r="H18" s="306"/>
      <c r="I18" s="306"/>
      <c r="J18" s="306"/>
      <c r="K18" s="186"/>
    </row>
    <row r="19" spans="2:11" ht="15" customHeight="1">
      <c r="B19" s="189"/>
      <c r="C19" s="190"/>
      <c r="D19" s="190"/>
      <c r="E19" s="191" t="s">
        <v>748</v>
      </c>
      <c r="F19" s="306" t="s">
        <v>749</v>
      </c>
      <c r="G19" s="306"/>
      <c r="H19" s="306"/>
      <c r="I19" s="306"/>
      <c r="J19" s="306"/>
      <c r="K19" s="186"/>
    </row>
    <row r="20" spans="2:11" ht="15" customHeight="1">
      <c r="B20" s="189"/>
      <c r="C20" s="190"/>
      <c r="D20" s="190"/>
      <c r="E20" s="191" t="s">
        <v>750</v>
      </c>
      <c r="F20" s="306" t="s">
        <v>751</v>
      </c>
      <c r="G20" s="306"/>
      <c r="H20" s="306"/>
      <c r="I20" s="306"/>
      <c r="J20" s="306"/>
      <c r="K20" s="186"/>
    </row>
    <row r="21" spans="2:11" ht="15" customHeight="1">
      <c r="B21" s="189"/>
      <c r="C21" s="190"/>
      <c r="D21" s="190"/>
      <c r="E21" s="191" t="s">
        <v>752</v>
      </c>
      <c r="F21" s="306" t="s">
        <v>753</v>
      </c>
      <c r="G21" s="306"/>
      <c r="H21" s="306"/>
      <c r="I21" s="306"/>
      <c r="J21" s="306"/>
      <c r="K21" s="186"/>
    </row>
    <row r="22" spans="2:11" ht="12.75" customHeight="1">
      <c r="B22" s="189"/>
      <c r="C22" s="190"/>
      <c r="D22" s="190"/>
      <c r="E22" s="190"/>
      <c r="F22" s="190"/>
      <c r="G22" s="190"/>
      <c r="H22" s="190"/>
      <c r="I22" s="190"/>
      <c r="J22" s="190"/>
      <c r="K22" s="186"/>
    </row>
    <row r="23" spans="2:11" ht="15" customHeight="1">
      <c r="B23" s="189"/>
      <c r="C23" s="306" t="s">
        <v>754</v>
      </c>
      <c r="D23" s="306"/>
      <c r="E23" s="306"/>
      <c r="F23" s="306"/>
      <c r="G23" s="306"/>
      <c r="H23" s="306"/>
      <c r="I23" s="306"/>
      <c r="J23" s="306"/>
      <c r="K23" s="186"/>
    </row>
    <row r="24" spans="2:11" ht="15" customHeight="1">
      <c r="B24" s="189"/>
      <c r="C24" s="306" t="s">
        <v>755</v>
      </c>
      <c r="D24" s="306"/>
      <c r="E24" s="306"/>
      <c r="F24" s="306"/>
      <c r="G24" s="306"/>
      <c r="H24" s="306"/>
      <c r="I24" s="306"/>
      <c r="J24" s="306"/>
      <c r="K24" s="186"/>
    </row>
    <row r="25" spans="2:11" ht="15" customHeight="1">
      <c r="B25" s="189"/>
      <c r="C25" s="188"/>
      <c r="D25" s="306" t="s">
        <v>756</v>
      </c>
      <c r="E25" s="306"/>
      <c r="F25" s="306"/>
      <c r="G25" s="306"/>
      <c r="H25" s="306"/>
      <c r="I25" s="306"/>
      <c r="J25" s="306"/>
      <c r="K25" s="186"/>
    </row>
    <row r="26" spans="2:11" ht="15" customHeight="1">
      <c r="B26" s="189"/>
      <c r="C26" s="190"/>
      <c r="D26" s="306" t="s">
        <v>757</v>
      </c>
      <c r="E26" s="306"/>
      <c r="F26" s="306"/>
      <c r="G26" s="306"/>
      <c r="H26" s="306"/>
      <c r="I26" s="306"/>
      <c r="J26" s="306"/>
      <c r="K26" s="186"/>
    </row>
    <row r="27" spans="2:11" ht="12.75" customHeight="1">
      <c r="B27" s="189"/>
      <c r="C27" s="190"/>
      <c r="D27" s="190"/>
      <c r="E27" s="190"/>
      <c r="F27" s="190"/>
      <c r="G27" s="190"/>
      <c r="H27" s="190"/>
      <c r="I27" s="190"/>
      <c r="J27" s="190"/>
      <c r="K27" s="186"/>
    </row>
    <row r="28" spans="2:11" ht="15" customHeight="1">
      <c r="B28" s="189"/>
      <c r="C28" s="190"/>
      <c r="D28" s="306" t="s">
        <v>758</v>
      </c>
      <c r="E28" s="306"/>
      <c r="F28" s="306"/>
      <c r="G28" s="306"/>
      <c r="H28" s="306"/>
      <c r="I28" s="306"/>
      <c r="J28" s="306"/>
      <c r="K28" s="186"/>
    </row>
    <row r="29" spans="2:11" ht="15" customHeight="1">
      <c r="B29" s="189"/>
      <c r="C29" s="190"/>
      <c r="D29" s="306" t="s">
        <v>759</v>
      </c>
      <c r="E29" s="306"/>
      <c r="F29" s="306"/>
      <c r="G29" s="306"/>
      <c r="H29" s="306"/>
      <c r="I29" s="306"/>
      <c r="J29" s="306"/>
      <c r="K29" s="186"/>
    </row>
    <row r="30" spans="2:11" ht="12.75" customHeight="1">
      <c r="B30" s="189"/>
      <c r="C30" s="190"/>
      <c r="D30" s="190"/>
      <c r="E30" s="190"/>
      <c r="F30" s="190"/>
      <c r="G30" s="190"/>
      <c r="H30" s="190"/>
      <c r="I30" s="190"/>
      <c r="J30" s="190"/>
      <c r="K30" s="186"/>
    </row>
    <row r="31" spans="2:11" ht="15" customHeight="1">
      <c r="B31" s="189"/>
      <c r="C31" s="190"/>
      <c r="D31" s="306" t="s">
        <v>760</v>
      </c>
      <c r="E31" s="306"/>
      <c r="F31" s="306"/>
      <c r="G31" s="306"/>
      <c r="H31" s="306"/>
      <c r="I31" s="306"/>
      <c r="J31" s="306"/>
      <c r="K31" s="186"/>
    </row>
    <row r="32" spans="2:11" ht="15" customHeight="1">
      <c r="B32" s="189"/>
      <c r="C32" s="190"/>
      <c r="D32" s="306" t="s">
        <v>761</v>
      </c>
      <c r="E32" s="306"/>
      <c r="F32" s="306"/>
      <c r="G32" s="306"/>
      <c r="H32" s="306"/>
      <c r="I32" s="306"/>
      <c r="J32" s="306"/>
      <c r="K32" s="186"/>
    </row>
    <row r="33" spans="2:11" ht="15" customHeight="1">
      <c r="B33" s="189"/>
      <c r="C33" s="190"/>
      <c r="D33" s="306" t="s">
        <v>762</v>
      </c>
      <c r="E33" s="306"/>
      <c r="F33" s="306"/>
      <c r="G33" s="306"/>
      <c r="H33" s="306"/>
      <c r="I33" s="306"/>
      <c r="J33" s="306"/>
      <c r="K33" s="186"/>
    </row>
    <row r="34" spans="2:11" ht="15" customHeight="1">
      <c r="B34" s="189"/>
      <c r="C34" s="190"/>
      <c r="D34" s="188"/>
      <c r="E34" s="192" t="s">
        <v>99</v>
      </c>
      <c r="F34" s="188"/>
      <c r="G34" s="306" t="s">
        <v>763</v>
      </c>
      <c r="H34" s="306"/>
      <c r="I34" s="306"/>
      <c r="J34" s="306"/>
      <c r="K34" s="186"/>
    </row>
    <row r="35" spans="2:11" ht="30.75" customHeight="1">
      <c r="B35" s="189"/>
      <c r="C35" s="190"/>
      <c r="D35" s="188"/>
      <c r="E35" s="192" t="s">
        <v>764</v>
      </c>
      <c r="F35" s="188"/>
      <c r="G35" s="306" t="s">
        <v>765</v>
      </c>
      <c r="H35" s="306"/>
      <c r="I35" s="306"/>
      <c r="J35" s="306"/>
      <c r="K35" s="186"/>
    </row>
    <row r="36" spans="2:11" ht="15" customHeight="1">
      <c r="B36" s="189"/>
      <c r="C36" s="190"/>
      <c r="D36" s="188"/>
      <c r="E36" s="192" t="s">
        <v>50</v>
      </c>
      <c r="F36" s="188"/>
      <c r="G36" s="306" t="s">
        <v>766</v>
      </c>
      <c r="H36" s="306"/>
      <c r="I36" s="306"/>
      <c r="J36" s="306"/>
      <c r="K36" s="186"/>
    </row>
    <row r="37" spans="2:11" ht="15" customHeight="1">
      <c r="B37" s="189"/>
      <c r="C37" s="190"/>
      <c r="D37" s="188"/>
      <c r="E37" s="192" t="s">
        <v>100</v>
      </c>
      <c r="F37" s="188"/>
      <c r="G37" s="306" t="s">
        <v>767</v>
      </c>
      <c r="H37" s="306"/>
      <c r="I37" s="306"/>
      <c r="J37" s="306"/>
      <c r="K37" s="186"/>
    </row>
    <row r="38" spans="2:11" ht="15" customHeight="1">
      <c r="B38" s="189"/>
      <c r="C38" s="190"/>
      <c r="D38" s="188"/>
      <c r="E38" s="192" t="s">
        <v>101</v>
      </c>
      <c r="F38" s="188"/>
      <c r="G38" s="306" t="s">
        <v>768</v>
      </c>
      <c r="H38" s="306"/>
      <c r="I38" s="306"/>
      <c r="J38" s="306"/>
      <c r="K38" s="186"/>
    </row>
    <row r="39" spans="2:11" ht="15" customHeight="1">
      <c r="B39" s="189"/>
      <c r="C39" s="190"/>
      <c r="D39" s="188"/>
      <c r="E39" s="192" t="s">
        <v>102</v>
      </c>
      <c r="F39" s="188"/>
      <c r="G39" s="306" t="s">
        <v>769</v>
      </c>
      <c r="H39" s="306"/>
      <c r="I39" s="306"/>
      <c r="J39" s="306"/>
      <c r="K39" s="186"/>
    </row>
    <row r="40" spans="2:11" ht="15" customHeight="1">
      <c r="B40" s="189"/>
      <c r="C40" s="190"/>
      <c r="D40" s="188"/>
      <c r="E40" s="192" t="s">
        <v>770</v>
      </c>
      <c r="F40" s="188"/>
      <c r="G40" s="306" t="s">
        <v>771</v>
      </c>
      <c r="H40" s="306"/>
      <c r="I40" s="306"/>
      <c r="J40" s="306"/>
      <c r="K40" s="186"/>
    </row>
    <row r="41" spans="2:11" ht="15" customHeight="1">
      <c r="B41" s="189"/>
      <c r="C41" s="190"/>
      <c r="D41" s="188"/>
      <c r="E41" s="192"/>
      <c r="F41" s="188"/>
      <c r="G41" s="306" t="s">
        <v>772</v>
      </c>
      <c r="H41" s="306"/>
      <c r="I41" s="306"/>
      <c r="J41" s="306"/>
      <c r="K41" s="186"/>
    </row>
    <row r="42" spans="2:11" ht="15" customHeight="1">
      <c r="B42" s="189"/>
      <c r="C42" s="190"/>
      <c r="D42" s="188"/>
      <c r="E42" s="192" t="s">
        <v>773</v>
      </c>
      <c r="F42" s="188"/>
      <c r="G42" s="306" t="s">
        <v>774</v>
      </c>
      <c r="H42" s="306"/>
      <c r="I42" s="306"/>
      <c r="J42" s="306"/>
      <c r="K42" s="186"/>
    </row>
    <row r="43" spans="2:11" ht="15" customHeight="1">
      <c r="B43" s="189"/>
      <c r="C43" s="190"/>
      <c r="D43" s="188"/>
      <c r="E43" s="192" t="s">
        <v>104</v>
      </c>
      <c r="F43" s="188"/>
      <c r="G43" s="306" t="s">
        <v>775</v>
      </c>
      <c r="H43" s="306"/>
      <c r="I43" s="306"/>
      <c r="J43" s="306"/>
      <c r="K43" s="186"/>
    </row>
    <row r="44" spans="2:11" ht="12.75" customHeight="1">
      <c r="B44" s="189"/>
      <c r="C44" s="190"/>
      <c r="D44" s="188"/>
      <c r="E44" s="188"/>
      <c r="F44" s="188"/>
      <c r="G44" s="188"/>
      <c r="H44" s="188"/>
      <c r="I44" s="188"/>
      <c r="J44" s="188"/>
      <c r="K44" s="186"/>
    </row>
    <row r="45" spans="2:11" ht="15" customHeight="1">
      <c r="B45" s="189"/>
      <c r="C45" s="190"/>
      <c r="D45" s="306" t="s">
        <v>776</v>
      </c>
      <c r="E45" s="306"/>
      <c r="F45" s="306"/>
      <c r="G45" s="306"/>
      <c r="H45" s="306"/>
      <c r="I45" s="306"/>
      <c r="J45" s="306"/>
      <c r="K45" s="186"/>
    </row>
    <row r="46" spans="2:11" ht="15" customHeight="1">
      <c r="B46" s="189"/>
      <c r="C46" s="190"/>
      <c r="D46" s="190"/>
      <c r="E46" s="306" t="s">
        <v>777</v>
      </c>
      <c r="F46" s="306"/>
      <c r="G46" s="306"/>
      <c r="H46" s="306"/>
      <c r="I46" s="306"/>
      <c r="J46" s="306"/>
      <c r="K46" s="186"/>
    </row>
    <row r="47" spans="2:11" ht="15" customHeight="1">
      <c r="B47" s="189"/>
      <c r="C47" s="190"/>
      <c r="D47" s="190"/>
      <c r="E47" s="306" t="s">
        <v>778</v>
      </c>
      <c r="F47" s="306"/>
      <c r="G47" s="306"/>
      <c r="H47" s="306"/>
      <c r="I47" s="306"/>
      <c r="J47" s="306"/>
      <c r="K47" s="186"/>
    </row>
    <row r="48" spans="2:11" ht="15" customHeight="1">
      <c r="B48" s="189"/>
      <c r="C48" s="190"/>
      <c r="D48" s="190"/>
      <c r="E48" s="306" t="s">
        <v>779</v>
      </c>
      <c r="F48" s="306"/>
      <c r="G48" s="306"/>
      <c r="H48" s="306"/>
      <c r="I48" s="306"/>
      <c r="J48" s="306"/>
      <c r="K48" s="186"/>
    </row>
    <row r="49" spans="2:11" ht="15" customHeight="1">
      <c r="B49" s="189"/>
      <c r="C49" s="190"/>
      <c r="D49" s="306" t="s">
        <v>780</v>
      </c>
      <c r="E49" s="306"/>
      <c r="F49" s="306"/>
      <c r="G49" s="306"/>
      <c r="H49" s="306"/>
      <c r="I49" s="306"/>
      <c r="J49" s="306"/>
      <c r="K49" s="186"/>
    </row>
    <row r="50" spans="2:11" ht="25.5" customHeight="1">
      <c r="B50" s="185"/>
      <c r="C50" s="310" t="s">
        <v>781</v>
      </c>
      <c r="D50" s="310"/>
      <c r="E50" s="310"/>
      <c r="F50" s="310"/>
      <c r="G50" s="310"/>
      <c r="H50" s="310"/>
      <c r="I50" s="310"/>
      <c r="J50" s="310"/>
      <c r="K50" s="186"/>
    </row>
    <row r="51" spans="2:11" ht="5.25" customHeight="1">
      <c r="B51" s="185"/>
      <c r="C51" s="187"/>
      <c r="D51" s="187"/>
      <c r="E51" s="187"/>
      <c r="F51" s="187"/>
      <c r="G51" s="187"/>
      <c r="H51" s="187"/>
      <c r="I51" s="187"/>
      <c r="J51" s="187"/>
      <c r="K51" s="186"/>
    </row>
    <row r="52" spans="2:11" ht="15" customHeight="1">
      <c r="B52" s="185"/>
      <c r="C52" s="306" t="s">
        <v>782</v>
      </c>
      <c r="D52" s="306"/>
      <c r="E52" s="306"/>
      <c r="F52" s="306"/>
      <c r="G52" s="306"/>
      <c r="H52" s="306"/>
      <c r="I52" s="306"/>
      <c r="J52" s="306"/>
      <c r="K52" s="186"/>
    </row>
    <row r="53" spans="2:11" ht="15" customHeight="1">
      <c r="B53" s="185"/>
      <c r="C53" s="306" t="s">
        <v>783</v>
      </c>
      <c r="D53" s="306"/>
      <c r="E53" s="306"/>
      <c r="F53" s="306"/>
      <c r="G53" s="306"/>
      <c r="H53" s="306"/>
      <c r="I53" s="306"/>
      <c r="J53" s="306"/>
      <c r="K53" s="186"/>
    </row>
    <row r="54" spans="2:11" ht="12.75" customHeight="1">
      <c r="B54" s="185"/>
      <c r="C54" s="188"/>
      <c r="D54" s="188"/>
      <c r="E54" s="188"/>
      <c r="F54" s="188"/>
      <c r="G54" s="188"/>
      <c r="H54" s="188"/>
      <c r="I54" s="188"/>
      <c r="J54" s="188"/>
      <c r="K54" s="186"/>
    </row>
    <row r="55" spans="2:11" ht="15" customHeight="1">
      <c r="B55" s="185"/>
      <c r="C55" s="306" t="s">
        <v>784</v>
      </c>
      <c r="D55" s="306"/>
      <c r="E55" s="306"/>
      <c r="F55" s="306"/>
      <c r="G55" s="306"/>
      <c r="H55" s="306"/>
      <c r="I55" s="306"/>
      <c r="J55" s="306"/>
      <c r="K55" s="186"/>
    </row>
    <row r="56" spans="2:11" ht="15" customHeight="1">
      <c r="B56" s="185"/>
      <c r="C56" s="190"/>
      <c r="D56" s="306" t="s">
        <v>785</v>
      </c>
      <c r="E56" s="306"/>
      <c r="F56" s="306"/>
      <c r="G56" s="306"/>
      <c r="H56" s="306"/>
      <c r="I56" s="306"/>
      <c r="J56" s="306"/>
      <c r="K56" s="186"/>
    </row>
    <row r="57" spans="2:11" ht="15" customHeight="1">
      <c r="B57" s="185"/>
      <c r="C57" s="190"/>
      <c r="D57" s="306" t="s">
        <v>786</v>
      </c>
      <c r="E57" s="306"/>
      <c r="F57" s="306"/>
      <c r="G57" s="306"/>
      <c r="H57" s="306"/>
      <c r="I57" s="306"/>
      <c r="J57" s="306"/>
      <c r="K57" s="186"/>
    </row>
    <row r="58" spans="2:11" ht="15" customHeight="1">
      <c r="B58" s="185"/>
      <c r="C58" s="190"/>
      <c r="D58" s="306" t="s">
        <v>787</v>
      </c>
      <c r="E58" s="306"/>
      <c r="F58" s="306"/>
      <c r="G58" s="306"/>
      <c r="H58" s="306"/>
      <c r="I58" s="306"/>
      <c r="J58" s="306"/>
      <c r="K58" s="186"/>
    </row>
    <row r="59" spans="2:11" ht="15" customHeight="1">
      <c r="B59" s="185"/>
      <c r="C59" s="190"/>
      <c r="D59" s="306" t="s">
        <v>788</v>
      </c>
      <c r="E59" s="306"/>
      <c r="F59" s="306"/>
      <c r="G59" s="306"/>
      <c r="H59" s="306"/>
      <c r="I59" s="306"/>
      <c r="J59" s="306"/>
      <c r="K59" s="186"/>
    </row>
    <row r="60" spans="2:11" ht="15" customHeight="1">
      <c r="B60" s="185"/>
      <c r="C60" s="190"/>
      <c r="D60" s="307" t="s">
        <v>789</v>
      </c>
      <c r="E60" s="307"/>
      <c r="F60" s="307"/>
      <c r="G60" s="307"/>
      <c r="H60" s="307"/>
      <c r="I60" s="307"/>
      <c r="J60" s="307"/>
      <c r="K60" s="186"/>
    </row>
    <row r="61" spans="2:11" ht="15" customHeight="1">
      <c r="B61" s="185"/>
      <c r="C61" s="190"/>
      <c r="D61" s="306" t="s">
        <v>790</v>
      </c>
      <c r="E61" s="306"/>
      <c r="F61" s="306"/>
      <c r="G61" s="306"/>
      <c r="H61" s="306"/>
      <c r="I61" s="306"/>
      <c r="J61" s="306"/>
      <c r="K61" s="186"/>
    </row>
    <row r="62" spans="2:11" ht="12.75" customHeight="1">
      <c r="B62" s="185"/>
      <c r="C62" s="190"/>
      <c r="D62" s="190"/>
      <c r="E62" s="193"/>
      <c r="F62" s="190"/>
      <c r="G62" s="190"/>
      <c r="H62" s="190"/>
      <c r="I62" s="190"/>
      <c r="J62" s="190"/>
      <c r="K62" s="186"/>
    </row>
    <row r="63" spans="2:11" ht="15" customHeight="1">
      <c r="B63" s="185"/>
      <c r="C63" s="190"/>
      <c r="D63" s="306" t="s">
        <v>791</v>
      </c>
      <c r="E63" s="306"/>
      <c r="F63" s="306"/>
      <c r="G63" s="306"/>
      <c r="H63" s="306"/>
      <c r="I63" s="306"/>
      <c r="J63" s="306"/>
      <c r="K63" s="186"/>
    </row>
    <row r="64" spans="2:11" ht="15" customHeight="1">
      <c r="B64" s="185"/>
      <c r="C64" s="190"/>
      <c r="D64" s="307" t="s">
        <v>792</v>
      </c>
      <c r="E64" s="307"/>
      <c r="F64" s="307"/>
      <c r="G64" s="307"/>
      <c r="H64" s="307"/>
      <c r="I64" s="307"/>
      <c r="J64" s="307"/>
      <c r="K64" s="186"/>
    </row>
    <row r="65" spans="2:11" ht="15" customHeight="1">
      <c r="B65" s="185"/>
      <c r="C65" s="190"/>
      <c r="D65" s="306" t="s">
        <v>793</v>
      </c>
      <c r="E65" s="306"/>
      <c r="F65" s="306"/>
      <c r="G65" s="306"/>
      <c r="H65" s="306"/>
      <c r="I65" s="306"/>
      <c r="J65" s="306"/>
      <c r="K65" s="186"/>
    </row>
    <row r="66" spans="2:11" ht="15" customHeight="1">
      <c r="B66" s="185"/>
      <c r="C66" s="190"/>
      <c r="D66" s="306" t="s">
        <v>794</v>
      </c>
      <c r="E66" s="306"/>
      <c r="F66" s="306"/>
      <c r="G66" s="306"/>
      <c r="H66" s="306"/>
      <c r="I66" s="306"/>
      <c r="J66" s="306"/>
      <c r="K66" s="186"/>
    </row>
    <row r="67" spans="2:11" ht="15" customHeight="1">
      <c r="B67" s="185"/>
      <c r="C67" s="190"/>
      <c r="D67" s="306" t="s">
        <v>795</v>
      </c>
      <c r="E67" s="306"/>
      <c r="F67" s="306"/>
      <c r="G67" s="306"/>
      <c r="H67" s="306"/>
      <c r="I67" s="306"/>
      <c r="J67" s="306"/>
      <c r="K67" s="186"/>
    </row>
    <row r="68" spans="2:11" ht="15" customHeight="1">
      <c r="B68" s="185"/>
      <c r="C68" s="190"/>
      <c r="D68" s="306" t="s">
        <v>796</v>
      </c>
      <c r="E68" s="306"/>
      <c r="F68" s="306"/>
      <c r="G68" s="306"/>
      <c r="H68" s="306"/>
      <c r="I68" s="306"/>
      <c r="J68" s="306"/>
      <c r="K68" s="186"/>
    </row>
    <row r="69" spans="2:11" ht="12.75" customHeight="1">
      <c r="B69" s="194"/>
      <c r="C69" s="195"/>
      <c r="D69" s="195"/>
      <c r="E69" s="195"/>
      <c r="F69" s="195"/>
      <c r="G69" s="195"/>
      <c r="H69" s="195"/>
      <c r="I69" s="195"/>
      <c r="J69" s="195"/>
      <c r="K69" s="196"/>
    </row>
    <row r="70" spans="2:11" ht="18.75" customHeight="1">
      <c r="B70" s="197"/>
      <c r="C70" s="197"/>
      <c r="D70" s="197"/>
      <c r="E70" s="197"/>
      <c r="F70" s="197"/>
      <c r="G70" s="197"/>
      <c r="H70" s="197"/>
      <c r="I70" s="197"/>
      <c r="J70" s="197"/>
      <c r="K70" s="198"/>
    </row>
    <row r="71" spans="2:11" ht="18.75" customHeight="1">
      <c r="B71" s="198"/>
      <c r="C71" s="198"/>
      <c r="D71" s="198"/>
      <c r="E71" s="198"/>
      <c r="F71" s="198"/>
      <c r="G71" s="198"/>
      <c r="H71" s="198"/>
      <c r="I71" s="198"/>
      <c r="J71" s="198"/>
      <c r="K71" s="198"/>
    </row>
    <row r="72" spans="2:11" ht="7.5" customHeight="1">
      <c r="B72" s="199"/>
      <c r="C72" s="200"/>
      <c r="D72" s="200"/>
      <c r="E72" s="200"/>
      <c r="F72" s="200"/>
      <c r="G72" s="200"/>
      <c r="H72" s="200"/>
      <c r="I72" s="200"/>
      <c r="J72" s="200"/>
      <c r="K72" s="201"/>
    </row>
    <row r="73" spans="2:11" ht="45" customHeight="1">
      <c r="B73" s="202"/>
      <c r="C73" s="308" t="s">
        <v>84</v>
      </c>
      <c r="D73" s="308"/>
      <c r="E73" s="308"/>
      <c r="F73" s="308"/>
      <c r="G73" s="308"/>
      <c r="H73" s="308"/>
      <c r="I73" s="308"/>
      <c r="J73" s="308"/>
      <c r="K73" s="203"/>
    </row>
    <row r="74" spans="2:11" ht="17.25" customHeight="1">
      <c r="B74" s="202"/>
      <c r="C74" s="204" t="s">
        <v>797</v>
      </c>
      <c r="D74" s="204"/>
      <c r="E74" s="204"/>
      <c r="F74" s="204" t="s">
        <v>798</v>
      </c>
      <c r="G74" s="205"/>
      <c r="H74" s="204" t="s">
        <v>100</v>
      </c>
      <c r="I74" s="204" t="s">
        <v>54</v>
      </c>
      <c r="J74" s="204" t="s">
        <v>799</v>
      </c>
      <c r="K74" s="203"/>
    </row>
    <row r="75" spans="2:11" ht="17.25" customHeight="1">
      <c r="B75" s="202"/>
      <c r="C75" s="206" t="s">
        <v>800</v>
      </c>
      <c r="D75" s="206"/>
      <c r="E75" s="206"/>
      <c r="F75" s="207" t="s">
        <v>801</v>
      </c>
      <c r="G75" s="208"/>
      <c r="H75" s="206"/>
      <c r="I75" s="206"/>
      <c r="J75" s="206" t="s">
        <v>802</v>
      </c>
      <c r="K75" s="203"/>
    </row>
    <row r="76" spans="2:11" ht="5.25" customHeight="1">
      <c r="B76" s="202"/>
      <c r="C76" s="209"/>
      <c r="D76" s="209"/>
      <c r="E76" s="209"/>
      <c r="F76" s="209"/>
      <c r="G76" s="210"/>
      <c r="H76" s="209"/>
      <c r="I76" s="209"/>
      <c r="J76" s="209"/>
      <c r="K76" s="203"/>
    </row>
    <row r="77" spans="2:11" ht="15" customHeight="1">
      <c r="B77" s="202"/>
      <c r="C77" s="192" t="s">
        <v>50</v>
      </c>
      <c r="D77" s="209"/>
      <c r="E77" s="209"/>
      <c r="F77" s="211" t="s">
        <v>803</v>
      </c>
      <c r="G77" s="210"/>
      <c r="H77" s="192" t="s">
        <v>804</v>
      </c>
      <c r="I77" s="192" t="s">
        <v>805</v>
      </c>
      <c r="J77" s="192">
        <v>20</v>
      </c>
      <c r="K77" s="203"/>
    </row>
    <row r="78" spans="2:11" ht="15" customHeight="1">
      <c r="B78" s="202"/>
      <c r="C78" s="192" t="s">
        <v>806</v>
      </c>
      <c r="D78" s="192"/>
      <c r="E78" s="192"/>
      <c r="F78" s="211" t="s">
        <v>803</v>
      </c>
      <c r="G78" s="210"/>
      <c r="H78" s="192" t="s">
        <v>807</v>
      </c>
      <c r="I78" s="192" t="s">
        <v>805</v>
      </c>
      <c r="J78" s="192">
        <v>120</v>
      </c>
      <c r="K78" s="203"/>
    </row>
    <row r="79" spans="2:11" ht="15" customHeight="1">
      <c r="B79" s="212"/>
      <c r="C79" s="192" t="s">
        <v>808</v>
      </c>
      <c r="D79" s="192"/>
      <c r="E79" s="192"/>
      <c r="F79" s="211" t="s">
        <v>809</v>
      </c>
      <c r="G79" s="210"/>
      <c r="H79" s="192" t="s">
        <v>810</v>
      </c>
      <c r="I79" s="192" t="s">
        <v>805</v>
      </c>
      <c r="J79" s="192">
        <v>50</v>
      </c>
      <c r="K79" s="203"/>
    </row>
    <row r="80" spans="2:11" ht="15" customHeight="1">
      <c r="B80" s="212"/>
      <c r="C80" s="192" t="s">
        <v>811</v>
      </c>
      <c r="D80" s="192"/>
      <c r="E80" s="192"/>
      <c r="F80" s="211" t="s">
        <v>803</v>
      </c>
      <c r="G80" s="210"/>
      <c r="H80" s="192" t="s">
        <v>812</v>
      </c>
      <c r="I80" s="192" t="s">
        <v>813</v>
      </c>
      <c r="J80" s="192"/>
      <c r="K80" s="203"/>
    </row>
    <row r="81" spans="2:11" ht="15" customHeight="1">
      <c r="B81" s="212"/>
      <c r="C81" s="213" t="s">
        <v>814</v>
      </c>
      <c r="D81" s="213"/>
      <c r="E81" s="213"/>
      <c r="F81" s="214" t="s">
        <v>809</v>
      </c>
      <c r="G81" s="213"/>
      <c r="H81" s="213" t="s">
        <v>815</v>
      </c>
      <c r="I81" s="213" t="s">
        <v>805</v>
      </c>
      <c r="J81" s="213">
        <v>15</v>
      </c>
      <c r="K81" s="203"/>
    </row>
    <row r="82" spans="2:11" ht="15" customHeight="1">
      <c r="B82" s="212"/>
      <c r="C82" s="213" t="s">
        <v>816</v>
      </c>
      <c r="D82" s="213"/>
      <c r="E82" s="213"/>
      <c r="F82" s="214" t="s">
        <v>809</v>
      </c>
      <c r="G82" s="213"/>
      <c r="H82" s="213" t="s">
        <v>817</v>
      </c>
      <c r="I82" s="213" t="s">
        <v>805</v>
      </c>
      <c r="J82" s="213">
        <v>15</v>
      </c>
      <c r="K82" s="203"/>
    </row>
    <row r="83" spans="2:11" ht="15" customHeight="1">
      <c r="B83" s="212"/>
      <c r="C83" s="213" t="s">
        <v>818</v>
      </c>
      <c r="D83" s="213"/>
      <c r="E83" s="213"/>
      <c r="F83" s="214" t="s">
        <v>809</v>
      </c>
      <c r="G83" s="213"/>
      <c r="H83" s="213" t="s">
        <v>819</v>
      </c>
      <c r="I83" s="213" t="s">
        <v>805</v>
      </c>
      <c r="J83" s="213">
        <v>20</v>
      </c>
      <c r="K83" s="203"/>
    </row>
    <row r="84" spans="2:11" ht="15" customHeight="1">
      <c r="B84" s="212"/>
      <c r="C84" s="213" t="s">
        <v>820</v>
      </c>
      <c r="D84" s="213"/>
      <c r="E84" s="213"/>
      <c r="F84" s="214" t="s">
        <v>809</v>
      </c>
      <c r="G84" s="213"/>
      <c r="H84" s="213" t="s">
        <v>821</v>
      </c>
      <c r="I84" s="213" t="s">
        <v>805</v>
      </c>
      <c r="J84" s="213">
        <v>20</v>
      </c>
      <c r="K84" s="203"/>
    </row>
    <row r="85" spans="2:11" ht="15" customHeight="1">
      <c r="B85" s="212"/>
      <c r="C85" s="192" t="s">
        <v>822</v>
      </c>
      <c r="D85" s="192"/>
      <c r="E85" s="192"/>
      <c r="F85" s="211" t="s">
        <v>809</v>
      </c>
      <c r="G85" s="210"/>
      <c r="H85" s="192" t="s">
        <v>823</v>
      </c>
      <c r="I85" s="192" t="s">
        <v>805</v>
      </c>
      <c r="J85" s="192">
        <v>50</v>
      </c>
      <c r="K85" s="203"/>
    </row>
    <row r="86" spans="2:11" ht="15" customHeight="1">
      <c r="B86" s="212"/>
      <c r="C86" s="192" t="s">
        <v>824</v>
      </c>
      <c r="D86" s="192"/>
      <c r="E86" s="192"/>
      <c r="F86" s="211" t="s">
        <v>809</v>
      </c>
      <c r="G86" s="210"/>
      <c r="H86" s="192" t="s">
        <v>825</v>
      </c>
      <c r="I86" s="192" t="s">
        <v>805</v>
      </c>
      <c r="J86" s="192">
        <v>20</v>
      </c>
      <c r="K86" s="203"/>
    </row>
    <row r="87" spans="2:11" ht="15" customHeight="1">
      <c r="B87" s="212"/>
      <c r="C87" s="192" t="s">
        <v>826</v>
      </c>
      <c r="D87" s="192"/>
      <c r="E87" s="192"/>
      <c r="F87" s="211" t="s">
        <v>809</v>
      </c>
      <c r="G87" s="210"/>
      <c r="H87" s="192" t="s">
        <v>827</v>
      </c>
      <c r="I87" s="192" t="s">
        <v>805</v>
      </c>
      <c r="J87" s="192">
        <v>20</v>
      </c>
      <c r="K87" s="203"/>
    </row>
    <row r="88" spans="2:11" ht="15" customHeight="1">
      <c r="B88" s="212"/>
      <c r="C88" s="192" t="s">
        <v>828</v>
      </c>
      <c r="D88" s="192"/>
      <c r="E88" s="192"/>
      <c r="F88" s="211" t="s">
        <v>809</v>
      </c>
      <c r="G88" s="210"/>
      <c r="H88" s="192" t="s">
        <v>829</v>
      </c>
      <c r="I88" s="192" t="s">
        <v>805</v>
      </c>
      <c r="J88" s="192">
        <v>50</v>
      </c>
      <c r="K88" s="203"/>
    </row>
    <row r="89" spans="2:11" ht="15" customHeight="1">
      <c r="B89" s="212"/>
      <c r="C89" s="192" t="s">
        <v>830</v>
      </c>
      <c r="D89" s="192"/>
      <c r="E89" s="192"/>
      <c r="F89" s="211" t="s">
        <v>809</v>
      </c>
      <c r="G89" s="210"/>
      <c r="H89" s="192" t="s">
        <v>830</v>
      </c>
      <c r="I89" s="192" t="s">
        <v>805</v>
      </c>
      <c r="J89" s="192">
        <v>50</v>
      </c>
      <c r="K89" s="203"/>
    </row>
    <row r="90" spans="2:11" ht="15" customHeight="1">
      <c r="B90" s="212"/>
      <c r="C90" s="192" t="s">
        <v>105</v>
      </c>
      <c r="D90" s="192"/>
      <c r="E90" s="192"/>
      <c r="F90" s="211" t="s">
        <v>809</v>
      </c>
      <c r="G90" s="210"/>
      <c r="H90" s="192" t="s">
        <v>831</v>
      </c>
      <c r="I90" s="192" t="s">
        <v>805</v>
      </c>
      <c r="J90" s="192">
        <v>255</v>
      </c>
      <c r="K90" s="203"/>
    </row>
    <row r="91" spans="2:11" ht="15" customHeight="1">
      <c r="B91" s="212"/>
      <c r="C91" s="192" t="s">
        <v>832</v>
      </c>
      <c r="D91" s="192"/>
      <c r="E91" s="192"/>
      <c r="F91" s="211" t="s">
        <v>803</v>
      </c>
      <c r="G91" s="210"/>
      <c r="H91" s="192" t="s">
        <v>833</v>
      </c>
      <c r="I91" s="192" t="s">
        <v>834</v>
      </c>
      <c r="J91" s="192"/>
      <c r="K91" s="203"/>
    </row>
    <row r="92" spans="2:11" ht="15" customHeight="1">
      <c r="B92" s="212"/>
      <c r="C92" s="192" t="s">
        <v>835</v>
      </c>
      <c r="D92" s="192"/>
      <c r="E92" s="192"/>
      <c r="F92" s="211" t="s">
        <v>803</v>
      </c>
      <c r="G92" s="210"/>
      <c r="H92" s="192" t="s">
        <v>836</v>
      </c>
      <c r="I92" s="192" t="s">
        <v>837</v>
      </c>
      <c r="J92" s="192"/>
      <c r="K92" s="203"/>
    </row>
    <row r="93" spans="2:11" ht="15" customHeight="1">
      <c r="B93" s="212"/>
      <c r="C93" s="192" t="s">
        <v>838</v>
      </c>
      <c r="D93" s="192"/>
      <c r="E93" s="192"/>
      <c r="F93" s="211" t="s">
        <v>803</v>
      </c>
      <c r="G93" s="210"/>
      <c r="H93" s="192" t="s">
        <v>838</v>
      </c>
      <c r="I93" s="192" t="s">
        <v>837</v>
      </c>
      <c r="J93" s="192"/>
      <c r="K93" s="203"/>
    </row>
    <row r="94" spans="2:11" ht="15" customHeight="1">
      <c r="B94" s="212"/>
      <c r="C94" s="192" t="s">
        <v>35</v>
      </c>
      <c r="D94" s="192"/>
      <c r="E94" s="192"/>
      <c r="F94" s="211" t="s">
        <v>803</v>
      </c>
      <c r="G94" s="210"/>
      <c r="H94" s="192" t="s">
        <v>839</v>
      </c>
      <c r="I94" s="192" t="s">
        <v>837</v>
      </c>
      <c r="J94" s="192"/>
      <c r="K94" s="203"/>
    </row>
    <row r="95" spans="2:11" ht="15" customHeight="1">
      <c r="B95" s="212"/>
      <c r="C95" s="192" t="s">
        <v>45</v>
      </c>
      <c r="D95" s="192"/>
      <c r="E95" s="192"/>
      <c r="F95" s="211" t="s">
        <v>803</v>
      </c>
      <c r="G95" s="210"/>
      <c r="H95" s="192" t="s">
        <v>840</v>
      </c>
      <c r="I95" s="192" t="s">
        <v>837</v>
      </c>
      <c r="J95" s="192"/>
      <c r="K95" s="203"/>
    </row>
    <row r="96" spans="2:11" ht="15" customHeight="1">
      <c r="B96" s="215"/>
      <c r="C96" s="216"/>
      <c r="D96" s="216"/>
      <c r="E96" s="216"/>
      <c r="F96" s="216"/>
      <c r="G96" s="216"/>
      <c r="H96" s="216"/>
      <c r="I96" s="216"/>
      <c r="J96" s="216"/>
      <c r="K96" s="217"/>
    </row>
    <row r="97" spans="2:11" ht="18.75" customHeight="1">
      <c r="B97" s="218"/>
      <c r="C97" s="219"/>
      <c r="D97" s="219"/>
      <c r="E97" s="219"/>
      <c r="F97" s="219"/>
      <c r="G97" s="219"/>
      <c r="H97" s="219"/>
      <c r="I97" s="219"/>
      <c r="J97" s="219"/>
      <c r="K97" s="218"/>
    </row>
    <row r="98" spans="2:11" ht="18.75" customHeight="1">
      <c r="B98" s="198"/>
      <c r="C98" s="198"/>
      <c r="D98" s="198"/>
      <c r="E98" s="198"/>
      <c r="F98" s="198"/>
      <c r="G98" s="198"/>
      <c r="H98" s="198"/>
      <c r="I98" s="198"/>
      <c r="J98" s="198"/>
      <c r="K98" s="198"/>
    </row>
    <row r="99" spans="2:11" ht="7.5" customHeight="1">
      <c r="B99" s="199"/>
      <c r="C99" s="200"/>
      <c r="D99" s="200"/>
      <c r="E99" s="200"/>
      <c r="F99" s="200"/>
      <c r="G99" s="200"/>
      <c r="H99" s="200"/>
      <c r="I99" s="200"/>
      <c r="J99" s="200"/>
      <c r="K99" s="201"/>
    </row>
    <row r="100" spans="2:11" ht="45" customHeight="1">
      <c r="B100" s="202"/>
      <c r="C100" s="308" t="s">
        <v>841</v>
      </c>
      <c r="D100" s="308"/>
      <c r="E100" s="308"/>
      <c r="F100" s="308"/>
      <c r="G100" s="308"/>
      <c r="H100" s="308"/>
      <c r="I100" s="308"/>
      <c r="J100" s="308"/>
      <c r="K100" s="203"/>
    </row>
    <row r="101" spans="2:11" ht="17.25" customHeight="1">
      <c r="B101" s="202"/>
      <c r="C101" s="204" t="s">
        <v>797</v>
      </c>
      <c r="D101" s="204"/>
      <c r="E101" s="204"/>
      <c r="F101" s="204" t="s">
        <v>798</v>
      </c>
      <c r="G101" s="205"/>
      <c r="H101" s="204" t="s">
        <v>100</v>
      </c>
      <c r="I101" s="204" t="s">
        <v>54</v>
      </c>
      <c r="J101" s="204" t="s">
        <v>799</v>
      </c>
      <c r="K101" s="203"/>
    </row>
    <row r="102" spans="2:11" ht="17.25" customHeight="1">
      <c r="B102" s="202"/>
      <c r="C102" s="206" t="s">
        <v>800</v>
      </c>
      <c r="D102" s="206"/>
      <c r="E102" s="206"/>
      <c r="F102" s="207" t="s">
        <v>801</v>
      </c>
      <c r="G102" s="208"/>
      <c r="H102" s="206"/>
      <c r="I102" s="206"/>
      <c r="J102" s="206" t="s">
        <v>802</v>
      </c>
      <c r="K102" s="203"/>
    </row>
    <row r="103" spans="2:11" ht="5.25" customHeight="1">
      <c r="B103" s="202"/>
      <c r="C103" s="204"/>
      <c r="D103" s="204"/>
      <c r="E103" s="204"/>
      <c r="F103" s="204"/>
      <c r="G103" s="220"/>
      <c r="H103" s="204"/>
      <c r="I103" s="204"/>
      <c r="J103" s="204"/>
      <c r="K103" s="203"/>
    </row>
    <row r="104" spans="2:11" ht="15" customHeight="1">
      <c r="B104" s="202"/>
      <c r="C104" s="192" t="s">
        <v>50</v>
      </c>
      <c r="D104" s="209"/>
      <c r="E104" s="209"/>
      <c r="F104" s="211" t="s">
        <v>803</v>
      </c>
      <c r="G104" s="220"/>
      <c r="H104" s="192" t="s">
        <v>842</v>
      </c>
      <c r="I104" s="192" t="s">
        <v>805</v>
      </c>
      <c r="J104" s="192">
        <v>20</v>
      </c>
      <c r="K104" s="203"/>
    </row>
    <row r="105" spans="2:11" ht="15" customHeight="1">
      <c r="B105" s="202"/>
      <c r="C105" s="192" t="s">
        <v>806</v>
      </c>
      <c r="D105" s="192"/>
      <c r="E105" s="192"/>
      <c r="F105" s="211" t="s">
        <v>803</v>
      </c>
      <c r="G105" s="192"/>
      <c r="H105" s="192" t="s">
        <v>842</v>
      </c>
      <c r="I105" s="192" t="s">
        <v>805</v>
      </c>
      <c r="J105" s="192">
        <v>120</v>
      </c>
      <c r="K105" s="203"/>
    </row>
    <row r="106" spans="2:11" ht="15" customHeight="1">
      <c r="B106" s="212"/>
      <c r="C106" s="192" t="s">
        <v>808</v>
      </c>
      <c r="D106" s="192"/>
      <c r="E106" s="192"/>
      <c r="F106" s="211" t="s">
        <v>809</v>
      </c>
      <c r="G106" s="192"/>
      <c r="H106" s="192" t="s">
        <v>842</v>
      </c>
      <c r="I106" s="192" t="s">
        <v>805</v>
      </c>
      <c r="J106" s="192">
        <v>50</v>
      </c>
      <c r="K106" s="203"/>
    </row>
    <row r="107" spans="2:11" ht="15" customHeight="1">
      <c r="B107" s="212"/>
      <c r="C107" s="192" t="s">
        <v>811</v>
      </c>
      <c r="D107" s="192"/>
      <c r="E107" s="192"/>
      <c r="F107" s="211" t="s">
        <v>803</v>
      </c>
      <c r="G107" s="192"/>
      <c r="H107" s="192" t="s">
        <v>842</v>
      </c>
      <c r="I107" s="192" t="s">
        <v>813</v>
      </c>
      <c r="J107" s="192"/>
      <c r="K107" s="203"/>
    </row>
    <row r="108" spans="2:11" ht="15" customHeight="1">
      <c r="B108" s="212"/>
      <c r="C108" s="192" t="s">
        <v>822</v>
      </c>
      <c r="D108" s="192"/>
      <c r="E108" s="192"/>
      <c r="F108" s="211" t="s">
        <v>809</v>
      </c>
      <c r="G108" s="192"/>
      <c r="H108" s="192" t="s">
        <v>842</v>
      </c>
      <c r="I108" s="192" t="s">
        <v>805</v>
      </c>
      <c r="J108" s="192">
        <v>50</v>
      </c>
      <c r="K108" s="203"/>
    </row>
    <row r="109" spans="2:11" ht="15" customHeight="1">
      <c r="B109" s="212"/>
      <c r="C109" s="192" t="s">
        <v>830</v>
      </c>
      <c r="D109" s="192"/>
      <c r="E109" s="192"/>
      <c r="F109" s="211" t="s">
        <v>809</v>
      </c>
      <c r="G109" s="192"/>
      <c r="H109" s="192" t="s">
        <v>842</v>
      </c>
      <c r="I109" s="192" t="s">
        <v>805</v>
      </c>
      <c r="J109" s="192">
        <v>50</v>
      </c>
      <c r="K109" s="203"/>
    </row>
    <row r="110" spans="2:11" ht="15" customHeight="1">
      <c r="B110" s="212"/>
      <c r="C110" s="192" t="s">
        <v>828</v>
      </c>
      <c r="D110" s="192"/>
      <c r="E110" s="192"/>
      <c r="F110" s="211" t="s">
        <v>809</v>
      </c>
      <c r="G110" s="192"/>
      <c r="H110" s="192" t="s">
        <v>842</v>
      </c>
      <c r="I110" s="192" t="s">
        <v>805</v>
      </c>
      <c r="J110" s="192">
        <v>50</v>
      </c>
      <c r="K110" s="203"/>
    </row>
    <row r="111" spans="2:11" ht="15" customHeight="1">
      <c r="B111" s="212"/>
      <c r="C111" s="192" t="s">
        <v>50</v>
      </c>
      <c r="D111" s="192"/>
      <c r="E111" s="192"/>
      <c r="F111" s="211" t="s">
        <v>803</v>
      </c>
      <c r="G111" s="192"/>
      <c r="H111" s="192" t="s">
        <v>843</v>
      </c>
      <c r="I111" s="192" t="s">
        <v>805</v>
      </c>
      <c r="J111" s="192">
        <v>20</v>
      </c>
      <c r="K111" s="203"/>
    </row>
    <row r="112" spans="2:11" ht="15" customHeight="1">
      <c r="B112" s="212"/>
      <c r="C112" s="192" t="s">
        <v>844</v>
      </c>
      <c r="D112" s="192"/>
      <c r="E112" s="192"/>
      <c r="F112" s="211" t="s">
        <v>803</v>
      </c>
      <c r="G112" s="192"/>
      <c r="H112" s="192" t="s">
        <v>845</v>
      </c>
      <c r="I112" s="192" t="s">
        <v>805</v>
      </c>
      <c r="J112" s="192">
        <v>120</v>
      </c>
      <c r="K112" s="203"/>
    </row>
    <row r="113" spans="2:11" ht="15" customHeight="1">
      <c r="B113" s="212"/>
      <c r="C113" s="192" t="s">
        <v>35</v>
      </c>
      <c r="D113" s="192"/>
      <c r="E113" s="192"/>
      <c r="F113" s="211" t="s">
        <v>803</v>
      </c>
      <c r="G113" s="192"/>
      <c r="H113" s="192" t="s">
        <v>846</v>
      </c>
      <c r="I113" s="192" t="s">
        <v>837</v>
      </c>
      <c r="J113" s="192"/>
      <c r="K113" s="203"/>
    </row>
    <row r="114" spans="2:11" ht="15" customHeight="1">
      <c r="B114" s="212"/>
      <c r="C114" s="192" t="s">
        <v>45</v>
      </c>
      <c r="D114" s="192"/>
      <c r="E114" s="192"/>
      <c r="F114" s="211" t="s">
        <v>803</v>
      </c>
      <c r="G114" s="192"/>
      <c r="H114" s="192" t="s">
        <v>847</v>
      </c>
      <c r="I114" s="192" t="s">
        <v>837</v>
      </c>
      <c r="J114" s="192"/>
      <c r="K114" s="203"/>
    </row>
    <row r="115" spans="2:11" ht="15" customHeight="1">
      <c r="B115" s="212"/>
      <c r="C115" s="192" t="s">
        <v>54</v>
      </c>
      <c r="D115" s="192"/>
      <c r="E115" s="192"/>
      <c r="F115" s="211" t="s">
        <v>803</v>
      </c>
      <c r="G115" s="192"/>
      <c r="H115" s="192" t="s">
        <v>848</v>
      </c>
      <c r="I115" s="192" t="s">
        <v>849</v>
      </c>
      <c r="J115" s="192"/>
      <c r="K115" s="203"/>
    </row>
    <row r="116" spans="2:11" ht="15" customHeight="1">
      <c r="B116" s="215"/>
      <c r="C116" s="221"/>
      <c r="D116" s="221"/>
      <c r="E116" s="221"/>
      <c r="F116" s="221"/>
      <c r="G116" s="221"/>
      <c r="H116" s="221"/>
      <c r="I116" s="221"/>
      <c r="J116" s="221"/>
      <c r="K116" s="217"/>
    </row>
    <row r="117" spans="2:11" ht="18.75" customHeight="1">
      <c r="B117" s="222"/>
      <c r="C117" s="188"/>
      <c r="D117" s="188"/>
      <c r="E117" s="188"/>
      <c r="F117" s="223"/>
      <c r="G117" s="188"/>
      <c r="H117" s="188"/>
      <c r="I117" s="188"/>
      <c r="J117" s="188"/>
      <c r="K117" s="222"/>
    </row>
    <row r="118" spans="2:11" ht="18.75" customHeight="1"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</row>
    <row r="119" spans="2:11" ht="7.5" customHeight="1">
      <c r="B119" s="224"/>
      <c r="C119" s="225"/>
      <c r="D119" s="225"/>
      <c r="E119" s="225"/>
      <c r="F119" s="225"/>
      <c r="G119" s="225"/>
      <c r="H119" s="225"/>
      <c r="I119" s="225"/>
      <c r="J119" s="225"/>
      <c r="K119" s="226"/>
    </row>
    <row r="120" spans="2:11" ht="45" customHeight="1">
      <c r="B120" s="227"/>
      <c r="C120" s="303" t="s">
        <v>850</v>
      </c>
      <c r="D120" s="303"/>
      <c r="E120" s="303"/>
      <c r="F120" s="303"/>
      <c r="G120" s="303"/>
      <c r="H120" s="303"/>
      <c r="I120" s="303"/>
      <c r="J120" s="303"/>
      <c r="K120" s="228"/>
    </row>
    <row r="121" spans="2:11" ht="17.25" customHeight="1">
      <c r="B121" s="229"/>
      <c r="C121" s="204" t="s">
        <v>797</v>
      </c>
      <c r="D121" s="204"/>
      <c r="E121" s="204"/>
      <c r="F121" s="204" t="s">
        <v>798</v>
      </c>
      <c r="G121" s="205"/>
      <c r="H121" s="204" t="s">
        <v>100</v>
      </c>
      <c r="I121" s="204" t="s">
        <v>54</v>
      </c>
      <c r="J121" s="204" t="s">
        <v>799</v>
      </c>
      <c r="K121" s="230"/>
    </row>
    <row r="122" spans="2:11" ht="17.25" customHeight="1">
      <c r="B122" s="229"/>
      <c r="C122" s="206" t="s">
        <v>800</v>
      </c>
      <c r="D122" s="206"/>
      <c r="E122" s="206"/>
      <c r="F122" s="207" t="s">
        <v>801</v>
      </c>
      <c r="G122" s="208"/>
      <c r="H122" s="206"/>
      <c r="I122" s="206"/>
      <c r="J122" s="206" t="s">
        <v>802</v>
      </c>
      <c r="K122" s="230"/>
    </row>
    <row r="123" spans="2:11" ht="5.25" customHeight="1">
      <c r="B123" s="231"/>
      <c r="C123" s="209"/>
      <c r="D123" s="209"/>
      <c r="E123" s="209"/>
      <c r="F123" s="209"/>
      <c r="G123" s="192"/>
      <c r="H123" s="209"/>
      <c r="I123" s="209"/>
      <c r="J123" s="209"/>
      <c r="K123" s="232"/>
    </row>
    <row r="124" spans="2:11" ht="15" customHeight="1">
      <c r="B124" s="231"/>
      <c r="C124" s="192" t="s">
        <v>806</v>
      </c>
      <c r="D124" s="209"/>
      <c r="E124" s="209"/>
      <c r="F124" s="211" t="s">
        <v>803</v>
      </c>
      <c r="G124" s="192"/>
      <c r="H124" s="192" t="s">
        <v>842</v>
      </c>
      <c r="I124" s="192" t="s">
        <v>805</v>
      </c>
      <c r="J124" s="192">
        <v>120</v>
      </c>
      <c r="K124" s="233"/>
    </row>
    <row r="125" spans="2:11" ht="15" customHeight="1">
      <c r="B125" s="231"/>
      <c r="C125" s="192" t="s">
        <v>851</v>
      </c>
      <c r="D125" s="192"/>
      <c r="E125" s="192"/>
      <c r="F125" s="211" t="s">
        <v>803</v>
      </c>
      <c r="G125" s="192"/>
      <c r="H125" s="192" t="s">
        <v>852</v>
      </c>
      <c r="I125" s="192" t="s">
        <v>805</v>
      </c>
      <c r="J125" s="192" t="s">
        <v>853</v>
      </c>
      <c r="K125" s="233"/>
    </row>
    <row r="126" spans="2:11" ht="15" customHeight="1">
      <c r="B126" s="231"/>
      <c r="C126" s="192" t="s">
        <v>752</v>
      </c>
      <c r="D126" s="192"/>
      <c r="E126" s="192"/>
      <c r="F126" s="211" t="s">
        <v>803</v>
      </c>
      <c r="G126" s="192"/>
      <c r="H126" s="192" t="s">
        <v>854</v>
      </c>
      <c r="I126" s="192" t="s">
        <v>805</v>
      </c>
      <c r="J126" s="192" t="s">
        <v>853</v>
      </c>
      <c r="K126" s="233"/>
    </row>
    <row r="127" spans="2:11" ht="15" customHeight="1">
      <c r="B127" s="231"/>
      <c r="C127" s="192" t="s">
        <v>814</v>
      </c>
      <c r="D127" s="192"/>
      <c r="E127" s="192"/>
      <c r="F127" s="211" t="s">
        <v>809</v>
      </c>
      <c r="G127" s="192"/>
      <c r="H127" s="192" t="s">
        <v>815</v>
      </c>
      <c r="I127" s="192" t="s">
        <v>805</v>
      </c>
      <c r="J127" s="192">
        <v>15</v>
      </c>
      <c r="K127" s="233"/>
    </row>
    <row r="128" spans="2:11" ht="15" customHeight="1">
      <c r="B128" s="231"/>
      <c r="C128" s="213" t="s">
        <v>816</v>
      </c>
      <c r="D128" s="213"/>
      <c r="E128" s="213"/>
      <c r="F128" s="214" t="s">
        <v>809</v>
      </c>
      <c r="G128" s="213"/>
      <c r="H128" s="213" t="s">
        <v>817</v>
      </c>
      <c r="I128" s="213" t="s">
        <v>805</v>
      </c>
      <c r="J128" s="213">
        <v>15</v>
      </c>
      <c r="K128" s="233"/>
    </row>
    <row r="129" spans="2:11" ht="15" customHeight="1">
      <c r="B129" s="231"/>
      <c r="C129" s="213" t="s">
        <v>818</v>
      </c>
      <c r="D129" s="213"/>
      <c r="E129" s="213"/>
      <c r="F129" s="214" t="s">
        <v>809</v>
      </c>
      <c r="G129" s="213"/>
      <c r="H129" s="213" t="s">
        <v>819</v>
      </c>
      <c r="I129" s="213" t="s">
        <v>805</v>
      </c>
      <c r="J129" s="213">
        <v>20</v>
      </c>
      <c r="K129" s="233"/>
    </row>
    <row r="130" spans="2:11" ht="15" customHeight="1">
      <c r="B130" s="231"/>
      <c r="C130" s="213" t="s">
        <v>820</v>
      </c>
      <c r="D130" s="213"/>
      <c r="E130" s="213"/>
      <c r="F130" s="214" t="s">
        <v>809</v>
      </c>
      <c r="G130" s="213"/>
      <c r="H130" s="213" t="s">
        <v>821</v>
      </c>
      <c r="I130" s="213" t="s">
        <v>805</v>
      </c>
      <c r="J130" s="213">
        <v>20</v>
      </c>
      <c r="K130" s="233"/>
    </row>
    <row r="131" spans="2:11" ht="15" customHeight="1">
      <c r="B131" s="231"/>
      <c r="C131" s="192" t="s">
        <v>808</v>
      </c>
      <c r="D131" s="192"/>
      <c r="E131" s="192"/>
      <c r="F131" s="211" t="s">
        <v>809</v>
      </c>
      <c r="G131" s="192"/>
      <c r="H131" s="192" t="s">
        <v>842</v>
      </c>
      <c r="I131" s="192" t="s">
        <v>805</v>
      </c>
      <c r="J131" s="192">
        <v>50</v>
      </c>
      <c r="K131" s="233"/>
    </row>
    <row r="132" spans="2:11" ht="15" customHeight="1">
      <c r="B132" s="231"/>
      <c r="C132" s="192" t="s">
        <v>822</v>
      </c>
      <c r="D132" s="192"/>
      <c r="E132" s="192"/>
      <c r="F132" s="211" t="s">
        <v>809</v>
      </c>
      <c r="G132" s="192"/>
      <c r="H132" s="192" t="s">
        <v>842</v>
      </c>
      <c r="I132" s="192" t="s">
        <v>805</v>
      </c>
      <c r="J132" s="192">
        <v>50</v>
      </c>
      <c r="K132" s="233"/>
    </row>
    <row r="133" spans="2:11" ht="15" customHeight="1">
      <c r="B133" s="231"/>
      <c r="C133" s="192" t="s">
        <v>828</v>
      </c>
      <c r="D133" s="192"/>
      <c r="E133" s="192"/>
      <c r="F133" s="211" t="s">
        <v>809</v>
      </c>
      <c r="G133" s="192"/>
      <c r="H133" s="192" t="s">
        <v>842</v>
      </c>
      <c r="I133" s="192" t="s">
        <v>805</v>
      </c>
      <c r="J133" s="192">
        <v>50</v>
      </c>
      <c r="K133" s="233"/>
    </row>
    <row r="134" spans="2:11" ht="15" customHeight="1">
      <c r="B134" s="231"/>
      <c r="C134" s="192" t="s">
        <v>830</v>
      </c>
      <c r="D134" s="192"/>
      <c r="E134" s="192"/>
      <c r="F134" s="211" t="s">
        <v>809</v>
      </c>
      <c r="G134" s="192"/>
      <c r="H134" s="192" t="s">
        <v>842</v>
      </c>
      <c r="I134" s="192" t="s">
        <v>805</v>
      </c>
      <c r="J134" s="192">
        <v>50</v>
      </c>
      <c r="K134" s="233"/>
    </row>
    <row r="135" spans="2:11" ht="15" customHeight="1">
      <c r="B135" s="231"/>
      <c r="C135" s="192" t="s">
        <v>105</v>
      </c>
      <c r="D135" s="192"/>
      <c r="E135" s="192"/>
      <c r="F135" s="211" t="s">
        <v>809</v>
      </c>
      <c r="G135" s="192"/>
      <c r="H135" s="192" t="s">
        <v>855</v>
      </c>
      <c r="I135" s="192" t="s">
        <v>805</v>
      </c>
      <c r="J135" s="192">
        <v>255</v>
      </c>
      <c r="K135" s="233"/>
    </row>
    <row r="136" spans="2:11" ht="15" customHeight="1">
      <c r="B136" s="231"/>
      <c r="C136" s="192" t="s">
        <v>832</v>
      </c>
      <c r="D136" s="192"/>
      <c r="E136" s="192"/>
      <c r="F136" s="211" t="s">
        <v>803</v>
      </c>
      <c r="G136" s="192"/>
      <c r="H136" s="192" t="s">
        <v>856</v>
      </c>
      <c r="I136" s="192" t="s">
        <v>834</v>
      </c>
      <c r="J136" s="192"/>
      <c r="K136" s="233"/>
    </row>
    <row r="137" spans="2:11" ht="15" customHeight="1">
      <c r="B137" s="231"/>
      <c r="C137" s="192" t="s">
        <v>835</v>
      </c>
      <c r="D137" s="192"/>
      <c r="E137" s="192"/>
      <c r="F137" s="211" t="s">
        <v>803</v>
      </c>
      <c r="G137" s="192"/>
      <c r="H137" s="192" t="s">
        <v>857</v>
      </c>
      <c r="I137" s="192" t="s">
        <v>837</v>
      </c>
      <c r="J137" s="192"/>
      <c r="K137" s="233"/>
    </row>
    <row r="138" spans="2:11" ht="15" customHeight="1">
      <c r="B138" s="231"/>
      <c r="C138" s="192" t="s">
        <v>838</v>
      </c>
      <c r="D138" s="192"/>
      <c r="E138" s="192"/>
      <c r="F138" s="211" t="s">
        <v>803</v>
      </c>
      <c r="G138" s="192"/>
      <c r="H138" s="192" t="s">
        <v>838</v>
      </c>
      <c r="I138" s="192" t="s">
        <v>837</v>
      </c>
      <c r="J138" s="192"/>
      <c r="K138" s="233"/>
    </row>
    <row r="139" spans="2:11" ht="15" customHeight="1">
      <c r="B139" s="231"/>
      <c r="C139" s="192" t="s">
        <v>35</v>
      </c>
      <c r="D139" s="192"/>
      <c r="E139" s="192"/>
      <c r="F139" s="211" t="s">
        <v>803</v>
      </c>
      <c r="G139" s="192"/>
      <c r="H139" s="192" t="s">
        <v>858</v>
      </c>
      <c r="I139" s="192" t="s">
        <v>837</v>
      </c>
      <c r="J139" s="192"/>
      <c r="K139" s="233"/>
    </row>
    <row r="140" spans="2:11" ht="15" customHeight="1">
      <c r="B140" s="231"/>
      <c r="C140" s="192" t="s">
        <v>859</v>
      </c>
      <c r="D140" s="192"/>
      <c r="E140" s="192"/>
      <c r="F140" s="211" t="s">
        <v>803</v>
      </c>
      <c r="G140" s="192"/>
      <c r="H140" s="192" t="s">
        <v>860</v>
      </c>
      <c r="I140" s="192" t="s">
        <v>837</v>
      </c>
      <c r="J140" s="192"/>
      <c r="K140" s="233"/>
    </row>
    <row r="141" spans="2:11" ht="15" customHeight="1">
      <c r="B141" s="234"/>
      <c r="C141" s="235"/>
      <c r="D141" s="235"/>
      <c r="E141" s="235"/>
      <c r="F141" s="235"/>
      <c r="G141" s="235"/>
      <c r="H141" s="235"/>
      <c r="I141" s="235"/>
      <c r="J141" s="235"/>
      <c r="K141" s="236"/>
    </row>
    <row r="142" spans="2:11" ht="18.75" customHeight="1">
      <c r="B142" s="188"/>
      <c r="C142" s="188"/>
      <c r="D142" s="188"/>
      <c r="E142" s="188"/>
      <c r="F142" s="223"/>
      <c r="G142" s="188"/>
      <c r="H142" s="188"/>
      <c r="I142" s="188"/>
      <c r="J142" s="188"/>
      <c r="K142" s="188"/>
    </row>
    <row r="143" spans="2:11" ht="18.75" customHeight="1"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</row>
    <row r="144" spans="2:11" ht="7.5" customHeight="1">
      <c r="B144" s="199"/>
      <c r="C144" s="200"/>
      <c r="D144" s="200"/>
      <c r="E144" s="200"/>
      <c r="F144" s="200"/>
      <c r="G144" s="200"/>
      <c r="H144" s="200"/>
      <c r="I144" s="200"/>
      <c r="J144" s="200"/>
      <c r="K144" s="201"/>
    </row>
    <row r="145" spans="2:11" ht="45" customHeight="1">
      <c r="B145" s="202"/>
      <c r="C145" s="308" t="s">
        <v>861</v>
      </c>
      <c r="D145" s="308"/>
      <c r="E145" s="308"/>
      <c r="F145" s="308"/>
      <c r="G145" s="308"/>
      <c r="H145" s="308"/>
      <c r="I145" s="308"/>
      <c r="J145" s="308"/>
      <c r="K145" s="203"/>
    </row>
    <row r="146" spans="2:11" ht="17.25" customHeight="1">
      <c r="B146" s="202"/>
      <c r="C146" s="204" t="s">
        <v>797</v>
      </c>
      <c r="D146" s="204"/>
      <c r="E146" s="204"/>
      <c r="F146" s="204" t="s">
        <v>798</v>
      </c>
      <c r="G146" s="205"/>
      <c r="H146" s="204" t="s">
        <v>100</v>
      </c>
      <c r="I146" s="204" t="s">
        <v>54</v>
      </c>
      <c r="J146" s="204" t="s">
        <v>799</v>
      </c>
      <c r="K146" s="203"/>
    </row>
    <row r="147" spans="2:11" ht="17.25" customHeight="1">
      <c r="B147" s="202"/>
      <c r="C147" s="206" t="s">
        <v>800</v>
      </c>
      <c r="D147" s="206"/>
      <c r="E147" s="206"/>
      <c r="F147" s="207" t="s">
        <v>801</v>
      </c>
      <c r="G147" s="208"/>
      <c r="H147" s="206"/>
      <c r="I147" s="206"/>
      <c r="J147" s="206" t="s">
        <v>802</v>
      </c>
      <c r="K147" s="203"/>
    </row>
    <row r="148" spans="2:11" ht="5.25" customHeight="1">
      <c r="B148" s="212"/>
      <c r="C148" s="209"/>
      <c r="D148" s="209"/>
      <c r="E148" s="209"/>
      <c r="F148" s="209"/>
      <c r="G148" s="210"/>
      <c r="H148" s="209"/>
      <c r="I148" s="209"/>
      <c r="J148" s="209"/>
      <c r="K148" s="233"/>
    </row>
    <row r="149" spans="2:11" ht="15" customHeight="1">
      <c r="B149" s="212"/>
      <c r="C149" s="237" t="s">
        <v>806</v>
      </c>
      <c r="D149" s="192"/>
      <c r="E149" s="192"/>
      <c r="F149" s="238" t="s">
        <v>803</v>
      </c>
      <c r="G149" s="192"/>
      <c r="H149" s="237" t="s">
        <v>842</v>
      </c>
      <c r="I149" s="237" t="s">
        <v>805</v>
      </c>
      <c r="J149" s="237">
        <v>120</v>
      </c>
      <c r="K149" s="233"/>
    </row>
    <row r="150" spans="2:11" ht="15" customHeight="1">
      <c r="B150" s="212"/>
      <c r="C150" s="237" t="s">
        <v>851</v>
      </c>
      <c r="D150" s="192"/>
      <c r="E150" s="192"/>
      <c r="F150" s="238" t="s">
        <v>803</v>
      </c>
      <c r="G150" s="192"/>
      <c r="H150" s="237" t="s">
        <v>862</v>
      </c>
      <c r="I150" s="237" t="s">
        <v>805</v>
      </c>
      <c r="J150" s="237" t="s">
        <v>853</v>
      </c>
      <c r="K150" s="233"/>
    </row>
    <row r="151" spans="2:11" ht="15" customHeight="1">
      <c r="B151" s="212"/>
      <c r="C151" s="237" t="s">
        <v>752</v>
      </c>
      <c r="D151" s="192"/>
      <c r="E151" s="192"/>
      <c r="F151" s="238" t="s">
        <v>803</v>
      </c>
      <c r="G151" s="192"/>
      <c r="H151" s="237" t="s">
        <v>863</v>
      </c>
      <c r="I151" s="237" t="s">
        <v>805</v>
      </c>
      <c r="J151" s="237" t="s">
        <v>853</v>
      </c>
      <c r="K151" s="233"/>
    </row>
    <row r="152" spans="2:11" ht="15" customHeight="1">
      <c r="B152" s="212"/>
      <c r="C152" s="237" t="s">
        <v>808</v>
      </c>
      <c r="D152" s="192"/>
      <c r="E152" s="192"/>
      <c r="F152" s="238" t="s">
        <v>809</v>
      </c>
      <c r="G152" s="192"/>
      <c r="H152" s="237" t="s">
        <v>842</v>
      </c>
      <c r="I152" s="237" t="s">
        <v>805</v>
      </c>
      <c r="J152" s="237">
        <v>50</v>
      </c>
      <c r="K152" s="233"/>
    </row>
    <row r="153" spans="2:11" ht="15" customHeight="1">
      <c r="B153" s="212"/>
      <c r="C153" s="237" t="s">
        <v>811</v>
      </c>
      <c r="D153" s="192"/>
      <c r="E153" s="192"/>
      <c r="F153" s="238" t="s">
        <v>803</v>
      </c>
      <c r="G153" s="192"/>
      <c r="H153" s="237" t="s">
        <v>842</v>
      </c>
      <c r="I153" s="237" t="s">
        <v>813</v>
      </c>
      <c r="J153" s="237"/>
      <c r="K153" s="233"/>
    </row>
    <row r="154" spans="2:11" ht="15" customHeight="1">
      <c r="B154" s="212"/>
      <c r="C154" s="237" t="s">
        <v>822</v>
      </c>
      <c r="D154" s="192"/>
      <c r="E154" s="192"/>
      <c r="F154" s="238" t="s">
        <v>809</v>
      </c>
      <c r="G154" s="192"/>
      <c r="H154" s="237" t="s">
        <v>842</v>
      </c>
      <c r="I154" s="237" t="s">
        <v>805</v>
      </c>
      <c r="J154" s="237">
        <v>50</v>
      </c>
      <c r="K154" s="233"/>
    </row>
    <row r="155" spans="2:11" ht="15" customHeight="1">
      <c r="B155" s="212"/>
      <c r="C155" s="237" t="s">
        <v>830</v>
      </c>
      <c r="D155" s="192"/>
      <c r="E155" s="192"/>
      <c r="F155" s="238" t="s">
        <v>809</v>
      </c>
      <c r="G155" s="192"/>
      <c r="H155" s="237" t="s">
        <v>842</v>
      </c>
      <c r="I155" s="237" t="s">
        <v>805</v>
      </c>
      <c r="J155" s="237">
        <v>50</v>
      </c>
      <c r="K155" s="233"/>
    </row>
    <row r="156" spans="2:11" ht="15" customHeight="1">
      <c r="B156" s="212"/>
      <c r="C156" s="237" t="s">
        <v>828</v>
      </c>
      <c r="D156" s="192"/>
      <c r="E156" s="192"/>
      <c r="F156" s="238" t="s">
        <v>809</v>
      </c>
      <c r="G156" s="192"/>
      <c r="H156" s="237" t="s">
        <v>842</v>
      </c>
      <c r="I156" s="237" t="s">
        <v>805</v>
      </c>
      <c r="J156" s="237">
        <v>50</v>
      </c>
      <c r="K156" s="233"/>
    </row>
    <row r="157" spans="2:11" ht="15" customHeight="1">
      <c r="B157" s="212"/>
      <c r="C157" s="237" t="s">
        <v>89</v>
      </c>
      <c r="D157" s="192"/>
      <c r="E157" s="192"/>
      <c r="F157" s="238" t="s">
        <v>803</v>
      </c>
      <c r="G157" s="192"/>
      <c r="H157" s="237" t="s">
        <v>864</v>
      </c>
      <c r="I157" s="237" t="s">
        <v>805</v>
      </c>
      <c r="J157" s="237" t="s">
        <v>865</v>
      </c>
      <c r="K157" s="233"/>
    </row>
    <row r="158" spans="2:11" ht="15" customHeight="1">
      <c r="B158" s="212"/>
      <c r="C158" s="237" t="s">
        <v>866</v>
      </c>
      <c r="D158" s="192"/>
      <c r="E158" s="192"/>
      <c r="F158" s="238" t="s">
        <v>803</v>
      </c>
      <c r="G158" s="192"/>
      <c r="H158" s="237" t="s">
        <v>867</v>
      </c>
      <c r="I158" s="237" t="s">
        <v>837</v>
      </c>
      <c r="J158" s="237"/>
      <c r="K158" s="233"/>
    </row>
    <row r="159" spans="2:11" ht="15" customHeight="1">
      <c r="B159" s="239"/>
      <c r="C159" s="221"/>
      <c r="D159" s="221"/>
      <c r="E159" s="221"/>
      <c r="F159" s="221"/>
      <c r="G159" s="221"/>
      <c r="H159" s="221"/>
      <c r="I159" s="221"/>
      <c r="J159" s="221"/>
      <c r="K159" s="240"/>
    </row>
    <row r="160" spans="2:11" ht="18.75" customHeight="1">
      <c r="B160" s="188"/>
      <c r="C160" s="192"/>
      <c r="D160" s="192"/>
      <c r="E160" s="192"/>
      <c r="F160" s="211"/>
      <c r="G160" s="192"/>
      <c r="H160" s="192"/>
      <c r="I160" s="192"/>
      <c r="J160" s="192"/>
      <c r="K160" s="188"/>
    </row>
    <row r="161" spans="2:11" ht="18.75" customHeight="1">
      <c r="B161" s="198"/>
      <c r="C161" s="198"/>
      <c r="D161" s="198"/>
      <c r="E161" s="198"/>
      <c r="F161" s="198"/>
      <c r="G161" s="198"/>
      <c r="H161" s="198"/>
      <c r="I161" s="198"/>
      <c r="J161" s="198"/>
      <c r="K161" s="198"/>
    </row>
    <row r="162" spans="2:11" ht="7.5" customHeight="1">
      <c r="B162" s="180"/>
      <c r="C162" s="181"/>
      <c r="D162" s="181"/>
      <c r="E162" s="181"/>
      <c r="F162" s="181"/>
      <c r="G162" s="181"/>
      <c r="H162" s="181"/>
      <c r="I162" s="181"/>
      <c r="J162" s="181"/>
      <c r="K162" s="182"/>
    </row>
    <row r="163" spans="2:11" ht="45" customHeight="1">
      <c r="B163" s="183"/>
      <c r="C163" s="303" t="s">
        <v>868</v>
      </c>
      <c r="D163" s="303"/>
      <c r="E163" s="303"/>
      <c r="F163" s="303"/>
      <c r="G163" s="303"/>
      <c r="H163" s="303"/>
      <c r="I163" s="303"/>
      <c r="J163" s="303"/>
      <c r="K163" s="184"/>
    </row>
    <row r="164" spans="2:11" ht="17.25" customHeight="1">
      <c r="B164" s="183"/>
      <c r="C164" s="204" t="s">
        <v>797</v>
      </c>
      <c r="D164" s="204"/>
      <c r="E164" s="204"/>
      <c r="F164" s="204" t="s">
        <v>798</v>
      </c>
      <c r="G164" s="241"/>
      <c r="H164" s="242" t="s">
        <v>100</v>
      </c>
      <c r="I164" s="242" t="s">
        <v>54</v>
      </c>
      <c r="J164" s="204" t="s">
        <v>799</v>
      </c>
      <c r="K164" s="184"/>
    </row>
    <row r="165" spans="2:11" ht="17.25" customHeight="1">
      <c r="B165" s="185"/>
      <c r="C165" s="206" t="s">
        <v>800</v>
      </c>
      <c r="D165" s="206"/>
      <c r="E165" s="206"/>
      <c r="F165" s="207" t="s">
        <v>801</v>
      </c>
      <c r="G165" s="243"/>
      <c r="H165" s="244"/>
      <c r="I165" s="244"/>
      <c r="J165" s="206" t="s">
        <v>802</v>
      </c>
      <c r="K165" s="186"/>
    </row>
    <row r="166" spans="2:11" ht="5.25" customHeight="1">
      <c r="B166" s="212"/>
      <c r="C166" s="209"/>
      <c r="D166" s="209"/>
      <c r="E166" s="209"/>
      <c r="F166" s="209"/>
      <c r="G166" s="210"/>
      <c r="H166" s="209"/>
      <c r="I166" s="209"/>
      <c r="J166" s="209"/>
      <c r="K166" s="233"/>
    </row>
    <row r="167" spans="2:11" ht="15" customHeight="1">
      <c r="B167" s="212"/>
      <c r="C167" s="192" t="s">
        <v>806</v>
      </c>
      <c r="D167" s="192"/>
      <c r="E167" s="192"/>
      <c r="F167" s="211" t="s">
        <v>803</v>
      </c>
      <c r="G167" s="192"/>
      <c r="H167" s="192" t="s">
        <v>842</v>
      </c>
      <c r="I167" s="192" t="s">
        <v>805</v>
      </c>
      <c r="J167" s="192">
        <v>120</v>
      </c>
      <c r="K167" s="233"/>
    </row>
    <row r="168" spans="2:11" ht="15" customHeight="1">
      <c r="B168" s="212"/>
      <c r="C168" s="192" t="s">
        <v>851</v>
      </c>
      <c r="D168" s="192"/>
      <c r="E168" s="192"/>
      <c r="F168" s="211" t="s">
        <v>803</v>
      </c>
      <c r="G168" s="192"/>
      <c r="H168" s="192" t="s">
        <v>852</v>
      </c>
      <c r="I168" s="192" t="s">
        <v>805</v>
      </c>
      <c r="J168" s="192" t="s">
        <v>853</v>
      </c>
      <c r="K168" s="233"/>
    </row>
    <row r="169" spans="2:11" ht="15" customHeight="1">
      <c r="B169" s="212"/>
      <c r="C169" s="192" t="s">
        <v>752</v>
      </c>
      <c r="D169" s="192"/>
      <c r="E169" s="192"/>
      <c r="F169" s="211" t="s">
        <v>803</v>
      </c>
      <c r="G169" s="192"/>
      <c r="H169" s="192" t="s">
        <v>869</v>
      </c>
      <c r="I169" s="192" t="s">
        <v>805</v>
      </c>
      <c r="J169" s="192" t="s">
        <v>853</v>
      </c>
      <c r="K169" s="233"/>
    </row>
    <row r="170" spans="2:11" ht="15" customHeight="1">
      <c r="B170" s="212"/>
      <c r="C170" s="192" t="s">
        <v>808</v>
      </c>
      <c r="D170" s="192"/>
      <c r="E170" s="192"/>
      <c r="F170" s="211" t="s">
        <v>809</v>
      </c>
      <c r="G170" s="192"/>
      <c r="H170" s="192" t="s">
        <v>869</v>
      </c>
      <c r="I170" s="192" t="s">
        <v>805</v>
      </c>
      <c r="J170" s="192">
        <v>50</v>
      </c>
      <c r="K170" s="233"/>
    </row>
    <row r="171" spans="2:11" ht="15" customHeight="1">
      <c r="B171" s="212"/>
      <c r="C171" s="192" t="s">
        <v>811</v>
      </c>
      <c r="D171" s="192"/>
      <c r="E171" s="192"/>
      <c r="F171" s="211" t="s">
        <v>803</v>
      </c>
      <c r="G171" s="192"/>
      <c r="H171" s="192" t="s">
        <v>869</v>
      </c>
      <c r="I171" s="192" t="s">
        <v>813</v>
      </c>
      <c r="J171" s="192"/>
      <c r="K171" s="233"/>
    </row>
    <row r="172" spans="2:11" ht="15" customHeight="1">
      <c r="B172" s="212"/>
      <c r="C172" s="192" t="s">
        <v>822</v>
      </c>
      <c r="D172" s="192"/>
      <c r="E172" s="192"/>
      <c r="F172" s="211" t="s">
        <v>809</v>
      </c>
      <c r="G172" s="192"/>
      <c r="H172" s="192" t="s">
        <v>869</v>
      </c>
      <c r="I172" s="192" t="s">
        <v>805</v>
      </c>
      <c r="J172" s="192">
        <v>50</v>
      </c>
      <c r="K172" s="233"/>
    </row>
    <row r="173" spans="2:11" ht="15" customHeight="1">
      <c r="B173" s="212"/>
      <c r="C173" s="192" t="s">
        <v>830</v>
      </c>
      <c r="D173" s="192"/>
      <c r="E173" s="192"/>
      <c r="F173" s="211" t="s">
        <v>809</v>
      </c>
      <c r="G173" s="192"/>
      <c r="H173" s="192" t="s">
        <v>869</v>
      </c>
      <c r="I173" s="192" t="s">
        <v>805</v>
      </c>
      <c r="J173" s="192">
        <v>50</v>
      </c>
      <c r="K173" s="233"/>
    </row>
    <row r="174" spans="2:11" ht="15" customHeight="1">
      <c r="B174" s="212"/>
      <c r="C174" s="192" t="s">
        <v>828</v>
      </c>
      <c r="D174" s="192"/>
      <c r="E174" s="192"/>
      <c r="F174" s="211" t="s">
        <v>809</v>
      </c>
      <c r="G174" s="192"/>
      <c r="H174" s="192" t="s">
        <v>869</v>
      </c>
      <c r="I174" s="192" t="s">
        <v>805</v>
      </c>
      <c r="J174" s="192">
        <v>50</v>
      </c>
      <c r="K174" s="233"/>
    </row>
    <row r="175" spans="2:11" ht="15" customHeight="1">
      <c r="B175" s="212"/>
      <c r="C175" s="192" t="s">
        <v>99</v>
      </c>
      <c r="D175" s="192"/>
      <c r="E175" s="192"/>
      <c r="F175" s="211" t="s">
        <v>803</v>
      </c>
      <c r="G175" s="192"/>
      <c r="H175" s="192" t="s">
        <v>870</v>
      </c>
      <c r="I175" s="192" t="s">
        <v>871</v>
      </c>
      <c r="J175" s="192"/>
      <c r="K175" s="233"/>
    </row>
    <row r="176" spans="2:11" ht="15" customHeight="1">
      <c r="B176" s="212"/>
      <c r="C176" s="192" t="s">
        <v>54</v>
      </c>
      <c r="D176" s="192"/>
      <c r="E176" s="192"/>
      <c r="F176" s="211" t="s">
        <v>803</v>
      </c>
      <c r="G176" s="192"/>
      <c r="H176" s="192" t="s">
        <v>872</v>
      </c>
      <c r="I176" s="192" t="s">
        <v>873</v>
      </c>
      <c r="J176" s="192">
        <v>1</v>
      </c>
      <c r="K176" s="233"/>
    </row>
    <row r="177" spans="2:11" ht="15" customHeight="1">
      <c r="B177" s="212"/>
      <c r="C177" s="192" t="s">
        <v>50</v>
      </c>
      <c r="D177" s="192"/>
      <c r="E177" s="192"/>
      <c r="F177" s="211" t="s">
        <v>803</v>
      </c>
      <c r="G177" s="192"/>
      <c r="H177" s="192" t="s">
        <v>874</v>
      </c>
      <c r="I177" s="192" t="s">
        <v>805</v>
      </c>
      <c r="J177" s="192">
        <v>20</v>
      </c>
      <c r="K177" s="233"/>
    </row>
    <row r="178" spans="2:11" ht="15" customHeight="1">
      <c r="B178" s="212"/>
      <c r="C178" s="192" t="s">
        <v>100</v>
      </c>
      <c r="D178" s="192"/>
      <c r="E178" s="192"/>
      <c r="F178" s="211" t="s">
        <v>803</v>
      </c>
      <c r="G178" s="192"/>
      <c r="H178" s="192" t="s">
        <v>875</v>
      </c>
      <c r="I178" s="192" t="s">
        <v>805</v>
      </c>
      <c r="J178" s="192">
        <v>255</v>
      </c>
      <c r="K178" s="233"/>
    </row>
    <row r="179" spans="2:11" ht="15" customHeight="1">
      <c r="B179" s="212"/>
      <c r="C179" s="192" t="s">
        <v>101</v>
      </c>
      <c r="D179" s="192"/>
      <c r="E179" s="192"/>
      <c r="F179" s="211" t="s">
        <v>803</v>
      </c>
      <c r="G179" s="192"/>
      <c r="H179" s="192" t="s">
        <v>768</v>
      </c>
      <c r="I179" s="192" t="s">
        <v>805</v>
      </c>
      <c r="J179" s="192">
        <v>10</v>
      </c>
      <c r="K179" s="233"/>
    </row>
    <row r="180" spans="2:11" ht="15" customHeight="1">
      <c r="B180" s="212"/>
      <c r="C180" s="192" t="s">
        <v>102</v>
      </c>
      <c r="D180" s="192"/>
      <c r="E180" s="192"/>
      <c r="F180" s="211" t="s">
        <v>803</v>
      </c>
      <c r="G180" s="192"/>
      <c r="H180" s="192" t="s">
        <v>876</v>
      </c>
      <c r="I180" s="192" t="s">
        <v>837</v>
      </c>
      <c r="J180" s="192"/>
      <c r="K180" s="233"/>
    </row>
    <row r="181" spans="2:11" ht="15" customHeight="1">
      <c r="B181" s="212"/>
      <c r="C181" s="192" t="s">
        <v>877</v>
      </c>
      <c r="D181" s="192"/>
      <c r="E181" s="192"/>
      <c r="F181" s="211" t="s">
        <v>803</v>
      </c>
      <c r="G181" s="192"/>
      <c r="H181" s="192" t="s">
        <v>878</v>
      </c>
      <c r="I181" s="192" t="s">
        <v>837</v>
      </c>
      <c r="J181" s="192"/>
      <c r="K181" s="233"/>
    </row>
    <row r="182" spans="2:11" ht="15" customHeight="1">
      <c r="B182" s="212"/>
      <c r="C182" s="192" t="s">
        <v>866</v>
      </c>
      <c r="D182" s="192"/>
      <c r="E182" s="192"/>
      <c r="F182" s="211" t="s">
        <v>803</v>
      </c>
      <c r="G182" s="192"/>
      <c r="H182" s="192" t="s">
        <v>879</v>
      </c>
      <c r="I182" s="192" t="s">
        <v>837</v>
      </c>
      <c r="J182" s="192"/>
      <c r="K182" s="233"/>
    </row>
    <row r="183" spans="2:11" ht="15" customHeight="1">
      <c r="B183" s="212"/>
      <c r="C183" s="192" t="s">
        <v>104</v>
      </c>
      <c r="D183" s="192"/>
      <c r="E183" s="192"/>
      <c r="F183" s="211" t="s">
        <v>809</v>
      </c>
      <c r="G183" s="192"/>
      <c r="H183" s="192" t="s">
        <v>880</v>
      </c>
      <c r="I183" s="192" t="s">
        <v>805</v>
      </c>
      <c r="J183" s="192">
        <v>50</v>
      </c>
      <c r="K183" s="233"/>
    </row>
    <row r="184" spans="2:11" ht="15" customHeight="1">
      <c r="B184" s="212"/>
      <c r="C184" s="192" t="s">
        <v>881</v>
      </c>
      <c r="D184" s="192"/>
      <c r="E184" s="192"/>
      <c r="F184" s="211" t="s">
        <v>809</v>
      </c>
      <c r="G184" s="192"/>
      <c r="H184" s="192" t="s">
        <v>882</v>
      </c>
      <c r="I184" s="192" t="s">
        <v>883</v>
      </c>
      <c r="J184" s="192"/>
      <c r="K184" s="233"/>
    </row>
    <row r="185" spans="2:11" ht="15" customHeight="1">
      <c r="B185" s="212"/>
      <c r="C185" s="192" t="s">
        <v>884</v>
      </c>
      <c r="D185" s="192"/>
      <c r="E185" s="192"/>
      <c r="F185" s="211" t="s">
        <v>809</v>
      </c>
      <c r="G185" s="192"/>
      <c r="H185" s="192" t="s">
        <v>885</v>
      </c>
      <c r="I185" s="192" t="s">
        <v>883</v>
      </c>
      <c r="J185" s="192"/>
      <c r="K185" s="233"/>
    </row>
    <row r="186" spans="2:11" ht="15" customHeight="1">
      <c r="B186" s="212"/>
      <c r="C186" s="192" t="s">
        <v>886</v>
      </c>
      <c r="D186" s="192"/>
      <c r="E186" s="192"/>
      <c r="F186" s="211" t="s">
        <v>809</v>
      </c>
      <c r="G186" s="192"/>
      <c r="H186" s="192" t="s">
        <v>887</v>
      </c>
      <c r="I186" s="192" t="s">
        <v>883</v>
      </c>
      <c r="J186" s="192"/>
      <c r="K186" s="233"/>
    </row>
    <row r="187" spans="2:11" ht="15" customHeight="1">
      <c r="B187" s="212"/>
      <c r="C187" s="245" t="s">
        <v>888</v>
      </c>
      <c r="D187" s="192"/>
      <c r="E187" s="192"/>
      <c r="F187" s="211" t="s">
        <v>809</v>
      </c>
      <c r="G187" s="192"/>
      <c r="H187" s="192" t="s">
        <v>889</v>
      </c>
      <c r="I187" s="192" t="s">
        <v>890</v>
      </c>
      <c r="J187" s="246" t="s">
        <v>891</v>
      </c>
      <c r="K187" s="233"/>
    </row>
    <row r="188" spans="2:11" ht="15" customHeight="1">
      <c r="B188" s="212"/>
      <c r="C188" s="197" t="s">
        <v>39</v>
      </c>
      <c r="D188" s="192"/>
      <c r="E188" s="192"/>
      <c r="F188" s="211" t="s">
        <v>803</v>
      </c>
      <c r="G188" s="192"/>
      <c r="H188" s="188" t="s">
        <v>892</v>
      </c>
      <c r="I188" s="192" t="s">
        <v>893</v>
      </c>
      <c r="J188" s="192"/>
      <c r="K188" s="233"/>
    </row>
    <row r="189" spans="2:11" ht="15" customHeight="1">
      <c r="B189" s="212"/>
      <c r="C189" s="197" t="s">
        <v>894</v>
      </c>
      <c r="D189" s="192"/>
      <c r="E189" s="192"/>
      <c r="F189" s="211" t="s">
        <v>803</v>
      </c>
      <c r="G189" s="192"/>
      <c r="H189" s="192" t="s">
        <v>895</v>
      </c>
      <c r="I189" s="192" t="s">
        <v>837</v>
      </c>
      <c r="J189" s="192"/>
      <c r="K189" s="233"/>
    </row>
    <row r="190" spans="2:11" ht="15" customHeight="1">
      <c r="B190" s="212"/>
      <c r="C190" s="197" t="s">
        <v>896</v>
      </c>
      <c r="D190" s="192"/>
      <c r="E190" s="192"/>
      <c r="F190" s="211" t="s">
        <v>803</v>
      </c>
      <c r="G190" s="192"/>
      <c r="H190" s="192" t="s">
        <v>897</v>
      </c>
      <c r="I190" s="192" t="s">
        <v>837</v>
      </c>
      <c r="J190" s="192"/>
      <c r="K190" s="233"/>
    </row>
    <row r="191" spans="2:11" ht="15" customHeight="1">
      <c r="B191" s="212"/>
      <c r="C191" s="197" t="s">
        <v>898</v>
      </c>
      <c r="D191" s="192"/>
      <c r="E191" s="192"/>
      <c r="F191" s="211" t="s">
        <v>809</v>
      </c>
      <c r="G191" s="192"/>
      <c r="H191" s="192" t="s">
        <v>899</v>
      </c>
      <c r="I191" s="192" t="s">
        <v>837</v>
      </c>
      <c r="J191" s="192"/>
      <c r="K191" s="233"/>
    </row>
    <row r="192" spans="2:11" ht="15" customHeight="1">
      <c r="B192" s="239"/>
      <c r="C192" s="247"/>
      <c r="D192" s="221"/>
      <c r="E192" s="221"/>
      <c r="F192" s="221"/>
      <c r="G192" s="221"/>
      <c r="H192" s="221"/>
      <c r="I192" s="221"/>
      <c r="J192" s="221"/>
      <c r="K192" s="240"/>
    </row>
    <row r="193" spans="2:11" ht="18.75" customHeight="1">
      <c r="B193" s="188"/>
      <c r="C193" s="192"/>
      <c r="D193" s="192"/>
      <c r="E193" s="192"/>
      <c r="F193" s="211"/>
      <c r="G193" s="192"/>
      <c r="H193" s="192"/>
      <c r="I193" s="192"/>
      <c r="J193" s="192"/>
      <c r="K193" s="188"/>
    </row>
    <row r="194" spans="2:11" ht="18.75" customHeight="1">
      <c r="B194" s="188"/>
      <c r="C194" s="192"/>
      <c r="D194" s="192"/>
      <c r="E194" s="192"/>
      <c r="F194" s="211"/>
      <c r="G194" s="192"/>
      <c r="H194" s="192"/>
      <c r="I194" s="192"/>
      <c r="J194" s="192"/>
      <c r="K194" s="188"/>
    </row>
    <row r="195" spans="2:11" ht="18.75" customHeight="1">
      <c r="B195" s="198"/>
      <c r="C195" s="198"/>
      <c r="D195" s="198"/>
      <c r="E195" s="198"/>
      <c r="F195" s="198"/>
      <c r="G195" s="198"/>
      <c r="H195" s="198"/>
      <c r="I195" s="198"/>
      <c r="J195" s="198"/>
      <c r="K195" s="198"/>
    </row>
    <row r="196" spans="2:11" ht="13.5">
      <c r="B196" s="180"/>
      <c r="C196" s="181"/>
      <c r="D196" s="181"/>
      <c r="E196" s="181"/>
      <c r="F196" s="181"/>
      <c r="G196" s="181"/>
      <c r="H196" s="181"/>
      <c r="I196" s="181"/>
      <c r="J196" s="181"/>
      <c r="K196" s="182"/>
    </row>
    <row r="197" spans="2:11" ht="21">
      <c r="B197" s="183"/>
      <c r="C197" s="303" t="s">
        <v>900</v>
      </c>
      <c r="D197" s="303"/>
      <c r="E197" s="303"/>
      <c r="F197" s="303"/>
      <c r="G197" s="303"/>
      <c r="H197" s="303"/>
      <c r="I197" s="303"/>
      <c r="J197" s="303"/>
      <c r="K197" s="184"/>
    </row>
    <row r="198" spans="2:11" ht="25.5" customHeight="1">
      <c r="B198" s="183"/>
      <c r="C198" s="248" t="s">
        <v>901</v>
      </c>
      <c r="D198" s="248"/>
      <c r="E198" s="248"/>
      <c r="F198" s="248" t="s">
        <v>902</v>
      </c>
      <c r="G198" s="249"/>
      <c r="H198" s="309" t="s">
        <v>903</v>
      </c>
      <c r="I198" s="309"/>
      <c r="J198" s="309"/>
      <c r="K198" s="184"/>
    </row>
    <row r="199" spans="2:11" ht="5.25" customHeight="1">
      <c r="B199" s="212"/>
      <c r="C199" s="209"/>
      <c r="D199" s="209"/>
      <c r="E199" s="209"/>
      <c r="F199" s="209"/>
      <c r="G199" s="192"/>
      <c r="H199" s="209"/>
      <c r="I199" s="209"/>
      <c r="J199" s="209"/>
      <c r="K199" s="233"/>
    </row>
    <row r="200" spans="2:11" ht="15" customHeight="1">
      <c r="B200" s="212"/>
      <c r="C200" s="192" t="s">
        <v>893</v>
      </c>
      <c r="D200" s="192"/>
      <c r="E200" s="192"/>
      <c r="F200" s="211" t="s">
        <v>40</v>
      </c>
      <c r="G200" s="192"/>
      <c r="H200" s="305" t="s">
        <v>904</v>
      </c>
      <c r="I200" s="305"/>
      <c r="J200" s="305"/>
      <c r="K200" s="233"/>
    </row>
    <row r="201" spans="2:11" ht="15" customHeight="1">
      <c r="B201" s="212"/>
      <c r="C201" s="218"/>
      <c r="D201" s="192"/>
      <c r="E201" s="192"/>
      <c r="F201" s="211" t="s">
        <v>41</v>
      </c>
      <c r="G201" s="192"/>
      <c r="H201" s="305" t="s">
        <v>905</v>
      </c>
      <c r="I201" s="305"/>
      <c r="J201" s="305"/>
      <c r="K201" s="233"/>
    </row>
    <row r="202" spans="2:11" ht="15" customHeight="1">
      <c r="B202" s="212"/>
      <c r="C202" s="218"/>
      <c r="D202" s="192"/>
      <c r="E202" s="192"/>
      <c r="F202" s="211" t="s">
        <v>44</v>
      </c>
      <c r="G202" s="192"/>
      <c r="H202" s="305" t="s">
        <v>906</v>
      </c>
      <c r="I202" s="305"/>
      <c r="J202" s="305"/>
      <c r="K202" s="233"/>
    </row>
    <row r="203" spans="2:11" ht="15" customHeight="1">
      <c r="B203" s="212"/>
      <c r="C203" s="192"/>
      <c r="D203" s="192"/>
      <c r="E203" s="192"/>
      <c r="F203" s="211" t="s">
        <v>42</v>
      </c>
      <c r="G203" s="192"/>
      <c r="H203" s="305" t="s">
        <v>907</v>
      </c>
      <c r="I203" s="305"/>
      <c r="J203" s="305"/>
      <c r="K203" s="233"/>
    </row>
    <row r="204" spans="2:11" ht="15" customHeight="1">
      <c r="B204" s="212"/>
      <c r="C204" s="192"/>
      <c r="D204" s="192"/>
      <c r="E204" s="192"/>
      <c r="F204" s="211" t="s">
        <v>43</v>
      </c>
      <c r="G204" s="192"/>
      <c r="H204" s="305" t="s">
        <v>908</v>
      </c>
      <c r="I204" s="305"/>
      <c r="J204" s="305"/>
      <c r="K204" s="233"/>
    </row>
    <row r="205" spans="2:11" ht="15" customHeight="1">
      <c r="B205" s="212"/>
      <c r="C205" s="192"/>
      <c r="D205" s="192"/>
      <c r="E205" s="192"/>
      <c r="F205" s="211"/>
      <c r="G205" s="192"/>
      <c r="H205" s="192"/>
      <c r="I205" s="192"/>
      <c r="J205" s="192"/>
      <c r="K205" s="233"/>
    </row>
    <row r="206" spans="2:11" ht="15" customHeight="1">
      <c r="B206" s="212"/>
      <c r="C206" s="192" t="s">
        <v>849</v>
      </c>
      <c r="D206" s="192"/>
      <c r="E206" s="192"/>
      <c r="F206" s="211" t="s">
        <v>76</v>
      </c>
      <c r="G206" s="192"/>
      <c r="H206" s="305" t="s">
        <v>909</v>
      </c>
      <c r="I206" s="305"/>
      <c r="J206" s="305"/>
      <c r="K206" s="233"/>
    </row>
    <row r="207" spans="2:11" ht="15" customHeight="1">
      <c r="B207" s="212"/>
      <c r="C207" s="218"/>
      <c r="D207" s="192"/>
      <c r="E207" s="192"/>
      <c r="F207" s="211" t="s">
        <v>746</v>
      </c>
      <c r="G207" s="192"/>
      <c r="H207" s="305" t="s">
        <v>747</v>
      </c>
      <c r="I207" s="305"/>
      <c r="J207" s="305"/>
      <c r="K207" s="233"/>
    </row>
    <row r="208" spans="2:11" ht="15" customHeight="1">
      <c r="B208" s="212"/>
      <c r="C208" s="192"/>
      <c r="D208" s="192"/>
      <c r="E208" s="192"/>
      <c r="F208" s="211" t="s">
        <v>744</v>
      </c>
      <c r="G208" s="192"/>
      <c r="H208" s="305" t="s">
        <v>910</v>
      </c>
      <c r="I208" s="305"/>
      <c r="J208" s="305"/>
      <c r="K208" s="233"/>
    </row>
    <row r="209" spans="2:11" ht="15" customHeight="1">
      <c r="B209" s="250"/>
      <c r="C209" s="218"/>
      <c r="D209" s="218"/>
      <c r="E209" s="218"/>
      <c r="F209" s="211" t="s">
        <v>748</v>
      </c>
      <c r="G209" s="197"/>
      <c r="H209" s="304" t="s">
        <v>749</v>
      </c>
      <c r="I209" s="304"/>
      <c r="J209" s="304"/>
      <c r="K209" s="251"/>
    </row>
    <row r="210" spans="2:11" ht="15" customHeight="1">
      <c r="B210" s="250"/>
      <c r="C210" s="218"/>
      <c r="D210" s="218"/>
      <c r="E210" s="218"/>
      <c r="F210" s="211" t="s">
        <v>750</v>
      </c>
      <c r="G210" s="197"/>
      <c r="H210" s="304" t="s">
        <v>622</v>
      </c>
      <c r="I210" s="304"/>
      <c r="J210" s="304"/>
      <c r="K210" s="251"/>
    </row>
    <row r="211" spans="2:11" ht="15" customHeight="1">
      <c r="B211" s="250"/>
      <c r="C211" s="218"/>
      <c r="D211" s="218"/>
      <c r="E211" s="218"/>
      <c r="F211" s="252"/>
      <c r="G211" s="197"/>
      <c r="H211" s="253"/>
      <c r="I211" s="253"/>
      <c r="J211" s="253"/>
      <c r="K211" s="251"/>
    </row>
    <row r="212" spans="2:11" ht="15" customHeight="1">
      <c r="B212" s="250"/>
      <c r="C212" s="192" t="s">
        <v>873</v>
      </c>
      <c r="D212" s="218"/>
      <c r="E212" s="218"/>
      <c r="F212" s="211">
        <v>1</v>
      </c>
      <c r="G212" s="197"/>
      <c r="H212" s="304" t="s">
        <v>911</v>
      </c>
      <c r="I212" s="304"/>
      <c r="J212" s="304"/>
      <c r="K212" s="251"/>
    </row>
    <row r="213" spans="2:11" ht="15" customHeight="1">
      <c r="B213" s="250"/>
      <c r="C213" s="218"/>
      <c r="D213" s="218"/>
      <c r="E213" s="218"/>
      <c r="F213" s="211">
        <v>2</v>
      </c>
      <c r="G213" s="197"/>
      <c r="H213" s="304" t="s">
        <v>912</v>
      </c>
      <c r="I213" s="304"/>
      <c r="J213" s="304"/>
      <c r="K213" s="251"/>
    </row>
    <row r="214" spans="2:11" ht="15" customHeight="1">
      <c r="B214" s="250"/>
      <c r="C214" s="218"/>
      <c r="D214" s="218"/>
      <c r="E214" s="218"/>
      <c r="F214" s="211">
        <v>3</v>
      </c>
      <c r="G214" s="197"/>
      <c r="H214" s="304" t="s">
        <v>913</v>
      </c>
      <c r="I214" s="304"/>
      <c r="J214" s="304"/>
      <c r="K214" s="251"/>
    </row>
    <row r="215" spans="2:11" ht="15" customHeight="1">
      <c r="B215" s="250"/>
      <c r="C215" s="218"/>
      <c r="D215" s="218"/>
      <c r="E215" s="218"/>
      <c r="F215" s="211">
        <v>4</v>
      </c>
      <c r="G215" s="197"/>
      <c r="H215" s="304" t="s">
        <v>914</v>
      </c>
      <c r="I215" s="304"/>
      <c r="J215" s="304"/>
      <c r="K215" s="251"/>
    </row>
    <row r="216" spans="2:11" ht="12.75" customHeight="1">
      <c r="B216" s="254"/>
      <c r="C216" s="255"/>
      <c r="D216" s="255"/>
      <c r="E216" s="255"/>
      <c r="F216" s="255"/>
      <c r="G216" s="255"/>
      <c r="H216" s="255"/>
      <c r="I216" s="255"/>
      <c r="J216" s="255"/>
      <c r="K216" s="256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Eliška Erbenová</cp:lastModifiedBy>
  <dcterms:created xsi:type="dcterms:W3CDTF">2017-11-04T09:53:47Z</dcterms:created>
  <dcterms:modified xsi:type="dcterms:W3CDTF">2017-11-29T09:33:52Z</dcterms:modified>
  <cp:category/>
  <cp:version/>
  <cp:contentType/>
  <cp:contentStatus/>
</cp:coreProperties>
</file>