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tavba" sheetId="1" r:id="rId1"/>
    <sheet name="SO 01 1 KL" sheetId="2" state="hidden" r:id="rId2"/>
    <sheet name="SO 01 1 Rek" sheetId="3" state="hidden" r:id="rId3"/>
    <sheet name="SO 02 1 KL" sheetId="5" state="hidden" r:id="rId4"/>
    <sheet name="SO 02 1 Rek" sheetId="6" state="hidden" r:id="rId5"/>
    <sheet name="SO 03 1 Pol" sheetId="7" r:id="rId6"/>
    <sheet name="SO 03 1 KL" sheetId="8" state="hidden" r:id="rId7"/>
    <sheet name="SO 03 1 Rek" sheetId="9" state="hidden" r:id="rId8"/>
    <sheet name="SO 03 1 Pol UT" sheetId="13" r:id="rId9"/>
    <sheet name="SO 03 1 Pol Vyreg" sheetId="14" r:id="rId10"/>
  </sheets>
  <externalReferences>
    <externalReference r:id="rId11"/>
    <externalReference r:id="rId12"/>
  </externalReferences>
  <definedNames>
    <definedName name="CelkemObjekty" localSheetId="0">Stavba!$F$31</definedName>
    <definedName name="cisloobjektu">'[1]Krycí list'!$A$4</definedName>
    <definedName name="CisloStavby" localSheetId="0">Stavba!$D$5</definedName>
    <definedName name="cislostavby">'[1]Krycí list'!$A$6</definedName>
    <definedName name="dadresa" localSheetId="0">Stavba!$D$8</definedName>
    <definedName name="DIČ" localSheetId="0">Stavba!$K$8</definedName>
    <definedName name="dmisto" localSheetId="0">Stavba!$D$9</definedName>
    <definedName name="Dodavka">#REF!</definedName>
    <definedName name="dpsc" localSheetId="0">Stavba!$C$9</definedName>
    <definedName name="HSV">#REF!</definedName>
    <definedName name="IČO" localSheetId="0">Stavba!$K$7</definedName>
    <definedName name="Mont">#REF!</definedName>
    <definedName name="NazevObjektu" localSheetId="0">Stavba!$C$29</definedName>
    <definedName name="nazevobjektu">'[1]Krycí list'!$C$4</definedName>
    <definedName name="NazevStavby" localSheetId="0">Stavba!$E$5</definedName>
    <definedName name="nazevstavby">'[1]Krycí list'!$C$6</definedName>
    <definedName name="_xlnm.Print_Titles" localSheetId="2">'SO 01 1 Rek'!$1:$6</definedName>
    <definedName name="_xlnm.Print_Titles" localSheetId="4">'SO 02 1 Rek'!$1:$6</definedName>
    <definedName name="_xlnm.Print_Titles" localSheetId="5">'SO 03 1 Pol'!$1:$6</definedName>
    <definedName name="_xlnm.Print_Titles" localSheetId="7">'SO 03 1 Rek'!$1:$6</definedName>
    <definedName name="Objednatel" localSheetId="0">Stavba!$D$11</definedName>
    <definedName name="Objekt" localSheetId="0">Stavba!$B$29</definedName>
    <definedName name="_xlnm.Print_Area" localSheetId="1">'SO 01 1 KL'!$A$1:$G$45</definedName>
    <definedName name="_xlnm.Print_Area" localSheetId="2">'SO 01 1 Rek'!$A$1:$I$46</definedName>
    <definedName name="_xlnm.Print_Area" localSheetId="3">'SO 02 1 KL'!$A$1:$G$45</definedName>
    <definedName name="_xlnm.Print_Area" localSheetId="4">'SO 02 1 Rek'!$A$1:$I$14</definedName>
    <definedName name="_xlnm.Print_Area" localSheetId="6">'SO 03 1 KL'!$A$1:$G$45</definedName>
    <definedName name="_xlnm.Print_Area" localSheetId="5">'SO 03 1 Pol'!$A$1:$K$10</definedName>
    <definedName name="_xlnm.Print_Area" localSheetId="7">'SO 03 1 Rek'!$A$1:$I$14</definedName>
    <definedName name="_xlnm.Print_Area" localSheetId="0">Stavba!$B$1:$J$95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PSV">#REF!</definedName>
    <definedName name="SazbaDPH1" localSheetId="0">Stavba!$D$19</definedName>
    <definedName name="SazbaDPH2" localSheetId="0">Stavba!$D$21</definedName>
    <definedName name="solver_lin" localSheetId="5" hidden="1">0</definedName>
    <definedName name="solver_num" localSheetId="5" hidden="1">0</definedName>
    <definedName name="solver_opt" localSheetId="5" hidden="1">'SO 03 1 Pol'!#REF!</definedName>
    <definedName name="solver_typ" localSheetId="5" hidden="1">1</definedName>
    <definedName name="solver_val" localSheetId="5" hidden="1">0</definedName>
    <definedName name="SoucetDilu" localSheetId="0">Stavba!$F$84:$J$84</definedName>
    <definedName name="StavbaCelkem" localSheetId="0">Stavba!$H$31</definedName>
    <definedName name="Zhotovitel" localSheetId="0">Stavba!$D$7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4" l="1"/>
  <c r="G5" i="14"/>
  <c r="G3" i="14"/>
  <c r="G7" i="14" s="1"/>
  <c r="F9" i="7" s="1"/>
  <c r="G43" i="13"/>
  <c r="G42" i="13"/>
  <c r="G41" i="13"/>
  <c r="G40" i="13"/>
  <c r="G39" i="13"/>
  <c r="G37" i="13"/>
  <c r="G36" i="13"/>
  <c r="G35" i="13"/>
  <c r="G34" i="13"/>
  <c r="G32" i="13"/>
  <c r="G31" i="13"/>
  <c r="G29" i="13"/>
  <c r="G28" i="13"/>
  <c r="G27" i="13"/>
  <c r="G26" i="13"/>
  <c r="G25" i="13"/>
  <c r="G23" i="13"/>
  <c r="G22" i="13"/>
  <c r="G21" i="13"/>
  <c r="G20" i="13"/>
  <c r="G18" i="13"/>
  <c r="G17" i="13"/>
  <c r="G15" i="13"/>
  <c r="G14" i="13"/>
  <c r="G13" i="13"/>
  <c r="G12" i="13"/>
  <c r="G11" i="13"/>
  <c r="G9" i="13"/>
  <c r="G8" i="13"/>
  <c r="F3" i="13"/>
  <c r="G45" i="13" l="1"/>
  <c r="F8" i="7" s="1"/>
  <c r="H7" i="9" l="1"/>
  <c r="H8" i="9" s="1"/>
  <c r="C17" i="8" s="1"/>
  <c r="G7" i="9"/>
  <c r="G8" i="9" s="1"/>
  <c r="C18" i="8" s="1"/>
  <c r="B7" i="9"/>
  <c r="A7" i="9"/>
  <c r="I7" i="9"/>
  <c r="I8" i="9" s="1"/>
  <c r="C21" i="8" s="1"/>
  <c r="F7" i="9"/>
  <c r="F8" i="9" s="1"/>
  <c r="C16" i="8" s="1"/>
  <c r="G13" i="9"/>
  <c r="I13" i="9" s="1"/>
  <c r="H14" i="9" s="1"/>
  <c r="G23" i="8" s="1"/>
  <c r="C33" i="8"/>
  <c r="F33" i="8" s="1"/>
  <c r="C31" i="8"/>
  <c r="G15" i="8"/>
  <c r="D15" i="8"/>
  <c r="G7" i="8"/>
  <c r="BE9" i="7"/>
  <c r="BD9" i="7"/>
  <c r="BC9" i="7"/>
  <c r="BA9" i="7"/>
  <c r="K9" i="7"/>
  <c r="I9" i="7"/>
  <c r="I10" i="7" s="1"/>
  <c r="G9" i="7"/>
  <c r="BB9" i="7" s="1"/>
  <c r="BE8" i="7"/>
  <c r="BD8" i="7"/>
  <c r="BC8" i="7"/>
  <c r="BA8" i="7"/>
  <c r="K8" i="7"/>
  <c r="K10" i="7" s="1"/>
  <c r="I8" i="7"/>
  <c r="G8" i="7"/>
  <c r="BB8" i="7" s="1"/>
  <c r="B7" i="6"/>
  <c r="A7" i="6"/>
  <c r="E4" i="7"/>
  <c r="F3" i="7"/>
  <c r="G13" i="6"/>
  <c r="I13" i="6" s="1"/>
  <c r="H14" i="6" s="1"/>
  <c r="G23" i="5" s="1"/>
  <c r="C33" i="5"/>
  <c r="F33" i="5" s="1"/>
  <c r="C31" i="5"/>
  <c r="G15" i="5"/>
  <c r="D15" i="5"/>
  <c r="G7" i="5"/>
  <c r="G39" i="3"/>
  <c r="B39" i="3"/>
  <c r="A39" i="3"/>
  <c r="I39" i="3"/>
  <c r="H39" i="3"/>
  <c r="F39" i="3"/>
  <c r="E38" i="3"/>
  <c r="B38" i="3"/>
  <c r="A38" i="3"/>
  <c r="H37" i="3"/>
  <c r="G37" i="3"/>
  <c r="E37" i="3"/>
  <c r="B37" i="3"/>
  <c r="A37" i="3"/>
  <c r="G36" i="3"/>
  <c r="E36" i="3"/>
  <c r="I36" i="3"/>
  <c r="B36" i="3"/>
  <c r="A36" i="3"/>
  <c r="I35" i="3"/>
  <c r="G35" i="3"/>
  <c r="F35" i="3"/>
  <c r="B35" i="3"/>
  <c r="A35" i="3"/>
  <c r="H35" i="3"/>
  <c r="H34" i="3"/>
  <c r="B34" i="3"/>
  <c r="A34" i="3"/>
  <c r="I34" i="3"/>
  <c r="G34" i="3"/>
  <c r="E34" i="3"/>
  <c r="I33" i="3"/>
  <c r="G33" i="3"/>
  <c r="F33" i="3"/>
  <c r="E33" i="3"/>
  <c r="B33" i="3"/>
  <c r="A33" i="3"/>
  <c r="H33" i="3"/>
  <c r="E32" i="3"/>
  <c r="H32" i="3"/>
  <c r="B32" i="3"/>
  <c r="A32" i="3"/>
  <c r="I32" i="3"/>
  <c r="G32" i="3"/>
  <c r="H31" i="3"/>
  <c r="E31" i="3"/>
  <c r="B31" i="3"/>
  <c r="A31" i="3"/>
  <c r="G30" i="3"/>
  <c r="I30" i="3"/>
  <c r="B30" i="3"/>
  <c r="A30" i="3"/>
  <c r="E30" i="3"/>
  <c r="H29" i="3"/>
  <c r="B29" i="3"/>
  <c r="A29" i="3"/>
  <c r="I28" i="3"/>
  <c r="G28" i="3"/>
  <c r="B28" i="3"/>
  <c r="A28" i="3"/>
  <c r="E28" i="3"/>
  <c r="I27" i="3"/>
  <c r="G27" i="3"/>
  <c r="E27" i="3"/>
  <c r="F27" i="3"/>
  <c r="B27" i="3"/>
  <c r="A27" i="3"/>
  <c r="H27" i="3"/>
  <c r="I26" i="3"/>
  <c r="E26" i="3"/>
  <c r="B26" i="3"/>
  <c r="A26" i="3"/>
  <c r="G26" i="3"/>
  <c r="H25" i="3"/>
  <c r="B25" i="3"/>
  <c r="A25" i="3"/>
  <c r="H24" i="3"/>
  <c r="F24" i="3"/>
  <c r="B24" i="3"/>
  <c r="A24" i="3"/>
  <c r="I24" i="3"/>
  <c r="G24" i="3"/>
  <c r="E24" i="3"/>
  <c r="I23" i="3"/>
  <c r="G23" i="3"/>
  <c r="E23" i="3"/>
  <c r="H23" i="3"/>
  <c r="B23" i="3"/>
  <c r="A23" i="3"/>
  <c r="F23" i="3"/>
  <c r="F22" i="3"/>
  <c r="H22" i="3"/>
  <c r="B22" i="3"/>
  <c r="A22" i="3"/>
  <c r="I22" i="3"/>
  <c r="H21" i="3"/>
  <c r="B21" i="3"/>
  <c r="A21" i="3"/>
  <c r="I21" i="3"/>
  <c r="H20" i="3"/>
  <c r="G20" i="3"/>
  <c r="F20" i="3"/>
  <c r="I20" i="3"/>
  <c r="B20" i="3"/>
  <c r="A20" i="3"/>
  <c r="I19" i="3"/>
  <c r="G19" i="3"/>
  <c r="F19" i="3"/>
  <c r="E19" i="3"/>
  <c r="H19" i="3"/>
  <c r="B19" i="3"/>
  <c r="A19" i="3"/>
  <c r="H18" i="3"/>
  <c r="E18" i="3"/>
  <c r="G18" i="3"/>
  <c r="B18" i="3"/>
  <c r="A18" i="3"/>
  <c r="I18" i="3"/>
  <c r="F18" i="3"/>
  <c r="I17" i="3"/>
  <c r="H17" i="3"/>
  <c r="B17" i="3"/>
  <c r="A17" i="3"/>
  <c r="I16" i="3"/>
  <c r="F16" i="3"/>
  <c r="E16" i="3"/>
  <c r="B16" i="3"/>
  <c r="A16" i="3"/>
  <c r="H16" i="3"/>
  <c r="G16" i="3"/>
  <c r="I15" i="3"/>
  <c r="E15" i="3"/>
  <c r="B15" i="3"/>
  <c r="A15" i="3"/>
  <c r="H15" i="3"/>
  <c r="G15" i="3"/>
  <c r="F15" i="3"/>
  <c r="G14" i="3"/>
  <c r="B14" i="3"/>
  <c r="A14" i="3"/>
  <c r="I14" i="3"/>
  <c r="F14" i="3"/>
  <c r="G13" i="3"/>
  <c r="F13" i="3"/>
  <c r="B13" i="3"/>
  <c r="A13" i="3"/>
  <c r="I13" i="3"/>
  <c r="H13" i="3"/>
  <c r="H12" i="3"/>
  <c r="I12" i="3"/>
  <c r="B12" i="3"/>
  <c r="A12" i="3"/>
  <c r="G12" i="3"/>
  <c r="H11" i="3"/>
  <c r="I11" i="3"/>
  <c r="B11" i="3"/>
  <c r="A11" i="3"/>
  <c r="G11" i="3"/>
  <c r="F11" i="3"/>
  <c r="I10" i="3"/>
  <c r="G10" i="3"/>
  <c r="E10" i="3"/>
  <c r="B10" i="3"/>
  <c r="A10" i="3"/>
  <c r="F10" i="3"/>
  <c r="E9" i="3"/>
  <c r="I9" i="3"/>
  <c r="H9" i="3"/>
  <c r="B9" i="3"/>
  <c r="A9" i="3"/>
  <c r="I8" i="3"/>
  <c r="H8" i="3"/>
  <c r="B8" i="3"/>
  <c r="A8" i="3"/>
  <c r="G8" i="3"/>
  <c r="I7" i="3"/>
  <c r="F7" i="3"/>
  <c r="E7" i="3"/>
  <c r="G7" i="3"/>
  <c r="B7" i="3"/>
  <c r="A7" i="3"/>
  <c r="H7" i="3"/>
  <c r="G45" i="3"/>
  <c r="I45" i="3" s="1"/>
  <c r="H46" i="3" s="1"/>
  <c r="G23" i="2" s="1"/>
  <c r="C33" i="2"/>
  <c r="F33" i="2" s="1"/>
  <c r="C31" i="2"/>
  <c r="G15" i="2"/>
  <c r="D15" i="2"/>
  <c r="G7" i="2"/>
  <c r="J84" i="1"/>
  <c r="I84" i="1"/>
  <c r="H84" i="1"/>
  <c r="G84" i="1"/>
  <c r="F84" i="1"/>
  <c r="H41" i="1"/>
  <c r="G41" i="1"/>
  <c r="I40" i="1"/>
  <c r="F40" i="1" s="1"/>
  <c r="I39" i="1"/>
  <c r="F39" i="1" s="1"/>
  <c r="I38" i="1"/>
  <c r="F38" i="1" s="1"/>
  <c r="H37" i="1"/>
  <c r="G37" i="1"/>
  <c r="G31" i="1"/>
  <c r="I19" i="1" s="1"/>
  <c r="H29" i="1"/>
  <c r="G29" i="1"/>
  <c r="D22" i="1"/>
  <c r="D20" i="1"/>
  <c r="BD10" i="7" l="1"/>
  <c r="H7" i="6" s="1"/>
  <c r="H8" i="6" s="1"/>
  <c r="C17" i="5" s="1"/>
  <c r="BE10" i="7"/>
  <c r="I7" i="6" s="1"/>
  <c r="I8" i="6" s="1"/>
  <c r="C21" i="5" s="1"/>
  <c r="E39" i="3"/>
  <c r="F8" i="3"/>
  <c r="F9" i="3"/>
  <c r="E11" i="3"/>
  <c r="F12" i="3"/>
  <c r="F17" i="3"/>
  <c r="E20" i="3"/>
  <c r="F29" i="3"/>
  <c r="G29" i="3"/>
  <c r="F31" i="3"/>
  <c r="G31" i="3"/>
  <c r="E35" i="3"/>
  <c r="G22" i="2"/>
  <c r="E25" i="3"/>
  <c r="H26" i="3"/>
  <c r="H30" i="3"/>
  <c r="G38" i="3"/>
  <c r="G21" i="3"/>
  <c r="F25" i="3"/>
  <c r="I31" i="3"/>
  <c r="I38" i="3"/>
  <c r="G22" i="5"/>
  <c r="BA10" i="7"/>
  <c r="E7" i="6" s="1"/>
  <c r="E8" i="6" s="1"/>
  <c r="C15" i="5" s="1"/>
  <c r="G22" i="8"/>
  <c r="E7" i="9"/>
  <c r="E8" i="9" s="1"/>
  <c r="C15" i="8" s="1"/>
  <c r="C19" i="8" s="1"/>
  <c r="C22" i="8" s="1"/>
  <c r="C23" i="8" s="1"/>
  <c r="F30" i="8" s="1"/>
  <c r="BC10" i="7"/>
  <c r="G7" i="6" s="1"/>
  <c r="G8" i="6" s="1"/>
  <c r="C18" i="5" s="1"/>
  <c r="G10" i="7"/>
  <c r="BB10" i="7"/>
  <c r="F7" i="6" s="1"/>
  <c r="F8" i="6" s="1"/>
  <c r="C16" i="5" s="1"/>
  <c r="E61" i="1"/>
  <c r="E50" i="1"/>
  <c r="E74" i="1"/>
  <c r="E82" i="1"/>
  <c r="E52" i="1"/>
  <c r="E76" i="1"/>
  <c r="E66" i="1"/>
  <c r="E49" i="1"/>
  <c r="E54" i="1"/>
  <c r="E80" i="1"/>
  <c r="E68" i="1"/>
  <c r="E58" i="1"/>
  <c r="E59" i="1"/>
  <c r="E70" i="1"/>
  <c r="E56" i="1"/>
  <c r="E78" i="1"/>
  <c r="E64" i="1"/>
  <c r="E72" i="1"/>
  <c r="E53" i="1"/>
  <c r="E57" i="1"/>
  <c r="E75" i="1"/>
  <c r="E79" i="1"/>
  <c r="E60" i="1"/>
  <c r="E65" i="1"/>
  <c r="E69" i="1"/>
  <c r="E83" i="1"/>
  <c r="E51" i="1"/>
  <c r="E55" i="1"/>
  <c r="E73" i="1"/>
  <c r="E77" i="1"/>
  <c r="E81" i="1"/>
  <c r="E63" i="1"/>
  <c r="E67" i="1"/>
  <c r="E71" i="1"/>
  <c r="E62" i="1"/>
  <c r="I20" i="1"/>
  <c r="F41" i="1"/>
  <c r="E8" i="3"/>
  <c r="I41" i="1"/>
  <c r="E13" i="3"/>
  <c r="E17" i="3"/>
  <c r="E84" i="1"/>
  <c r="H10" i="3"/>
  <c r="E12" i="3"/>
  <c r="E40" i="3" s="1"/>
  <c r="C15" i="2" s="1"/>
  <c r="H14" i="3"/>
  <c r="G17" i="3"/>
  <c r="F21" i="3"/>
  <c r="G9" i="3"/>
  <c r="E21" i="3"/>
  <c r="F26" i="3"/>
  <c r="E14" i="3"/>
  <c r="E22" i="3"/>
  <c r="G22" i="3"/>
  <c r="G25" i="3"/>
  <c r="F30" i="3"/>
  <c r="F34" i="3"/>
  <c r="F37" i="3"/>
  <c r="H38" i="3"/>
  <c r="F38" i="3"/>
  <c r="I29" i="3"/>
  <c r="H36" i="3"/>
  <c r="I25" i="3"/>
  <c r="H28" i="3"/>
  <c r="E29" i="3"/>
  <c r="I37" i="3"/>
  <c r="F28" i="3"/>
  <c r="F32" i="3"/>
  <c r="F36" i="3"/>
  <c r="C19" i="5" l="1"/>
  <c r="C22" i="5" s="1"/>
  <c r="C23" i="5" s="1"/>
  <c r="F30" i="5" s="1"/>
  <c r="F31" i="5" s="1"/>
  <c r="F34" i="5" s="1"/>
  <c r="I40" i="3"/>
  <c r="C21" i="2" s="1"/>
  <c r="G40" i="3"/>
  <c r="C18" i="2" s="1"/>
  <c r="F40" i="3"/>
  <c r="C16" i="2" s="1"/>
  <c r="H40" i="3"/>
  <c r="C17" i="2" s="1"/>
  <c r="F31" i="8"/>
  <c r="F34" i="8" s="1"/>
  <c r="H30" i="1" l="1"/>
  <c r="I30" i="1" s="1"/>
  <c r="F30" i="1" s="1"/>
  <c r="C19" i="2"/>
  <c r="C22" i="2" s="1"/>
  <c r="C23" i="2" s="1"/>
  <c r="F30" i="2" s="1"/>
  <c r="H31" i="1" l="1"/>
  <c r="I21" i="1" s="1"/>
  <c r="I22" i="1" s="1"/>
  <c r="I23" i="1" s="1"/>
  <c r="F31" i="2"/>
  <c r="F34" i="2" s="1"/>
  <c r="F31" i="1"/>
  <c r="I31" i="1" l="1"/>
  <c r="J39" i="1"/>
  <c r="J31" i="1"/>
  <c r="J30" i="1"/>
  <c r="J40" i="1"/>
  <c r="J41" i="1"/>
  <c r="J38" i="1"/>
</calcChain>
</file>

<file path=xl/sharedStrings.xml><?xml version="1.0" encoding="utf-8"?>
<sst xmlns="http://schemas.openxmlformats.org/spreadsheetml/2006/main" count="591" uniqueCount="258">
  <si>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</si>
  <si>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</si>
  <si>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</si>
  <si>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</si>
  <si>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</si>
  <si>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</si>
  <si>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</si>
  <si>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</si>
  <si>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</si>
  <si>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</si>
  <si>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</si>
  <si>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</si>
  <si>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</si>
  <si>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</si>
  <si>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</si>
  <si>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</si>
  <si>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</si>
  <si>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</si>
  <si>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</si>
  <si>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</si>
  <si>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</si>
  <si>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</si>
  <si>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</si>
  <si>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</si>
  <si>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</si>
  <si>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</si>
  <si>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</si>
  <si>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</si>
  <si>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</si>
  <si>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</si>
  <si>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</si>
  <si>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</si>
  <si>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</si>
  <si>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</si>
  <si>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</si>
  <si>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</si>
  <si>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</si>
  <si>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</si>
  <si>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</si>
  <si>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</si>
  <si>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</si>
  <si>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</si>
  <si>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</si>
  <si>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</si>
  <si>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</si>
  <si>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</si>
  <si>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</si>
  <si>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</si>
  <si>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</si>
  <si>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</si>
  <si>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</si>
  <si>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</si>
  <si>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</si>
  <si>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</si>
  <si>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</si>
  <si>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</si>
  <si>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</si>
  <si>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</si>
  <si>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</si>
  <si>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</si>
  <si>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</si>
  <si>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</si>
  <si>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</si>
  <si>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</si>
  <si>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</si>
  <si>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</si>
  <si>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</si>
  <si>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</si>
  <si>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</si>
  <si>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</si>
  <si>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</si>
  <si>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</si>
  <si>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</si>
  <si>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</si>
  <si>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</si>
  <si>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</si>
  <si>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</si>
  <si>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</si>
  <si>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</si>
  <si>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</si>
  <si>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</si>
  <si>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</si>
  <si>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</si>
  <si>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</si>
  <si>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</si>
  <si>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</si>
  <si>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</si>
  <si>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</si>
  <si>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</si>
  <si>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</si>
  <si>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</si>
  <si>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</si>
  <si>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</si>
  <si>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</si>
  <si>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</si>
  <si>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</si>
  <si>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</si>
  <si>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</si>
  <si>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</si>
  <si>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</si>
  <si>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</si>
  <si>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</si>
  <si>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</si>
  <si>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1123</t>
  </si>
  <si>
    <t>AB cestmistrovství SÚS Kralovéhradeckého kraje a.s</t>
  </si>
  <si>
    <t>1123 AB cestmistrovství SÚS Kralovéhradeckého kraje a.s</t>
  </si>
  <si>
    <t>SO 01</t>
  </si>
  <si>
    <t>Architektonicko-stavební řešení</t>
  </si>
  <si>
    <t>SO 01 Architektonicko-stavební řešení</t>
  </si>
  <si>
    <t>2</t>
  </si>
  <si>
    <t>Základy a zvláštní zakládání</t>
  </si>
  <si>
    <t>3</t>
  </si>
  <si>
    <t>Svislé a kompletní konstrukce</t>
  </si>
  <si>
    <t>5</t>
  </si>
  <si>
    <t>Komunikace</t>
  </si>
  <si>
    <t>m</t>
  </si>
  <si>
    <t>61</t>
  </si>
  <si>
    <t>Upravy povrchů vnitřní</t>
  </si>
  <si>
    <t>kus</t>
  </si>
  <si>
    <t>62</t>
  </si>
  <si>
    <t>Úpravy povrchů vnější</t>
  </si>
  <si>
    <t>621</t>
  </si>
  <si>
    <t>Průzkumy a zkoušky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</si>
  <si>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</si>
  <si>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</si>
  <si>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</si>
  <si>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</si>
  <si>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</si>
  <si>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</si>
  <si>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</si>
  <si>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</si>
  <si>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92</t>
  </si>
  <si>
    <t>Doplňující práce železniční</t>
  </si>
  <si>
    <t>93</t>
  </si>
  <si>
    <t>Dokončovací práce inženýrskách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</si>
  <si>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</si>
  <si>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</si>
  <si>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</si>
  <si>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</si>
  <si>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</si>
  <si>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</si>
  <si>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</si>
  <si>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</si>
  <si>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</si>
  <si>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</si>
  <si>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</si>
  <si>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</si>
  <si>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</si>
  <si>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</si>
  <si>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</si>
  <si>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</si>
  <si>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</si>
  <si>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</si>
  <si>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</si>
  <si>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</si>
  <si>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</si>
  <si>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</si>
  <si>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</si>
  <si>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</si>
  <si>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</si>
  <si>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</si>
  <si>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769b</t>
  </si>
  <si>
    <t>Otvorové prvky z hliníku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</si>
  <si>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</si>
  <si>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</si>
  <si>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</si>
  <si>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</si>
  <si>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</si>
  <si>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</si>
  <si>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</si>
  <si>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</si>
  <si>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</si>
  <si>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</si>
  <si>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</si>
  <si>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</si>
  <si>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Energy Benefit Centre a.s.</t>
  </si>
  <si>
    <t>1 Architektonicko-stavební řešení</t>
  </si>
  <si>
    <t>SO 02</t>
  </si>
  <si>
    <t>Ústřední vytápění</t>
  </si>
  <si>
    <t>SO 02 Ústřední vytápění</t>
  </si>
  <si>
    <t>730</t>
  </si>
  <si>
    <t>730 Ústřední vytápění</t>
  </si>
  <si>
    <t>7300RR00</t>
  </si>
  <si>
    <t xml:space="preserve">UT dle samostatného soupisu </t>
  </si>
  <si>
    <t>7301RR00</t>
  </si>
  <si>
    <t xml:space="preserve">Vyregulování dle samostatného soupisu </t>
  </si>
  <si>
    <t>1 Ústřední vytápění</t>
  </si>
  <si>
    <t>SO 03</t>
  </si>
  <si>
    <t>Vedlejší náklady</t>
  </si>
  <si>
    <t>SO 03 Vedlejší náklady</t>
  </si>
  <si>
    <t>01</t>
  </si>
  <si>
    <t>Vedlejší rozpočtové náklady</t>
  </si>
  <si>
    <t>soubor</t>
  </si>
  <si>
    <t>02</t>
  </si>
  <si>
    <t>03</t>
  </si>
  <si>
    <t>04</t>
  </si>
  <si>
    <t>05</t>
  </si>
  <si>
    <t>06</t>
  </si>
  <si>
    <t>07</t>
  </si>
  <si>
    <t>08</t>
  </si>
  <si>
    <t>1 Vedlejší náklady</t>
  </si>
  <si>
    <t>Soupis prací</t>
  </si>
  <si>
    <t>1110 SEN AB cestmistrovství SÚS KHK a.s., Kopidlno</t>
  </si>
  <si>
    <t>SO 03 Ústřední vytápění</t>
  </si>
  <si>
    <t>Zařízení</t>
  </si>
  <si>
    <t>Kondenzační plynový kotel závěsný, výkon 24 kW (50/30°C), účinnost min. 105 % (50/30°C), maximální teplota topné vody 80 °C, plynulá regulace výkonu v rozsahu 30-100 %, včetně vestavěné regulace kotle, oběhového čerpadla s elektronickou regulací výkonu a pojistného ventilu</t>
  </si>
  <si>
    <t>Montáž závěsných kotlů turbo s TUV, odkouření</t>
  </si>
  <si>
    <t>Armatury</t>
  </si>
  <si>
    <t>Kulový kohout, DN 20</t>
  </si>
  <si>
    <t>Filtr topenářský, DN 20</t>
  </si>
  <si>
    <t>Automatický odvzdušňovací ventil</t>
  </si>
  <si>
    <t>Vypouštěcí kulový kohout</t>
  </si>
  <si>
    <t>Teploměr 0-120°C, včetně jímky</t>
  </si>
  <si>
    <t>Potrubní rozvody</t>
  </si>
  <si>
    <t>Potrubí ocelové bezešvé, rozměr DN 20</t>
  </si>
  <si>
    <t>Potrubní pouzdro z vinutého minerálního vlákna, povrch kašírovaný vyztuženou Al folií, rozměr 28/30 mm (vnitřní průměr/tloušťka izolace)</t>
  </si>
  <si>
    <t>Měření a regulace</t>
  </si>
  <si>
    <t>Prostorová jednotka k regulátoru plynového kotle, volba druhu provozu, korekce teploty, včetně prostorového čidla teploty</t>
  </si>
  <si>
    <t>Čidlo teploty, NTC 10k, venkovní provedení, rozsah -30+50°C, včetně připojovacího kabelu</t>
  </si>
  <si>
    <t>Kabel stíněný JYTY-O 2x1 - včetně instalace</t>
  </si>
  <si>
    <t>Plastová lišta pro ukládání kabelů, včetně spojovacího materiálu</t>
  </si>
  <si>
    <t>Odvod spalin</t>
  </si>
  <si>
    <t>Spalinové potrubí DN 80/125 PP</t>
  </si>
  <si>
    <t>Koleno 87° DN 80/125 PP</t>
  </si>
  <si>
    <t>Zaústění do stávajícího komínového průduchu</t>
  </si>
  <si>
    <t>Komínový poklop, DN 125</t>
  </si>
  <si>
    <t>Revize spalinového potrubí</t>
  </si>
  <si>
    <t>Vodoinstalace, kanalizace</t>
  </si>
  <si>
    <t>Potrubí PP DN32, včetně tvarovek, kotvení a montáže</t>
  </si>
  <si>
    <t>Pružná hadice DN 15</t>
  </si>
  <si>
    <t>NTL rozvod plynu</t>
  </si>
  <si>
    <t>Napojení kotle na stávající NTL rozvod plynu</t>
  </si>
  <si>
    <t>Flexibilní hadice pro připojení plynových spotřebičů, DN 15</t>
  </si>
  <si>
    <t>Plyn. amatury, nespecifikovaný montážní a pojovací materiál</t>
  </si>
  <si>
    <t>Zkouška těsnosti, tlaková zkouška a revize NTL potrubí</t>
  </si>
  <si>
    <t>Demontáže</t>
  </si>
  <si>
    <t>Demontáž plynového kotle, včetně odpojení od rozvodů ÚT, plynového potrubí a ekologické likvidace</t>
  </si>
  <si>
    <t>Ostatní</t>
  </si>
  <si>
    <t>Označovací štítky na potrubí</t>
  </si>
  <si>
    <t>Propláchnutí systému</t>
  </si>
  <si>
    <t>Topná a tlaková zkouška dle ČSN 060310</t>
  </si>
  <si>
    <t>Č</t>
  </si>
  <si>
    <t>Kód</t>
  </si>
  <si>
    <t>Zkrácený popis</t>
  </si>
  <si>
    <t>M.j.</t>
  </si>
  <si>
    <t>Množství</t>
  </si>
  <si>
    <t>Jednotková cena (Kč)</t>
  </si>
  <si>
    <t>79</t>
  </si>
  <si>
    <t>Ostatní konstrukce a práce PSV</t>
  </si>
  <si>
    <t>7901030R01VD</t>
  </si>
  <si>
    <t>Passport otopné soustavy (zmapování aktuálního stavu otopných těles a potrubních rozvodů)</t>
  </si>
  <si>
    <t>7901050R01VD</t>
  </si>
  <si>
    <t>Projekt vyregulování otopné soustavy (přepočet teplotního spádu a průtoků v otopné soustavě)</t>
  </si>
  <si>
    <t>7901101R01VD</t>
  </si>
  <si>
    <t>Revize termostatických ventilů (demontáž a montáž hlavice, kontrola fukce kuželky, změna nastavení hlavice)</t>
  </si>
  <si>
    <t>Celkem:</t>
  </si>
  <si>
    <t>Náklady</t>
  </si>
  <si>
    <t>1123a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</si>
</sst>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9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7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4" fillId="2" borderId="15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9" fontId="3" fillId="0" borderId="7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left" vertical="center"/>
    </xf>
    <xf numFmtId="0" fontId="8" fillId="0" borderId="15" xfId="1" applyFont="1" applyBorder="1" applyAlignment="1">
      <alignment vertical="center" wrapText="1"/>
    </xf>
    <xf numFmtId="49" fontId="8" fillId="0" borderId="15" xfId="1" applyNumberFormat="1" applyFont="1" applyBorder="1" applyAlignment="1">
      <alignment horizontal="center" vertical="center" shrinkToFit="1"/>
    </xf>
    <xf numFmtId="4" fontId="8" fillId="0" borderId="15" xfId="1" applyNumberFormat="1" applyFont="1" applyBorder="1" applyAlignment="1">
      <alignment horizontal="right" vertical="center"/>
    </xf>
    <xf numFmtId="4" fontId="8" fillId="0" borderId="15" xfId="1" applyNumberFormat="1" applyFon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15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9" fontId="17" fillId="0" borderId="63" xfId="0" applyNumberFormat="1" applyFont="1" applyFill="1" applyBorder="1" applyAlignment="1" applyProtection="1">
      <alignment horizontal="left" vertical="center"/>
    </xf>
    <xf numFmtId="49" fontId="17" fillId="6" borderId="64" xfId="0" applyNumberFormat="1" applyFont="1" applyFill="1" applyBorder="1" applyAlignment="1" applyProtection="1">
      <alignment horizontal="left" vertical="center"/>
    </xf>
    <xf numFmtId="49" fontId="17" fillId="6" borderId="64" xfId="0" applyNumberFormat="1" applyFont="1" applyFill="1" applyBorder="1" applyAlignment="1" applyProtection="1">
      <alignment horizontal="right" vertical="center"/>
    </xf>
    <xf numFmtId="4" fontId="18" fillId="6" borderId="64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" fontId="17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5" xfId="1" applyNumberFormat="1" applyFont="1" applyBorder="1" applyAlignment="1" applyProtection="1">
      <alignment horizontal="right" vertical="center"/>
      <protection locked="0"/>
    </xf>
    <xf numFmtId="4" fontId="19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en&#283;n&#253;%20soupis%20prac&#237;%20a%20dod&#225;vek%20hrom%2028.6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PS_UT_Kopidlo_rozpoc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>
            <v>0</v>
          </cell>
          <cell r="C4" t="str">
            <v>Bleskovod a uzemnění</v>
          </cell>
        </row>
        <row r="6">
          <cell r="A6">
            <v>0</v>
          </cell>
          <cell r="C6" t="str">
            <v>Adm. budova cestmistrovství Kopidlno</v>
          </cell>
        </row>
      </sheetData>
      <sheetData sheetId="1">
        <row r="1">
          <cell r="H1">
            <v>0</v>
          </cell>
        </row>
      </sheetData>
      <sheetData sheetId="2">
        <row r="7">
          <cell r="B7" t="str">
            <v>M21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1 1 KL"/>
      <sheetName val="SO 01 1 Rek"/>
      <sheetName val="SO 02 1 KL"/>
      <sheetName val="SO 02 1 Rek"/>
      <sheetName val="SO 03 1 Pol"/>
    </sheetNames>
    <sheetDataSet>
      <sheetData sheetId="0"/>
      <sheetData sheetId="1"/>
      <sheetData sheetId="2"/>
      <sheetData sheetId="3">
        <row r="1">
          <cell r="H1" t="str">
            <v>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20"/>
  <sheetViews>
    <sheetView showGridLines="0" tabSelected="1" topLeftCell="B1" zoomScaleNormal="100" zoomScaleSheetLayoutView="75" workbookViewId="0">
      <selection activeCell="F124" sqref="F124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s="315" customFormat="1" ht="12" customHeight="1" x14ac:dyDescent="0.2">
      <c r="G1" s="316"/>
      <c r="I1" s="316"/>
      <c r="J1" s="316"/>
    </row>
    <row r="2" spans="2:15" s="315" customFormat="1" ht="17.25" customHeight="1" x14ac:dyDescent="0.25">
      <c r="B2" s="317"/>
      <c r="C2" s="318" t="s">
        <v>201</v>
      </c>
      <c r="E2" s="319"/>
      <c r="F2" s="318"/>
      <c r="G2" s="320"/>
      <c r="H2" s="321" t="s">
        <v>0</v>
      </c>
      <c r="I2" s="322">
        <v>42551</v>
      </c>
      <c r="J2" s="316"/>
      <c r="K2" s="317"/>
    </row>
    <row r="3" spans="2:15" s="315" customFormat="1" ht="6" customHeight="1" x14ac:dyDescent="0.2">
      <c r="C3" s="323"/>
      <c r="D3" s="324" t="s">
        <v>1</v>
      </c>
      <c r="G3" s="316"/>
      <c r="I3" s="316"/>
      <c r="J3" s="316"/>
    </row>
    <row r="4" spans="2:15" s="315" customFormat="1" ht="4.5" customHeight="1" x14ac:dyDescent="0.2">
      <c r="G4" s="316"/>
      <c r="I4" s="316"/>
      <c r="J4" s="316"/>
    </row>
    <row r="5" spans="2:15" s="315" customFormat="1" ht="13.5" customHeight="1" x14ac:dyDescent="0.25">
      <c r="C5" s="325" t="s">
        <v>2</v>
      </c>
      <c r="D5" s="326" t="s">
        <v>257</v>
      </c>
      <c r="E5" s="327" t="s">
        <v>104</v>
      </c>
      <c r="F5" s="328"/>
      <c r="G5" s="329"/>
      <c r="H5" s="328"/>
      <c r="I5" s="329"/>
      <c r="J5" s="316"/>
      <c r="O5" s="322"/>
    </row>
    <row r="6" spans="2:15" s="315" customFormat="1" x14ac:dyDescent="0.2">
      <c r="G6" s="316"/>
      <c r="I6" s="316"/>
      <c r="J6" s="316"/>
    </row>
    <row r="7" spans="2:15" s="315" customFormat="1" x14ac:dyDescent="0.2">
      <c r="C7" s="330" t="s">
        <v>3</v>
      </c>
      <c r="D7" s="331"/>
      <c r="G7" s="316"/>
      <c r="H7" s="332" t="s">
        <v>4</v>
      </c>
      <c r="I7" s="316"/>
      <c r="J7" s="331"/>
      <c r="K7" s="331"/>
    </row>
    <row r="8" spans="2:15" s="315" customFormat="1" x14ac:dyDescent="0.2">
      <c r="D8" s="331"/>
      <c r="G8" s="316"/>
      <c r="H8" s="332" t="s">
        <v>5</v>
      </c>
      <c r="I8" s="316"/>
      <c r="J8" s="331"/>
      <c r="K8" s="331"/>
    </row>
    <row r="9" spans="2:15" s="315" customFormat="1" x14ac:dyDescent="0.2">
      <c r="C9" s="332"/>
      <c r="D9" s="331"/>
      <c r="G9" s="316"/>
      <c r="H9" s="332"/>
      <c r="I9" s="316"/>
      <c r="J9" s="331"/>
    </row>
    <row r="10" spans="2:15" s="315" customFormat="1" x14ac:dyDescent="0.2">
      <c r="G10" s="316"/>
      <c r="H10" s="332"/>
      <c r="I10" s="316"/>
      <c r="J10" s="331"/>
    </row>
    <row r="11" spans="2:15" s="315" customFormat="1" x14ac:dyDescent="0.2">
      <c r="C11" s="330" t="s">
        <v>6</v>
      </c>
      <c r="D11" s="331"/>
      <c r="G11" s="316"/>
      <c r="H11" s="332" t="s">
        <v>4</v>
      </c>
      <c r="I11" s="316"/>
      <c r="J11" s="331"/>
      <c r="K11" s="331"/>
    </row>
    <row r="12" spans="2:15" s="315" customFormat="1" x14ac:dyDescent="0.2">
      <c r="D12" s="331"/>
      <c r="G12" s="316"/>
      <c r="H12" s="332" t="s">
        <v>5</v>
      </c>
      <c r="I12" s="316"/>
      <c r="J12" s="331"/>
      <c r="K12" s="331"/>
    </row>
    <row r="13" spans="2:15" s="315" customFormat="1" ht="12" customHeight="1" x14ac:dyDescent="0.2">
      <c r="C13" s="332"/>
      <c r="D13" s="331"/>
      <c r="G13" s="316"/>
      <c r="I13" s="316"/>
      <c r="J13" s="332"/>
    </row>
    <row r="14" spans="2:15" s="315" customFormat="1" ht="24.75" customHeight="1" x14ac:dyDescent="0.2">
      <c r="C14" s="333" t="s">
        <v>7</v>
      </c>
      <c r="G14" s="316"/>
      <c r="H14" s="333" t="s">
        <v>8</v>
      </c>
      <c r="I14" s="316"/>
      <c r="J14" s="332"/>
    </row>
    <row r="15" spans="2:15" s="315" customFormat="1" ht="12.75" customHeight="1" x14ac:dyDescent="0.2">
      <c r="G15" s="316"/>
      <c r="I15" s="316"/>
      <c r="J15" s="332"/>
    </row>
    <row r="16" spans="2:15" s="315" customFormat="1" ht="28.5" customHeight="1" x14ac:dyDescent="0.2">
      <c r="C16" s="333" t="s">
        <v>9</v>
      </c>
      <c r="G16" s="316"/>
      <c r="H16" s="333" t="s">
        <v>9</v>
      </c>
      <c r="I16" s="316"/>
      <c r="J16" s="316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336">
        <f>ROUND(G31,0)</f>
        <v>0</v>
      </c>
      <c r="J19" s="337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338">
        <f>ROUND(I19*D20/100,0)</f>
        <v>0</v>
      </c>
      <c r="J20" s="339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338">
        <f>ROUND(H31,0)</f>
        <v>0</v>
      </c>
      <c r="J21" s="339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340">
        <f>ROUND(I21*D21/100,0)</f>
        <v>0</v>
      </c>
      <c r="J22" s="341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342">
        <f>SUM(I19:I22)</f>
        <v>0</v>
      </c>
      <c r="J23" s="343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35" t="s">
        <v>12</v>
      </c>
    </row>
    <row r="30" spans="2:12" x14ac:dyDescent="0.2">
      <c r="B30" s="44" t="s">
        <v>187</v>
      </c>
      <c r="C30" s="45" t="s">
        <v>178</v>
      </c>
      <c r="D30" s="46"/>
      <c r="E30" s="47"/>
      <c r="F30" s="48">
        <f t="shared" ref="F30" si="0">G30+H30+I30</f>
        <v>0</v>
      </c>
      <c r="G30" s="49">
        <v>0</v>
      </c>
      <c r="H30" s="50">
        <f>SUM('SO 02 1 KL'!F30:G30)</f>
        <v>0</v>
      </c>
      <c r="I30" s="50">
        <f t="shared" ref="I30" si="1">(G30*SazbaDPH1)/100+(H30*SazbaDPH2)/100</f>
        <v>0</v>
      </c>
      <c r="J30" s="43" t="str">
        <f t="shared" ref="J30" si="2">IF(CelkemObjekty=0,"",F30/CelkemObjekty*100)</f>
        <v/>
      </c>
    </row>
    <row r="31" spans="2:12" ht="17.25" customHeight="1" x14ac:dyDescent="0.2">
      <c r="B31" s="52" t="s">
        <v>19</v>
      </c>
      <c r="C31" s="53"/>
      <c r="D31" s="54"/>
      <c r="E31" s="55"/>
      <c r="F31" s="56">
        <f>SUM(F30:F30)</f>
        <v>0</v>
      </c>
      <c r="G31" s="56">
        <f>SUM(G30:G30)</f>
        <v>0</v>
      </c>
      <c r="H31" s="56">
        <f>SUM(H30:H30)</f>
        <v>0</v>
      </c>
      <c r="I31" s="56">
        <f>SUM(I30:I30)</f>
        <v>0</v>
      </c>
      <c r="J31" s="57" t="str">
        <f t="shared" ref="J31" si="3">IF(CelkemObjekty=0,"",F31/CelkemObjekty*100)</f>
        <v/>
      </c>
    </row>
    <row r="32" spans="2:12" x14ac:dyDescent="0.2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ht="9.75" hidden="1" customHeight="1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ht="7.5" hidden="1" customHeight="1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ht="18" hidden="1" x14ac:dyDescent="0.25">
      <c r="B35" s="3" t="s">
        <v>20</v>
      </c>
      <c r="C35" s="30"/>
      <c r="D35" s="30"/>
      <c r="E35" s="30"/>
      <c r="F35" s="30"/>
      <c r="G35" s="30"/>
      <c r="H35" s="30"/>
      <c r="I35" s="30"/>
      <c r="J35" s="30"/>
      <c r="K35" s="58"/>
    </row>
    <row r="36" spans="2:11" hidden="1" x14ac:dyDescent="0.2">
      <c r="K36" s="58"/>
    </row>
    <row r="37" spans="2:11" ht="25.5" hidden="1" x14ac:dyDescent="0.2">
      <c r="B37" s="59" t="s">
        <v>21</v>
      </c>
      <c r="C37" s="60" t="s">
        <v>22</v>
      </c>
      <c r="D37" s="33"/>
      <c r="E37" s="34"/>
      <c r="F37" s="35" t="s">
        <v>17</v>
      </c>
      <c r="G37" s="36" t="str">
        <f>CONCATENATE("Základ DPH ",SazbaDPH1," %")</f>
        <v>Základ DPH 15 %</v>
      </c>
      <c r="H37" s="35" t="str">
        <f>CONCATENATE("Základ DPH ",SazbaDPH2," %")</f>
        <v>Základ DPH 21 %</v>
      </c>
      <c r="I37" s="36" t="s">
        <v>18</v>
      </c>
      <c r="J37" s="35" t="s">
        <v>12</v>
      </c>
    </row>
    <row r="38" spans="2:11" hidden="1" x14ac:dyDescent="0.2">
      <c r="B38" s="61" t="s">
        <v>106</v>
      </c>
      <c r="C38" s="62" t="s">
        <v>176</v>
      </c>
      <c r="D38" s="38"/>
      <c r="E38" s="39"/>
      <c r="F38" s="40">
        <f>G38+H38+I38</f>
        <v>2393632.5390999997</v>
      </c>
      <c r="G38" s="41">
        <v>0</v>
      </c>
      <c r="H38" s="42">
        <v>1978208.71</v>
      </c>
      <c r="I38" s="49">
        <f t="shared" ref="I38:I40" si="4">(G38*SazbaDPH1)/100+(H38*SazbaDPH2)/100</f>
        <v>415423.82909999997</v>
      </c>
      <c r="J38" s="43" t="str">
        <f t="shared" ref="J38:J40" si="5">IF(CelkemObjekty=0,"",F38/CelkemObjekty*100)</f>
        <v/>
      </c>
    </row>
    <row r="39" spans="2:11" hidden="1" x14ac:dyDescent="0.2">
      <c r="B39" s="63" t="s">
        <v>177</v>
      </c>
      <c r="C39" s="64" t="s">
        <v>186</v>
      </c>
      <c r="D39" s="46"/>
      <c r="E39" s="47"/>
      <c r="F39" s="48">
        <f t="shared" ref="F39:F40" si="6">G39+H39+I39</f>
        <v>112726.02</v>
      </c>
      <c r="G39" s="49">
        <v>0</v>
      </c>
      <c r="H39" s="50">
        <v>93162</v>
      </c>
      <c r="I39" s="49">
        <f t="shared" si="4"/>
        <v>19564.02</v>
      </c>
      <c r="J39" s="43" t="str">
        <f t="shared" si="5"/>
        <v/>
      </c>
    </row>
    <row r="40" spans="2:11" hidden="1" x14ac:dyDescent="0.2">
      <c r="B40" s="63" t="s">
        <v>187</v>
      </c>
      <c r="C40" s="64" t="s">
        <v>200</v>
      </c>
      <c r="D40" s="46"/>
      <c r="E40" s="47"/>
      <c r="F40" s="48">
        <f t="shared" si="6"/>
        <v>91960</v>
      </c>
      <c r="G40" s="49">
        <v>0</v>
      </c>
      <c r="H40" s="50">
        <v>76000</v>
      </c>
      <c r="I40" s="49">
        <f t="shared" si="4"/>
        <v>15960</v>
      </c>
      <c r="J40" s="43" t="str">
        <f t="shared" si="5"/>
        <v/>
      </c>
    </row>
    <row r="41" spans="2:11" hidden="1" x14ac:dyDescent="0.2">
      <c r="B41" s="52" t="s">
        <v>19</v>
      </c>
      <c r="C41" s="53"/>
      <c r="D41" s="54"/>
      <c r="E41" s="55"/>
      <c r="F41" s="56">
        <f>SUM(F38:F40)</f>
        <v>2598318.5590999997</v>
      </c>
      <c r="G41" s="65">
        <f>SUM(G38:G40)</f>
        <v>0</v>
      </c>
      <c r="H41" s="56">
        <f>SUM(H38:H40)</f>
        <v>2147370.71</v>
      </c>
      <c r="I41" s="65">
        <f>SUM(I38:I40)</f>
        <v>450947.84909999999</v>
      </c>
      <c r="J41" s="57" t="str">
        <f t="shared" ref="J41" si="7">IF(CelkemObjekty=0,"",F41/CelkemObjekty*100)</f>
        <v/>
      </c>
    </row>
    <row r="42" spans="2:11" ht="9" hidden="1" customHeight="1" x14ac:dyDescent="0.2"/>
    <row r="43" spans="2:11" ht="6" hidden="1" customHeight="1" x14ac:dyDescent="0.2"/>
    <row r="44" spans="2:11" ht="3" hidden="1" customHeight="1" x14ac:dyDescent="0.2"/>
    <row r="45" spans="2:11" ht="6.75" hidden="1" customHeight="1" x14ac:dyDescent="0.2"/>
    <row r="46" spans="2:11" ht="20.25" hidden="1" customHeight="1" x14ac:dyDescent="0.25">
      <c r="B46" s="3" t="s">
        <v>23</v>
      </c>
      <c r="C46" s="30"/>
      <c r="D46" s="30"/>
      <c r="E46" s="30"/>
      <c r="F46" s="30"/>
      <c r="G46" s="30"/>
      <c r="H46" s="30"/>
      <c r="I46" s="30"/>
      <c r="J46" s="30"/>
    </row>
    <row r="47" spans="2:11" ht="9" hidden="1" customHeight="1" x14ac:dyDescent="0.2"/>
    <row r="48" spans="2:11" hidden="1" x14ac:dyDescent="0.2">
      <c r="B48" s="32" t="s">
        <v>24</v>
      </c>
      <c r="C48" s="33"/>
      <c r="D48" s="33"/>
      <c r="E48" s="35" t="s">
        <v>12</v>
      </c>
      <c r="F48" s="35" t="s">
        <v>25</v>
      </c>
      <c r="G48" s="36" t="s">
        <v>26</v>
      </c>
      <c r="H48" s="35" t="s">
        <v>27</v>
      </c>
      <c r="I48" s="36" t="s">
        <v>28</v>
      </c>
      <c r="J48" s="66" t="s">
        <v>29</v>
      </c>
    </row>
    <row r="49" spans="2:10" hidden="1" x14ac:dyDescent="0.2">
      <c r="B49" s="37" t="s">
        <v>190</v>
      </c>
      <c r="C49" s="270" t="s">
        <v>191</v>
      </c>
      <c r="D49" s="38"/>
      <c r="E49" s="67">
        <f t="shared" ref="E49:E84" si="8">IF(SUM(SoucetDilu)=0,"",SUM(F49:J49)/SUM(SoucetDilu)*100)</f>
        <v>3.5392119120829437</v>
      </c>
      <c r="F49" s="42">
        <v>76000</v>
      </c>
      <c r="G49" s="41">
        <v>0</v>
      </c>
      <c r="H49" s="42">
        <v>0</v>
      </c>
      <c r="I49" s="41">
        <v>0</v>
      </c>
      <c r="J49" s="42">
        <v>0</v>
      </c>
    </row>
    <row r="50" spans="2:10" hidden="1" x14ac:dyDescent="0.2">
      <c r="B50" s="44" t="s">
        <v>99</v>
      </c>
      <c r="C50" s="45" t="s">
        <v>100</v>
      </c>
      <c r="D50" s="46"/>
      <c r="E50" s="68">
        <f t="shared" si="8"/>
        <v>4.5366051563126941</v>
      </c>
      <c r="F50" s="50">
        <v>97417.730400000015</v>
      </c>
      <c r="G50" s="49">
        <v>0</v>
      </c>
      <c r="H50" s="50">
        <v>0</v>
      </c>
      <c r="I50" s="49">
        <v>0</v>
      </c>
      <c r="J50" s="50">
        <v>0</v>
      </c>
    </row>
    <row r="51" spans="2:10" hidden="1" x14ac:dyDescent="0.2">
      <c r="B51" s="44" t="s">
        <v>109</v>
      </c>
      <c r="C51" s="45" t="s">
        <v>110</v>
      </c>
      <c r="D51" s="46"/>
      <c r="E51" s="68">
        <f t="shared" si="8"/>
        <v>0.18922450041815916</v>
      </c>
      <c r="F51" s="50">
        <v>4063.3514999999998</v>
      </c>
      <c r="G51" s="49">
        <v>0</v>
      </c>
      <c r="H51" s="50">
        <v>0</v>
      </c>
      <c r="I51" s="49">
        <v>0</v>
      </c>
      <c r="J51" s="50">
        <v>0</v>
      </c>
    </row>
    <row r="52" spans="2:10" hidden="1" x14ac:dyDescent="0.2">
      <c r="B52" s="44" t="s">
        <v>111</v>
      </c>
      <c r="C52" s="45" t="s">
        <v>112</v>
      </c>
      <c r="D52" s="46"/>
      <c r="E52" s="68">
        <f t="shared" si="8"/>
        <v>0.4303778393592671</v>
      </c>
      <c r="F52" s="50">
        <v>9241.8076689999998</v>
      </c>
      <c r="G52" s="49">
        <v>0</v>
      </c>
      <c r="H52" s="50">
        <v>0</v>
      </c>
      <c r="I52" s="49">
        <v>0</v>
      </c>
      <c r="J52" s="50">
        <v>0</v>
      </c>
    </row>
    <row r="53" spans="2:10" hidden="1" x14ac:dyDescent="0.2">
      <c r="B53" s="44" t="s">
        <v>113</v>
      </c>
      <c r="C53" s="45" t="s">
        <v>114</v>
      </c>
      <c r="D53" s="46"/>
      <c r="E53" s="68">
        <f t="shared" si="8"/>
        <v>3.1361669252207158</v>
      </c>
      <c r="F53" s="50">
        <v>67345.13</v>
      </c>
      <c r="G53" s="49">
        <v>0</v>
      </c>
      <c r="H53" s="50">
        <v>0</v>
      </c>
      <c r="I53" s="49">
        <v>0</v>
      </c>
      <c r="J53" s="50">
        <v>0</v>
      </c>
    </row>
    <row r="54" spans="2:10" hidden="1" x14ac:dyDescent="0.2">
      <c r="B54" s="44" t="s">
        <v>116</v>
      </c>
      <c r="C54" s="45" t="s">
        <v>117</v>
      </c>
      <c r="D54" s="46"/>
      <c r="E54" s="68">
        <f t="shared" si="8"/>
        <v>0.94873418435473511</v>
      </c>
      <c r="F54" s="50">
        <v>20372.84</v>
      </c>
      <c r="G54" s="49">
        <v>0</v>
      </c>
      <c r="H54" s="50">
        <v>0</v>
      </c>
      <c r="I54" s="49">
        <v>0</v>
      </c>
      <c r="J54" s="50">
        <v>0</v>
      </c>
    </row>
    <row r="55" spans="2:10" hidden="1" x14ac:dyDescent="0.2">
      <c r="B55" s="44" t="s">
        <v>119</v>
      </c>
      <c r="C55" s="45" t="s">
        <v>120</v>
      </c>
      <c r="D55" s="46"/>
      <c r="E55" s="68">
        <f t="shared" si="8"/>
        <v>21.610822443213635</v>
      </c>
      <c r="F55" s="50">
        <v>464064.47155000002</v>
      </c>
      <c r="G55" s="49">
        <v>0</v>
      </c>
      <c r="H55" s="50">
        <v>0</v>
      </c>
      <c r="I55" s="49">
        <v>0</v>
      </c>
      <c r="J55" s="50">
        <v>0</v>
      </c>
    </row>
    <row r="56" spans="2:10" hidden="1" x14ac:dyDescent="0.2">
      <c r="B56" s="44" t="s">
        <v>121</v>
      </c>
      <c r="C56" s="45" t="s">
        <v>122</v>
      </c>
      <c r="D56" s="46"/>
      <c r="E56" s="68">
        <f t="shared" si="8"/>
        <v>0.41911720011508546</v>
      </c>
      <c r="F56" s="50">
        <v>9000</v>
      </c>
      <c r="G56" s="49">
        <v>0</v>
      </c>
      <c r="H56" s="50">
        <v>0</v>
      </c>
      <c r="I56" s="49">
        <v>0</v>
      </c>
      <c r="J56" s="50">
        <v>0</v>
      </c>
    </row>
    <row r="57" spans="2:10" hidden="1" x14ac:dyDescent="0.2">
      <c r="B57" s="44" t="s">
        <v>123</v>
      </c>
      <c r="C57" s="45" t="s">
        <v>124</v>
      </c>
      <c r="D57" s="46"/>
      <c r="E57" s="68">
        <f t="shared" si="8"/>
        <v>0.32432127179305542</v>
      </c>
      <c r="F57" s="50">
        <v>6964.38</v>
      </c>
      <c r="G57" s="49">
        <v>0</v>
      </c>
      <c r="H57" s="50">
        <v>0</v>
      </c>
      <c r="I57" s="49">
        <v>0</v>
      </c>
      <c r="J57" s="50">
        <v>0</v>
      </c>
    </row>
    <row r="58" spans="2:10" hidden="1" x14ac:dyDescent="0.2">
      <c r="B58" s="44" t="s">
        <v>125</v>
      </c>
      <c r="C58" s="45" t="s">
        <v>126</v>
      </c>
      <c r="D58" s="46"/>
      <c r="E58" s="68">
        <f t="shared" si="8"/>
        <v>7.3811195798045598E-2</v>
      </c>
      <c r="F58" s="50">
        <v>1585</v>
      </c>
      <c r="G58" s="49">
        <v>0</v>
      </c>
      <c r="H58" s="50">
        <v>0</v>
      </c>
      <c r="I58" s="49">
        <v>0</v>
      </c>
      <c r="J58" s="50">
        <v>0</v>
      </c>
    </row>
    <row r="59" spans="2:10" hidden="1" x14ac:dyDescent="0.2">
      <c r="B59" s="44" t="s">
        <v>145</v>
      </c>
      <c r="C59" s="45" t="s">
        <v>146</v>
      </c>
      <c r="D59" s="46"/>
      <c r="E59" s="68">
        <f t="shared" si="8"/>
        <v>1.1861413260962526</v>
      </c>
      <c r="F59" s="50">
        <v>0</v>
      </c>
      <c r="G59" s="49">
        <v>25470.851427559999</v>
      </c>
      <c r="H59" s="50">
        <v>0</v>
      </c>
      <c r="I59" s="49">
        <v>0</v>
      </c>
      <c r="J59" s="50">
        <v>0</v>
      </c>
    </row>
    <row r="60" spans="2:10" hidden="1" x14ac:dyDescent="0.2">
      <c r="B60" s="44" t="s">
        <v>147</v>
      </c>
      <c r="C60" s="45" t="s">
        <v>148</v>
      </c>
      <c r="D60" s="46"/>
      <c r="E60" s="68">
        <f t="shared" si="8"/>
        <v>3.4118490651929947</v>
      </c>
      <c r="F60" s="50">
        <v>0</v>
      </c>
      <c r="G60" s="49">
        <v>73265.04752919999</v>
      </c>
      <c r="H60" s="50">
        <v>0</v>
      </c>
      <c r="I60" s="49">
        <v>0</v>
      </c>
      <c r="J60" s="50">
        <v>0</v>
      </c>
    </row>
    <row r="61" spans="2:10" hidden="1" x14ac:dyDescent="0.2">
      <c r="B61" s="44" t="s">
        <v>149</v>
      </c>
      <c r="C61" s="45" t="s">
        <v>150</v>
      </c>
      <c r="D61" s="46"/>
      <c r="E61" s="68">
        <f t="shared" si="8"/>
        <v>0.10268371402819593</v>
      </c>
      <c r="F61" s="50">
        <v>0</v>
      </c>
      <c r="G61" s="49">
        <v>2205</v>
      </c>
      <c r="H61" s="50">
        <v>0</v>
      </c>
      <c r="I61" s="49">
        <v>0</v>
      </c>
      <c r="J61" s="50">
        <v>0</v>
      </c>
    </row>
    <row r="62" spans="2:10" hidden="1" x14ac:dyDescent="0.2">
      <c r="B62" s="44" t="s">
        <v>180</v>
      </c>
      <c r="C62" s="51" t="s">
        <v>178</v>
      </c>
      <c r="D62" s="46"/>
      <c r="E62" s="68">
        <f t="shared" si="8"/>
        <v>4.3384218441246212</v>
      </c>
      <c r="F62" s="50">
        <v>0</v>
      </c>
      <c r="G62" s="49">
        <v>93162</v>
      </c>
      <c r="H62" s="50">
        <v>0</v>
      </c>
      <c r="I62" s="49">
        <v>0</v>
      </c>
      <c r="J62" s="50">
        <v>0</v>
      </c>
    </row>
    <row r="63" spans="2:10" hidden="1" x14ac:dyDescent="0.2">
      <c r="B63" s="44" t="s">
        <v>151</v>
      </c>
      <c r="C63" s="45" t="s">
        <v>152</v>
      </c>
      <c r="D63" s="46"/>
      <c r="E63" s="68">
        <f t="shared" si="8"/>
        <v>3.2912637947968975</v>
      </c>
      <c r="F63" s="50">
        <v>0</v>
      </c>
      <c r="G63" s="49">
        <v>70675.634750943995</v>
      </c>
      <c r="H63" s="50">
        <v>0</v>
      </c>
      <c r="I63" s="49">
        <v>0</v>
      </c>
      <c r="J63" s="50">
        <v>0</v>
      </c>
    </row>
    <row r="64" spans="2:10" hidden="1" x14ac:dyDescent="0.2">
      <c r="B64" s="44" t="s">
        <v>153</v>
      </c>
      <c r="C64" s="45" t="s">
        <v>154</v>
      </c>
      <c r="D64" s="46"/>
      <c r="E64" s="68">
        <f t="shared" si="8"/>
        <v>17.96647148590467</v>
      </c>
      <c r="F64" s="50">
        <v>0</v>
      </c>
      <c r="G64" s="49">
        <v>385806.74648700003</v>
      </c>
      <c r="H64" s="50">
        <v>0</v>
      </c>
      <c r="I64" s="49">
        <v>0</v>
      </c>
      <c r="J64" s="50">
        <v>0</v>
      </c>
    </row>
    <row r="65" spans="2:10" hidden="1" x14ac:dyDescent="0.2">
      <c r="B65" s="44" t="s">
        <v>155</v>
      </c>
      <c r="C65" s="45" t="s">
        <v>156</v>
      </c>
      <c r="D65" s="46"/>
      <c r="E65" s="68">
        <f t="shared" si="8"/>
        <v>4.4633714680654641</v>
      </c>
      <c r="F65" s="50">
        <v>0</v>
      </c>
      <c r="G65" s="49">
        <v>95845.131628000003</v>
      </c>
      <c r="H65" s="50">
        <v>0</v>
      </c>
      <c r="I65" s="49">
        <v>0</v>
      </c>
      <c r="J65" s="50">
        <v>0</v>
      </c>
    </row>
    <row r="66" spans="2:10" hidden="1" x14ac:dyDescent="0.2">
      <c r="B66" s="44" t="s">
        <v>157</v>
      </c>
      <c r="C66" s="45" t="s">
        <v>158</v>
      </c>
      <c r="D66" s="46"/>
      <c r="E66" s="68">
        <f t="shared" si="8"/>
        <v>2.4770992324577956</v>
      </c>
      <c r="F66" s="50">
        <v>0</v>
      </c>
      <c r="G66" s="49">
        <v>53192.503400000001</v>
      </c>
      <c r="H66" s="50">
        <v>0</v>
      </c>
      <c r="I66" s="49">
        <v>0</v>
      </c>
      <c r="J66" s="50">
        <v>0</v>
      </c>
    </row>
    <row r="67" spans="2:10" hidden="1" x14ac:dyDescent="0.2">
      <c r="B67" s="44" t="s">
        <v>159</v>
      </c>
      <c r="C67" s="45" t="s">
        <v>160</v>
      </c>
      <c r="D67" s="46"/>
      <c r="E67" s="68">
        <f t="shared" si="8"/>
        <v>1.770770170486236</v>
      </c>
      <c r="F67" s="50">
        <v>0</v>
      </c>
      <c r="G67" s="49">
        <v>38025</v>
      </c>
      <c r="H67" s="50">
        <v>0</v>
      </c>
      <c r="I67" s="49">
        <v>0</v>
      </c>
      <c r="J67" s="50">
        <v>0</v>
      </c>
    </row>
    <row r="68" spans="2:10" hidden="1" x14ac:dyDescent="0.2">
      <c r="B68" s="44" t="s">
        <v>161</v>
      </c>
      <c r="C68" s="45" t="s">
        <v>162</v>
      </c>
      <c r="D68" s="46"/>
      <c r="E68" s="68">
        <f t="shared" si="8"/>
        <v>1.2322045683383511</v>
      </c>
      <c r="F68" s="50">
        <v>0</v>
      </c>
      <c r="G68" s="49">
        <v>26460</v>
      </c>
      <c r="H68" s="50">
        <v>0</v>
      </c>
      <c r="I68" s="49">
        <v>0</v>
      </c>
      <c r="J68" s="50">
        <v>0</v>
      </c>
    </row>
    <row r="69" spans="2:10" hidden="1" x14ac:dyDescent="0.2">
      <c r="B69" s="44" t="s">
        <v>163</v>
      </c>
      <c r="C69" s="45" t="s">
        <v>164</v>
      </c>
      <c r="D69" s="46"/>
      <c r="E69" s="68">
        <f t="shared" si="8"/>
        <v>0.97319572689656342</v>
      </c>
      <c r="F69" s="50">
        <v>0</v>
      </c>
      <c r="G69" s="49">
        <v>20898.120000000003</v>
      </c>
      <c r="H69" s="50">
        <v>0</v>
      </c>
      <c r="I69" s="49">
        <v>0</v>
      </c>
      <c r="J69" s="50">
        <v>0</v>
      </c>
    </row>
    <row r="70" spans="2:10" hidden="1" x14ac:dyDescent="0.2">
      <c r="B70" s="44" t="s">
        <v>165</v>
      </c>
      <c r="C70" s="45" t="s">
        <v>166</v>
      </c>
      <c r="D70" s="46"/>
      <c r="E70" s="68">
        <f t="shared" si="8"/>
        <v>4.6921567610217534E-2</v>
      </c>
      <c r="F70" s="50">
        <v>0</v>
      </c>
      <c r="G70" s="49">
        <v>1007.58</v>
      </c>
      <c r="H70" s="50">
        <v>0</v>
      </c>
      <c r="I70" s="49">
        <v>0</v>
      </c>
      <c r="J70" s="50">
        <v>0</v>
      </c>
    </row>
    <row r="71" spans="2:10" hidden="1" x14ac:dyDescent="0.2">
      <c r="B71" s="44" t="s">
        <v>167</v>
      </c>
      <c r="C71" s="45" t="s">
        <v>168</v>
      </c>
      <c r="D71" s="46"/>
      <c r="E71" s="68">
        <f t="shared" si="8"/>
        <v>0.19150894528596418</v>
      </c>
      <c r="F71" s="50">
        <v>0</v>
      </c>
      <c r="G71" s="49">
        <v>4112.4069999999992</v>
      </c>
      <c r="H71" s="50">
        <v>0</v>
      </c>
      <c r="I71" s="49">
        <v>0</v>
      </c>
      <c r="J71" s="50">
        <v>0</v>
      </c>
    </row>
    <row r="72" spans="2:10" hidden="1" x14ac:dyDescent="0.2">
      <c r="B72" s="44" t="s">
        <v>169</v>
      </c>
      <c r="C72" s="45" t="s">
        <v>170</v>
      </c>
      <c r="D72" s="46"/>
      <c r="E72" s="68">
        <f t="shared" si="8"/>
        <v>0.31362167535989516</v>
      </c>
      <c r="F72" s="50">
        <v>0</v>
      </c>
      <c r="G72" s="49">
        <v>6734.62</v>
      </c>
      <c r="H72" s="50">
        <v>0</v>
      </c>
      <c r="I72" s="49">
        <v>0</v>
      </c>
      <c r="J72" s="50">
        <v>0</v>
      </c>
    </row>
    <row r="73" spans="2:10" hidden="1" x14ac:dyDescent="0.2">
      <c r="B73" s="44" t="s">
        <v>127</v>
      </c>
      <c r="C73" s="45" t="s">
        <v>128</v>
      </c>
      <c r="D73" s="46"/>
      <c r="E73" s="68">
        <f t="shared" si="8"/>
        <v>0.40482064673338197</v>
      </c>
      <c r="F73" s="50">
        <v>8693</v>
      </c>
      <c r="G73" s="49">
        <v>0</v>
      </c>
      <c r="H73" s="50">
        <v>0</v>
      </c>
      <c r="I73" s="49">
        <v>0</v>
      </c>
      <c r="J73" s="50">
        <v>0</v>
      </c>
    </row>
    <row r="74" spans="2:10" hidden="1" x14ac:dyDescent="0.2">
      <c r="B74" s="44" t="s">
        <v>129</v>
      </c>
      <c r="C74" s="45" t="s">
        <v>130</v>
      </c>
      <c r="D74" s="46"/>
      <c r="E74" s="68">
        <f t="shared" si="8"/>
        <v>1.2248308997309931</v>
      </c>
      <c r="F74" s="50">
        <v>26301.66</v>
      </c>
      <c r="G74" s="49">
        <v>0</v>
      </c>
      <c r="H74" s="50">
        <v>0</v>
      </c>
      <c r="I74" s="49">
        <v>0</v>
      </c>
      <c r="J74" s="50">
        <v>0</v>
      </c>
    </row>
    <row r="75" spans="2:10" hidden="1" x14ac:dyDescent="0.2">
      <c r="B75" s="44" t="s">
        <v>131</v>
      </c>
      <c r="C75" s="45" t="s">
        <v>132</v>
      </c>
      <c r="D75" s="46"/>
      <c r="E75" s="68">
        <f t="shared" si="8"/>
        <v>2.3227475230378034E-2</v>
      </c>
      <c r="F75" s="50">
        <v>498.78000000000003</v>
      </c>
      <c r="G75" s="49">
        <v>0</v>
      </c>
      <c r="H75" s="50">
        <v>0</v>
      </c>
      <c r="I75" s="49">
        <v>0</v>
      </c>
      <c r="J75" s="50">
        <v>0</v>
      </c>
    </row>
    <row r="76" spans="2:10" hidden="1" x14ac:dyDescent="0.2">
      <c r="B76" s="44" t="s">
        <v>133</v>
      </c>
      <c r="C76" s="45" t="s">
        <v>134</v>
      </c>
      <c r="D76" s="46"/>
      <c r="E76" s="68">
        <f t="shared" si="8"/>
        <v>0.40465299985333586</v>
      </c>
      <c r="F76" s="50">
        <v>8689.4</v>
      </c>
      <c r="G76" s="49">
        <v>0</v>
      </c>
      <c r="H76" s="50">
        <v>0</v>
      </c>
      <c r="I76" s="49">
        <v>0</v>
      </c>
      <c r="J76" s="50">
        <v>0</v>
      </c>
    </row>
    <row r="77" spans="2:10" hidden="1" x14ac:dyDescent="0.2">
      <c r="B77" s="44" t="s">
        <v>135</v>
      </c>
      <c r="C77" s="45" t="s">
        <v>136</v>
      </c>
      <c r="D77" s="46"/>
      <c r="E77" s="68">
        <f t="shared" si="8"/>
        <v>4.8104223211786712</v>
      </c>
      <c r="F77" s="50">
        <v>103297.59999999999</v>
      </c>
      <c r="G77" s="49">
        <v>0</v>
      </c>
      <c r="H77" s="50">
        <v>0</v>
      </c>
      <c r="I77" s="49">
        <v>0</v>
      </c>
      <c r="J77" s="50">
        <v>0</v>
      </c>
    </row>
    <row r="78" spans="2:10" hidden="1" x14ac:dyDescent="0.2">
      <c r="B78" s="44" t="s">
        <v>137</v>
      </c>
      <c r="C78" s="45" t="s">
        <v>138</v>
      </c>
      <c r="D78" s="46"/>
      <c r="E78" s="68">
        <f t="shared" si="8"/>
        <v>0.63798951573074114</v>
      </c>
      <c r="F78" s="50">
        <v>13700</v>
      </c>
      <c r="G78" s="49">
        <v>0</v>
      </c>
      <c r="H78" s="50">
        <v>0</v>
      </c>
      <c r="I78" s="49">
        <v>0</v>
      </c>
      <c r="J78" s="50">
        <v>0</v>
      </c>
    </row>
    <row r="79" spans="2:10" hidden="1" x14ac:dyDescent="0.2">
      <c r="B79" s="44" t="s">
        <v>139</v>
      </c>
      <c r="C79" s="45" t="s">
        <v>140</v>
      </c>
      <c r="D79" s="46"/>
      <c r="E79" s="68">
        <f t="shared" si="8"/>
        <v>0.54090462538886042</v>
      </c>
      <c r="F79" s="50">
        <v>11615.227500000001</v>
      </c>
      <c r="G79" s="49">
        <v>0</v>
      </c>
      <c r="H79" s="50">
        <v>0</v>
      </c>
      <c r="I79" s="49">
        <v>0</v>
      </c>
      <c r="J79" s="50">
        <v>0</v>
      </c>
    </row>
    <row r="80" spans="2:10" hidden="1" x14ac:dyDescent="0.2">
      <c r="B80" s="44" t="s">
        <v>141</v>
      </c>
      <c r="C80" s="45" t="s">
        <v>142</v>
      </c>
      <c r="D80" s="46"/>
      <c r="E80" s="68">
        <f t="shared" si="8"/>
        <v>1.4909660607792046</v>
      </c>
      <c r="F80" s="50">
        <v>32016.568500000001</v>
      </c>
      <c r="G80" s="49">
        <v>0</v>
      </c>
      <c r="H80" s="50">
        <v>0</v>
      </c>
      <c r="I80" s="49">
        <v>0</v>
      </c>
      <c r="J80" s="50">
        <v>0</v>
      </c>
    </row>
    <row r="81" spans="2:10" hidden="1" x14ac:dyDescent="0.2">
      <c r="B81" s="44" t="s">
        <v>143</v>
      </c>
      <c r="C81" s="45" t="s">
        <v>144</v>
      </c>
      <c r="D81" s="46"/>
      <c r="E81" s="68">
        <f t="shared" si="8"/>
        <v>2.5915111184141488</v>
      </c>
      <c r="F81" s="50">
        <v>55649.350728919999</v>
      </c>
      <c r="G81" s="49">
        <v>0</v>
      </c>
      <c r="H81" s="50">
        <v>0</v>
      </c>
      <c r="I81" s="49">
        <v>0</v>
      </c>
      <c r="J81" s="50">
        <v>0</v>
      </c>
    </row>
    <row r="82" spans="2:10" hidden="1" x14ac:dyDescent="0.2">
      <c r="B82" s="44" t="s">
        <v>173</v>
      </c>
      <c r="C82" s="45" t="s">
        <v>174</v>
      </c>
      <c r="D82" s="46"/>
      <c r="E82" s="68">
        <f t="shared" si="8"/>
        <v>2.6786604952134483</v>
      </c>
      <c r="F82" s="50">
        <v>57520.770921119998</v>
      </c>
      <c r="G82" s="49">
        <v>0</v>
      </c>
      <c r="H82" s="50">
        <v>0</v>
      </c>
      <c r="I82" s="49">
        <v>0</v>
      </c>
      <c r="J82" s="50">
        <v>0</v>
      </c>
    </row>
    <row r="83" spans="2:10" hidden="1" x14ac:dyDescent="0.2">
      <c r="B83" s="44" t="s">
        <v>171</v>
      </c>
      <c r="C83" s="45" t="s">
        <v>172</v>
      </c>
      <c r="D83" s="46"/>
      <c r="E83" s="68">
        <f t="shared" si="8"/>
        <v>8.2180966284343846</v>
      </c>
      <c r="F83" s="50">
        <v>0</v>
      </c>
      <c r="G83" s="49">
        <v>0</v>
      </c>
      <c r="H83" s="50">
        <v>0</v>
      </c>
      <c r="I83" s="49">
        <v>176473</v>
      </c>
      <c r="J83" s="50">
        <v>0</v>
      </c>
    </row>
    <row r="84" spans="2:10" hidden="1" x14ac:dyDescent="0.2">
      <c r="B84" s="52" t="s">
        <v>19</v>
      </c>
      <c r="C84" s="53"/>
      <c r="D84" s="54"/>
      <c r="E84" s="69">
        <f t="shared" si="8"/>
        <v>100</v>
      </c>
      <c r="F84" s="56">
        <f>SUM(F49:F83)</f>
        <v>1074037.0687690401</v>
      </c>
      <c r="G84" s="65">
        <f>SUM(G49:G83)</f>
        <v>896860.6422227039</v>
      </c>
      <c r="H84" s="56">
        <f>SUM(H49:H83)</f>
        <v>0</v>
      </c>
      <c r="I84" s="65">
        <f>SUM(I49:I83)</f>
        <v>176473</v>
      </c>
      <c r="J84" s="56">
        <f>SUM(J49:J83)</f>
        <v>0</v>
      </c>
    </row>
    <row r="85" spans="2:10" hidden="1" x14ac:dyDescent="0.2"/>
    <row r="86" spans="2:10" ht="2.25" hidden="1" customHeight="1" x14ac:dyDescent="0.2"/>
    <row r="87" spans="2:10" ht="1.5" hidden="1" customHeight="1" x14ac:dyDescent="0.2"/>
    <row r="88" spans="2:10" ht="0.75" hidden="1" customHeight="1" x14ac:dyDescent="0.2"/>
    <row r="89" spans="2:10" ht="0.75" hidden="1" customHeight="1" x14ac:dyDescent="0.2"/>
    <row r="90" spans="2:10" ht="0.75" hidden="1" customHeight="1" x14ac:dyDescent="0.2"/>
    <row r="91" spans="2:10" ht="18" hidden="1" x14ac:dyDescent="0.25">
      <c r="B91" s="3" t="s">
        <v>30</v>
      </c>
      <c r="C91" s="30"/>
      <c r="D91" s="30"/>
      <c r="E91" s="30"/>
      <c r="F91" s="30"/>
      <c r="G91" s="30"/>
      <c r="H91" s="30"/>
      <c r="I91" s="30"/>
      <c r="J91" s="30"/>
    </row>
    <row r="92" spans="2:10" hidden="1" x14ac:dyDescent="0.2"/>
    <row r="93" spans="2:10" hidden="1" x14ac:dyDescent="0.2">
      <c r="B93" s="32" t="s">
        <v>31</v>
      </c>
      <c r="C93" s="33"/>
      <c r="D93" s="33"/>
      <c r="E93" s="70"/>
      <c r="F93" s="71"/>
      <c r="G93" s="36"/>
      <c r="H93" s="35" t="s">
        <v>17</v>
      </c>
      <c r="I93" s="1"/>
      <c r="J93" s="1"/>
    </row>
    <row r="94" spans="2:10" hidden="1" x14ac:dyDescent="0.2">
      <c r="B94" s="52" t="s">
        <v>19</v>
      </c>
      <c r="C94" s="53"/>
      <c r="D94" s="54"/>
      <c r="E94" s="72"/>
      <c r="F94" s="73"/>
      <c r="G94" s="65"/>
      <c r="H94" s="56">
        <v>0</v>
      </c>
      <c r="I94" s="1"/>
      <c r="J94" s="1"/>
    </row>
    <row r="95" spans="2:10" hidden="1" x14ac:dyDescent="0.2">
      <c r="I95" s="1"/>
      <c r="J95" s="1"/>
    </row>
    <row r="96" spans="2:10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</sheetData>
  <sheetProtection password="DEBF" sheet="1" objects="1" scenarios="1"/>
  <sortState ref="B831:K865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32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33</v>
      </c>
      <c r="B2" s="77"/>
      <c r="C2" s="78" t="s">
        <v>99</v>
      </c>
      <c r="D2" s="78" t="s">
        <v>107</v>
      </c>
      <c r="E2" s="79"/>
      <c r="F2" s="80" t="s">
        <v>34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35</v>
      </c>
      <c r="B4" s="83"/>
      <c r="C4" s="84"/>
      <c r="D4" s="84"/>
      <c r="E4" s="85"/>
      <c r="F4" s="86" t="s">
        <v>36</v>
      </c>
      <c r="G4" s="89"/>
    </row>
    <row r="5" spans="1:57" ht="12.95" customHeight="1" x14ac:dyDescent="0.2">
      <c r="A5" s="90" t="s">
        <v>106</v>
      </c>
      <c r="B5" s="91"/>
      <c r="C5" s="92" t="s">
        <v>107</v>
      </c>
      <c r="D5" s="93"/>
      <c r="E5" s="91"/>
      <c r="F5" s="86" t="s">
        <v>37</v>
      </c>
      <c r="G5" s="87"/>
    </row>
    <row r="6" spans="1:57" ht="12.95" customHeight="1" x14ac:dyDescent="0.2">
      <c r="A6" s="88" t="s">
        <v>38</v>
      </c>
      <c r="B6" s="83"/>
      <c r="C6" s="84"/>
      <c r="D6" s="84"/>
      <c r="E6" s="85"/>
      <c r="F6" s="94" t="s">
        <v>39</v>
      </c>
      <c r="G6" s="95">
        <v>0</v>
      </c>
      <c r="O6" s="96"/>
    </row>
    <row r="7" spans="1:57" ht="12.95" customHeight="1" x14ac:dyDescent="0.2">
      <c r="A7" s="97" t="s">
        <v>103</v>
      </c>
      <c r="B7" s="98"/>
      <c r="C7" s="99" t="s">
        <v>104</v>
      </c>
      <c r="D7" s="100"/>
      <c r="E7" s="100"/>
      <c r="F7" s="101" t="s">
        <v>40</v>
      </c>
      <c r="G7" s="95">
        <f>IF(G6=0,,ROUND((F30+F32)/G6,1))</f>
        <v>0</v>
      </c>
    </row>
    <row r="8" spans="1:57" x14ac:dyDescent="0.2">
      <c r="A8" s="102" t="s">
        <v>41</v>
      </c>
      <c r="B8" s="86"/>
      <c r="C8" s="352" t="s">
        <v>175</v>
      </c>
      <c r="D8" s="352"/>
      <c r="E8" s="353"/>
      <c r="F8" s="103" t="s">
        <v>42</v>
      </c>
      <c r="G8" s="104"/>
      <c r="H8" s="105"/>
      <c r="I8" s="106"/>
    </row>
    <row r="9" spans="1:57" x14ac:dyDescent="0.2">
      <c r="A9" s="102" t="s">
        <v>43</v>
      </c>
      <c r="B9" s="86"/>
      <c r="C9" s="352"/>
      <c r="D9" s="352"/>
      <c r="E9" s="353"/>
      <c r="F9" s="86"/>
      <c r="G9" s="107"/>
      <c r="H9" s="108"/>
    </row>
    <row r="10" spans="1:57" x14ac:dyDescent="0.2">
      <c r="A10" s="102" t="s">
        <v>44</v>
      </c>
      <c r="B10" s="86"/>
      <c r="C10" s="352"/>
      <c r="D10" s="352"/>
      <c r="E10" s="352"/>
      <c r="F10" s="109"/>
      <c r="G10" s="110"/>
      <c r="H10" s="111"/>
    </row>
    <row r="11" spans="1:57" ht="13.5" customHeight="1" x14ac:dyDescent="0.2">
      <c r="A11" s="102" t="s">
        <v>45</v>
      </c>
      <c r="B11" s="86"/>
      <c r="C11" s="352"/>
      <c r="D11" s="352"/>
      <c r="E11" s="352"/>
      <c r="F11" s="112" t="s">
        <v>46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47</v>
      </c>
      <c r="B12" s="83"/>
      <c r="C12" s="354"/>
      <c r="D12" s="354"/>
      <c r="E12" s="354"/>
      <c r="F12" s="116" t="s">
        <v>48</v>
      </c>
      <c r="G12" s="117"/>
      <c r="H12" s="108"/>
    </row>
    <row r="13" spans="1:57" ht="28.5" customHeight="1" thickBot="1" x14ac:dyDescent="0.25">
      <c r="A13" s="118" t="s">
        <v>49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50</v>
      </c>
      <c r="B14" s="123"/>
      <c r="C14" s="124"/>
      <c r="D14" s="125" t="s">
        <v>51</v>
      </c>
      <c r="E14" s="126"/>
      <c r="F14" s="126"/>
      <c r="G14" s="124"/>
    </row>
    <row r="15" spans="1:57" ht="15.95" customHeight="1" x14ac:dyDescent="0.2">
      <c r="A15" s="127"/>
      <c r="B15" s="128" t="s">
        <v>52</v>
      </c>
      <c r="C15" s="129" t="e">
        <f>'SO 01 1 Rek'!E40</f>
        <v>#REF!</v>
      </c>
      <c r="D15" s="130">
        <f>'SO 01 1 Rek'!A48</f>
        <v>0</v>
      </c>
      <c r="E15" s="131"/>
      <c r="F15" s="132"/>
      <c r="G15" s="129">
        <f>'SO 01 1 Rek'!I48</f>
        <v>0</v>
      </c>
    </row>
    <row r="16" spans="1:57" ht="15.95" customHeight="1" x14ac:dyDescent="0.2">
      <c r="A16" s="127" t="s">
        <v>53</v>
      </c>
      <c r="B16" s="128" t="s">
        <v>54</v>
      </c>
      <c r="C16" s="129" t="e">
        <f>'SO 01 1 Rek'!F40</f>
        <v>#REF!</v>
      </c>
      <c r="D16" s="82"/>
      <c r="E16" s="133"/>
      <c r="F16" s="134"/>
      <c r="G16" s="129"/>
    </row>
    <row r="17" spans="1:7" ht="15.95" customHeight="1" x14ac:dyDescent="0.2">
      <c r="A17" s="127" t="s">
        <v>55</v>
      </c>
      <c r="B17" s="128" t="s">
        <v>56</v>
      </c>
      <c r="C17" s="129" t="e">
        <f>'SO 01 1 Rek'!H40</f>
        <v>#REF!</v>
      </c>
      <c r="D17" s="82"/>
      <c r="E17" s="133"/>
      <c r="F17" s="134"/>
      <c r="G17" s="129"/>
    </row>
    <row r="18" spans="1:7" ht="15.95" customHeight="1" x14ac:dyDescent="0.2">
      <c r="A18" s="135" t="s">
        <v>57</v>
      </c>
      <c r="B18" s="136" t="s">
        <v>58</v>
      </c>
      <c r="C18" s="129" t="e">
        <f>'SO 01 1 Rek'!G40</f>
        <v>#REF!</v>
      </c>
      <c r="D18" s="82"/>
      <c r="E18" s="133"/>
      <c r="F18" s="134"/>
      <c r="G18" s="129"/>
    </row>
    <row r="19" spans="1:7" ht="15.95" customHeight="1" x14ac:dyDescent="0.2">
      <c r="A19" s="137" t="s">
        <v>59</v>
      </c>
      <c r="B19" s="128"/>
      <c r="C19" s="129" t="e">
        <f>SUM(C15:C18)</f>
        <v>#REF!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29</v>
      </c>
      <c r="B21" s="128"/>
      <c r="C21" s="129" t="e">
        <f>'SO 01 1 Rek'!I40</f>
        <v>#REF!</v>
      </c>
      <c r="D21" s="82"/>
      <c r="E21" s="133"/>
      <c r="F21" s="134"/>
      <c r="G21" s="129"/>
    </row>
    <row r="22" spans="1:7" ht="15.95" customHeight="1" x14ac:dyDescent="0.2">
      <c r="A22" s="138" t="s">
        <v>60</v>
      </c>
      <c r="B22" s="108"/>
      <c r="C22" s="129" t="e">
        <f>C19+C21</f>
        <v>#REF!</v>
      </c>
      <c r="D22" s="82" t="s">
        <v>61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350" t="s">
        <v>62</v>
      </c>
      <c r="B23" s="351"/>
      <c r="C23" s="139" t="e">
        <f>C22+G23</f>
        <v>#REF!</v>
      </c>
      <c r="D23" s="140" t="s">
        <v>63</v>
      </c>
      <c r="E23" s="141"/>
      <c r="F23" s="142"/>
      <c r="G23" s="129">
        <f>'SO 01 1 Rek'!H46</f>
        <v>0</v>
      </c>
    </row>
    <row r="24" spans="1:7" x14ac:dyDescent="0.2">
      <c r="A24" s="143" t="s">
        <v>64</v>
      </c>
      <c r="B24" s="144"/>
      <c r="C24" s="145"/>
      <c r="D24" s="144" t="s">
        <v>65</v>
      </c>
      <c r="E24" s="144"/>
      <c r="F24" s="146" t="s">
        <v>66</v>
      </c>
      <c r="G24" s="147"/>
    </row>
    <row r="25" spans="1:7" x14ac:dyDescent="0.2">
      <c r="A25" s="138" t="s">
        <v>67</v>
      </c>
      <c r="B25" s="108"/>
      <c r="C25" s="148"/>
      <c r="D25" s="108" t="s">
        <v>67</v>
      </c>
      <c r="F25" s="149" t="s">
        <v>67</v>
      </c>
      <c r="G25" s="150"/>
    </row>
    <row r="26" spans="1:7" ht="37.5" customHeight="1" x14ac:dyDescent="0.2">
      <c r="A26" s="138" t="s">
        <v>68</v>
      </c>
      <c r="B26" s="151"/>
      <c r="C26" s="148"/>
      <c r="D26" s="108" t="s">
        <v>68</v>
      </c>
      <c r="F26" s="149" t="s">
        <v>68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69</v>
      </c>
      <c r="B28" s="108"/>
      <c r="C28" s="148"/>
      <c r="D28" s="149" t="s">
        <v>70</v>
      </c>
      <c r="E28" s="148"/>
      <c r="F28" s="153" t="s">
        <v>70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11</v>
      </c>
      <c r="B30" s="157"/>
      <c r="C30" s="158">
        <v>21</v>
      </c>
      <c r="D30" s="157" t="s">
        <v>71</v>
      </c>
      <c r="E30" s="159"/>
      <c r="F30" s="345" t="e">
        <f>C23-F32</f>
        <v>#REF!</v>
      </c>
      <c r="G30" s="346"/>
    </row>
    <row r="31" spans="1:7" x14ac:dyDescent="0.2">
      <c r="A31" s="156" t="s">
        <v>72</v>
      </c>
      <c r="B31" s="157"/>
      <c r="C31" s="158">
        <f>C30</f>
        <v>21</v>
      </c>
      <c r="D31" s="157" t="s">
        <v>73</v>
      </c>
      <c r="E31" s="159"/>
      <c r="F31" s="345" t="e">
        <f>ROUND(PRODUCT(F30,C31/100),0)</f>
        <v>#REF!</v>
      </c>
      <c r="G31" s="346"/>
    </row>
    <row r="32" spans="1:7" x14ac:dyDescent="0.2">
      <c r="A32" s="156" t="s">
        <v>11</v>
      </c>
      <c r="B32" s="157"/>
      <c r="C32" s="158">
        <v>0</v>
      </c>
      <c r="D32" s="157" t="s">
        <v>73</v>
      </c>
      <c r="E32" s="159"/>
      <c r="F32" s="345">
        <v>0</v>
      </c>
      <c r="G32" s="346"/>
    </row>
    <row r="33" spans="1:8" x14ac:dyDescent="0.2">
      <c r="A33" s="156" t="s">
        <v>72</v>
      </c>
      <c r="B33" s="160"/>
      <c r="C33" s="161">
        <f>C32</f>
        <v>0</v>
      </c>
      <c r="D33" s="157" t="s">
        <v>73</v>
      </c>
      <c r="E33" s="134"/>
      <c r="F33" s="345">
        <f>ROUND(PRODUCT(F32,C33/100),0)</f>
        <v>0</v>
      </c>
      <c r="G33" s="346"/>
    </row>
    <row r="34" spans="1:8" s="165" customFormat="1" ht="19.5" customHeight="1" thickBot="1" x14ac:dyDescent="0.3">
      <c r="A34" s="162" t="s">
        <v>74</v>
      </c>
      <c r="B34" s="163"/>
      <c r="C34" s="163"/>
      <c r="D34" s="163"/>
      <c r="E34" s="164"/>
      <c r="F34" s="347" t="e">
        <f>ROUND(SUM(F30:F33),0)</f>
        <v>#REF!</v>
      </c>
      <c r="G34" s="348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49"/>
      <c r="C37" s="349"/>
      <c r="D37" s="349"/>
      <c r="E37" s="349"/>
      <c r="F37" s="349"/>
      <c r="G37" s="349"/>
      <c r="H37" s="1" t="s">
        <v>1</v>
      </c>
    </row>
    <row r="38" spans="1:8" ht="12.75" customHeight="1" x14ac:dyDescent="0.2">
      <c r="A38" s="166"/>
      <c r="B38" s="349"/>
      <c r="C38" s="349"/>
      <c r="D38" s="349"/>
      <c r="E38" s="349"/>
      <c r="F38" s="349"/>
      <c r="G38" s="349"/>
      <c r="H38" s="1" t="s">
        <v>1</v>
      </c>
    </row>
    <row r="39" spans="1:8" x14ac:dyDescent="0.2">
      <c r="A39" s="166"/>
      <c r="B39" s="349"/>
      <c r="C39" s="349"/>
      <c r="D39" s="349"/>
      <c r="E39" s="349"/>
      <c r="F39" s="349"/>
      <c r="G39" s="349"/>
      <c r="H39" s="1" t="s">
        <v>1</v>
      </c>
    </row>
    <row r="40" spans="1:8" x14ac:dyDescent="0.2">
      <c r="A40" s="166"/>
      <c r="B40" s="349"/>
      <c r="C40" s="349"/>
      <c r="D40" s="349"/>
      <c r="E40" s="349"/>
      <c r="F40" s="349"/>
      <c r="G40" s="349"/>
      <c r="H40" s="1" t="s">
        <v>1</v>
      </c>
    </row>
    <row r="41" spans="1:8" x14ac:dyDescent="0.2">
      <c r="A41" s="166"/>
      <c r="B41" s="349"/>
      <c r="C41" s="349"/>
      <c r="D41" s="349"/>
      <c r="E41" s="349"/>
      <c r="F41" s="349"/>
      <c r="G41" s="349"/>
      <c r="H41" s="1" t="s">
        <v>1</v>
      </c>
    </row>
    <row r="42" spans="1:8" x14ac:dyDescent="0.2">
      <c r="A42" s="166"/>
      <c r="B42" s="349"/>
      <c r="C42" s="349"/>
      <c r="D42" s="349"/>
      <c r="E42" s="349"/>
      <c r="F42" s="349"/>
      <c r="G42" s="349"/>
      <c r="H42" s="1" t="s">
        <v>1</v>
      </c>
    </row>
    <row r="43" spans="1:8" x14ac:dyDescent="0.2">
      <c r="A43" s="166"/>
      <c r="B43" s="349"/>
      <c r="C43" s="349"/>
      <c r="D43" s="349"/>
      <c r="E43" s="349"/>
      <c r="F43" s="349"/>
      <c r="G43" s="349"/>
      <c r="H43" s="1" t="s">
        <v>1</v>
      </c>
    </row>
    <row r="44" spans="1:8" ht="12.75" customHeight="1" x14ac:dyDescent="0.2">
      <c r="A44" s="166"/>
      <c r="B44" s="349"/>
      <c r="C44" s="349"/>
      <c r="D44" s="349"/>
      <c r="E44" s="349"/>
      <c r="F44" s="349"/>
      <c r="G44" s="349"/>
      <c r="H44" s="1" t="s">
        <v>1</v>
      </c>
    </row>
    <row r="45" spans="1:8" ht="12.75" customHeight="1" x14ac:dyDescent="0.2">
      <c r="A45" s="166"/>
      <c r="B45" s="349"/>
      <c r="C45" s="349"/>
      <c r="D45" s="349"/>
      <c r="E45" s="349"/>
      <c r="F45" s="349"/>
      <c r="G45" s="349"/>
      <c r="H45" s="1" t="s">
        <v>1</v>
      </c>
    </row>
    <row r="46" spans="1:8" x14ac:dyDescent="0.2">
      <c r="B46" s="344"/>
      <c r="C46" s="344"/>
      <c r="D46" s="344"/>
      <c r="E46" s="344"/>
      <c r="F46" s="344"/>
      <c r="G46" s="344"/>
    </row>
    <row r="47" spans="1:8" x14ac:dyDescent="0.2">
      <c r="B47" s="344"/>
      <c r="C47" s="344"/>
      <c r="D47" s="344"/>
      <c r="E47" s="344"/>
      <c r="F47" s="344"/>
      <c r="G47" s="344"/>
    </row>
    <row r="48" spans="1:8" x14ac:dyDescent="0.2">
      <c r="B48" s="344"/>
      <c r="C48" s="344"/>
      <c r="D48" s="344"/>
      <c r="E48" s="344"/>
      <c r="F48" s="344"/>
      <c r="G48" s="344"/>
    </row>
    <row r="49" spans="2:7" x14ac:dyDescent="0.2">
      <c r="B49" s="344"/>
      <c r="C49" s="344"/>
      <c r="D49" s="344"/>
      <c r="E49" s="344"/>
      <c r="F49" s="344"/>
      <c r="G49" s="344"/>
    </row>
    <row r="50" spans="2:7" x14ac:dyDescent="0.2">
      <c r="B50" s="344"/>
      <c r="C50" s="344"/>
      <c r="D50" s="344"/>
      <c r="E50" s="344"/>
      <c r="F50" s="344"/>
      <c r="G50" s="344"/>
    </row>
    <row r="51" spans="2:7" x14ac:dyDescent="0.2">
      <c r="B51" s="344"/>
      <c r="C51" s="344"/>
      <c r="D51" s="344"/>
      <c r="E51" s="344"/>
      <c r="F51" s="344"/>
      <c r="G51" s="344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55" t="s">
        <v>2</v>
      </c>
      <c r="B1" s="356"/>
      <c r="C1" s="167" t="s">
        <v>105</v>
      </c>
      <c r="D1" s="168"/>
      <c r="E1" s="169"/>
      <c r="F1" s="168"/>
      <c r="G1" s="170" t="s">
        <v>76</v>
      </c>
      <c r="H1" s="171" t="s">
        <v>99</v>
      </c>
      <c r="I1" s="172"/>
    </row>
    <row r="2" spans="1:9" ht="13.5" thickBot="1" x14ac:dyDescent="0.25">
      <c r="A2" s="357" t="s">
        <v>77</v>
      </c>
      <c r="B2" s="358"/>
      <c r="C2" s="173" t="s">
        <v>108</v>
      </c>
      <c r="D2" s="174"/>
      <c r="E2" s="175"/>
      <c r="F2" s="174"/>
      <c r="G2" s="359" t="s">
        <v>107</v>
      </c>
      <c r="H2" s="360"/>
      <c r="I2" s="361"/>
    </row>
    <row r="3" spans="1:9" ht="13.5" thickTop="1" x14ac:dyDescent="0.2">
      <c r="F3" s="108"/>
    </row>
    <row r="4" spans="1:9" ht="19.5" customHeight="1" x14ac:dyDescent="0.25">
      <c r="A4" s="176" t="s">
        <v>78</v>
      </c>
      <c r="B4" s="177"/>
      <c r="C4" s="177"/>
      <c r="D4" s="177"/>
      <c r="E4" s="178"/>
      <c r="F4" s="177"/>
      <c r="G4" s="177"/>
      <c r="H4" s="177"/>
      <c r="I4" s="177"/>
    </row>
    <row r="5" spans="1:9" ht="13.5" thickBot="1" x14ac:dyDescent="0.25"/>
    <row r="6" spans="1:9" s="108" customFormat="1" ht="13.5" thickBot="1" x14ac:dyDescent="0.25">
      <c r="A6" s="179"/>
      <c r="B6" s="180" t="s">
        <v>79</v>
      </c>
      <c r="C6" s="180"/>
      <c r="D6" s="181"/>
      <c r="E6" s="182" t="s">
        <v>25</v>
      </c>
      <c r="F6" s="183" t="s">
        <v>26</v>
      </c>
      <c r="G6" s="183" t="s">
        <v>27</v>
      </c>
      <c r="H6" s="183" t="s">
        <v>28</v>
      </c>
      <c r="I6" s="184" t="s">
        <v>29</v>
      </c>
    </row>
    <row r="7" spans="1:9" s="108" customFormat="1" x14ac:dyDescent="0.2">
      <c r="A7" s="266" t="e">
        <f>#REF!</f>
        <v>#REF!</v>
      </c>
      <c r="B7" s="46" t="e">
        <f>#REF!</f>
        <v>#REF!</v>
      </c>
      <c r="D7" s="185"/>
      <c r="E7" s="267" t="e">
        <f>#REF!</f>
        <v>#REF!</v>
      </c>
      <c r="F7" s="268" t="e">
        <f>#REF!</f>
        <v>#REF!</v>
      </c>
      <c r="G7" s="268" t="e">
        <f>#REF!</f>
        <v>#REF!</v>
      </c>
      <c r="H7" s="268" t="e">
        <f>#REF!</f>
        <v>#REF!</v>
      </c>
      <c r="I7" s="269" t="e">
        <f>#REF!</f>
        <v>#REF!</v>
      </c>
    </row>
    <row r="8" spans="1:9" s="108" customFormat="1" x14ac:dyDescent="0.2">
      <c r="A8" s="266" t="e">
        <f>#REF!</f>
        <v>#REF!</v>
      </c>
      <c r="B8" s="46" t="e">
        <f>#REF!</f>
        <v>#REF!</v>
      </c>
      <c r="D8" s="185"/>
      <c r="E8" s="267" t="e">
        <f>#REF!</f>
        <v>#REF!</v>
      </c>
      <c r="F8" s="268" t="e">
        <f>#REF!</f>
        <v>#REF!</v>
      </c>
      <c r="G8" s="268" t="e">
        <f>#REF!</f>
        <v>#REF!</v>
      </c>
      <c r="H8" s="268" t="e">
        <f>#REF!</f>
        <v>#REF!</v>
      </c>
      <c r="I8" s="269" t="e">
        <f>#REF!</f>
        <v>#REF!</v>
      </c>
    </row>
    <row r="9" spans="1:9" s="108" customFormat="1" x14ac:dyDescent="0.2">
      <c r="A9" s="266" t="e">
        <f>#REF!</f>
        <v>#REF!</v>
      </c>
      <c r="B9" s="46" t="e">
        <f>#REF!</f>
        <v>#REF!</v>
      </c>
      <c r="D9" s="185"/>
      <c r="E9" s="267" t="e">
        <f>#REF!</f>
        <v>#REF!</v>
      </c>
      <c r="F9" s="268" t="e">
        <f>#REF!</f>
        <v>#REF!</v>
      </c>
      <c r="G9" s="268" t="e">
        <f>#REF!</f>
        <v>#REF!</v>
      </c>
      <c r="H9" s="268" t="e">
        <f>#REF!</f>
        <v>#REF!</v>
      </c>
      <c r="I9" s="269" t="e">
        <f>#REF!</f>
        <v>#REF!</v>
      </c>
    </row>
    <row r="10" spans="1:9" s="108" customFormat="1" x14ac:dyDescent="0.2">
      <c r="A10" s="266" t="e">
        <f>#REF!</f>
        <v>#REF!</v>
      </c>
      <c r="B10" s="46" t="e">
        <f>#REF!</f>
        <v>#REF!</v>
      </c>
      <c r="D10" s="185"/>
      <c r="E10" s="267" t="e">
        <f>#REF!</f>
        <v>#REF!</v>
      </c>
      <c r="F10" s="268" t="e">
        <f>#REF!</f>
        <v>#REF!</v>
      </c>
      <c r="G10" s="268" t="e">
        <f>#REF!</f>
        <v>#REF!</v>
      </c>
      <c r="H10" s="268" t="e">
        <f>#REF!</f>
        <v>#REF!</v>
      </c>
      <c r="I10" s="269" t="e">
        <f>#REF!</f>
        <v>#REF!</v>
      </c>
    </row>
    <row r="11" spans="1:9" s="108" customFormat="1" x14ac:dyDescent="0.2">
      <c r="A11" s="266" t="e">
        <f>#REF!</f>
        <v>#REF!</v>
      </c>
      <c r="B11" s="46" t="e">
        <f>#REF!</f>
        <v>#REF!</v>
      </c>
      <c r="D11" s="185"/>
      <c r="E11" s="267" t="e">
        <f>#REF!</f>
        <v>#REF!</v>
      </c>
      <c r="F11" s="268" t="e">
        <f>#REF!</f>
        <v>#REF!</v>
      </c>
      <c r="G11" s="268" t="e">
        <f>#REF!</f>
        <v>#REF!</v>
      </c>
      <c r="H11" s="268" t="e">
        <f>#REF!</f>
        <v>#REF!</v>
      </c>
      <c r="I11" s="269" t="e">
        <f>#REF!</f>
        <v>#REF!</v>
      </c>
    </row>
    <row r="12" spans="1:9" s="108" customFormat="1" x14ac:dyDescent="0.2">
      <c r="A12" s="266" t="e">
        <f>#REF!</f>
        <v>#REF!</v>
      </c>
      <c r="B12" s="46" t="e">
        <f>#REF!</f>
        <v>#REF!</v>
      </c>
      <c r="D12" s="185"/>
      <c r="E12" s="267" t="e">
        <f>#REF!</f>
        <v>#REF!</v>
      </c>
      <c r="F12" s="268" t="e">
        <f>#REF!</f>
        <v>#REF!</v>
      </c>
      <c r="G12" s="268" t="e">
        <f>#REF!</f>
        <v>#REF!</v>
      </c>
      <c r="H12" s="268" t="e">
        <f>#REF!</f>
        <v>#REF!</v>
      </c>
      <c r="I12" s="269" t="e">
        <f>#REF!</f>
        <v>#REF!</v>
      </c>
    </row>
    <row r="13" spans="1:9" s="108" customFormat="1" x14ac:dyDescent="0.2">
      <c r="A13" s="266" t="e">
        <f>#REF!</f>
        <v>#REF!</v>
      </c>
      <c r="B13" s="46" t="e">
        <f>#REF!</f>
        <v>#REF!</v>
      </c>
      <c r="D13" s="185"/>
      <c r="E13" s="267" t="e">
        <f>#REF!</f>
        <v>#REF!</v>
      </c>
      <c r="F13" s="268" t="e">
        <f>#REF!</f>
        <v>#REF!</v>
      </c>
      <c r="G13" s="268" t="e">
        <f>#REF!</f>
        <v>#REF!</v>
      </c>
      <c r="H13" s="268" t="e">
        <f>#REF!</f>
        <v>#REF!</v>
      </c>
      <c r="I13" s="269" t="e">
        <f>#REF!</f>
        <v>#REF!</v>
      </c>
    </row>
    <row r="14" spans="1:9" s="108" customFormat="1" x14ac:dyDescent="0.2">
      <c r="A14" s="266" t="e">
        <f>#REF!</f>
        <v>#REF!</v>
      </c>
      <c r="B14" s="46" t="e">
        <f>#REF!</f>
        <v>#REF!</v>
      </c>
      <c r="D14" s="185"/>
      <c r="E14" s="267" t="e">
        <f>#REF!</f>
        <v>#REF!</v>
      </c>
      <c r="F14" s="268" t="e">
        <f>#REF!</f>
        <v>#REF!</v>
      </c>
      <c r="G14" s="268" t="e">
        <f>#REF!</f>
        <v>#REF!</v>
      </c>
      <c r="H14" s="268" t="e">
        <f>#REF!</f>
        <v>#REF!</v>
      </c>
      <c r="I14" s="269" t="e">
        <f>#REF!</f>
        <v>#REF!</v>
      </c>
    </row>
    <row r="15" spans="1:9" s="108" customFormat="1" x14ac:dyDescent="0.2">
      <c r="A15" s="266" t="e">
        <f>#REF!</f>
        <v>#REF!</v>
      </c>
      <c r="B15" s="46" t="e">
        <f>#REF!</f>
        <v>#REF!</v>
      </c>
      <c r="D15" s="185"/>
      <c r="E15" s="267" t="e">
        <f>#REF!</f>
        <v>#REF!</v>
      </c>
      <c r="F15" s="268" t="e">
        <f>#REF!</f>
        <v>#REF!</v>
      </c>
      <c r="G15" s="268" t="e">
        <f>#REF!</f>
        <v>#REF!</v>
      </c>
      <c r="H15" s="268" t="e">
        <f>#REF!</f>
        <v>#REF!</v>
      </c>
      <c r="I15" s="269" t="e">
        <f>#REF!</f>
        <v>#REF!</v>
      </c>
    </row>
    <row r="16" spans="1:9" s="108" customFormat="1" x14ac:dyDescent="0.2">
      <c r="A16" s="266" t="e">
        <f>#REF!</f>
        <v>#REF!</v>
      </c>
      <c r="B16" s="46" t="e">
        <f>#REF!</f>
        <v>#REF!</v>
      </c>
      <c r="D16" s="185"/>
      <c r="E16" s="267" t="e">
        <f>#REF!</f>
        <v>#REF!</v>
      </c>
      <c r="F16" s="268" t="e">
        <f>#REF!</f>
        <v>#REF!</v>
      </c>
      <c r="G16" s="268" t="e">
        <f>#REF!</f>
        <v>#REF!</v>
      </c>
      <c r="H16" s="268" t="e">
        <f>#REF!</f>
        <v>#REF!</v>
      </c>
      <c r="I16" s="269" t="e">
        <f>#REF!</f>
        <v>#REF!</v>
      </c>
    </row>
    <row r="17" spans="1:9" s="108" customFormat="1" x14ac:dyDescent="0.2">
      <c r="A17" s="266" t="e">
        <f>#REF!</f>
        <v>#REF!</v>
      </c>
      <c r="B17" s="46" t="e">
        <f>#REF!</f>
        <v>#REF!</v>
      </c>
      <c r="D17" s="185"/>
      <c r="E17" s="267" t="e">
        <f>#REF!</f>
        <v>#REF!</v>
      </c>
      <c r="F17" s="268" t="e">
        <f>#REF!</f>
        <v>#REF!</v>
      </c>
      <c r="G17" s="268" t="e">
        <f>#REF!</f>
        <v>#REF!</v>
      </c>
      <c r="H17" s="268" t="e">
        <f>#REF!</f>
        <v>#REF!</v>
      </c>
      <c r="I17" s="269" t="e">
        <f>#REF!</f>
        <v>#REF!</v>
      </c>
    </row>
    <row r="18" spans="1:9" s="108" customFormat="1" x14ac:dyDescent="0.2">
      <c r="A18" s="266" t="e">
        <f>#REF!</f>
        <v>#REF!</v>
      </c>
      <c r="B18" s="46" t="e">
        <f>#REF!</f>
        <v>#REF!</v>
      </c>
      <c r="D18" s="185"/>
      <c r="E18" s="267" t="e">
        <f>#REF!</f>
        <v>#REF!</v>
      </c>
      <c r="F18" s="268" t="e">
        <f>#REF!</f>
        <v>#REF!</v>
      </c>
      <c r="G18" s="268" t="e">
        <f>#REF!</f>
        <v>#REF!</v>
      </c>
      <c r="H18" s="268" t="e">
        <f>#REF!</f>
        <v>#REF!</v>
      </c>
      <c r="I18" s="269" t="e">
        <f>#REF!</f>
        <v>#REF!</v>
      </c>
    </row>
    <row r="19" spans="1:9" s="108" customFormat="1" x14ac:dyDescent="0.2">
      <c r="A19" s="266" t="e">
        <f>#REF!</f>
        <v>#REF!</v>
      </c>
      <c r="B19" s="46" t="e">
        <f>#REF!</f>
        <v>#REF!</v>
      </c>
      <c r="D19" s="185"/>
      <c r="E19" s="267" t="e">
        <f>#REF!</f>
        <v>#REF!</v>
      </c>
      <c r="F19" s="268" t="e">
        <f>#REF!</f>
        <v>#REF!</v>
      </c>
      <c r="G19" s="268" t="e">
        <f>#REF!</f>
        <v>#REF!</v>
      </c>
      <c r="H19" s="268" t="e">
        <f>#REF!</f>
        <v>#REF!</v>
      </c>
      <c r="I19" s="269" t="e">
        <f>#REF!</f>
        <v>#REF!</v>
      </c>
    </row>
    <row r="20" spans="1:9" s="108" customFormat="1" x14ac:dyDescent="0.2">
      <c r="A20" s="266" t="e">
        <f>#REF!</f>
        <v>#REF!</v>
      </c>
      <c r="B20" s="46" t="e">
        <f>#REF!</f>
        <v>#REF!</v>
      </c>
      <c r="D20" s="185"/>
      <c r="E20" s="267" t="e">
        <f>#REF!</f>
        <v>#REF!</v>
      </c>
      <c r="F20" s="268" t="e">
        <f>#REF!</f>
        <v>#REF!</v>
      </c>
      <c r="G20" s="268" t="e">
        <f>#REF!</f>
        <v>#REF!</v>
      </c>
      <c r="H20" s="268" t="e">
        <f>#REF!</f>
        <v>#REF!</v>
      </c>
      <c r="I20" s="269" t="e">
        <f>#REF!</f>
        <v>#REF!</v>
      </c>
    </row>
    <row r="21" spans="1:9" s="108" customFormat="1" x14ac:dyDescent="0.2">
      <c r="A21" s="266" t="e">
        <f>#REF!</f>
        <v>#REF!</v>
      </c>
      <c r="B21" s="46" t="e">
        <f>#REF!</f>
        <v>#REF!</v>
      </c>
      <c r="D21" s="185"/>
      <c r="E21" s="267" t="e">
        <f>#REF!</f>
        <v>#REF!</v>
      </c>
      <c r="F21" s="268" t="e">
        <f>#REF!</f>
        <v>#REF!</v>
      </c>
      <c r="G21" s="268" t="e">
        <f>#REF!</f>
        <v>#REF!</v>
      </c>
      <c r="H21" s="268" t="e">
        <f>#REF!</f>
        <v>#REF!</v>
      </c>
      <c r="I21" s="269" t="e">
        <f>#REF!</f>
        <v>#REF!</v>
      </c>
    </row>
    <row r="22" spans="1:9" s="108" customFormat="1" x14ac:dyDescent="0.2">
      <c r="A22" s="266" t="e">
        <f>#REF!</f>
        <v>#REF!</v>
      </c>
      <c r="B22" s="46" t="e">
        <f>#REF!</f>
        <v>#REF!</v>
      </c>
      <c r="D22" s="185"/>
      <c r="E22" s="267" t="e">
        <f>#REF!</f>
        <v>#REF!</v>
      </c>
      <c r="F22" s="268" t="e">
        <f>#REF!</f>
        <v>#REF!</v>
      </c>
      <c r="G22" s="268" t="e">
        <f>#REF!</f>
        <v>#REF!</v>
      </c>
      <c r="H22" s="268" t="e">
        <f>#REF!</f>
        <v>#REF!</v>
      </c>
      <c r="I22" s="269" t="e">
        <f>#REF!</f>
        <v>#REF!</v>
      </c>
    </row>
    <row r="23" spans="1:9" s="108" customFormat="1" x14ac:dyDescent="0.2">
      <c r="A23" s="266" t="e">
        <f>#REF!</f>
        <v>#REF!</v>
      </c>
      <c r="B23" s="46" t="e">
        <f>#REF!</f>
        <v>#REF!</v>
      </c>
      <c r="D23" s="185"/>
      <c r="E23" s="267" t="e">
        <f>#REF!</f>
        <v>#REF!</v>
      </c>
      <c r="F23" s="268" t="e">
        <f>#REF!</f>
        <v>#REF!</v>
      </c>
      <c r="G23" s="268" t="e">
        <f>#REF!</f>
        <v>#REF!</v>
      </c>
      <c r="H23" s="268" t="e">
        <f>#REF!</f>
        <v>#REF!</v>
      </c>
      <c r="I23" s="269" t="e">
        <f>#REF!</f>
        <v>#REF!</v>
      </c>
    </row>
    <row r="24" spans="1:9" s="108" customFormat="1" x14ac:dyDescent="0.2">
      <c r="A24" s="266" t="e">
        <f>#REF!</f>
        <v>#REF!</v>
      </c>
      <c r="B24" s="46" t="e">
        <f>#REF!</f>
        <v>#REF!</v>
      </c>
      <c r="D24" s="185"/>
      <c r="E24" s="267" t="e">
        <f>#REF!</f>
        <v>#REF!</v>
      </c>
      <c r="F24" s="268" t="e">
        <f>#REF!</f>
        <v>#REF!</v>
      </c>
      <c r="G24" s="268" t="e">
        <f>#REF!</f>
        <v>#REF!</v>
      </c>
      <c r="H24" s="268" t="e">
        <f>#REF!</f>
        <v>#REF!</v>
      </c>
      <c r="I24" s="269" t="e">
        <f>#REF!</f>
        <v>#REF!</v>
      </c>
    </row>
    <row r="25" spans="1:9" s="108" customFormat="1" x14ac:dyDescent="0.2">
      <c r="A25" s="266" t="e">
        <f>#REF!</f>
        <v>#REF!</v>
      </c>
      <c r="B25" s="46" t="e">
        <f>#REF!</f>
        <v>#REF!</v>
      </c>
      <c r="D25" s="185"/>
      <c r="E25" s="267" t="e">
        <f>#REF!</f>
        <v>#REF!</v>
      </c>
      <c r="F25" s="268" t="e">
        <f>#REF!</f>
        <v>#REF!</v>
      </c>
      <c r="G25" s="268" t="e">
        <f>#REF!</f>
        <v>#REF!</v>
      </c>
      <c r="H25" s="268" t="e">
        <f>#REF!</f>
        <v>#REF!</v>
      </c>
      <c r="I25" s="269" t="e">
        <f>#REF!</f>
        <v>#REF!</v>
      </c>
    </row>
    <row r="26" spans="1:9" s="108" customFormat="1" x14ac:dyDescent="0.2">
      <c r="A26" s="266" t="e">
        <f>#REF!</f>
        <v>#REF!</v>
      </c>
      <c r="B26" s="46" t="e">
        <f>#REF!</f>
        <v>#REF!</v>
      </c>
      <c r="D26" s="185"/>
      <c r="E26" s="267" t="e">
        <f>#REF!</f>
        <v>#REF!</v>
      </c>
      <c r="F26" s="268" t="e">
        <f>#REF!</f>
        <v>#REF!</v>
      </c>
      <c r="G26" s="268" t="e">
        <f>#REF!</f>
        <v>#REF!</v>
      </c>
      <c r="H26" s="268" t="e">
        <f>#REF!</f>
        <v>#REF!</v>
      </c>
      <c r="I26" s="269" t="e">
        <f>#REF!</f>
        <v>#REF!</v>
      </c>
    </row>
    <row r="27" spans="1:9" s="108" customFormat="1" x14ac:dyDescent="0.2">
      <c r="A27" s="266" t="e">
        <f>#REF!</f>
        <v>#REF!</v>
      </c>
      <c r="B27" s="46" t="e">
        <f>#REF!</f>
        <v>#REF!</v>
      </c>
      <c r="D27" s="185"/>
      <c r="E27" s="267" t="e">
        <f>#REF!</f>
        <v>#REF!</v>
      </c>
      <c r="F27" s="268" t="e">
        <f>#REF!</f>
        <v>#REF!</v>
      </c>
      <c r="G27" s="268" t="e">
        <f>#REF!</f>
        <v>#REF!</v>
      </c>
      <c r="H27" s="268" t="e">
        <f>#REF!</f>
        <v>#REF!</v>
      </c>
      <c r="I27" s="269" t="e">
        <f>#REF!</f>
        <v>#REF!</v>
      </c>
    </row>
    <row r="28" spans="1:9" s="108" customFormat="1" x14ac:dyDescent="0.2">
      <c r="A28" s="266" t="e">
        <f>#REF!</f>
        <v>#REF!</v>
      </c>
      <c r="B28" s="46" t="e">
        <f>#REF!</f>
        <v>#REF!</v>
      </c>
      <c r="D28" s="185"/>
      <c r="E28" s="267" t="e">
        <f>#REF!</f>
        <v>#REF!</v>
      </c>
      <c r="F28" s="268" t="e">
        <f>#REF!</f>
        <v>#REF!</v>
      </c>
      <c r="G28" s="268" t="e">
        <f>#REF!</f>
        <v>#REF!</v>
      </c>
      <c r="H28" s="268" t="e">
        <f>#REF!</f>
        <v>#REF!</v>
      </c>
      <c r="I28" s="269" t="e">
        <f>#REF!</f>
        <v>#REF!</v>
      </c>
    </row>
    <row r="29" spans="1:9" s="108" customFormat="1" x14ac:dyDescent="0.2">
      <c r="A29" s="266" t="e">
        <f>#REF!</f>
        <v>#REF!</v>
      </c>
      <c r="B29" s="46" t="e">
        <f>#REF!</f>
        <v>#REF!</v>
      </c>
      <c r="D29" s="185"/>
      <c r="E29" s="267" t="e">
        <f>#REF!</f>
        <v>#REF!</v>
      </c>
      <c r="F29" s="268" t="e">
        <f>#REF!</f>
        <v>#REF!</v>
      </c>
      <c r="G29" s="268" t="e">
        <f>#REF!</f>
        <v>#REF!</v>
      </c>
      <c r="H29" s="268" t="e">
        <f>#REF!</f>
        <v>#REF!</v>
      </c>
      <c r="I29" s="269" t="e">
        <f>#REF!</f>
        <v>#REF!</v>
      </c>
    </row>
    <row r="30" spans="1:9" s="108" customFormat="1" x14ac:dyDescent="0.2">
      <c r="A30" s="266" t="e">
        <f>#REF!</f>
        <v>#REF!</v>
      </c>
      <c r="B30" s="46" t="e">
        <f>#REF!</f>
        <v>#REF!</v>
      </c>
      <c r="D30" s="185"/>
      <c r="E30" s="267" t="e">
        <f>#REF!</f>
        <v>#REF!</v>
      </c>
      <c r="F30" s="268" t="e">
        <f>#REF!</f>
        <v>#REF!</v>
      </c>
      <c r="G30" s="268" t="e">
        <f>#REF!</f>
        <v>#REF!</v>
      </c>
      <c r="H30" s="268" t="e">
        <f>#REF!</f>
        <v>#REF!</v>
      </c>
      <c r="I30" s="269" t="e">
        <f>#REF!</f>
        <v>#REF!</v>
      </c>
    </row>
    <row r="31" spans="1:9" s="108" customFormat="1" x14ac:dyDescent="0.2">
      <c r="A31" s="266" t="e">
        <f>#REF!</f>
        <v>#REF!</v>
      </c>
      <c r="B31" s="46" t="e">
        <f>#REF!</f>
        <v>#REF!</v>
      </c>
      <c r="D31" s="185"/>
      <c r="E31" s="267" t="e">
        <f>#REF!</f>
        <v>#REF!</v>
      </c>
      <c r="F31" s="268" t="e">
        <f>#REF!</f>
        <v>#REF!</v>
      </c>
      <c r="G31" s="268" t="e">
        <f>#REF!</f>
        <v>#REF!</v>
      </c>
      <c r="H31" s="268" t="e">
        <f>#REF!</f>
        <v>#REF!</v>
      </c>
      <c r="I31" s="269" t="e">
        <f>#REF!</f>
        <v>#REF!</v>
      </c>
    </row>
    <row r="32" spans="1:9" s="108" customFormat="1" x14ac:dyDescent="0.2">
      <c r="A32" s="266" t="e">
        <f>#REF!</f>
        <v>#REF!</v>
      </c>
      <c r="B32" s="46" t="e">
        <f>#REF!</f>
        <v>#REF!</v>
      </c>
      <c r="D32" s="185"/>
      <c r="E32" s="267" t="e">
        <f>#REF!</f>
        <v>#REF!</v>
      </c>
      <c r="F32" s="268" t="e">
        <f>#REF!</f>
        <v>#REF!</v>
      </c>
      <c r="G32" s="268" t="e">
        <f>#REF!</f>
        <v>#REF!</v>
      </c>
      <c r="H32" s="268" t="e">
        <f>#REF!</f>
        <v>#REF!</v>
      </c>
      <c r="I32" s="269" t="e">
        <f>#REF!</f>
        <v>#REF!</v>
      </c>
    </row>
    <row r="33" spans="1:57" s="108" customFormat="1" x14ac:dyDescent="0.2">
      <c r="A33" s="266" t="e">
        <f>#REF!</f>
        <v>#REF!</v>
      </c>
      <c r="B33" s="46" t="e">
        <f>#REF!</f>
        <v>#REF!</v>
      </c>
      <c r="D33" s="185"/>
      <c r="E33" s="267" t="e">
        <f>#REF!</f>
        <v>#REF!</v>
      </c>
      <c r="F33" s="268" t="e">
        <f>#REF!</f>
        <v>#REF!</v>
      </c>
      <c r="G33" s="268" t="e">
        <f>#REF!</f>
        <v>#REF!</v>
      </c>
      <c r="H33" s="268" t="e">
        <f>#REF!</f>
        <v>#REF!</v>
      </c>
      <c r="I33" s="269" t="e">
        <f>#REF!</f>
        <v>#REF!</v>
      </c>
    </row>
    <row r="34" spans="1:57" s="108" customFormat="1" x14ac:dyDescent="0.2">
      <c r="A34" s="266" t="e">
        <f>#REF!</f>
        <v>#REF!</v>
      </c>
      <c r="B34" s="46" t="e">
        <f>#REF!</f>
        <v>#REF!</v>
      </c>
      <c r="D34" s="185"/>
      <c r="E34" s="267" t="e">
        <f>#REF!</f>
        <v>#REF!</v>
      </c>
      <c r="F34" s="268" t="e">
        <f>#REF!</f>
        <v>#REF!</v>
      </c>
      <c r="G34" s="268" t="e">
        <f>#REF!</f>
        <v>#REF!</v>
      </c>
      <c r="H34" s="268" t="e">
        <f>#REF!</f>
        <v>#REF!</v>
      </c>
      <c r="I34" s="269" t="e">
        <f>#REF!</f>
        <v>#REF!</v>
      </c>
    </row>
    <row r="35" spans="1:57" s="108" customFormat="1" x14ac:dyDescent="0.2">
      <c r="A35" s="266" t="e">
        <f>#REF!</f>
        <v>#REF!</v>
      </c>
      <c r="B35" s="46" t="e">
        <f>#REF!</f>
        <v>#REF!</v>
      </c>
      <c r="D35" s="185"/>
      <c r="E35" s="267" t="e">
        <f>#REF!</f>
        <v>#REF!</v>
      </c>
      <c r="F35" s="268" t="e">
        <f>#REF!</f>
        <v>#REF!</v>
      </c>
      <c r="G35" s="268" t="e">
        <f>#REF!</f>
        <v>#REF!</v>
      </c>
      <c r="H35" s="268" t="e">
        <f>#REF!</f>
        <v>#REF!</v>
      </c>
      <c r="I35" s="269" t="e">
        <f>#REF!</f>
        <v>#REF!</v>
      </c>
    </row>
    <row r="36" spans="1:57" s="108" customFormat="1" x14ac:dyDescent="0.2">
      <c r="A36" s="266" t="e">
        <f>#REF!</f>
        <v>#REF!</v>
      </c>
      <c r="B36" s="46" t="e">
        <f>#REF!</f>
        <v>#REF!</v>
      </c>
      <c r="D36" s="185"/>
      <c r="E36" s="267" t="e">
        <f>#REF!</f>
        <v>#REF!</v>
      </c>
      <c r="F36" s="268" t="e">
        <f>#REF!</f>
        <v>#REF!</v>
      </c>
      <c r="G36" s="268" t="e">
        <f>#REF!</f>
        <v>#REF!</v>
      </c>
      <c r="H36" s="268" t="e">
        <f>#REF!</f>
        <v>#REF!</v>
      </c>
      <c r="I36" s="269" t="e">
        <f>#REF!</f>
        <v>#REF!</v>
      </c>
    </row>
    <row r="37" spans="1:57" s="108" customFormat="1" x14ac:dyDescent="0.2">
      <c r="A37" s="266" t="e">
        <f>#REF!</f>
        <v>#REF!</v>
      </c>
      <c r="B37" s="46" t="e">
        <f>#REF!</f>
        <v>#REF!</v>
      </c>
      <c r="D37" s="185"/>
      <c r="E37" s="267" t="e">
        <f>#REF!</f>
        <v>#REF!</v>
      </c>
      <c r="F37" s="268" t="e">
        <f>#REF!</f>
        <v>#REF!</v>
      </c>
      <c r="G37" s="268" t="e">
        <f>#REF!</f>
        <v>#REF!</v>
      </c>
      <c r="H37" s="268" t="e">
        <f>#REF!</f>
        <v>#REF!</v>
      </c>
      <c r="I37" s="269" t="e">
        <f>#REF!</f>
        <v>#REF!</v>
      </c>
    </row>
    <row r="38" spans="1:57" s="108" customFormat="1" x14ac:dyDescent="0.2">
      <c r="A38" s="266" t="e">
        <f>#REF!</f>
        <v>#REF!</v>
      </c>
      <c r="B38" s="46" t="e">
        <f>#REF!</f>
        <v>#REF!</v>
      </c>
      <c r="D38" s="185"/>
      <c r="E38" s="267" t="e">
        <f>#REF!</f>
        <v>#REF!</v>
      </c>
      <c r="F38" s="268" t="e">
        <f>#REF!</f>
        <v>#REF!</v>
      </c>
      <c r="G38" s="268" t="e">
        <f>#REF!</f>
        <v>#REF!</v>
      </c>
      <c r="H38" s="268" t="e">
        <f>#REF!</f>
        <v>#REF!</v>
      </c>
      <c r="I38" s="269" t="e">
        <f>#REF!</f>
        <v>#REF!</v>
      </c>
    </row>
    <row r="39" spans="1:57" s="108" customFormat="1" ht="13.5" thickBot="1" x14ac:dyDescent="0.25">
      <c r="A39" s="266" t="e">
        <f>#REF!</f>
        <v>#REF!</v>
      </c>
      <c r="B39" s="46" t="e">
        <f>#REF!</f>
        <v>#REF!</v>
      </c>
      <c r="D39" s="185"/>
      <c r="E39" s="267" t="e">
        <f>#REF!</f>
        <v>#REF!</v>
      </c>
      <c r="F39" s="268" t="e">
        <f>#REF!</f>
        <v>#REF!</v>
      </c>
      <c r="G39" s="268" t="e">
        <f>#REF!</f>
        <v>#REF!</v>
      </c>
      <c r="H39" s="268" t="e">
        <f>#REF!</f>
        <v>#REF!</v>
      </c>
      <c r="I39" s="269" t="e">
        <f>#REF!</f>
        <v>#REF!</v>
      </c>
    </row>
    <row r="40" spans="1:57" s="4" customFormat="1" ht="13.5" thickBot="1" x14ac:dyDescent="0.25">
      <c r="A40" s="186"/>
      <c r="B40" s="187" t="s">
        <v>80</v>
      </c>
      <c r="C40" s="187"/>
      <c r="D40" s="188"/>
      <c r="E40" s="189" t="e">
        <f>SUM(E7:E39)</f>
        <v>#REF!</v>
      </c>
      <c r="F40" s="190" t="e">
        <f>SUM(F7:F39)</f>
        <v>#REF!</v>
      </c>
      <c r="G40" s="190" t="e">
        <f>SUM(G7:G39)</f>
        <v>#REF!</v>
      </c>
      <c r="H40" s="190" t="e">
        <f>SUM(H7:H39)</f>
        <v>#REF!</v>
      </c>
      <c r="I40" s="191" t="e">
        <f>SUM(I7:I39)</f>
        <v>#REF!</v>
      </c>
    </row>
    <row r="41" spans="1:57" x14ac:dyDescent="0.2">
      <c r="A41" s="108"/>
      <c r="B41" s="108"/>
      <c r="C41" s="108"/>
      <c r="D41" s="108"/>
      <c r="E41" s="108"/>
      <c r="F41" s="108"/>
      <c r="G41" s="108"/>
      <c r="H41" s="108"/>
      <c r="I41" s="108"/>
    </row>
    <row r="42" spans="1:57" ht="19.5" customHeight="1" x14ac:dyDescent="0.25">
      <c r="A42" s="177" t="s">
        <v>81</v>
      </c>
      <c r="B42" s="177"/>
      <c r="C42" s="177"/>
      <c r="D42" s="177"/>
      <c r="E42" s="177"/>
      <c r="F42" s="177"/>
      <c r="G42" s="192"/>
      <c r="H42" s="177"/>
      <c r="I42" s="177"/>
      <c r="BA42" s="114"/>
      <c r="BB42" s="114"/>
      <c r="BC42" s="114"/>
      <c r="BD42" s="114"/>
      <c r="BE42" s="114"/>
    </row>
    <row r="43" spans="1:57" ht="13.5" thickBot="1" x14ac:dyDescent="0.25"/>
    <row r="44" spans="1:57" x14ac:dyDescent="0.2">
      <c r="A44" s="143" t="s">
        <v>82</v>
      </c>
      <c r="B44" s="144"/>
      <c r="C44" s="144"/>
      <c r="D44" s="193"/>
      <c r="E44" s="194" t="s">
        <v>83</v>
      </c>
      <c r="F44" s="195" t="s">
        <v>12</v>
      </c>
      <c r="G44" s="196" t="s">
        <v>84</v>
      </c>
      <c r="H44" s="197"/>
      <c r="I44" s="198" t="s">
        <v>83</v>
      </c>
    </row>
    <row r="45" spans="1:57" x14ac:dyDescent="0.2">
      <c r="A45" s="137"/>
      <c r="B45" s="128"/>
      <c r="C45" s="128"/>
      <c r="D45" s="199"/>
      <c r="E45" s="200"/>
      <c r="F45" s="201"/>
      <c r="G45" s="202">
        <f>CHOOSE(BA45+1,E40+F40,E40+F40+H40,E40+F40+G40+H40,E40,F40,H40,G40,H40+G40,0)</f>
        <v>0</v>
      </c>
      <c r="H45" s="203"/>
      <c r="I45" s="204">
        <f>E45+F45*G45/100</f>
        <v>0</v>
      </c>
      <c r="BA45" s="1">
        <v>8</v>
      </c>
    </row>
    <row r="46" spans="1:57" ht="13.5" thickBot="1" x14ac:dyDescent="0.25">
      <c r="A46" s="205"/>
      <c r="B46" s="206" t="s">
        <v>85</v>
      </c>
      <c r="C46" s="207"/>
      <c r="D46" s="208"/>
      <c r="E46" s="209"/>
      <c r="F46" s="210"/>
      <c r="G46" s="210"/>
      <c r="H46" s="362">
        <f>SUM(I45:I45)</f>
        <v>0</v>
      </c>
      <c r="I46" s="363"/>
    </row>
    <row r="48" spans="1:57" x14ac:dyDescent="0.2">
      <c r="B48" s="4"/>
      <c r="F48" s="211"/>
      <c r="G48" s="212"/>
      <c r="H48" s="212"/>
      <c r="I48" s="31"/>
    </row>
    <row r="49" spans="6:9" x14ac:dyDescent="0.2">
      <c r="F49" s="211"/>
      <c r="G49" s="212"/>
      <c r="H49" s="212"/>
      <c r="I49" s="31"/>
    </row>
    <row r="50" spans="6:9" x14ac:dyDescent="0.2">
      <c r="F50" s="211"/>
      <c r="G50" s="212"/>
      <c r="H50" s="212"/>
      <c r="I50" s="31"/>
    </row>
    <row r="51" spans="6:9" x14ac:dyDescent="0.2">
      <c r="F51" s="211"/>
      <c r="G51" s="212"/>
      <c r="H51" s="212"/>
      <c r="I51" s="31"/>
    </row>
    <row r="52" spans="6:9" x14ac:dyDescent="0.2">
      <c r="F52" s="211"/>
      <c r="G52" s="212"/>
      <c r="H52" s="212"/>
      <c r="I52" s="31"/>
    </row>
    <row r="53" spans="6:9" x14ac:dyDescent="0.2">
      <c r="F53" s="211"/>
      <c r="G53" s="212"/>
      <c r="H53" s="212"/>
      <c r="I53" s="31"/>
    </row>
    <row r="54" spans="6:9" x14ac:dyDescent="0.2">
      <c r="F54" s="211"/>
      <c r="G54" s="212"/>
      <c r="H54" s="212"/>
      <c r="I54" s="31"/>
    </row>
    <row r="55" spans="6:9" x14ac:dyDescent="0.2">
      <c r="F55" s="211"/>
      <c r="G55" s="212"/>
      <c r="H55" s="212"/>
      <c r="I55" s="31"/>
    </row>
    <row r="56" spans="6:9" x14ac:dyDescent="0.2">
      <c r="F56" s="211"/>
      <c r="G56" s="212"/>
      <c r="H56" s="212"/>
      <c r="I56" s="31"/>
    </row>
    <row r="57" spans="6:9" x14ac:dyDescent="0.2">
      <c r="F57" s="211"/>
      <c r="G57" s="212"/>
      <c r="H57" s="212"/>
      <c r="I57" s="31"/>
    </row>
    <row r="58" spans="6:9" x14ac:dyDescent="0.2">
      <c r="F58" s="211"/>
      <c r="G58" s="212"/>
      <c r="H58" s="212"/>
      <c r="I58" s="31"/>
    </row>
    <row r="59" spans="6:9" x14ac:dyDescent="0.2">
      <c r="F59" s="211"/>
      <c r="G59" s="212"/>
      <c r="H59" s="212"/>
      <c r="I59" s="31"/>
    </row>
    <row r="60" spans="6:9" x14ac:dyDescent="0.2">
      <c r="F60" s="211"/>
      <c r="G60" s="212"/>
      <c r="H60" s="212"/>
      <c r="I60" s="31"/>
    </row>
    <row r="61" spans="6:9" x14ac:dyDescent="0.2">
      <c r="F61" s="211"/>
      <c r="G61" s="212"/>
      <c r="H61" s="212"/>
      <c r="I61" s="31"/>
    </row>
    <row r="62" spans="6:9" x14ac:dyDescent="0.2">
      <c r="F62" s="211"/>
      <c r="G62" s="212"/>
      <c r="H62" s="212"/>
      <c r="I62" s="31"/>
    </row>
    <row r="63" spans="6:9" x14ac:dyDescent="0.2">
      <c r="F63" s="211"/>
      <c r="G63" s="212"/>
      <c r="H63" s="212"/>
      <c r="I63" s="31"/>
    </row>
    <row r="64" spans="6:9" x14ac:dyDescent="0.2">
      <c r="F64" s="211"/>
      <c r="G64" s="212"/>
      <c r="H64" s="212"/>
      <c r="I64" s="31"/>
    </row>
    <row r="65" spans="6:9" x14ac:dyDescent="0.2">
      <c r="F65" s="211"/>
      <c r="G65" s="212"/>
      <c r="H65" s="212"/>
      <c r="I65" s="31"/>
    </row>
    <row r="66" spans="6:9" x14ac:dyDescent="0.2">
      <c r="F66" s="211"/>
      <c r="G66" s="212"/>
      <c r="H66" s="212"/>
      <c r="I66" s="31"/>
    </row>
    <row r="67" spans="6:9" x14ac:dyDescent="0.2">
      <c r="F67" s="211"/>
      <c r="G67" s="212"/>
      <c r="H67" s="212"/>
      <c r="I67" s="31"/>
    </row>
    <row r="68" spans="6:9" x14ac:dyDescent="0.2">
      <c r="F68" s="211"/>
      <c r="G68" s="212"/>
      <c r="H68" s="212"/>
      <c r="I68" s="31"/>
    </row>
    <row r="69" spans="6:9" x14ac:dyDescent="0.2">
      <c r="F69" s="211"/>
      <c r="G69" s="212"/>
      <c r="H69" s="212"/>
      <c r="I69" s="31"/>
    </row>
    <row r="70" spans="6:9" x14ac:dyDescent="0.2">
      <c r="F70" s="211"/>
      <c r="G70" s="212"/>
      <c r="H70" s="212"/>
      <c r="I70" s="31"/>
    </row>
    <row r="71" spans="6:9" x14ac:dyDescent="0.2">
      <c r="F71" s="211"/>
      <c r="G71" s="212"/>
      <c r="H71" s="212"/>
      <c r="I71" s="31"/>
    </row>
    <row r="72" spans="6:9" x14ac:dyDescent="0.2">
      <c r="F72" s="211"/>
      <c r="G72" s="212"/>
      <c r="H72" s="212"/>
      <c r="I72" s="31"/>
    </row>
    <row r="73" spans="6:9" x14ac:dyDescent="0.2">
      <c r="F73" s="211"/>
      <c r="G73" s="212"/>
      <c r="H73" s="212"/>
      <c r="I73" s="31"/>
    </row>
    <row r="74" spans="6:9" x14ac:dyDescent="0.2">
      <c r="F74" s="211"/>
      <c r="G74" s="212"/>
      <c r="H74" s="212"/>
      <c r="I74" s="31"/>
    </row>
    <row r="75" spans="6:9" x14ac:dyDescent="0.2">
      <c r="F75" s="211"/>
      <c r="G75" s="212"/>
      <c r="H75" s="212"/>
      <c r="I75" s="31"/>
    </row>
    <row r="76" spans="6:9" x14ac:dyDescent="0.2">
      <c r="F76" s="211"/>
      <c r="G76" s="212"/>
      <c r="H76" s="212"/>
      <c r="I76" s="31"/>
    </row>
    <row r="77" spans="6:9" x14ac:dyDescent="0.2">
      <c r="F77" s="211"/>
      <c r="G77" s="212"/>
      <c r="H77" s="212"/>
      <c r="I77" s="31"/>
    </row>
    <row r="78" spans="6:9" x14ac:dyDescent="0.2">
      <c r="F78" s="211"/>
      <c r="G78" s="212"/>
      <c r="H78" s="212"/>
      <c r="I78" s="31"/>
    </row>
    <row r="79" spans="6:9" x14ac:dyDescent="0.2">
      <c r="F79" s="211"/>
      <c r="G79" s="212"/>
      <c r="H79" s="212"/>
      <c r="I79" s="31"/>
    </row>
    <row r="80" spans="6:9" x14ac:dyDescent="0.2">
      <c r="F80" s="211"/>
      <c r="G80" s="212"/>
      <c r="H80" s="212"/>
      <c r="I80" s="31"/>
    </row>
    <row r="81" spans="6:9" x14ac:dyDescent="0.2">
      <c r="F81" s="211"/>
      <c r="G81" s="212"/>
      <c r="H81" s="212"/>
      <c r="I81" s="31"/>
    </row>
    <row r="82" spans="6:9" x14ac:dyDescent="0.2">
      <c r="F82" s="211"/>
      <c r="G82" s="212"/>
      <c r="H82" s="212"/>
      <c r="I82" s="31"/>
    </row>
    <row r="83" spans="6:9" x14ac:dyDescent="0.2">
      <c r="F83" s="211"/>
      <c r="G83" s="212"/>
      <c r="H83" s="212"/>
      <c r="I83" s="31"/>
    </row>
    <row r="84" spans="6:9" x14ac:dyDescent="0.2">
      <c r="F84" s="211"/>
      <c r="G84" s="212"/>
      <c r="H84" s="212"/>
      <c r="I84" s="31"/>
    </row>
    <row r="85" spans="6:9" x14ac:dyDescent="0.2">
      <c r="F85" s="211"/>
      <c r="G85" s="212"/>
      <c r="H85" s="212"/>
      <c r="I85" s="31"/>
    </row>
    <row r="86" spans="6:9" x14ac:dyDescent="0.2">
      <c r="F86" s="211"/>
      <c r="G86" s="212"/>
      <c r="H86" s="212"/>
      <c r="I86" s="31"/>
    </row>
    <row r="87" spans="6:9" x14ac:dyDescent="0.2">
      <c r="F87" s="211"/>
      <c r="G87" s="212"/>
      <c r="H87" s="212"/>
      <c r="I87" s="31"/>
    </row>
    <row r="88" spans="6:9" x14ac:dyDescent="0.2">
      <c r="F88" s="211"/>
      <c r="G88" s="212"/>
      <c r="H88" s="212"/>
      <c r="I88" s="31"/>
    </row>
    <row r="89" spans="6:9" x14ac:dyDescent="0.2">
      <c r="F89" s="211"/>
      <c r="G89" s="212"/>
      <c r="H89" s="212"/>
      <c r="I89" s="31"/>
    </row>
    <row r="90" spans="6:9" x14ac:dyDescent="0.2">
      <c r="F90" s="211"/>
      <c r="G90" s="212"/>
      <c r="H90" s="212"/>
      <c r="I90" s="31"/>
    </row>
    <row r="91" spans="6:9" x14ac:dyDescent="0.2">
      <c r="F91" s="211"/>
      <c r="G91" s="212"/>
      <c r="H91" s="212"/>
      <c r="I91" s="31"/>
    </row>
    <row r="92" spans="6:9" x14ac:dyDescent="0.2">
      <c r="F92" s="211"/>
      <c r="G92" s="212"/>
      <c r="H92" s="212"/>
      <c r="I92" s="31"/>
    </row>
    <row r="93" spans="6:9" x14ac:dyDescent="0.2">
      <c r="F93" s="211"/>
      <c r="G93" s="212"/>
      <c r="H93" s="212"/>
      <c r="I93" s="31"/>
    </row>
    <row r="94" spans="6:9" x14ac:dyDescent="0.2">
      <c r="F94" s="211"/>
      <c r="G94" s="212"/>
      <c r="H94" s="212"/>
      <c r="I94" s="31"/>
    </row>
    <row r="95" spans="6:9" x14ac:dyDescent="0.2">
      <c r="F95" s="211"/>
      <c r="G95" s="212"/>
      <c r="H95" s="212"/>
      <c r="I95" s="31"/>
    </row>
    <row r="96" spans="6:9" x14ac:dyDescent="0.2">
      <c r="F96" s="211"/>
      <c r="G96" s="212"/>
      <c r="H96" s="212"/>
      <c r="I96" s="31"/>
    </row>
    <row r="97" spans="6:9" x14ac:dyDescent="0.2">
      <c r="F97" s="211"/>
      <c r="G97" s="212"/>
      <c r="H97" s="212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32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33</v>
      </c>
      <c r="B2" s="77"/>
      <c r="C2" s="78" t="s">
        <v>99</v>
      </c>
      <c r="D2" s="78" t="s">
        <v>178</v>
      </c>
      <c r="E2" s="79"/>
      <c r="F2" s="80" t="s">
        <v>34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35</v>
      </c>
      <c r="B4" s="83"/>
      <c r="C4" s="84"/>
      <c r="D4" s="84"/>
      <c r="E4" s="85"/>
      <c r="F4" s="86" t="s">
        <v>36</v>
      </c>
      <c r="G4" s="89"/>
    </row>
    <row r="5" spans="1:57" ht="12.95" customHeight="1" x14ac:dyDescent="0.2">
      <c r="A5" s="90" t="s">
        <v>177</v>
      </c>
      <c r="B5" s="91"/>
      <c r="C5" s="92" t="s">
        <v>178</v>
      </c>
      <c r="D5" s="93"/>
      <c r="E5" s="91"/>
      <c r="F5" s="86" t="s">
        <v>37</v>
      </c>
      <c r="G5" s="87"/>
    </row>
    <row r="6" spans="1:57" ht="12.95" customHeight="1" x14ac:dyDescent="0.2">
      <c r="A6" s="88" t="s">
        <v>38</v>
      </c>
      <c r="B6" s="83"/>
      <c r="C6" s="84"/>
      <c r="D6" s="84"/>
      <c r="E6" s="85"/>
      <c r="F6" s="94" t="s">
        <v>39</v>
      </c>
      <c r="G6" s="95">
        <v>0</v>
      </c>
      <c r="O6" s="96"/>
    </row>
    <row r="7" spans="1:57" ht="12.95" customHeight="1" x14ac:dyDescent="0.2">
      <c r="A7" s="97" t="s">
        <v>103</v>
      </c>
      <c r="B7" s="98"/>
      <c r="C7" s="99" t="s">
        <v>104</v>
      </c>
      <c r="D7" s="100"/>
      <c r="E7" s="100"/>
      <c r="F7" s="101" t="s">
        <v>40</v>
      </c>
      <c r="G7" s="95">
        <f>IF(G6=0,,ROUND((F30+F32)/G6,1))</f>
        <v>0</v>
      </c>
    </row>
    <row r="8" spans="1:57" x14ac:dyDescent="0.2">
      <c r="A8" s="102" t="s">
        <v>41</v>
      </c>
      <c r="B8" s="86"/>
      <c r="C8" s="352" t="s">
        <v>175</v>
      </c>
      <c r="D8" s="352"/>
      <c r="E8" s="353"/>
      <c r="F8" s="103" t="s">
        <v>42</v>
      </c>
      <c r="G8" s="104"/>
      <c r="H8" s="105"/>
      <c r="I8" s="106"/>
    </row>
    <row r="9" spans="1:57" x14ac:dyDescent="0.2">
      <c r="A9" s="102" t="s">
        <v>43</v>
      </c>
      <c r="B9" s="86"/>
      <c r="C9" s="352"/>
      <c r="D9" s="352"/>
      <c r="E9" s="353"/>
      <c r="F9" s="86"/>
      <c r="G9" s="107"/>
      <c r="H9" s="108"/>
    </row>
    <row r="10" spans="1:57" x14ac:dyDescent="0.2">
      <c r="A10" s="102" t="s">
        <v>44</v>
      </c>
      <c r="B10" s="86"/>
      <c r="C10" s="352"/>
      <c r="D10" s="352"/>
      <c r="E10" s="352"/>
      <c r="F10" s="109"/>
      <c r="G10" s="110"/>
      <c r="H10" s="111"/>
    </row>
    <row r="11" spans="1:57" ht="13.5" customHeight="1" x14ac:dyDescent="0.2">
      <c r="A11" s="102" t="s">
        <v>45</v>
      </c>
      <c r="B11" s="86"/>
      <c r="C11" s="352"/>
      <c r="D11" s="352"/>
      <c r="E11" s="352"/>
      <c r="F11" s="112" t="s">
        <v>46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47</v>
      </c>
      <c r="B12" s="83"/>
      <c r="C12" s="354"/>
      <c r="D12" s="354"/>
      <c r="E12" s="354"/>
      <c r="F12" s="116" t="s">
        <v>48</v>
      </c>
      <c r="G12" s="117"/>
      <c r="H12" s="108"/>
    </row>
    <row r="13" spans="1:57" ht="28.5" customHeight="1" thickBot="1" x14ac:dyDescent="0.25">
      <c r="A13" s="118" t="s">
        <v>49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50</v>
      </c>
      <c r="B14" s="123"/>
      <c r="C14" s="124"/>
      <c r="D14" s="125" t="s">
        <v>51</v>
      </c>
      <c r="E14" s="126"/>
      <c r="F14" s="126"/>
      <c r="G14" s="124"/>
    </row>
    <row r="15" spans="1:57" ht="15.95" customHeight="1" x14ac:dyDescent="0.2">
      <c r="A15" s="127"/>
      <c r="B15" s="128" t="s">
        <v>52</v>
      </c>
      <c r="C15" s="129">
        <f>'SO 02 1 Rek'!E8</f>
        <v>0</v>
      </c>
      <c r="D15" s="130">
        <f>'SO 02 1 Rek'!A16</f>
        <v>0</v>
      </c>
      <c r="E15" s="131"/>
      <c r="F15" s="132"/>
      <c r="G15" s="129">
        <f>'SO 02 1 Rek'!I16</f>
        <v>0</v>
      </c>
    </row>
    <row r="16" spans="1:57" ht="15.95" customHeight="1" x14ac:dyDescent="0.2">
      <c r="A16" s="127" t="s">
        <v>53</v>
      </c>
      <c r="B16" s="128" t="s">
        <v>54</v>
      </c>
      <c r="C16" s="129">
        <f>'SO 02 1 Rek'!F8</f>
        <v>0</v>
      </c>
      <c r="D16" s="82"/>
      <c r="E16" s="133"/>
      <c r="F16" s="134"/>
      <c r="G16" s="129"/>
    </row>
    <row r="17" spans="1:7" ht="15.95" customHeight="1" x14ac:dyDescent="0.2">
      <c r="A17" s="127" t="s">
        <v>55</v>
      </c>
      <c r="B17" s="128" t="s">
        <v>56</v>
      </c>
      <c r="C17" s="129">
        <f>'SO 02 1 Rek'!H8</f>
        <v>0</v>
      </c>
      <c r="D17" s="82"/>
      <c r="E17" s="133"/>
      <c r="F17" s="134"/>
      <c r="G17" s="129"/>
    </row>
    <row r="18" spans="1:7" ht="15.95" customHeight="1" x14ac:dyDescent="0.2">
      <c r="A18" s="135" t="s">
        <v>57</v>
      </c>
      <c r="B18" s="136" t="s">
        <v>58</v>
      </c>
      <c r="C18" s="129">
        <f>'SO 02 1 Rek'!G8</f>
        <v>0</v>
      </c>
      <c r="D18" s="82"/>
      <c r="E18" s="133"/>
      <c r="F18" s="134"/>
      <c r="G18" s="129"/>
    </row>
    <row r="19" spans="1:7" ht="15.95" customHeight="1" x14ac:dyDescent="0.2">
      <c r="A19" s="137" t="s">
        <v>59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29</v>
      </c>
      <c r="B21" s="128"/>
      <c r="C21" s="129">
        <f>'SO 02 1 Rek'!I8</f>
        <v>0</v>
      </c>
      <c r="D21" s="82"/>
      <c r="E21" s="133"/>
      <c r="F21" s="134"/>
      <c r="G21" s="129"/>
    </row>
    <row r="22" spans="1:7" ht="15.95" customHeight="1" x14ac:dyDescent="0.2">
      <c r="A22" s="138" t="s">
        <v>60</v>
      </c>
      <c r="B22" s="108"/>
      <c r="C22" s="129">
        <f>C19+C21</f>
        <v>0</v>
      </c>
      <c r="D22" s="82" t="s">
        <v>61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350" t="s">
        <v>62</v>
      </c>
      <c r="B23" s="351"/>
      <c r="C23" s="139">
        <f>C22+G23</f>
        <v>0</v>
      </c>
      <c r="D23" s="140" t="s">
        <v>63</v>
      </c>
      <c r="E23" s="141"/>
      <c r="F23" s="142"/>
      <c r="G23" s="129">
        <f>'SO 02 1 Rek'!H14</f>
        <v>0</v>
      </c>
    </row>
    <row r="24" spans="1:7" x14ac:dyDescent="0.2">
      <c r="A24" s="143" t="s">
        <v>64</v>
      </c>
      <c r="B24" s="144"/>
      <c r="C24" s="145"/>
      <c r="D24" s="144" t="s">
        <v>65</v>
      </c>
      <c r="E24" s="144"/>
      <c r="F24" s="146" t="s">
        <v>66</v>
      </c>
      <c r="G24" s="147"/>
    </row>
    <row r="25" spans="1:7" x14ac:dyDescent="0.2">
      <c r="A25" s="138" t="s">
        <v>67</v>
      </c>
      <c r="B25" s="108"/>
      <c r="C25" s="148"/>
      <c r="D25" s="108" t="s">
        <v>67</v>
      </c>
      <c r="F25" s="149" t="s">
        <v>67</v>
      </c>
      <c r="G25" s="150"/>
    </row>
    <row r="26" spans="1:7" ht="37.5" customHeight="1" x14ac:dyDescent="0.2">
      <c r="A26" s="138" t="s">
        <v>68</v>
      </c>
      <c r="B26" s="151"/>
      <c r="C26" s="148"/>
      <c r="D26" s="108" t="s">
        <v>68</v>
      </c>
      <c r="F26" s="149" t="s">
        <v>68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69</v>
      </c>
      <c r="B28" s="108"/>
      <c r="C28" s="148"/>
      <c r="D28" s="149" t="s">
        <v>70</v>
      </c>
      <c r="E28" s="148"/>
      <c r="F28" s="153" t="s">
        <v>70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11</v>
      </c>
      <c r="B30" s="157"/>
      <c r="C30" s="158">
        <v>21</v>
      </c>
      <c r="D30" s="157" t="s">
        <v>71</v>
      </c>
      <c r="E30" s="159"/>
      <c r="F30" s="345">
        <f>C23-F32</f>
        <v>0</v>
      </c>
      <c r="G30" s="346"/>
    </row>
    <row r="31" spans="1:7" x14ac:dyDescent="0.2">
      <c r="A31" s="156" t="s">
        <v>72</v>
      </c>
      <c r="B31" s="157"/>
      <c r="C31" s="158">
        <f>C30</f>
        <v>21</v>
      </c>
      <c r="D31" s="157" t="s">
        <v>73</v>
      </c>
      <c r="E31" s="159"/>
      <c r="F31" s="345">
        <f>ROUND(PRODUCT(F30,C31/100),0)</f>
        <v>0</v>
      </c>
      <c r="G31" s="346"/>
    </row>
    <row r="32" spans="1:7" x14ac:dyDescent="0.2">
      <c r="A32" s="156" t="s">
        <v>11</v>
      </c>
      <c r="B32" s="157"/>
      <c r="C32" s="158">
        <v>0</v>
      </c>
      <c r="D32" s="157" t="s">
        <v>73</v>
      </c>
      <c r="E32" s="159"/>
      <c r="F32" s="345">
        <v>0</v>
      </c>
      <c r="G32" s="346"/>
    </row>
    <row r="33" spans="1:8" x14ac:dyDescent="0.2">
      <c r="A33" s="156" t="s">
        <v>72</v>
      </c>
      <c r="B33" s="160"/>
      <c r="C33" s="161">
        <f>C32</f>
        <v>0</v>
      </c>
      <c r="D33" s="157" t="s">
        <v>73</v>
      </c>
      <c r="E33" s="134"/>
      <c r="F33" s="345">
        <f>ROUND(PRODUCT(F32,C33/100),0)</f>
        <v>0</v>
      </c>
      <c r="G33" s="346"/>
    </row>
    <row r="34" spans="1:8" s="165" customFormat="1" ht="19.5" customHeight="1" thickBot="1" x14ac:dyDescent="0.3">
      <c r="A34" s="162" t="s">
        <v>74</v>
      </c>
      <c r="B34" s="163"/>
      <c r="C34" s="163"/>
      <c r="D34" s="163"/>
      <c r="E34" s="164"/>
      <c r="F34" s="347">
        <f>ROUND(SUM(F30:F33),0)</f>
        <v>0</v>
      </c>
      <c r="G34" s="348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49"/>
      <c r="C37" s="349"/>
      <c r="D37" s="349"/>
      <c r="E37" s="349"/>
      <c r="F37" s="349"/>
      <c r="G37" s="349"/>
      <c r="H37" s="1" t="s">
        <v>1</v>
      </c>
    </row>
    <row r="38" spans="1:8" ht="12.75" customHeight="1" x14ac:dyDescent="0.2">
      <c r="A38" s="166"/>
      <c r="B38" s="349"/>
      <c r="C38" s="349"/>
      <c r="D38" s="349"/>
      <c r="E38" s="349"/>
      <c r="F38" s="349"/>
      <c r="G38" s="349"/>
      <c r="H38" s="1" t="s">
        <v>1</v>
      </c>
    </row>
    <row r="39" spans="1:8" x14ac:dyDescent="0.2">
      <c r="A39" s="166"/>
      <c r="B39" s="349"/>
      <c r="C39" s="349"/>
      <c r="D39" s="349"/>
      <c r="E39" s="349"/>
      <c r="F39" s="349"/>
      <c r="G39" s="349"/>
      <c r="H39" s="1" t="s">
        <v>1</v>
      </c>
    </row>
    <row r="40" spans="1:8" x14ac:dyDescent="0.2">
      <c r="A40" s="166"/>
      <c r="B40" s="349"/>
      <c r="C40" s="349"/>
      <c r="D40" s="349"/>
      <c r="E40" s="349"/>
      <c r="F40" s="349"/>
      <c r="G40" s="349"/>
      <c r="H40" s="1" t="s">
        <v>1</v>
      </c>
    </row>
    <row r="41" spans="1:8" x14ac:dyDescent="0.2">
      <c r="A41" s="166"/>
      <c r="B41" s="349"/>
      <c r="C41" s="349"/>
      <c r="D41" s="349"/>
      <c r="E41" s="349"/>
      <c r="F41" s="349"/>
      <c r="G41" s="349"/>
      <c r="H41" s="1" t="s">
        <v>1</v>
      </c>
    </row>
    <row r="42" spans="1:8" x14ac:dyDescent="0.2">
      <c r="A42" s="166"/>
      <c r="B42" s="349"/>
      <c r="C42" s="349"/>
      <c r="D42" s="349"/>
      <c r="E42" s="349"/>
      <c r="F42" s="349"/>
      <c r="G42" s="349"/>
      <c r="H42" s="1" t="s">
        <v>1</v>
      </c>
    </row>
    <row r="43" spans="1:8" x14ac:dyDescent="0.2">
      <c r="A43" s="166"/>
      <c r="B43" s="349"/>
      <c r="C43" s="349"/>
      <c r="D43" s="349"/>
      <c r="E43" s="349"/>
      <c r="F43" s="349"/>
      <c r="G43" s="349"/>
      <c r="H43" s="1" t="s">
        <v>1</v>
      </c>
    </row>
    <row r="44" spans="1:8" ht="12.75" customHeight="1" x14ac:dyDescent="0.2">
      <c r="A44" s="166"/>
      <c r="B44" s="349"/>
      <c r="C44" s="349"/>
      <c r="D44" s="349"/>
      <c r="E44" s="349"/>
      <c r="F44" s="349"/>
      <c r="G44" s="349"/>
      <c r="H44" s="1" t="s">
        <v>1</v>
      </c>
    </row>
    <row r="45" spans="1:8" ht="12.75" customHeight="1" x14ac:dyDescent="0.2">
      <c r="A45" s="166"/>
      <c r="B45" s="349"/>
      <c r="C45" s="349"/>
      <c r="D45" s="349"/>
      <c r="E45" s="349"/>
      <c r="F45" s="349"/>
      <c r="G45" s="349"/>
      <c r="H45" s="1" t="s">
        <v>1</v>
      </c>
    </row>
    <row r="46" spans="1:8" x14ac:dyDescent="0.2">
      <c r="B46" s="344"/>
      <c r="C46" s="344"/>
      <c r="D46" s="344"/>
      <c r="E46" s="344"/>
      <c r="F46" s="344"/>
      <c r="G46" s="344"/>
    </row>
    <row r="47" spans="1:8" x14ac:dyDescent="0.2">
      <c r="B47" s="344"/>
      <c r="C47" s="344"/>
      <c r="D47" s="344"/>
      <c r="E47" s="344"/>
      <c r="F47" s="344"/>
      <c r="G47" s="344"/>
    </row>
    <row r="48" spans="1:8" x14ac:dyDescent="0.2">
      <c r="B48" s="344"/>
      <c r="C48" s="344"/>
      <c r="D48" s="344"/>
      <c r="E48" s="344"/>
      <c r="F48" s="344"/>
      <c r="G48" s="344"/>
    </row>
    <row r="49" spans="2:7" x14ac:dyDescent="0.2">
      <c r="B49" s="344"/>
      <c r="C49" s="344"/>
      <c r="D49" s="344"/>
      <c r="E49" s="344"/>
      <c r="F49" s="344"/>
      <c r="G49" s="344"/>
    </row>
    <row r="50" spans="2:7" x14ac:dyDescent="0.2">
      <c r="B50" s="344"/>
      <c r="C50" s="344"/>
      <c r="D50" s="344"/>
      <c r="E50" s="344"/>
      <c r="F50" s="344"/>
      <c r="G50" s="344"/>
    </row>
    <row r="51" spans="2:7" x14ac:dyDescent="0.2">
      <c r="B51" s="344"/>
      <c r="C51" s="344"/>
      <c r="D51" s="344"/>
      <c r="E51" s="344"/>
      <c r="F51" s="344"/>
      <c r="G51" s="344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55" t="s">
        <v>2</v>
      </c>
      <c r="B1" s="356"/>
      <c r="C1" s="167" t="s">
        <v>105</v>
      </c>
      <c r="D1" s="168"/>
      <c r="E1" s="169"/>
      <c r="F1" s="168"/>
      <c r="G1" s="170" t="s">
        <v>76</v>
      </c>
      <c r="H1" s="171" t="s">
        <v>99</v>
      </c>
      <c r="I1" s="172"/>
    </row>
    <row r="2" spans="1:57" ht="13.5" thickBot="1" x14ac:dyDescent="0.25">
      <c r="A2" s="357" t="s">
        <v>77</v>
      </c>
      <c r="B2" s="358"/>
      <c r="C2" s="173" t="s">
        <v>179</v>
      </c>
      <c r="D2" s="174"/>
      <c r="E2" s="175"/>
      <c r="F2" s="174"/>
      <c r="G2" s="359" t="s">
        <v>178</v>
      </c>
      <c r="H2" s="360"/>
      <c r="I2" s="361"/>
    </row>
    <row r="3" spans="1:57" ht="13.5" thickTop="1" x14ac:dyDescent="0.2">
      <c r="F3" s="108"/>
    </row>
    <row r="4" spans="1:57" ht="19.5" customHeight="1" x14ac:dyDescent="0.25">
      <c r="A4" s="176" t="s">
        <v>78</v>
      </c>
      <c r="B4" s="177"/>
      <c r="C4" s="177"/>
      <c r="D4" s="177"/>
      <c r="E4" s="178"/>
      <c r="F4" s="177"/>
      <c r="G4" s="177"/>
      <c r="H4" s="177"/>
      <c r="I4" s="177"/>
    </row>
    <row r="5" spans="1:57" ht="13.5" thickBot="1" x14ac:dyDescent="0.25"/>
    <row r="6" spans="1:57" s="108" customFormat="1" ht="13.5" thickBot="1" x14ac:dyDescent="0.25">
      <c r="A6" s="179"/>
      <c r="B6" s="180" t="s">
        <v>79</v>
      </c>
      <c r="C6" s="180"/>
      <c r="D6" s="181"/>
      <c r="E6" s="182" t="s">
        <v>25</v>
      </c>
      <c r="F6" s="183" t="s">
        <v>26</v>
      </c>
      <c r="G6" s="183" t="s">
        <v>27</v>
      </c>
      <c r="H6" s="183" t="s">
        <v>28</v>
      </c>
      <c r="I6" s="184" t="s">
        <v>29</v>
      </c>
    </row>
    <row r="7" spans="1:57" s="108" customFormat="1" ht="13.5" thickBot="1" x14ac:dyDescent="0.25">
      <c r="A7" s="266" t="str">
        <f>'SO 03 1 Pol'!B7</f>
        <v>730</v>
      </c>
      <c r="B7" s="46" t="str">
        <f>'SO 03 1 Pol'!C7</f>
        <v>Ústřední vytápění</v>
      </c>
      <c r="D7" s="185"/>
      <c r="E7" s="267">
        <f>'SO 03 1 Pol'!BA10</f>
        <v>0</v>
      </c>
      <c r="F7" s="268">
        <f>'SO 03 1 Pol'!BB10</f>
        <v>0</v>
      </c>
      <c r="G7" s="268">
        <f>'SO 03 1 Pol'!BC10</f>
        <v>0</v>
      </c>
      <c r="H7" s="268">
        <f>'SO 03 1 Pol'!BD10</f>
        <v>0</v>
      </c>
      <c r="I7" s="269">
        <f>'SO 03 1 Pol'!BE10</f>
        <v>0</v>
      </c>
    </row>
    <row r="8" spans="1:57" s="4" customFormat="1" ht="13.5" thickBot="1" x14ac:dyDescent="0.25">
      <c r="A8" s="186"/>
      <c r="B8" s="187" t="s">
        <v>80</v>
      </c>
      <c r="C8" s="187"/>
      <c r="D8" s="188"/>
      <c r="E8" s="189">
        <f>SUM(E7:E7)</f>
        <v>0</v>
      </c>
      <c r="F8" s="190">
        <f>SUM(F7:F7)</f>
        <v>0</v>
      </c>
      <c r="G8" s="190">
        <f>SUM(G7:G7)</f>
        <v>0</v>
      </c>
      <c r="H8" s="190">
        <f>SUM(H7:H7)</f>
        <v>0</v>
      </c>
      <c r="I8" s="191">
        <f>SUM(I7:I7)</f>
        <v>0</v>
      </c>
    </row>
    <row r="9" spans="1:57" x14ac:dyDescent="0.2">
      <c r="A9" s="108"/>
      <c r="B9" s="108"/>
      <c r="C9" s="108"/>
      <c r="D9" s="108"/>
      <c r="E9" s="108"/>
      <c r="F9" s="108"/>
      <c r="G9" s="108"/>
      <c r="H9" s="108"/>
      <c r="I9" s="108"/>
    </row>
    <row r="10" spans="1:57" ht="19.5" customHeight="1" x14ac:dyDescent="0.25">
      <c r="A10" s="177" t="s">
        <v>81</v>
      </c>
      <c r="B10" s="177"/>
      <c r="C10" s="177"/>
      <c r="D10" s="177"/>
      <c r="E10" s="177"/>
      <c r="F10" s="177"/>
      <c r="G10" s="192"/>
      <c r="H10" s="177"/>
      <c r="I10" s="177"/>
      <c r="BA10" s="114"/>
      <c r="BB10" s="114"/>
      <c r="BC10" s="114"/>
      <c r="BD10" s="114"/>
      <c r="BE10" s="114"/>
    </row>
    <row r="11" spans="1:57" ht="13.5" thickBot="1" x14ac:dyDescent="0.25"/>
    <row r="12" spans="1:57" x14ac:dyDescent="0.2">
      <c r="A12" s="143" t="s">
        <v>82</v>
      </c>
      <c r="B12" s="144"/>
      <c r="C12" s="144"/>
      <c r="D12" s="193"/>
      <c r="E12" s="194" t="s">
        <v>83</v>
      </c>
      <c r="F12" s="195" t="s">
        <v>12</v>
      </c>
      <c r="G12" s="196" t="s">
        <v>84</v>
      </c>
      <c r="H12" s="197"/>
      <c r="I12" s="198" t="s">
        <v>83</v>
      </c>
    </row>
    <row r="13" spans="1:57" x14ac:dyDescent="0.2">
      <c r="A13" s="137"/>
      <c r="B13" s="128"/>
      <c r="C13" s="128"/>
      <c r="D13" s="199"/>
      <c r="E13" s="200"/>
      <c r="F13" s="201"/>
      <c r="G13" s="202">
        <f>CHOOSE(BA13+1,E8+F8,E8+F8+H8,E8+F8+G8+H8,E8,F8,H8,G8,H8+G8,0)</f>
        <v>0</v>
      </c>
      <c r="H13" s="203"/>
      <c r="I13" s="204">
        <f>E13+F13*G13/100</f>
        <v>0</v>
      </c>
      <c r="BA13" s="1">
        <v>8</v>
      </c>
    </row>
    <row r="14" spans="1:57" ht="13.5" thickBot="1" x14ac:dyDescent="0.25">
      <c r="A14" s="205"/>
      <c r="B14" s="206" t="s">
        <v>85</v>
      </c>
      <c r="C14" s="207"/>
      <c r="D14" s="208"/>
      <c r="E14" s="209"/>
      <c r="F14" s="210"/>
      <c r="G14" s="210"/>
      <c r="H14" s="362">
        <f>SUM(I13:I13)</f>
        <v>0</v>
      </c>
      <c r="I14" s="363"/>
    </row>
    <row r="16" spans="1:57" x14ac:dyDescent="0.2">
      <c r="B16" s="4"/>
      <c r="F16" s="211"/>
      <c r="G16" s="212"/>
      <c r="H16" s="212"/>
      <c r="I16" s="31"/>
    </row>
    <row r="17" spans="6:9" x14ac:dyDescent="0.2">
      <c r="F17" s="211"/>
      <c r="G17" s="212"/>
      <c r="H17" s="212"/>
      <c r="I17" s="31"/>
    </row>
    <row r="18" spans="6:9" x14ac:dyDescent="0.2">
      <c r="F18" s="211"/>
      <c r="G18" s="212"/>
      <c r="H18" s="212"/>
      <c r="I18" s="31"/>
    </row>
    <row r="19" spans="6:9" x14ac:dyDescent="0.2">
      <c r="F19" s="211"/>
      <c r="G19" s="212"/>
      <c r="H19" s="212"/>
      <c r="I19" s="31"/>
    </row>
    <row r="20" spans="6:9" x14ac:dyDescent="0.2">
      <c r="F20" s="211"/>
      <c r="G20" s="212"/>
      <c r="H20" s="212"/>
      <c r="I20" s="31"/>
    </row>
    <row r="21" spans="6:9" x14ac:dyDescent="0.2">
      <c r="F21" s="211"/>
      <c r="G21" s="212"/>
      <c r="H21" s="212"/>
      <c r="I21" s="31"/>
    </row>
    <row r="22" spans="6:9" x14ac:dyDescent="0.2">
      <c r="F22" s="211"/>
      <c r="G22" s="212"/>
      <c r="H22" s="212"/>
      <c r="I22" s="31"/>
    </row>
    <row r="23" spans="6:9" x14ac:dyDescent="0.2">
      <c r="F23" s="211"/>
      <c r="G23" s="212"/>
      <c r="H23" s="212"/>
      <c r="I23" s="31"/>
    </row>
    <row r="24" spans="6:9" x14ac:dyDescent="0.2">
      <c r="F24" s="211"/>
      <c r="G24" s="212"/>
      <c r="H24" s="212"/>
      <c r="I24" s="31"/>
    </row>
    <row r="25" spans="6:9" x14ac:dyDescent="0.2">
      <c r="F25" s="211"/>
      <c r="G25" s="212"/>
      <c r="H25" s="212"/>
      <c r="I25" s="31"/>
    </row>
    <row r="26" spans="6:9" x14ac:dyDescent="0.2">
      <c r="F26" s="211"/>
      <c r="G26" s="212"/>
      <c r="H26" s="212"/>
      <c r="I26" s="31"/>
    </row>
    <row r="27" spans="6:9" x14ac:dyDescent="0.2">
      <c r="F27" s="211"/>
      <c r="G27" s="212"/>
      <c r="H27" s="212"/>
      <c r="I27" s="31"/>
    </row>
    <row r="28" spans="6:9" x14ac:dyDescent="0.2">
      <c r="F28" s="211"/>
      <c r="G28" s="212"/>
      <c r="H28" s="212"/>
      <c r="I28" s="31"/>
    </row>
    <row r="29" spans="6:9" x14ac:dyDescent="0.2">
      <c r="F29" s="211"/>
      <c r="G29" s="212"/>
      <c r="H29" s="212"/>
      <c r="I29" s="31"/>
    </row>
    <row r="30" spans="6:9" x14ac:dyDescent="0.2">
      <c r="F30" s="211"/>
      <c r="G30" s="212"/>
      <c r="H30" s="212"/>
      <c r="I30" s="31"/>
    </row>
    <row r="31" spans="6:9" x14ac:dyDescent="0.2">
      <c r="F31" s="211"/>
      <c r="G31" s="212"/>
      <c r="H31" s="212"/>
      <c r="I31" s="31"/>
    </row>
    <row r="32" spans="6:9" x14ac:dyDescent="0.2">
      <c r="F32" s="211"/>
      <c r="G32" s="212"/>
      <c r="H32" s="212"/>
      <c r="I32" s="31"/>
    </row>
    <row r="33" spans="6:9" x14ac:dyDescent="0.2">
      <c r="F33" s="211"/>
      <c r="G33" s="212"/>
      <c r="H33" s="212"/>
      <c r="I33" s="31"/>
    </row>
    <row r="34" spans="6:9" x14ac:dyDescent="0.2">
      <c r="F34" s="211"/>
      <c r="G34" s="212"/>
      <c r="H34" s="212"/>
      <c r="I34" s="31"/>
    </row>
    <row r="35" spans="6:9" x14ac:dyDescent="0.2">
      <c r="F35" s="211"/>
      <c r="G35" s="212"/>
      <c r="H35" s="212"/>
      <c r="I35" s="31"/>
    </row>
    <row r="36" spans="6:9" x14ac:dyDescent="0.2">
      <c r="F36" s="211"/>
      <c r="G36" s="212"/>
      <c r="H36" s="212"/>
      <c r="I36" s="31"/>
    </row>
    <row r="37" spans="6:9" x14ac:dyDescent="0.2">
      <c r="F37" s="211"/>
      <c r="G37" s="212"/>
      <c r="H37" s="212"/>
      <c r="I37" s="31"/>
    </row>
    <row r="38" spans="6:9" x14ac:dyDescent="0.2">
      <c r="F38" s="211"/>
      <c r="G38" s="212"/>
      <c r="H38" s="212"/>
      <c r="I38" s="31"/>
    </row>
    <row r="39" spans="6:9" x14ac:dyDescent="0.2">
      <c r="F39" s="211"/>
      <c r="G39" s="212"/>
      <c r="H39" s="212"/>
      <c r="I39" s="31"/>
    </row>
    <row r="40" spans="6:9" x14ac:dyDescent="0.2">
      <c r="F40" s="211"/>
      <c r="G40" s="212"/>
      <c r="H40" s="212"/>
      <c r="I40" s="31"/>
    </row>
    <row r="41" spans="6:9" x14ac:dyDescent="0.2">
      <c r="F41" s="211"/>
      <c r="G41" s="212"/>
      <c r="H41" s="212"/>
      <c r="I41" s="31"/>
    </row>
    <row r="42" spans="6:9" x14ac:dyDescent="0.2">
      <c r="F42" s="211"/>
      <c r="G42" s="212"/>
      <c r="H42" s="212"/>
      <c r="I42" s="31"/>
    </row>
    <row r="43" spans="6:9" x14ac:dyDescent="0.2">
      <c r="F43" s="211"/>
      <c r="G43" s="212"/>
      <c r="H43" s="212"/>
      <c r="I43" s="31"/>
    </row>
    <row r="44" spans="6:9" x14ac:dyDescent="0.2">
      <c r="F44" s="211"/>
      <c r="G44" s="212"/>
      <c r="H44" s="212"/>
      <c r="I44" s="31"/>
    </row>
    <row r="45" spans="6:9" x14ac:dyDescent="0.2">
      <c r="F45" s="211"/>
      <c r="G45" s="212"/>
      <c r="H45" s="212"/>
      <c r="I45" s="31"/>
    </row>
    <row r="46" spans="6:9" x14ac:dyDescent="0.2">
      <c r="F46" s="211"/>
      <c r="G46" s="212"/>
      <c r="H46" s="212"/>
      <c r="I46" s="31"/>
    </row>
    <row r="47" spans="6:9" x14ac:dyDescent="0.2">
      <c r="F47" s="211"/>
      <c r="G47" s="212"/>
      <c r="H47" s="212"/>
      <c r="I47" s="31"/>
    </row>
    <row r="48" spans="6:9" x14ac:dyDescent="0.2">
      <c r="F48" s="211"/>
      <c r="G48" s="212"/>
      <c r="H48" s="212"/>
      <c r="I48" s="31"/>
    </row>
    <row r="49" spans="6:9" x14ac:dyDescent="0.2">
      <c r="F49" s="211"/>
      <c r="G49" s="212"/>
      <c r="H49" s="212"/>
      <c r="I49" s="31"/>
    </row>
    <row r="50" spans="6:9" x14ac:dyDescent="0.2">
      <c r="F50" s="211"/>
      <c r="G50" s="212"/>
      <c r="H50" s="212"/>
      <c r="I50" s="31"/>
    </row>
    <row r="51" spans="6:9" x14ac:dyDescent="0.2">
      <c r="F51" s="211"/>
      <c r="G51" s="212"/>
      <c r="H51" s="212"/>
      <c r="I51" s="31"/>
    </row>
    <row r="52" spans="6:9" x14ac:dyDescent="0.2">
      <c r="F52" s="211"/>
      <c r="G52" s="212"/>
      <c r="H52" s="212"/>
      <c r="I52" s="31"/>
    </row>
    <row r="53" spans="6:9" x14ac:dyDescent="0.2">
      <c r="F53" s="211"/>
      <c r="G53" s="212"/>
      <c r="H53" s="212"/>
      <c r="I53" s="31"/>
    </row>
    <row r="54" spans="6:9" x14ac:dyDescent="0.2">
      <c r="F54" s="211"/>
      <c r="G54" s="212"/>
      <c r="H54" s="212"/>
      <c r="I54" s="31"/>
    </row>
    <row r="55" spans="6:9" x14ac:dyDescent="0.2">
      <c r="F55" s="211"/>
      <c r="G55" s="212"/>
      <c r="H55" s="212"/>
      <c r="I55" s="31"/>
    </row>
    <row r="56" spans="6:9" x14ac:dyDescent="0.2">
      <c r="F56" s="211"/>
      <c r="G56" s="212"/>
      <c r="H56" s="212"/>
      <c r="I56" s="31"/>
    </row>
    <row r="57" spans="6:9" x14ac:dyDescent="0.2">
      <c r="F57" s="211"/>
      <c r="G57" s="212"/>
      <c r="H57" s="212"/>
      <c r="I57" s="31"/>
    </row>
    <row r="58" spans="6:9" x14ac:dyDescent="0.2">
      <c r="F58" s="211"/>
      <c r="G58" s="212"/>
      <c r="H58" s="212"/>
      <c r="I58" s="31"/>
    </row>
    <row r="59" spans="6:9" x14ac:dyDescent="0.2">
      <c r="F59" s="211"/>
      <c r="G59" s="212"/>
      <c r="H59" s="212"/>
      <c r="I59" s="31"/>
    </row>
    <row r="60" spans="6:9" x14ac:dyDescent="0.2">
      <c r="F60" s="211"/>
      <c r="G60" s="212"/>
      <c r="H60" s="212"/>
      <c r="I60" s="31"/>
    </row>
    <row r="61" spans="6:9" x14ac:dyDescent="0.2">
      <c r="F61" s="211"/>
      <c r="G61" s="212"/>
      <c r="H61" s="212"/>
      <c r="I61" s="31"/>
    </row>
    <row r="62" spans="6:9" x14ac:dyDescent="0.2">
      <c r="F62" s="211"/>
      <c r="G62" s="212"/>
      <c r="H62" s="212"/>
      <c r="I62" s="31"/>
    </row>
    <row r="63" spans="6:9" x14ac:dyDescent="0.2">
      <c r="F63" s="211"/>
      <c r="G63" s="212"/>
      <c r="H63" s="212"/>
      <c r="I63" s="31"/>
    </row>
    <row r="64" spans="6:9" x14ac:dyDescent="0.2">
      <c r="F64" s="211"/>
      <c r="G64" s="212"/>
      <c r="H64" s="212"/>
      <c r="I64" s="31"/>
    </row>
    <row r="65" spans="6:9" x14ac:dyDescent="0.2">
      <c r="F65" s="211"/>
      <c r="G65" s="212"/>
      <c r="H65" s="212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3"/>
  <sheetViews>
    <sheetView showGridLines="0" showZeros="0" zoomScaleNormal="100" zoomScaleSheetLayoutView="100" workbookViewId="0">
      <selection activeCell="D8" sqref="D8"/>
    </sheetView>
  </sheetViews>
  <sheetFormatPr defaultRowHeight="12.75" x14ac:dyDescent="0.2"/>
  <cols>
    <col min="1" max="1" width="4.42578125" style="213" customWidth="1"/>
    <col min="2" max="2" width="11.5703125" style="213" customWidth="1"/>
    <col min="3" max="3" width="40.42578125" style="213" customWidth="1"/>
    <col min="4" max="4" width="5.5703125" style="213" customWidth="1"/>
    <col min="5" max="5" width="8.5703125" style="223" customWidth="1"/>
    <col min="6" max="6" width="9.85546875" style="213" customWidth="1"/>
    <col min="7" max="7" width="13.85546875" style="213" customWidth="1"/>
    <col min="8" max="8" width="11.7109375" style="213" hidden="1" customWidth="1"/>
    <col min="9" max="9" width="11.5703125" style="213" hidden="1" customWidth="1"/>
    <col min="10" max="10" width="11" style="213" hidden="1" customWidth="1"/>
    <col min="11" max="11" width="10.42578125" style="213" hidden="1" customWidth="1"/>
    <col min="12" max="12" width="75.42578125" style="213" customWidth="1"/>
    <col min="13" max="13" width="45.28515625" style="213" customWidth="1"/>
    <col min="14" max="16384" width="9.140625" style="213"/>
  </cols>
  <sheetData>
    <row r="1" spans="1:80" ht="15.75" x14ac:dyDescent="0.25">
      <c r="A1" s="364" t="s">
        <v>201</v>
      </c>
      <c r="B1" s="364"/>
      <c r="C1" s="364"/>
      <c r="D1" s="364"/>
      <c r="E1" s="364"/>
      <c r="F1" s="364"/>
      <c r="G1" s="364"/>
    </row>
    <row r="2" spans="1:80" ht="14.25" customHeight="1" thickBot="1" x14ac:dyDescent="0.25">
      <c r="B2" s="214"/>
      <c r="C2" s="215"/>
      <c r="D2" s="215"/>
      <c r="E2" s="216"/>
      <c r="F2" s="215"/>
      <c r="G2" s="215"/>
    </row>
    <row r="3" spans="1:80" ht="13.5" thickTop="1" x14ac:dyDescent="0.2">
      <c r="A3" s="355" t="s">
        <v>2</v>
      </c>
      <c r="B3" s="356"/>
      <c r="C3" s="167" t="s">
        <v>105</v>
      </c>
      <c r="D3" s="217"/>
      <c r="E3" s="218" t="s">
        <v>86</v>
      </c>
      <c r="F3" s="219" t="str">
        <f>'SO 02 1 Rek'!H1</f>
        <v>1</v>
      </c>
      <c r="G3" s="220"/>
    </row>
    <row r="4" spans="1:80" ht="13.5" thickBot="1" x14ac:dyDescent="0.25">
      <c r="A4" s="365" t="s">
        <v>77</v>
      </c>
      <c r="B4" s="358"/>
      <c r="C4" s="173" t="s">
        <v>203</v>
      </c>
      <c r="D4" s="221"/>
      <c r="E4" s="366" t="str">
        <f>'SO 02 1 Rek'!G2</f>
        <v>Ústřední vytápění</v>
      </c>
      <c r="F4" s="367"/>
      <c r="G4" s="368"/>
    </row>
    <row r="5" spans="1:80" ht="13.5" thickTop="1" x14ac:dyDescent="0.2">
      <c r="A5" s="222"/>
      <c r="G5" s="224"/>
    </row>
    <row r="6" spans="1:80" ht="27" customHeight="1" x14ac:dyDescent="0.2">
      <c r="A6" s="225" t="s">
        <v>87</v>
      </c>
      <c r="B6" s="226" t="s">
        <v>88</v>
      </c>
      <c r="C6" s="226" t="s">
        <v>89</v>
      </c>
      <c r="D6" s="226" t="s">
        <v>90</v>
      </c>
      <c r="E6" s="227" t="s">
        <v>91</v>
      </c>
      <c r="F6" s="226" t="s">
        <v>92</v>
      </c>
      <c r="G6" s="228" t="s">
        <v>93</v>
      </c>
      <c r="H6" s="229" t="s">
        <v>94</v>
      </c>
      <c r="I6" s="229" t="s">
        <v>95</v>
      </c>
      <c r="J6" s="229" t="s">
        <v>96</v>
      </c>
      <c r="K6" s="229" t="s">
        <v>97</v>
      </c>
    </row>
    <row r="7" spans="1:80" x14ac:dyDescent="0.2">
      <c r="A7" s="230" t="s">
        <v>98</v>
      </c>
      <c r="B7" s="231" t="s">
        <v>180</v>
      </c>
      <c r="C7" s="232" t="s">
        <v>178</v>
      </c>
      <c r="D7" s="233"/>
      <c r="E7" s="234"/>
      <c r="F7" s="234"/>
      <c r="G7" s="235"/>
      <c r="H7" s="236"/>
      <c r="I7" s="237"/>
      <c r="J7" s="238"/>
      <c r="K7" s="239"/>
      <c r="O7" s="240">
        <v>1</v>
      </c>
    </row>
    <row r="8" spans="1:80" x14ac:dyDescent="0.2">
      <c r="A8" s="241">
        <v>1</v>
      </c>
      <c r="B8" s="242" t="s">
        <v>182</v>
      </c>
      <c r="C8" s="243" t="s">
        <v>183</v>
      </c>
      <c r="D8" s="244" t="s">
        <v>118</v>
      </c>
      <c r="E8" s="245">
        <v>1</v>
      </c>
      <c r="F8" s="245">
        <f>SUM('SO 03 1 Pol UT'!G45)</f>
        <v>0</v>
      </c>
      <c r="G8" s="246">
        <f>E8*F8</f>
        <v>0</v>
      </c>
      <c r="H8" s="247">
        <v>0</v>
      </c>
      <c r="I8" s="248">
        <f>E8*H8</f>
        <v>0</v>
      </c>
      <c r="J8" s="247"/>
      <c r="K8" s="248">
        <f>E8*J8</f>
        <v>0</v>
      </c>
      <c r="O8" s="240">
        <v>2</v>
      </c>
      <c r="AA8" s="213">
        <v>12</v>
      </c>
      <c r="AB8" s="213">
        <v>0</v>
      </c>
      <c r="AC8" s="213">
        <v>1</v>
      </c>
      <c r="AZ8" s="213">
        <v>2</v>
      </c>
      <c r="BA8" s="213">
        <f>IF(AZ8=1,G8,0)</f>
        <v>0</v>
      </c>
      <c r="BB8" s="213">
        <f>IF(AZ8=2,G8,0)</f>
        <v>0</v>
      </c>
      <c r="BC8" s="213">
        <f>IF(AZ8=3,G8,0)</f>
        <v>0</v>
      </c>
      <c r="BD8" s="213">
        <f>IF(AZ8=4,G8,0)</f>
        <v>0</v>
      </c>
      <c r="BE8" s="213">
        <f>IF(AZ8=5,G8,0)</f>
        <v>0</v>
      </c>
      <c r="CA8" s="240">
        <v>12</v>
      </c>
      <c r="CB8" s="240">
        <v>0</v>
      </c>
    </row>
    <row r="9" spans="1:80" x14ac:dyDescent="0.2">
      <c r="A9" s="241">
        <v>2</v>
      </c>
      <c r="B9" s="242" t="s">
        <v>184</v>
      </c>
      <c r="C9" s="243" t="s">
        <v>185</v>
      </c>
      <c r="D9" s="244" t="s">
        <v>118</v>
      </c>
      <c r="E9" s="245">
        <v>1</v>
      </c>
      <c r="F9" s="245">
        <f>SUM('SO 03 1 Pol Vyreg'!G7)</f>
        <v>0</v>
      </c>
      <c r="G9" s="246">
        <f>E9*F9</f>
        <v>0</v>
      </c>
      <c r="H9" s="247">
        <v>0</v>
      </c>
      <c r="I9" s="248">
        <f>E9*H9</f>
        <v>0</v>
      </c>
      <c r="J9" s="247"/>
      <c r="K9" s="248">
        <f>E9*J9</f>
        <v>0</v>
      </c>
      <c r="O9" s="240">
        <v>2</v>
      </c>
      <c r="AA9" s="213">
        <v>12</v>
      </c>
      <c r="AB9" s="213">
        <v>0</v>
      </c>
      <c r="AC9" s="213">
        <v>2</v>
      </c>
      <c r="AZ9" s="213">
        <v>2</v>
      </c>
      <c r="BA9" s="213">
        <f>IF(AZ9=1,G9,0)</f>
        <v>0</v>
      </c>
      <c r="BB9" s="213">
        <f>IF(AZ9=2,G9,0)</f>
        <v>0</v>
      </c>
      <c r="BC9" s="213">
        <f>IF(AZ9=3,G9,0)</f>
        <v>0</v>
      </c>
      <c r="BD9" s="213">
        <f>IF(AZ9=4,G9,0)</f>
        <v>0</v>
      </c>
      <c r="BE9" s="213">
        <f>IF(AZ9=5,G9,0)</f>
        <v>0</v>
      </c>
      <c r="CA9" s="240">
        <v>12</v>
      </c>
      <c r="CB9" s="240">
        <v>0</v>
      </c>
    </row>
    <row r="10" spans="1:80" x14ac:dyDescent="0.2">
      <c r="A10" s="250"/>
      <c r="B10" s="251" t="s">
        <v>102</v>
      </c>
      <c r="C10" s="252" t="s">
        <v>181</v>
      </c>
      <c r="D10" s="253"/>
      <c r="E10" s="254"/>
      <c r="F10" s="255"/>
      <c r="G10" s="256">
        <f>SUM(G7:G9)</f>
        <v>0</v>
      </c>
      <c r="H10" s="257"/>
      <c r="I10" s="258">
        <f>SUM(I7:I9)</f>
        <v>0</v>
      </c>
      <c r="J10" s="257"/>
      <c r="K10" s="258">
        <f>SUM(K7:K9)</f>
        <v>0</v>
      </c>
      <c r="O10" s="240">
        <v>4</v>
      </c>
      <c r="BA10" s="259">
        <f>SUM(BA7:BA9)</f>
        <v>0</v>
      </c>
      <c r="BB10" s="259">
        <f>SUM(BB7:BB9)</f>
        <v>0</v>
      </c>
      <c r="BC10" s="259">
        <f>SUM(BC7:BC9)</f>
        <v>0</v>
      </c>
      <c r="BD10" s="259">
        <f>SUM(BD7:BD9)</f>
        <v>0</v>
      </c>
      <c r="BE10" s="259">
        <f>SUM(BE7:BE9)</f>
        <v>0</v>
      </c>
    </row>
    <row r="11" spans="1:80" x14ac:dyDescent="0.2">
      <c r="E11" s="213"/>
    </row>
    <row r="12" spans="1:80" x14ac:dyDescent="0.2">
      <c r="E12" s="213"/>
    </row>
    <row r="13" spans="1:80" x14ac:dyDescent="0.2">
      <c r="E13" s="213"/>
    </row>
    <row r="14" spans="1:80" x14ac:dyDescent="0.2">
      <c r="E14" s="213"/>
    </row>
    <row r="15" spans="1:80" x14ac:dyDescent="0.2">
      <c r="E15" s="213"/>
    </row>
    <row r="16" spans="1:80" x14ac:dyDescent="0.2">
      <c r="E16" s="213"/>
    </row>
    <row r="17" spans="5:5" x14ac:dyDescent="0.2">
      <c r="E17" s="213"/>
    </row>
    <row r="18" spans="5:5" x14ac:dyDescent="0.2">
      <c r="E18" s="213"/>
    </row>
    <row r="19" spans="5:5" x14ac:dyDescent="0.2">
      <c r="E19" s="213"/>
    </row>
    <row r="20" spans="5:5" x14ac:dyDescent="0.2">
      <c r="E20" s="213"/>
    </row>
    <row r="21" spans="5:5" x14ac:dyDescent="0.2">
      <c r="E21" s="213"/>
    </row>
    <row r="22" spans="5:5" x14ac:dyDescent="0.2">
      <c r="E22" s="213"/>
    </row>
    <row r="23" spans="5:5" x14ac:dyDescent="0.2">
      <c r="E23" s="213"/>
    </row>
    <row r="24" spans="5:5" x14ac:dyDescent="0.2">
      <c r="E24" s="213"/>
    </row>
    <row r="25" spans="5:5" x14ac:dyDescent="0.2">
      <c r="E25" s="213"/>
    </row>
    <row r="26" spans="5:5" x14ac:dyDescent="0.2">
      <c r="E26" s="213"/>
    </row>
    <row r="27" spans="5:5" x14ac:dyDescent="0.2">
      <c r="E27" s="213"/>
    </row>
    <row r="28" spans="5:5" x14ac:dyDescent="0.2">
      <c r="E28" s="213"/>
    </row>
    <row r="29" spans="5:5" x14ac:dyDescent="0.2">
      <c r="E29" s="213"/>
    </row>
    <row r="30" spans="5:5" x14ac:dyDescent="0.2">
      <c r="E30" s="213"/>
    </row>
    <row r="31" spans="5:5" x14ac:dyDescent="0.2">
      <c r="E31" s="213"/>
    </row>
    <row r="32" spans="5:5" x14ac:dyDescent="0.2">
      <c r="E32" s="213"/>
    </row>
    <row r="33" spans="1:7" x14ac:dyDescent="0.2">
      <c r="E33" s="213"/>
    </row>
    <row r="34" spans="1:7" x14ac:dyDescent="0.2">
      <c r="A34" s="249"/>
      <c r="B34" s="249"/>
      <c r="C34" s="249"/>
      <c r="D34" s="249"/>
      <c r="E34" s="249"/>
      <c r="F34" s="249"/>
      <c r="G34" s="249"/>
    </row>
    <row r="35" spans="1:7" x14ac:dyDescent="0.2">
      <c r="A35" s="249"/>
      <c r="B35" s="249"/>
      <c r="C35" s="249"/>
      <c r="D35" s="249"/>
      <c r="E35" s="249"/>
      <c r="F35" s="249"/>
      <c r="G35" s="249"/>
    </row>
    <row r="36" spans="1:7" x14ac:dyDescent="0.2">
      <c r="A36" s="249"/>
      <c r="B36" s="249"/>
      <c r="C36" s="249"/>
      <c r="D36" s="249"/>
      <c r="E36" s="249"/>
      <c r="F36" s="249"/>
      <c r="G36" s="249"/>
    </row>
    <row r="37" spans="1:7" x14ac:dyDescent="0.2">
      <c r="A37" s="249"/>
      <c r="B37" s="249"/>
      <c r="C37" s="249"/>
      <c r="D37" s="249"/>
      <c r="E37" s="249"/>
      <c r="F37" s="249"/>
      <c r="G37" s="249"/>
    </row>
    <row r="38" spans="1:7" x14ac:dyDescent="0.2">
      <c r="E38" s="213"/>
    </row>
    <row r="39" spans="1:7" x14ac:dyDescent="0.2">
      <c r="E39" s="213"/>
    </row>
    <row r="40" spans="1:7" x14ac:dyDescent="0.2">
      <c r="E40" s="213"/>
    </row>
    <row r="41" spans="1:7" x14ac:dyDescent="0.2">
      <c r="E41" s="213"/>
    </row>
    <row r="42" spans="1:7" x14ac:dyDescent="0.2">
      <c r="E42" s="213"/>
    </row>
    <row r="43" spans="1:7" x14ac:dyDescent="0.2">
      <c r="E43" s="213"/>
    </row>
    <row r="44" spans="1:7" x14ac:dyDescent="0.2">
      <c r="E44" s="213"/>
    </row>
    <row r="45" spans="1:7" x14ac:dyDescent="0.2">
      <c r="E45" s="213"/>
    </row>
    <row r="46" spans="1:7" x14ac:dyDescent="0.2">
      <c r="E46" s="213"/>
    </row>
    <row r="47" spans="1:7" x14ac:dyDescent="0.2">
      <c r="E47" s="213"/>
    </row>
    <row r="48" spans="1:7" x14ac:dyDescent="0.2">
      <c r="E48" s="213"/>
    </row>
    <row r="49" spans="5:5" x14ac:dyDescent="0.2">
      <c r="E49" s="213"/>
    </row>
    <row r="50" spans="5:5" x14ac:dyDescent="0.2">
      <c r="E50" s="213"/>
    </row>
    <row r="51" spans="5:5" x14ac:dyDescent="0.2">
      <c r="E51" s="213"/>
    </row>
    <row r="52" spans="5:5" x14ac:dyDescent="0.2">
      <c r="E52" s="213"/>
    </row>
    <row r="53" spans="5:5" x14ac:dyDescent="0.2">
      <c r="E53" s="213"/>
    </row>
    <row r="54" spans="5:5" x14ac:dyDescent="0.2">
      <c r="E54" s="213"/>
    </row>
    <row r="55" spans="5:5" x14ac:dyDescent="0.2">
      <c r="E55" s="213"/>
    </row>
    <row r="56" spans="5:5" x14ac:dyDescent="0.2">
      <c r="E56" s="213"/>
    </row>
    <row r="57" spans="5:5" x14ac:dyDescent="0.2">
      <c r="E57" s="213"/>
    </row>
    <row r="58" spans="5:5" x14ac:dyDescent="0.2">
      <c r="E58" s="213"/>
    </row>
    <row r="59" spans="5:5" x14ac:dyDescent="0.2">
      <c r="E59" s="213"/>
    </row>
    <row r="60" spans="5:5" x14ac:dyDescent="0.2">
      <c r="E60" s="213"/>
    </row>
    <row r="61" spans="5:5" x14ac:dyDescent="0.2">
      <c r="E61" s="213"/>
    </row>
    <row r="62" spans="5:5" x14ac:dyDescent="0.2">
      <c r="E62" s="213"/>
    </row>
    <row r="63" spans="5:5" x14ac:dyDescent="0.2">
      <c r="E63" s="213"/>
    </row>
    <row r="64" spans="5:5" x14ac:dyDescent="0.2">
      <c r="E64" s="213"/>
    </row>
    <row r="65" spans="1:7" x14ac:dyDescent="0.2">
      <c r="E65" s="213"/>
    </row>
    <row r="66" spans="1:7" x14ac:dyDescent="0.2">
      <c r="E66" s="213"/>
    </row>
    <row r="67" spans="1:7" x14ac:dyDescent="0.2">
      <c r="E67" s="213"/>
    </row>
    <row r="68" spans="1:7" x14ac:dyDescent="0.2">
      <c r="E68" s="213"/>
    </row>
    <row r="69" spans="1:7" x14ac:dyDescent="0.2">
      <c r="A69" s="260"/>
      <c r="B69" s="260"/>
    </row>
    <row r="70" spans="1:7" x14ac:dyDescent="0.2">
      <c r="A70" s="249"/>
      <c r="B70" s="249"/>
      <c r="C70" s="261"/>
      <c r="D70" s="261"/>
      <c r="E70" s="262"/>
      <c r="F70" s="261"/>
      <c r="G70" s="263"/>
    </row>
    <row r="71" spans="1:7" x14ac:dyDescent="0.2">
      <c r="A71" s="264"/>
      <c r="B71" s="264"/>
      <c r="C71" s="249"/>
      <c r="D71" s="249"/>
      <c r="E71" s="265"/>
      <c r="F71" s="249"/>
      <c r="G71" s="249"/>
    </row>
    <row r="72" spans="1:7" x14ac:dyDescent="0.2">
      <c r="A72" s="249"/>
      <c r="B72" s="249"/>
      <c r="C72" s="249"/>
      <c r="D72" s="249"/>
      <c r="E72" s="265"/>
      <c r="F72" s="249"/>
      <c r="G72" s="249"/>
    </row>
    <row r="73" spans="1:7" x14ac:dyDescent="0.2">
      <c r="A73" s="249"/>
      <c r="B73" s="249"/>
      <c r="C73" s="249"/>
      <c r="D73" s="249"/>
      <c r="E73" s="265"/>
      <c r="F73" s="249"/>
      <c r="G73" s="249"/>
    </row>
    <row r="74" spans="1:7" x14ac:dyDescent="0.2">
      <c r="A74" s="249"/>
      <c r="B74" s="249"/>
      <c r="C74" s="249"/>
      <c r="D74" s="249"/>
      <c r="E74" s="265"/>
      <c r="F74" s="249"/>
      <c r="G74" s="249"/>
    </row>
    <row r="75" spans="1:7" x14ac:dyDescent="0.2">
      <c r="A75" s="249"/>
      <c r="B75" s="249"/>
      <c r="C75" s="249"/>
      <c r="D75" s="249"/>
      <c r="E75" s="265"/>
      <c r="F75" s="249"/>
      <c r="G75" s="249"/>
    </row>
    <row r="76" spans="1:7" x14ac:dyDescent="0.2">
      <c r="A76" s="249"/>
      <c r="B76" s="249"/>
      <c r="C76" s="249"/>
      <c r="D76" s="249"/>
      <c r="E76" s="265"/>
      <c r="F76" s="249"/>
      <c r="G76" s="249"/>
    </row>
    <row r="77" spans="1:7" x14ac:dyDescent="0.2">
      <c r="A77" s="249"/>
      <c r="B77" s="249"/>
      <c r="C77" s="249"/>
      <c r="D77" s="249"/>
      <c r="E77" s="265"/>
      <c r="F77" s="249"/>
      <c r="G77" s="249"/>
    </row>
    <row r="78" spans="1:7" x14ac:dyDescent="0.2">
      <c r="A78" s="249"/>
      <c r="B78" s="249"/>
      <c r="C78" s="249"/>
      <c r="D78" s="249"/>
      <c r="E78" s="265"/>
      <c r="F78" s="249"/>
      <c r="G78" s="249"/>
    </row>
    <row r="79" spans="1:7" x14ac:dyDescent="0.2">
      <c r="A79" s="249"/>
      <c r="B79" s="249"/>
      <c r="C79" s="249"/>
      <c r="D79" s="249"/>
      <c r="E79" s="265"/>
      <c r="F79" s="249"/>
      <c r="G79" s="249"/>
    </row>
    <row r="80" spans="1:7" x14ac:dyDescent="0.2">
      <c r="A80" s="249"/>
      <c r="B80" s="249"/>
      <c r="C80" s="249"/>
      <c r="D80" s="249"/>
      <c r="E80" s="265"/>
      <c r="F80" s="249"/>
      <c r="G80" s="249"/>
    </row>
    <row r="81" spans="1:7" x14ac:dyDescent="0.2">
      <c r="A81" s="249"/>
      <c r="B81" s="249"/>
      <c r="C81" s="249"/>
      <c r="D81" s="249"/>
      <c r="E81" s="265"/>
      <c r="F81" s="249"/>
      <c r="G81" s="249"/>
    </row>
    <row r="82" spans="1:7" x14ac:dyDescent="0.2">
      <c r="A82" s="249"/>
      <c r="B82" s="249"/>
      <c r="C82" s="249"/>
      <c r="D82" s="249"/>
      <c r="E82" s="265"/>
      <c r="F82" s="249"/>
      <c r="G82" s="249"/>
    </row>
    <row r="83" spans="1:7" x14ac:dyDescent="0.2">
      <c r="A83" s="249"/>
      <c r="B83" s="249"/>
      <c r="C83" s="249"/>
      <c r="D83" s="249"/>
      <c r="E83" s="265"/>
      <c r="F83" s="249"/>
      <c r="G83" s="249"/>
    </row>
  </sheetData>
  <sheetProtection password="DEBF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32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33</v>
      </c>
      <c r="B2" s="77"/>
      <c r="C2" s="78" t="s">
        <v>99</v>
      </c>
      <c r="D2" s="78" t="s">
        <v>188</v>
      </c>
      <c r="E2" s="79"/>
      <c r="F2" s="80" t="s">
        <v>34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35</v>
      </c>
      <c r="B4" s="83"/>
      <c r="C4" s="84"/>
      <c r="D4" s="84"/>
      <c r="E4" s="85"/>
      <c r="F4" s="86" t="s">
        <v>36</v>
      </c>
      <c r="G4" s="89"/>
    </row>
    <row r="5" spans="1:57" ht="12.95" customHeight="1" x14ac:dyDescent="0.2">
      <c r="A5" s="90" t="s">
        <v>187</v>
      </c>
      <c r="B5" s="91"/>
      <c r="C5" s="92" t="s">
        <v>188</v>
      </c>
      <c r="D5" s="93"/>
      <c r="E5" s="91"/>
      <c r="F5" s="86" t="s">
        <v>37</v>
      </c>
      <c r="G5" s="87"/>
    </row>
    <row r="6" spans="1:57" ht="12.95" customHeight="1" x14ac:dyDescent="0.2">
      <c r="A6" s="88" t="s">
        <v>38</v>
      </c>
      <c r="B6" s="83"/>
      <c r="C6" s="84"/>
      <c r="D6" s="84"/>
      <c r="E6" s="85"/>
      <c r="F6" s="94" t="s">
        <v>39</v>
      </c>
      <c r="G6" s="95">
        <v>0</v>
      </c>
      <c r="O6" s="96"/>
    </row>
    <row r="7" spans="1:57" ht="12.95" customHeight="1" x14ac:dyDescent="0.2">
      <c r="A7" s="97" t="s">
        <v>103</v>
      </c>
      <c r="B7" s="98"/>
      <c r="C7" s="99" t="s">
        <v>104</v>
      </c>
      <c r="D7" s="100"/>
      <c r="E7" s="100"/>
      <c r="F7" s="101" t="s">
        <v>40</v>
      </c>
      <c r="G7" s="95">
        <f>IF(G6=0,,ROUND((F30+F32)/G6,1))</f>
        <v>0</v>
      </c>
    </row>
    <row r="8" spans="1:57" x14ac:dyDescent="0.2">
      <c r="A8" s="102" t="s">
        <v>41</v>
      </c>
      <c r="B8" s="86"/>
      <c r="C8" s="352" t="s">
        <v>175</v>
      </c>
      <c r="D8" s="352"/>
      <c r="E8" s="353"/>
      <c r="F8" s="103" t="s">
        <v>42</v>
      </c>
      <c r="G8" s="104"/>
      <c r="H8" s="105"/>
      <c r="I8" s="106"/>
    </row>
    <row r="9" spans="1:57" x14ac:dyDescent="0.2">
      <c r="A9" s="102" t="s">
        <v>43</v>
      </c>
      <c r="B9" s="86"/>
      <c r="C9" s="352"/>
      <c r="D9" s="352"/>
      <c r="E9" s="353"/>
      <c r="F9" s="86"/>
      <c r="G9" s="107"/>
      <c r="H9" s="108"/>
    </row>
    <row r="10" spans="1:57" x14ac:dyDescent="0.2">
      <c r="A10" s="102" t="s">
        <v>44</v>
      </c>
      <c r="B10" s="86"/>
      <c r="C10" s="352"/>
      <c r="D10" s="352"/>
      <c r="E10" s="352"/>
      <c r="F10" s="109"/>
      <c r="G10" s="110"/>
      <c r="H10" s="111"/>
    </row>
    <row r="11" spans="1:57" ht="13.5" customHeight="1" x14ac:dyDescent="0.2">
      <c r="A11" s="102" t="s">
        <v>45</v>
      </c>
      <c r="B11" s="86"/>
      <c r="C11" s="352"/>
      <c r="D11" s="352"/>
      <c r="E11" s="352"/>
      <c r="F11" s="112" t="s">
        <v>46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47</v>
      </c>
      <c r="B12" s="83"/>
      <c r="C12" s="354"/>
      <c r="D12" s="354"/>
      <c r="E12" s="354"/>
      <c r="F12" s="116" t="s">
        <v>48</v>
      </c>
      <c r="G12" s="117"/>
      <c r="H12" s="108"/>
    </row>
    <row r="13" spans="1:57" ht="28.5" customHeight="1" thickBot="1" x14ac:dyDescent="0.25">
      <c r="A13" s="118" t="s">
        <v>49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50</v>
      </c>
      <c r="B14" s="123"/>
      <c r="C14" s="124"/>
      <c r="D14" s="125" t="s">
        <v>51</v>
      </c>
      <c r="E14" s="126"/>
      <c r="F14" s="126"/>
      <c r="G14" s="124"/>
    </row>
    <row r="15" spans="1:57" ht="15.95" customHeight="1" x14ac:dyDescent="0.2">
      <c r="A15" s="127"/>
      <c r="B15" s="128" t="s">
        <v>52</v>
      </c>
      <c r="C15" s="129" t="e">
        <f>'SO 03 1 Rek'!E8</f>
        <v>#REF!</v>
      </c>
      <c r="D15" s="130">
        <f>'SO 03 1 Rek'!A16</f>
        <v>0</v>
      </c>
      <c r="E15" s="131"/>
      <c r="F15" s="132"/>
      <c r="G15" s="129">
        <f>'SO 03 1 Rek'!I16</f>
        <v>0</v>
      </c>
    </row>
    <row r="16" spans="1:57" ht="15.95" customHeight="1" x14ac:dyDescent="0.2">
      <c r="A16" s="127" t="s">
        <v>53</v>
      </c>
      <c r="B16" s="128" t="s">
        <v>54</v>
      </c>
      <c r="C16" s="129" t="e">
        <f>'SO 03 1 Rek'!F8</f>
        <v>#REF!</v>
      </c>
      <c r="D16" s="82"/>
      <c r="E16" s="133"/>
      <c r="F16" s="134"/>
      <c r="G16" s="129"/>
    </row>
    <row r="17" spans="1:7" ht="15.95" customHeight="1" x14ac:dyDescent="0.2">
      <c r="A17" s="127" t="s">
        <v>55</v>
      </c>
      <c r="B17" s="128" t="s">
        <v>56</v>
      </c>
      <c r="C17" s="129" t="e">
        <f>'SO 03 1 Rek'!H8</f>
        <v>#REF!</v>
      </c>
      <c r="D17" s="82"/>
      <c r="E17" s="133"/>
      <c r="F17" s="134"/>
      <c r="G17" s="129"/>
    </row>
    <row r="18" spans="1:7" ht="15.95" customHeight="1" x14ac:dyDescent="0.2">
      <c r="A18" s="135" t="s">
        <v>57</v>
      </c>
      <c r="B18" s="136" t="s">
        <v>58</v>
      </c>
      <c r="C18" s="129" t="e">
        <f>'SO 03 1 Rek'!G8</f>
        <v>#REF!</v>
      </c>
      <c r="D18" s="82"/>
      <c r="E18" s="133"/>
      <c r="F18" s="134"/>
      <c r="G18" s="129"/>
    </row>
    <row r="19" spans="1:7" ht="15.95" customHeight="1" x14ac:dyDescent="0.2">
      <c r="A19" s="137" t="s">
        <v>59</v>
      </c>
      <c r="B19" s="128"/>
      <c r="C19" s="129" t="e">
        <f>SUM(C15:C18)</f>
        <v>#REF!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29</v>
      </c>
      <c r="B21" s="128"/>
      <c r="C21" s="129" t="e">
        <f>'SO 03 1 Rek'!I8</f>
        <v>#REF!</v>
      </c>
      <c r="D21" s="82"/>
      <c r="E21" s="133"/>
      <c r="F21" s="134"/>
      <c r="G21" s="129"/>
    </row>
    <row r="22" spans="1:7" ht="15.95" customHeight="1" x14ac:dyDescent="0.2">
      <c r="A22" s="138" t="s">
        <v>60</v>
      </c>
      <c r="B22" s="108"/>
      <c r="C22" s="129" t="e">
        <f>C19+C21</f>
        <v>#REF!</v>
      </c>
      <c r="D22" s="82" t="s">
        <v>61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350" t="s">
        <v>62</v>
      </c>
      <c r="B23" s="351"/>
      <c r="C23" s="139" t="e">
        <f>C22+G23</f>
        <v>#REF!</v>
      </c>
      <c r="D23" s="140" t="s">
        <v>63</v>
      </c>
      <c r="E23" s="141"/>
      <c r="F23" s="142"/>
      <c r="G23" s="129">
        <f>'SO 03 1 Rek'!H14</f>
        <v>0</v>
      </c>
    </row>
    <row r="24" spans="1:7" x14ac:dyDescent="0.2">
      <c r="A24" s="143" t="s">
        <v>64</v>
      </c>
      <c r="B24" s="144"/>
      <c r="C24" s="145"/>
      <c r="D24" s="144" t="s">
        <v>65</v>
      </c>
      <c r="E24" s="144"/>
      <c r="F24" s="146" t="s">
        <v>66</v>
      </c>
      <c r="G24" s="147"/>
    </row>
    <row r="25" spans="1:7" x14ac:dyDescent="0.2">
      <c r="A25" s="138" t="s">
        <v>67</v>
      </c>
      <c r="B25" s="108"/>
      <c r="C25" s="148"/>
      <c r="D25" s="108" t="s">
        <v>67</v>
      </c>
      <c r="F25" s="149" t="s">
        <v>67</v>
      </c>
      <c r="G25" s="150"/>
    </row>
    <row r="26" spans="1:7" ht="37.5" customHeight="1" x14ac:dyDescent="0.2">
      <c r="A26" s="138" t="s">
        <v>68</v>
      </c>
      <c r="B26" s="151"/>
      <c r="C26" s="148"/>
      <c r="D26" s="108" t="s">
        <v>68</v>
      </c>
      <c r="F26" s="149" t="s">
        <v>68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69</v>
      </c>
      <c r="B28" s="108"/>
      <c r="C28" s="148"/>
      <c r="D28" s="149" t="s">
        <v>70</v>
      </c>
      <c r="E28" s="148"/>
      <c r="F28" s="153" t="s">
        <v>70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11</v>
      </c>
      <c r="B30" s="157"/>
      <c r="C30" s="158">
        <v>21</v>
      </c>
      <c r="D30" s="157" t="s">
        <v>71</v>
      </c>
      <c r="E30" s="159"/>
      <c r="F30" s="345" t="e">
        <f>C23-F32</f>
        <v>#REF!</v>
      </c>
      <c r="G30" s="346"/>
    </row>
    <row r="31" spans="1:7" x14ac:dyDescent="0.2">
      <c r="A31" s="156" t="s">
        <v>72</v>
      </c>
      <c r="B31" s="157"/>
      <c r="C31" s="158">
        <f>C30</f>
        <v>21</v>
      </c>
      <c r="D31" s="157" t="s">
        <v>73</v>
      </c>
      <c r="E31" s="159"/>
      <c r="F31" s="345" t="e">
        <f>ROUND(PRODUCT(F30,C31/100),0)</f>
        <v>#REF!</v>
      </c>
      <c r="G31" s="346"/>
    </row>
    <row r="32" spans="1:7" x14ac:dyDescent="0.2">
      <c r="A32" s="156" t="s">
        <v>11</v>
      </c>
      <c r="B32" s="157"/>
      <c r="C32" s="158">
        <v>0</v>
      </c>
      <c r="D32" s="157" t="s">
        <v>73</v>
      </c>
      <c r="E32" s="159"/>
      <c r="F32" s="345">
        <v>0</v>
      </c>
      <c r="G32" s="346"/>
    </row>
    <row r="33" spans="1:8" x14ac:dyDescent="0.2">
      <c r="A33" s="156" t="s">
        <v>72</v>
      </c>
      <c r="B33" s="160"/>
      <c r="C33" s="161">
        <f>C32</f>
        <v>0</v>
      </c>
      <c r="D33" s="157" t="s">
        <v>73</v>
      </c>
      <c r="E33" s="134"/>
      <c r="F33" s="345">
        <f>ROUND(PRODUCT(F32,C33/100),0)</f>
        <v>0</v>
      </c>
      <c r="G33" s="346"/>
    </row>
    <row r="34" spans="1:8" s="165" customFormat="1" ht="19.5" customHeight="1" thickBot="1" x14ac:dyDescent="0.3">
      <c r="A34" s="162" t="s">
        <v>74</v>
      </c>
      <c r="B34" s="163"/>
      <c r="C34" s="163"/>
      <c r="D34" s="163"/>
      <c r="E34" s="164"/>
      <c r="F34" s="347" t="e">
        <f>ROUND(SUM(F30:F33),0)</f>
        <v>#REF!</v>
      </c>
      <c r="G34" s="348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49"/>
      <c r="C37" s="349"/>
      <c r="D37" s="349"/>
      <c r="E37" s="349"/>
      <c r="F37" s="349"/>
      <c r="G37" s="349"/>
      <c r="H37" s="1" t="s">
        <v>1</v>
      </c>
    </row>
    <row r="38" spans="1:8" ht="12.75" customHeight="1" x14ac:dyDescent="0.2">
      <c r="A38" s="166"/>
      <c r="B38" s="349"/>
      <c r="C38" s="349"/>
      <c r="D38" s="349"/>
      <c r="E38" s="349"/>
      <c r="F38" s="349"/>
      <c r="G38" s="349"/>
      <c r="H38" s="1" t="s">
        <v>1</v>
      </c>
    </row>
    <row r="39" spans="1:8" x14ac:dyDescent="0.2">
      <c r="A39" s="166"/>
      <c r="B39" s="349"/>
      <c r="C39" s="349"/>
      <c r="D39" s="349"/>
      <c r="E39" s="349"/>
      <c r="F39" s="349"/>
      <c r="G39" s="349"/>
      <c r="H39" s="1" t="s">
        <v>1</v>
      </c>
    </row>
    <row r="40" spans="1:8" x14ac:dyDescent="0.2">
      <c r="A40" s="166"/>
      <c r="B40" s="349"/>
      <c r="C40" s="349"/>
      <c r="D40" s="349"/>
      <c r="E40" s="349"/>
      <c r="F40" s="349"/>
      <c r="G40" s="349"/>
      <c r="H40" s="1" t="s">
        <v>1</v>
      </c>
    </row>
    <row r="41" spans="1:8" x14ac:dyDescent="0.2">
      <c r="A41" s="166"/>
      <c r="B41" s="349"/>
      <c r="C41" s="349"/>
      <c r="D41" s="349"/>
      <c r="E41" s="349"/>
      <c r="F41" s="349"/>
      <c r="G41" s="349"/>
      <c r="H41" s="1" t="s">
        <v>1</v>
      </c>
    </row>
    <row r="42" spans="1:8" x14ac:dyDescent="0.2">
      <c r="A42" s="166"/>
      <c r="B42" s="349"/>
      <c r="C42" s="349"/>
      <c r="D42" s="349"/>
      <c r="E42" s="349"/>
      <c r="F42" s="349"/>
      <c r="G42" s="349"/>
      <c r="H42" s="1" t="s">
        <v>1</v>
      </c>
    </row>
    <row r="43" spans="1:8" x14ac:dyDescent="0.2">
      <c r="A43" s="166"/>
      <c r="B43" s="349"/>
      <c r="C43" s="349"/>
      <c r="D43" s="349"/>
      <c r="E43" s="349"/>
      <c r="F43" s="349"/>
      <c r="G43" s="349"/>
      <c r="H43" s="1" t="s">
        <v>1</v>
      </c>
    </row>
    <row r="44" spans="1:8" ht="12.75" customHeight="1" x14ac:dyDescent="0.2">
      <c r="A44" s="166"/>
      <c r="B44" s="349"/>
      <c r="C44" s="349"/>
      <c r="D44" s="349"/>
      <c r="E44" s="349"/>
      <c r="F44" s="349"/>
      <c r="G44" s="349"/>
      <c r="H44" s="1" t="s">
        <v>1</v>
      </c>
    </row>
    <row r="45" spans="1:8" ht="12.75" customHeight="1" x14ac:dyDescent="0.2">
      <c r="A45" s="166"/>
      <c r="B45" s="349"/>
      <c r="C45" s="349"/>
      <c r="D45" s="349"/>
      <c r="E45" s="349"/>
      <c r="F45" s="349"/>
      <c r="G45" s="349"/>
      <c r="H45" s="1" t="s">
        <v>1</v>
      </c>
    </row>
    <row r="46" spans="1:8" x14ac:dyDescent="0.2">
      <c r="B46" s="344"/>
      <c r="C46" s="344"/>
      <c r="D46" s="344"/>
      <c r="E46" s="344"/>
      <c r="F46" s="344"/>
      <c r="G46" s="344"/>
    </row>
    <row r="47" spans="1:8" x14ac:dyDescent="0.2">
      <c r="B47" s="344"/>
      <c r="C47" s="344"/>
      <c r="D47" s="344"/>
      <c r="E47" s="344"/>
      <c r="F47" s="344"/>
      <c r="G47" s="344"/>
    </row>
    <row r="48" spans="1:8" x14ac:dyDescent="0.2">
      <c r="B48" s="344"/>
      <c r="C48" s="344"/>
      <c r="D48" s="344"/>
      <c r="E48" s="344"/>
      <c r="F48" s="344"/>
      <c r="G48" s="344"/>
    </row>
    <row r="49" spans="2:7" x14ac:dyDescent="0.2">
      <c r="B49" s="344"/>
      <c r="C49" s="344"/>
      <c r="D49" s="344"/>
      <c r="E49" s="344"/>
      <c r="F49" s="344"/>
      <c r="G49" s="344"/>
    </row>
    <row r="50" spans="2:7" x14ac:dyDescent="0.2">
      <c r="B50" s="344"/>
      <c r="C50" s="344"/>
      <c r="D50" s="344"/>
      <c r="E50" s="344"/>
      <c r="F50" s="344"/>
      <c r="G50" s="344"/>
    </row>
    <row r="51" spans="2:7" x14ac:dyDescent="0.2">
      <c r="B51" s="344"/>
      <c r="C51" s="344"/>
      <c r="D51" s="344"/>
      <c r="E51" s="344"/>
      <c r="F51" s="344"/>
      <c r="G51" s="344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55" t="s">
        <v>2</v>
      </c>
      <c r="B1" s="356"/>
      <c r="C1" s="167" t="s">
        <v>105</v>
      </c>
      <c r="D1" s="168"/>
      <c r="E1" s="169"/>
      <c r="F1" s="168"/>
      <c r="G1" s="170" t="s">
        <v>76</v>
      </c>
      <c r="H1" s="171" t="s">
        <v>99</v>
      </c>
      <c r="I1" s="172"/>
    </row>
    <row r="2" spans="1:57" ht="13.5" thickBot="1" x14ac:dyDescent="0.25">
      <c r="A2" s="357" t="s">
        <v>77</v>
      </c>
      <c r="B2" s="358"/>
      <c r="C2" s="173" t="s">
        <v>189</v>
      </c>
      <c r="D2" s="174"/>
      <c r="E2" s="175"/>
      <c r="F2" s="174"/>
      <c r="G2" s="359" t="s">
        <v>188</v>
      </c>
      <c r="H2" s="360"/>
      <c r="I2" s="361"/>
    </row>
    <row r="3" spans="1:57" ht="13.5" thickTop="1" x14ac:dyDescent="0.2">
      <c r="F3" s="108"/>
    </row>
    <row r="4" spans="1:57" ht="19.5" customHeight="1" x14ac:dyDescent="0.25">
      <c r="A4" s="176" t="s">
        <v>78</v>
      </c>
      <c r="B4" s="177"/>
      <c r="C4" s="177"/>
      <c r="D4" s="177"/>
      <c r="E4" s="178"/>
      <c r="F4" s="177"/>
      <c r="G4" s="177"/>
      <c r="H4" s="177"/>
      <c r="I4" s="177"/>
    </row>
    <row r="5" spans="1:57" ht="13.5" thickBot="1" x14ac:dyDescent="0.25"/>
    <row r="6" spans="1:57" s="108" customFormat="1" ht="13.5" thickBot="1" x14ac:dyDescent="0.25">
      <c r="A6" s="179"/>
      <c r="B6" s="180" t="s">
        <v>79</v>
      </c>
      <c r="C6" s="180"/>
      <c r="D6" s="181"/>
      <c r="E6" s="182" t="s">
        <v>25</v>
      </c>
      <c r="F6" s="183" t="s">
        <v>26</v>
      </c>
      <c r="G6" s="183" t="s">
        <v>27</v>
      </c>
      <c r="H6" s="183" t="s">
        <v>28</v>
      </c>
      <c r="I6" s="184" t="s">
        <v>29</v>
      </c>
    </row>
    <row r="7" spans="1:57" s="108" customFormat="1" ht="13.5" thickBot="1" x14ac:dyDescent="0.25">
      <c r="A7" s="266" t="e">
        <f>#REF!</f>
        <v>#REF!</v>
      </c>
      <c r="B7" s="46" t="e">
        <f>#REF!</f>
        <v>#REF!</v>
      </c>
      <c r="D7" s="185"/>
      <c r="E7" s="267" t="e">
        <f>#REF!</f>
        <v>#REF!</v>
      </c>
      <c r="F7" s="268" t="e">
        <f>#REF!</f>
        <v>#REF!</v>
      </c>
      <c r="G7" s="268" t="e">
        <f>#REF!</f>
        <v>#REF!</v>
      </c>
      <c r="H7" s="268" t="e">
        <f>#REF!</f>
        <v>#REF!</v>
      </c>
      <c r="I7" s="269" t="e">
        <f>#REF!</f>
        <v>#REF!</v>
      </c>
    </row>
    <row r="8" spans="1:57" s="4" customFormat="1" ht="13.5" thickBot="1" x14ac:dyDescent="0.25">
      <c r="A8" s="186"/>
      <c r="B8" s="187" t="s">
        <v>80</v>
      </c>
      <c r="C8" s="187"/>
      <c r="D8" s="188"/>
      <c r="E8" s="189" t="e">
        <f>SUM(E7:E7)</f>
        <v>#REF!</v>
      </c>
      <c r="F8" s="190" t="e">
        <f>SUM(F7:F7)</f>
        <v>#REF!</v>
      </c>
      <c r="G8" s="190" t="e">
        <f>SUM(G7:G7)</f>
        <v>#REF!</v>
      </c>
      <c r="H8" s="190" t="e">
        <f>SUM(H7:H7)</f>
        <v>#REF!</v>
      </c>
      <c r="I8" s="191" t="e">
        <f>SUM(I7:I7)</f>
        <v>#REF!</v>
      </c>
    </row>
    <row r="9" spans="1:57" x14ac:dyDescent="0.2">
      <c r="A9" s="108"/>
      <c r="B9" s="108"/>
      <c r="C9" s="108"/>
      <c r="D9" s="108"/>
      <c r="E9" s="108"/>
      <c r="F9" s="108"/>
      <c r="G9" s="108"/>
      <c r="H9" s="108"/>
      <c r="I9" s="108"/>
    </row>
    <row r="10" spans="1:57" ht="19.5" customHeight="1" x14ac:dyDescent="0.25">
      <c r="A10" s="177" t="s">
        <v>81</v>
      </c>
      <c r="B10" s="177"/>
      <c r="C10" s="177"/>
      <c r="D10" s="177"/>
      <c r="E10" s="177"/>
      <c r="F10" s="177"/>
      <c r="G10" s="192"/>
      <c r="H10" s="177"/>
      <c r="I10" s="177"/>
      <c r="BA10" s="114"/>
      <c r="BB10" s="114"/>
      <c r="BC10" s="114"/>
      <c r="BD10" s="114"/>
      <c r="BE10" s="114"/>
    </row>
    <row r="11" spans="1:57" ht="13.5" thickBot="1" x14ac:dyDescent="0.25"/>
    <row r="12" spans="1:57" x14ac:dyDescent="0.2">
      <c r="A12" s="143" t="s">
        <v>82</v>
      </c>
      <c r="B12" s="144"/>
      <c r="C12" s="144"/>
      <c r="D12" s="193"/>
      <c r="E12" s="194" t="s">
        <v>83</v>
      </c>
      <c r="F12" s="195" t="s">
        <v>12</v>
      </c>
      <c r="G12" s="196" t="s">
        <v>84</v>
      </c>
      <c r="H12" s="197"/>
      <c r="I12" s="198" t="s">
        <v>83</v>
      </c>
    </row>
    <row r="13" spans="1:57" x14ac:dyDescent="0.2">
      <c r="A13" s="137"/>
      <c r="B13" s="128"/>
      <c r="C13" s="128"/>
      <c r="D13" s="199"/>
      <c r="E13" s="200"/>
      <c r="F13" s="201"/>
      <c r="G13" s="202">
        <f>CHOOSE(BA13+1,E8+F8,E8+F8+H8,E8+F8+G8+H8,E8,F8,H8,G8,H8+G8,0)</f>
        <v>0</v>
      </c>
      <c r="H13" s="203"/>
      <c r="I13" s="204">
        <f>E13+F13*G13/100</f>
        <v>0</v>
      </c>
      <c r="BA13" s="1">
        <v>8</v>
      </c>
    </row>
    <row r="14" spans="1:57" ht="13.5" thickBot="1" x14ac:dyDescent="0.25">
      <c r="A14" s="205"/>
      <c r="B14" s="206" t="s">
        <v>85</v>
      </c>
      <c r="C14" s="207"/>
      <c r="D14" s="208"/>
      <c r="E14" s="209"/>
      <c r="F14" s="210"/>
      <c r="G14" s="210"/>
      <c r="H14" s="362">
        <f>SUM(I13:I13)</f>
        <v>0</v>
      </c>
      <c r="I14" s="363"/>
    </row>
    <row r="16" spans="1:57" x14ac:dyDescent="0.2">
      <c r="B16" s="4"/>
      <c r="F16" s="211"/>
      <c r="G16" s="212"/>
      <c r="H16" s="212"/>
      <c r="I16" s="31"/>
    </row>
    <row r="17" spans="6:9" x14ac:dyDescent="0.2">
      <c r="F17" s="211"/>
      <c r="G17" s="212"/>
      <c r="H17" s="212"/>
      <c r="I17" s="31"/>
    </row>
    <row r="18" spans="6:9" x14ac:dyDescent="0.2">
      <c r="F18" s="211"/>
      <c r="G18" s="212"/>
      <c r="H18" s="212"/>
      <c r="I18" s="31"/>
    </row>
    <row r="19" spans="6:9" x14ac:dyDescent="0.2">
      <c r="F19" s="211"/>
      <c r="G19" s="212"/>
      <c r="H19" s="212"/>
      <c r="I19" s="31"/>
    </row>
    <row r="20" spans="6:9" x14ac:dyDescent="0.2">
      <c r="F20" s="211"/>
      <c r="G20" s="212"/>
      <c r="H20" s="212"/>
      <c r="I20" s="31"/>
    </row>
    <row r="21" spans="6:9" x14ac:dyDescent="0.2">
      <c r="F21" s="211"/>
      <c r="G21" s="212"/>
      <c r="H21" s="212"/>
      <c r="I21" s="31"/>
    </row>
    <row r="22" spans="6:9" x14ac:dyDescent="0.2">
      <c r="F22" s="211"/>
      <c r="G22" s="212"/>
      <c r="H22" s="212"/>
      <c r="I22" s="31"/>
    </row>
    <row r="23" spans="6:9" x14ac:dyDescent="0.2">
      <c r="F23" s="211"/>
      <c r="G23" s="212"/>
      <c r="H23" s="212"/>
      <c r="I23" s="31"/>
    </row>
    <row r="24" spans="6:9" x14ac:dyDescent="0.2">
      <c r="F24" s="211"/>
      <c r="G24" s="212"/>
      <c r="H24" s="212"/>
      <c r="I24" s="31"/>
    </row>
    <row r="25" spans="6:9" x14ac:dyDescent="0.2">
      <c r="F25" s="211"/>
      <c r="G25" s="212"/>
      <c r="H25" s="212"/>
      <c r="I25" s="31"/>
    </row>
    <row r="26" spans="6:9" x14ac:dyDescent="0.2">
      <c r="F26" s="211"/>
      <c r="G26" s="212"/>
      <c r="H26" s="212"/>
      <c r="I26" s="31"/>
    </row>
    <row r="27" spans="6:9" x14ac:dyDescent="0.2">
      <c r="F27" s="211"/>
      <c r="G27" s="212"/>
      <c r="H27" s="212"/>
      <c r="I27" s="31"/>
    </row>
    <row r="28" spans="6:9" x14ac:dyDescent="0.2">
      <c r="F28" s="211"/>
      <c r="G28" s="212"/>
      <c r="H28" s="212"/>
      <c r="I28" s="31"/>
    </row>
    <row r="29" spans="6:9" x14ac:dyDescent="0.2">
      <c r="F29" s="211"/>
      <c r="G29" s="212"/>
      <c r="H29" s="212"/>
      <c r="I29" s="31"/>
    </row>
    <row r="30" spans="6:9" x14ac:dyDescent="0.2">
      <c r="F30" s="211"/>
      <c r="G30" s="212"/>
      <c r="H30" s="212"/>
      <c r="I30" s="31"/>
    </row>
    <row r="31" spans="6:9" x14ac:dyDescent="0.2">
      <c r="F31" s="211"/>
      <c r="G31" s="212"/>
      <c r="H31" s="212"/>
      <c r="I31" s="31"/>
    </row>
    <row r="32" spans="6:9" x14ac:dyDescent="0.2">
      <c r="F32" s="211"/>
      <c r="G32" s="212"/>
      <c r="H32" s="212"/>
      <c r="I32" s="31"/>
    </row>
    <row r="33" spans="6:9" x14ac:dyDescent="0.2">
      <c r="F33" s="211"/>
      <c r="G33" s="212"/>
      <c r="H33" s="212"/>
      <c r="I33" s="31"/>
    </row>
    <row r="34" spans="6:9" x14ac:dyDescent="0.2">
      <c r="F34" s="211"/>
      <c r="G34" s="212"/>
      <c r="H34" s="212"/>
      <c r="I34" s="31"/>
    </row>
    <row r="35" spans="6:9" x14ac:dyDescent="0.2">
      <c r="F35" s="211"/>
      <c r="G35" s="212"/>
      <c r="H35" s="212"/>
      <c r="I35" s="31"/>
    </row>
    <row r="36" spans="6:9" x14ac:dyDescent="0.2">
      <c r="F36" s="211"/>
      <c r="G36" s="212"/>
      <c r="H36" s="212"/>
      <c r="I36" s="31"/>
    </row>
    <row r="37" spans="6:9" x14ac:dyDescent="0.2">
      <c r="F37" s="211"/>
      <c r="G37" s="212"/>
      <c r="H37" s="212"/>
      <c r="I37" s="31"/>
    </row>
    <row r="38" spans="6:9" x14ac:dyDescent="0.2">
      <c r="F38" s="211"/>
      <c r="G38" s="212"/>
      <c r="H38" s="212"/>
      <c r="I38" s="31"/>
    </row>
    <row r="39" spans="6:9" x14ac:dyDescent="0.2">
      <c r="F39" s="211"/>
      <c r="G39" s="212"/>
      <c r="H39" s="212"/>
      <c r="I39" s="31"/>
    </row>
    <row r="40" spans="6:9" x14ac:dyDescent="0.2">
      <c r="F40" s="211"/>
      <c r="G40" s="212"/>
      <c r="H40" s="212"/>
      <c r="I40" s="31"/>
    </row>
    <row r="41" spans="6:9" x14ac:dyDescent="0.2">
      <c r="F41" s="211"/>
      <c r="G41" s="212"/>
      <c r="H41" s="212"/>
      <c r="I41" s="31"/>
    </row>
    <row r="42" spans="6:9" x14ac:dyDescent="0.2">
      <c r="F42" s="211"/>
      <c r="G42" s="212"/>
      <c r="H42" s="212"/>
      <c r="I42" s="31"/>
    </row>
    <row r="43" spans="6:9" x14ac:dyDescent="0.2">
      <c r="F43" s="211"/>
      <c r="G43" s="212"/>
      <c r="H43" s="212"/>
      <c r="I43" s="31"/>
    </row>
    <row r="44" spans="6:9" x14ac:dyDescent="0.2">
      <c r="F44" s="211"/>
      <c r="G44" s="212"/>
      <c r="H44" s="212"/>
      <c r="I44" s="31"/>
    </row>
    <row r="45" spans="6:9" x14ac:dyDescent="0.2">
      <c r="F45" s="211"/>
      <c r="G45" s="212"/>
      <c r="H45" s="212"/>
      <c r="I45" s="31"/>
    </row>
    <row r="46" spans="6:9" x14ac:dyDescent="0.2">
      <c r="F46" s="211"/>
      <c r="G46" s="212"/>
      <c r="H46" s="212"/>
      <c r="I46" s="31"/>
    </row>
    <row r="47" spans="6:9" x14ac:dyDescent="0.2">
      <c r="F47" s="211"/>
      <c r="G47" s="212"/>
      <c r="H47" s="212"/>
      <c r="I47" s="31"/>
    </row>
    <row r="48" spans="6:9" x14ac:dyDescent="0.2">
      <c r="F48" s="211"/>
      <c r="G48" s="212"/>
      <c r="H48" s="212"/>
      <c r="I48" s="31"/>
    </row>
    <row r="49" spans="6:9" x14ac:dyDescent="0.2">
      <c r="F49" s="211"/>
      <c r="G49" s="212"/>
      <c r="H49" s="212"/>
      <c r="I49" s="31"/>
    </row>
    <row r="50" spans="6:9" x14ac:dyDescent="0.2">
      <c r="F50" s="211"/>
      <c r="G50" s="212"/>
      <c r="H50" s="212"/>
      <c r="I50" s="31"/>
    </row>
    <row r="51" spans="6:9" x14ac:dyDescent="0.2">
      <c r="F51" s="211"/>
      <c r="G51" s="212"/>
      <c r="H51" s="212"/>
      <c r="I51" s="31"/>
    </row>
    <row r="52" spans="6:9" x14ac:dyDescent="0.2">
      <c r="F52" s="211"/>
      <c r="G52" s="212"/>
      <c r="H52" s="212"/>
      <c r="I52" s="31"/>
    </row>
    <row r="53" spans="6:9" x14ac:dyDescent="0.2">
      <c r="F53" s="211"/>
      <c r="G53" s="212"/>
      <c r="H53" s="212"/>
      <c r="I53" s="31"/>
    </row>
    <row r="54" spans="6:9" x14ac:dyDescent="0.2">
      <c r="F54" s="211"/>
      <c r="G54" s="212"/>
      <c r="H54" s="212"/>
      <c r="I54" s="31"/>
    </row>
    <row r="55" spans="6:9" x14ac:dyDescent="0.2">
      <c r="F55" s="211"/>
      <c r="G55" s="212"/>
      <c r="H55" s="212"/>
      <c r="I55" s="31"/>
    </row>
    <row r="56" spans="6:9" x14ac:dyDescent="0.2">
      <c r="F56" s="211"/>
      <c r="G56" s="212"/>
      <c r="H56" s="212"/>
      <c r="I56" s="31"/>
    </row>
    <row r="57" spans="6:9" x14ac:dyDescent="0.2">
      <c r="F57" s="211"/>
      <c r="G57" s="212"/>
      <c r="H57" s="212"/>
      <c r="I57" s="31"/>
    </row>
    <row r="58" spans="6:9" x14ac:dyDescent="0.2">
      <c r="F58" s="211"/>
      <c r="G58" s="212"/>
      <c r="H58" s="212"/>
      <c r="I58" s="31"/>
    </row>
    <row r="59" spans="6:9" x14ac:dyDescent="0.2">
      <c r="F59" s="211"/>
      <c r="G59" s="212"/>
      <c r="H59" s="212"/>
      <c r="I59" s="31"/>
    </row>
    <row r="60" spans="6:9" x14ac:dyDescent="0.2">
      <c r="F60" s="211"/>
      <c r="G60" s="212"/>
      <c r="H60" s="212"/>
      <c r="I60" s="31"/>
    </row>
    <row r="61" spans="6:9" x14ac:dyDescent="0.2">
      <c r="F61" s="211"/>
      <c r="G61" s="212"/>
      <c r="H61" s="212"/>
      <c r="I61" s="31"/>
    </row>
    <row r="62" spans="6:9" x14ac:dyDescent="0.2">
      <c r="F62" s="211"/>
      <c r="G62" s="212"/>
      <c r="H62" s="212"/>
      <c r="I62" s="31"/>
    </row>
    <row r="63" spans="6:9" x14ac:dyDescent="0.2">
      <c r="F63" s="211"/>
      <c r="G63" s="212"/>
      <c r="H63" s="212"/>
      <c r="I63" s="31"/>
    </row>
    <row r="64" spans="6:9" x14ac:dyDescent="0.2">
      <c r="F64" s="211"/>
      <c r="G64" s="212"/>
      <c r="H64" s="212"/>
      <c r="I64" s="31"/>
    </row>
    <row r="65" spans="6:9" x14ac:dyDescent="0.2">
      <c r="F65" s="211"/>
      <c r="G65" s="212"/>
      <c r="H65" s="212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Normal="100" workbookViewId="0">
      <selection activeCell="F9" sqref="F9"/>
    </sheetView>
  </sheetViews>
  <sheetFormatPr defaultRowHeight="12.75" x14ac:dyDescent="0.2"/>
  <cols>
    <col min="1" max="1" width="6.28515625" style="271" customWidth="1"/>
    <col min="2" max="2" width="10.28515625" style="271" customWidth="1"/>
    <col min="3" max="3" width="42.28515625" style="271" customWidth="1"/>
    <col min="4" max="4" width="5" style="271" customWidth="1"/>
    <col min="5" max="5" width="8.140625" style="271" customWidth="1"/>
    <col min="6" max="6" width="9.140625" style="271"/>
    <col min="7" max="7" width="10.42578125" style="271" customWidth="1"/>
    <col min="8" max="16384" width="9.140625" style="271"/>
  </cols>
  <sheetData>
    <row r="1" spans="1:7" ht="15.75" x14ac:dyDescent="0.2">
      <c r="A1" s="369" t="s">
        <v>201</v>
      </c>
      <c r="B1" s="369"/>
      <c r="C1" s="369"/>
      <c r="D1" s="369"/>
      <c r="E1" s="369"/>
      <c r="F1" s="369"/>
      <c r="G1" s="369"/>
    </row>
    <row r="2" spans="1:7" ht="13.5" thickBot="1" x14ac:dyDescent="0.25">
      <c r="A2" s="272"/>
      <c r="B2" s="273"/>
      <c r="C2" s="274"/>
      <c r="D2" s="274"/>
      <c r="E2" s="275"/>
      <c r="F2" s="274"/>
      <c r="G2" s="274"/>
    </row>
    <row r="3" spans="1:7" ht="13.5" thickTop="1" x14ac:dyDescent="0.2">
      <c r="A3" s="370" t="s">
        <v>2</v>
      </c>
      <c r="B3" s="371"/>
      <c r="C3" s="276" t="s">
        <v>202</v>
      </c>
      <c r="D3" s="277"/>
      <c r="E3" s="278" t="s">
        <v>86</v>
      </c>
      <c r="F3" s="279" t="str">
        <f>'[2]SO 02 1 Rek'!H1</f>
        <v>1</v>
      </c>
      <c r="G3" s="280"/>
    </row>
    <row r="4" spans="1:7" ht="13.5" thickBot="1" x14ac:dyDescent="0.25">
      <c r="A4" s="372" t="s">
        <v>77</v>
      </c>
      <c r="B4" s="373"/>
      <c r="C4" s="281" t="s">
        <v>203</v>
      </c>
      <c r="D4" s="282"/>
      <c r="E4" s="374" t="s">
        <v>178</v>
      </c>
      <c r="F4" s="375"/>
      <c r="G4" s="376"/>
    </row>
    <row r="5" spans="1:7" ht="13.5" thickTop="1" x14ac:dyDescent="0.2">
      <c r="A5" s="283"/>
      <c r="B5" s="272"/>
      <c r="C5" s="272"/>
      <c r="D5" s="272"/>
      <c r="E5" s="284"/>
      <c r="F5" s="272"/>
      <c r="G5" s="272"/>
    </row>
    <row r="6" spans="1:7" x14ac:dyDescent="0.2">
      <c r="A6" s="285" t="s">
        <v>87</v>
      </c>
      <c r="B6" s="286" t="s">
        <v>88</v>
      </c>
      <c r="C6" s="286" t="s">
        <v>89</v>
      </c>
      <c r="D6" s="286" t="s">
        <v>90</v>
      </c>
      <c r="E6" s="287" t="s">
        <v>91</v>
      </c>
      <c r="F6" s="286" t="s">
        <v>92</v>
      </c>
      <c r="G6" s="288" t="s">
        <v>93</v>
      </c>
    </row>
    <row r="7" spans="1:7" x14ac:dyDescent="0.2">
      <c r="A7" s="289" t="s">
        <v>98</v>
      </c>
      <c r="B7" s="290" t="s">
        <v>190</v>
      </c>
      <c r="C7" s="291" t="s">
        <v>204</v>
      </c>
      <c r="D7" s="292"/>
      <c r="E7" s="293"/>
      <c r="F7" s="293"/>
      <c r="G7" s="294"/>
    </row>
    <row r="8" spans="1:7" ht="67.5" x14ac:dyDescent="0.2">
      <c r="A8" s="295">
        <v>1</v>
      </c>
      <c r="B8" s="296" t="s">
        <v>190</v>
      </c>
      <c r="C8" s="297" t="s">
        <v>205</v>
      </c>
      <c r="D8" s="298" t="s">
        <v>101</v>
      </c>
      <c r="E8" s="299">
        <v>1</v>
      </c>
      <c r="F8" s="334"/>
      <c r="G8" s="300">
        <f t="shared" ref="G8:G43" si="0">E8*F8</f>
        <v>0</v>
      </c>
    </row>
    <row r="9" spans="1:7" x14ac:dyDescent="0.2">
      <c r="A9" s="295">
        <v>2</v>
      </c>
      <c r="B9" s="296" t="s">
        <v>193</v>
      </c>
      <c r="C9" s="297" t="s">
        <v>206</v>
      </c>
      <c r="D9" s="298" t="s">
        <v>101</v>
      </c>
      <c r="E9" s="299">
        <v>1</v>
      </c>
      <c r="F9" s="334"/>
      <c r="G9" s="300">
        <f t="shared" si="0"/>
        <v>0</v>
      </c>
    </row>
    <row r="10" spans="1:7" x14ac:dyDescent="0.2">
      <c r="A10" s="301" t="s">
        <v>98</v>
      </c>
      <c r="B10" s="302" t="s">
        <v>193</v>
      </c>
      <c r="C10" s="303" t="s">
        <v>207</v>
      </c>
      <c r="D10" s="298"/>
      <c r="E10" s="299"/>
      <c r="F10" s="334"/>
      <c r="G10" s="300"/>
    </row>
    <row r="11" spans="1:7" x14ac:dyDescent="0.2">
      <c r="A11" s="295">
        <v>3</v>
      </c>
      <c r="B11" s="296" t="s">
        <v>195</v>
      </c>
      <c r="C11" s="297" t="s">
        <v>208</v>
      </c>
      <c r="D11" s="298" t="s">
        <v>101</v>
      </c>
      <c r="E11" s="299">
        <v>4</v>
      </c>
      <c r="F11" s="334"/>
      <c r="G11" s="300">
        <f t="shared" si="0"/>
        <v>0</v>
      </c>
    </row>
    <row r="12" spans="1:7" x14ac:dyDescent="0.2">
      <c r="A12" s="295">
        <v>4</v>
      </c>
      <c r="B12" s="296" t="s">
        <v>196</v>
      </c>
      <c r="C12" s="297" t="s">
        <v>209</v>
      </c>
      <c r="D12" s="298" t="s">
        <v>101</v>
      </c>
      <c r="E12" s="299">
        <v>1</v>
      </c>
      <c r="F12" s="334"/>
      <c r="G12" s="300">
        <f t="shared" si="0"/>
        <v>0</v>
      </c>
    </row>
    <row r="13" spans="1:7" x14ac:dyDescent="0.2">
      <c r="A13" s="295">
        <v>5</v>
      </c>
      <c r="B13" s="296" t="s">
        <v>197</v>
      </c>
      <c r="C13" s="297" t="s">
        <v>210</v>
      </c>
      <c r="D13" s="298" t="s">
        <v>101</v>
      </c>
      <c r="E13" s="299">
        <v>2</v>
      </c>
      <c r="F13" s="334"/>
      <c r="G13" s="300">
        <f t="shared" si="0"/>
        <v>0</v>
      </c>
    </row>
    <row r="14" spans="1:7" x14ac:dyDescent="0.2">
      <c r="A14" s="295">
        <v>6</v>
      </c>
      <c r="B14" s="296" t="s">
        <v>198</v>
      </c>
      <c r="C14" s="297" t="s">
        <v>211</v>
      </c>
      <c r="D14" s="298" t="s">
        <v>101</v>
      </c>
      <c r="E14" s="299">
        <v>4</v>
      </c>
      <c r="F14" s="334"/>
      <c r="G14" s="300">
        <f t="shared" si="0"/>
        <v>0</v>
      </c>
    </row>
    <row r="15" spans="1:7" x14ac:dyDescent="0.2">
      <c r="A15" s="295">
        <v>7</v>
      </c>
      <c r="B15" s="296" t="s">
        <v>199</v>
      </c>
      <c r="C15" s="297" t="s">
        <v>212</v>
      </c>
      <c r="D15" s="298" t="s">
        <v>101</v>
      </c>
      <c r="E15" s="299">
        <v>4</v>
      </c>
      <c r="F15" s="334"/>
      <c r="G15" s="300">
        <f t="shared" si="0"/>
        <v>0</v>
      </c>
    </row>
    <row r="16" spans="1:7" x14ac:dyDescent="0.2">
      <c r="A16" s="301" t="s">
        <v>98</v>
      </c>
      <c r="B16" s="302" t="s">
        <v>111</v>
      </c>
      <c r="C16" s="303" t="s">
        <v>213</v>
      </c>
      <c r="D16" s="298"/>
      <c r="E16" s="299"/>
      <c r="F16" s="334"/>
      <c r="G16" s="300"/>
    </row>
    <row r="17" spans="1:7" x14ac:dyDescent="0.2">
      <c r="A17" s="295">
        <v>8</v>
      </c>
      <c r="B17" s="296" t="s">
        <v>190</v>
      </c>
      <c r="C17" s="297" t="s">
        <v>214</v>
      </c>
      <c r="D17" s="298" t="s">
        <v>115</v>
      </c>
      <c r="E17" s="299">
        <v>2</v>
      </c>
      <c r="F17" s="334"/>
      <c r="G17" s="300">
        <f t="shared" si="0"/>
        <v>0</v>
      </c>
    </row>
    <row r="18" spans="1:7" ht="33.75" x14ac:dyDescent="0.2">
      <c r="A18" s="295">
        <v>9</v>
      </c>
      <c r="B18" s="296" t="s">
        <v>193</v>
      </c>
      <c r="C18" s="297" t="s">
        <v>215</v>
      </c>
      <c r="D18" s="298" t="s">
        <v>115</v>
      </c>
      <c r="E18" s="299">
        <v>1</v>
      </c>
      <c r="F18" s="334"/>
      <c r="G18" s="300">
        <f t="shared" si="0"/>
        <v>0</v>
      </c>
    </row>
    <row r="19" spans="1:7" x14ac:dyDescent="0.2">
      <c r="A19" s="301" t="s">
        <v>98</v>
      </c>
      <c r="B19" s="302" t="s">
        <v>195</v>
      </c>
      <c r="C19" s="303" t="s">
        <v>216</v>
      </c>
      <c r="D19" s="298"/>
      <c r="E19" s="299"/>
      <c r="F19" s="334"/>
      <c r="G19" s="300"/>
    </row>
    <row r="20" spans="1:7" ht="33.75" x14ac:dyDescent="0.2">
      <c r="A20" s="295">
        <v>10</v>
      </c>
      <c r="B20" s="296" t="s">
        <v>190</v>
      </c>
      <c r="C20" s="297" t="s">
        <v>217</v>
      </c>
      <c r="D20" s="298" t="s">
        <v>101</v>
      </c>
      <c r="E20" s="299">
        <v>1</v>
      </c>
      <c r="F20" s="334"/>
      <c r="G20" s="300">
        <f t="shared" si="0"/>
        <v>0</v>
      </c>
    </row>
    <row r="21" spans="1:7" ht="22.5" x14ac:dyDescent="0.2">
      <c r="A21" s="295">
        <v>11</v>
      </c>
      <c r="B21" s="296" t="s">
        <v>193</v>
      </c>
      <c r="C21" s="297" t="s">
        <v>218</v>
      </c>
      <c r="D21" s="298" t="s">
        <v>101</v>
      </c>
      <c r="E21" s="299">
        <v>1</v>
      </c>
      <c r="F21" s="334"/>
      <c r="G21" s="300">
        <f t="shared" si="0"/>
        <v>0</v>
      </c>
    </row>
    <row r="22" spans="1:7" x14ac:dyDescent="0.2">
      <c r="A22" s="295">
        <v>12</v>
      </c>
      <c r="B22" s="296" t="s">
        <v>194</v>
      </c>
      <c r="C22" s="297" t="s">
        <v>219</v>
      </c>
      <c r="D22" s="298" t="s">
        <v>115</v>
      </c>
      <c r="E22" s="299">
        <v>12</v>
      </c>
      <c r="F22" s="334"/>
      <c r="G22" s="300">
        <f t="shared" si="0"/>
        <v>0</v>
      </c>
    </row>
    <row r="23" spans="1:7" ht="22.5" x14ac:dyDescent="0.2">
      <c r="A23" s="295">
        <v>13</v>
      </c>
      <c r="B23" s="296" t="s">
        <v>195</v>
      </c>
      <c r="C23" s="297" t="s">
        <v>220</v>
      </c>
      <c r="D23" s="298" t="s">
        <v>115</v>
      </c>
      <c r="E23" s="299">
        <v>10</v>
      </c>
      <c r="F23" s="334"/>
      <c r="G23" s="300">
        <f t="shared" si="0"/>
        <v>0</v>
      </c>
    </row>
    <row r="24" spans="1:7" x14ac:dyDescent="0.2">
      <c r="A24" s="301" t="s">
        <v>98</v>
      </c>
      <c r="B24" s="302" t="s">
        <v>196</v>
      </c>
      <c r="C24" s="303" t="s">
        <v>221</v>
      </c>
      <c r="D24" s="298"/>
      <c r="E24" s="299"/>
      <c r="F24" s="334"/>
      <c r="G24" s="300"/>
    </row>
    <row r="25" spans="1:7" x14ac:dyDescent="0.2">
      <c r="A25" s="295">
        <v>14</v>
      </c>
      <c r="B25" s="296" t="s">
        <v>190</v>
      </c>
      <c r="C25" s="297" t="s">
        <v>222</v>
      </c>
      <c r="D25" s="298" t="s">
        <v>115</v>
      </c>
      <c r="E25" s="299">
        <v>8</v>
      </c>
      <c r="F25" s="334"/>
      <c r="G25" s="300">
        <f t="shared" si="0"/>
        <v>0</v>
      </c>
    </row>
    <row r="26" spans="1:7" x14ac:dyDescent="0.2">
      <c r="A26" s="295">
        <v>15</v>
      </c>
      <c r="B26" s="296" t="s">
        <v>193</v>
      </c>
      <c r="C26" s="297" t="s">
        <v>223</v>
      </c>
      <c r="D26" s="298" t="s">
        <v>101</v>
      </c>
      <c r="E26" s="299">
        <v>2</v>
      </c>
      <c r="F26" s="334"/>
      <c r="G26" s="300">
        <f t="shared" si="0"/>
        <v>0</v>
      </c>
    </row>
    <row r="27" spans="1:7" x14ac:dyDescent="0.2">
      <c r="A27" s="295">
        <v>16</v>
      </c>
      <c r="B27" s="296" t="s">
        <v>194</v>
      </c>
      <c r="C27" s="297" t="s">
        <v>224</v>
      </c>
      <c r="D27" s="298" t="s">
        <v>101</v>
      </c>
      <c r="E27" s="299">
        <v>1</v>
      </c>
      <c r="F27" s="334"/>
      <c r="G27" s="300">
        <f t="shared" si="0"/>
        <v>0</v>
      </c>
    </row>
    <row r="28" spans="1:7" x14ac:dyDescent="0.2">
      <c r="A28" s="295">
        <v>17</v>
      </c>
      <c r="B28" s="296" t="s">
        <v>195</v>
      </c>
      <c r="C28" s="297" t="s">
        <v>225</v>
      </c>
      <c r="D28" s="298" t="s">
        <v>101</v>
      </c>
      <c r="E28" s="299">
        <v>1</v>
      </c>
      <c r="F28" s="334"/>
      <c r="G28" s="300">
        <f t="shared" si="0"/>
        <v>0</v>
      </c>
    </row>
    <row r="29" spans="1:7" x14ac:dyDescent="0.2">
      <c r="A29" s="295">
        <v>18</v>
      </c>
      <c r="B29" s="296" t="s">
        <v>196</v>
      </c>
      <c r="C29" s="297" t="s">
        <v>226</v>
      </c>
      <c r="D29" s="298" t="s">
        <v>101</v>
      </c>
      <c r="E29" s="299">
        <v>1</v>
      </c>
      <c r="F29" s="334"/>
      <c r="G29" s="300">
        <f t="shared" si="0"/>
        <v>0</v>
      </c>
    </row>
    <row r="30" spans="1:7" x14ac:dyDescent="0.2">
      <c r="A30" s="301" t="s">
        <v>98</v>
      </c>
      <c r="B30" s="302" t="s">
        <v>196</v>
      </c>
      <c r="C30" s="303" t="s">
        <v>227</v>
      </c>
      <c r="D30" s="298"/>
      <c r="E30" s="299"/>
      <c r="F30" s="334"/>
      <c r="G30" s="300"/>
    </row>
    <row r="31" spans="1:7" x14ac:dyDescent="0.2">
      <c r="A31" s="295">
        <v>19</v>
      </c>
      <c r="B31" s="296" t="s">
        <v>190</v>
      </c>
      <c r="C31" s="297" t="s">
        <v>228</v>
      </c>
      <c r="D31" s="298" t="s">
        <v>115</v>
      </c>
      <c r="E31" s="299">
        <v>3</v>
      </c>
      <c r="F31" s="334"/>
      <c r="G31" s="300">
        <f t="shared" si="0"/>
        <v>0</v>
      </c>
    </row>
    <row r="32" spans="1:7" x14ac:dyDescent="0.2">
      <c r="A32" s="295">
        <v>20</v>
      </c>
      <c r="B32" s="296" t="s">
        <v>193</v>
      </c>
      <c r="C32" s="297" t="s">
        <v>229</v>
      </c>
      <c r="D32" s="298" t="s">
        <v>101</v>
      </c>
      <c r="E32" s="299">
        <v>1</v>
      </c>
      <c r="F32" s="334"/>
      <c r="G32" s="300">
        <f t="shared" si="0"/>
        <v>0</v>
      </c>
    </row>
    <row r="33" spans="1:7" x14ac:dyDescent="0.2">
      <c r="A33" s="301" t="s">
        <v>98</v>
      </c>
      <c r="B33" s="302" t="s">
        <v>197</v>
      </c>
      <c r="C33" s="303" t="s">
        <v>230</v>
      </c>
      <c r="D33" s="298"/>
      <c r="E33" s="299"/>
      <c r="F33" s="334"/>
      <c r="G33" s="300"/>
    </row>
    <row r="34" spans="1:7" x14ac:dyDescent="0.2">
      <c r="A34" s="295">
        <v>21</v>
      </c>
      <c r="B34" s="296" t="s">
        <v>190</v>
      </c>
      <c r="C34" s="297" t="s">
        <v>231</v>
      </c>
      <c r="D34" s="298" t="s">
        <v>115</v>
      </c>
      <c r="E34" s="299">
        <v>1</v>
      </c>
      <c r="F34" s="334"/>
      <c r="G34" s="300">
        <f t="shared" si="0"/>
        <v>0</v>
      </c>
    </row>
    <row r="35" spans="1:7" x14ac:dyDescent="0.2">
      <c r="A35" s="295">
        <v>22</v>
      </c>
      <c r="B35" s="296" t="s">
        <v>193</v>
      </c>
      <c r="C35" s="297" t="s">
        <v>232</v>
      </c>
      <c r="D35" s="298" t="s">
        <v>101</v>
      </c>
      <c r="E35" s="299">
        <v>1</v>
      </c>
      <c r="F35" s="334"/>
      <c r="G35" s="300">
        <f t="shared" si="0"/>
        <v>0</v>
      </c>
    </row>
    <row r="36" spans="1:7" ht="22.5" x14ac:dyDescent="0.2">
      <c r="A36" s="295">
        <v>23</v>
      </c>
      <c r="B36" s="296" t="s">
        <v>194</v>
      </c>
      <c r="C36" s="297" t="s">
        <v>233</v>
      </c>
      <c r="D36" s="298" t="s">
        <v>101</v>
      </c>
      <c r="E36" s="299">
        <v>1</v>
      </c>
      <c r="F36" s="334"/>
      <c r="G36" s="300">
        <f t="shared" si="0"/>
        <v>0</v>
      </c>
    </row>
    <row r="37" spans="1:7" x14ac:dyDescent="0.2">
      <c r="A37" s="295">
        <v>24</v>
      </c>
      <c r="B37" s="296" t="s">
        <v>195</v>
      </c>
      <c r="C37" s="297" t="s">
        <v>234</v>
      </c>
      <c r="D37" s="298" t="s">
        <v>101</v>
      </c>
      <c r="E37" s="299">
        <v>1</v>
      </c>
      <c r="F37" s="334"/>
      <c r="G37" s="300">
        <f t="shared" si="0"/>
        <v>0</v>
      </c>
    </row>
    <row r="38" spans="1:7" x14ac:dyDescent="0.2">
      <c r="A38" s="301" t="s">
        <v>98</v>
      </c>
      <c r="B38" s="302" t="s">
        <v>197</v>
      </c>
      <c r="C38" s="303" t="s">
        <v>235</v>
      </c>
      <c r="D38" s="298"/>
      <c r="E38" s="299"/>
      <c r="F38" s="334"/>
      <c r="G38" s="300"/>
    </row>
    <row r="39" spans="1:7" ht="22.5" x14ac:dyDescent="0.2">
      <c r="A39" s="295">
        <v>25</v>
      </c>
      <c r="B39" s="296" t="s">
        <v>190</v>
      </c>
      <c r="C39" s="297" t="s">
        <v>236</v>
      </c>
      <c r="D39" s="298" t="s">
        <v>101</v>
      </c>
      <c r="E39" s="299">
        <v>1</v>
      </c>
      <c r="F39" s="334"/>
      <c r="G39" s="300">
        <f t="shared" si="0"/>
        <v>0</v>
      </c>
    </row>
    <row r="40" spans="1:7" x14ac:dyDescent="0.2">
      <c r="A40" s="301" t="s">
        <v>98</v>
      </c>
      <c r="B40" s="302" t="s">
        <v>198</v>
      </c>
      <c r="C40" s="303" t="s">
        <v>237</v>
      </c>
      <c r="D40" s="298"/>
      <c r="E40" s="299"/>
      <c r="F40" s="334"/>
      <c r="G40" s="300">
        <f t="shared" si="0"/>
        <v>0</v>
      </c>
    </row>
    <row r="41" spans="1:7" x14ac:dyDescent="0.2">
      <c r="A41" s="295">
        <v>26</v>
      </c>
      <c r="B41" s="296" t="s">
        <v>190</v>
      </c>
      <c r="C41" s="297" t="s">
        <v>238</v>
      </c>
      <c r="D41" s="298" t="s">
        <v>101</v>
      </c>
      <c r="E41" s="299">
        <v>2</v>
      </c>
      <c r="F41" s="334"/>
      <c r="G41" s="300">
        <f t="shared" si="0"/>
        <v>0</v>
      </c>
    </row>
    <row r="42" spans="1:7" x14ac:dyDescent="0.2">
      <c r="A42" s="295">
        <v>27</v>
      </c>
      <c r="B42" s="296" t="s">
        <v>193</v>
      </c>
      <c r="C42" s="297" t="s">
        <v>239</v>
      </c>
      <c r="D42" s="298" t="s">
        <v>101</v>
      </c>
      <c r="E42" s="299">
        <v>1</v>
      </c>
      <c r="F42" s="334"/>
      <c r="G42" s="300">
        <f t="shared" si="0"/>
        <v>0</v>
      </c>
    </row>
    <row r="43" spans="1:7" x14ac:dyDescent="0.2">
      <c r="A43" s="295">
        <v>28</v>
      </c>
      <c r="B43" s="296" t="s">
        <v>194</v>
      </c>
      <c r="C43" s="297" t="s">
        <v>240</v>
      </c>
      <c r="D43" s="298" t="s">
        <v>101</v>
      </c>
      <c r="E43" s="299">
        <v>1</v>
      </c>
      <c r="F43" s="334"/>
      <c r="G43" s="300">
        <f t="shared" si="0"/>
        <v>0</v>
      </c>
    </row>
    <row r="44" spans="1:7" x14ac:dyDescent="0.2">
      <c r="A44" s="272"/>
      <c r="B44" s="272"/>
      <c r="C44" s="272"/>
      <c r="D44" s="272"/>
      <c r="E44" s="272"/>
      <c r="F44" s="272"/>
      <c r="G44" s="272"/>
    </row>
    <row r="45" spans="1:7" x14ac:dyDescent="0.2">
      <c r="A45" s="272"/>
      <c r="B45" s="272"/>
      <c r="C45" s="272"/>
      <c r="D45" s="272"/>
      <c r="E45" s="272"/>
      <c r="F45" s="272"/>
      <c r="G45" s="304">
        <f>SUM(G8:G43)</f>
        <v>0</v>
      </c>
    </row>
  </sheetData>
  <sheetProtection password="DEBF" sheet="1" objects="1" scenarios="1"/>
  <mergeCells count="4">
    <mergeCell ref="A1:G1"/>
    <mergeCell ref="A3:B3"/>
    <mergeCell ref="A4:B4"/>
    <mergeCell ref="E4:G4"/>
  </mergeCells>
  <pageMargins left="0.41666666666666669" right="0.32291666666666669" top="0.53125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4" sqref="F4"/>
    </sheetView>
  </sheetViews>
  <sheetFormatPr defaultRowHeight="12.75" x14ac:dyDescent="0.2"/>
  <cols>
    <col min="1" max="1" width="2.7109375" customWidth="1"/>
    <col min="2" max="2" width="15" customWidth="1"/>
    <col min="3" max="3" width="77" customWidth="1"/>
    <col min="4" max="4" width="6.7109375" customWidth="1"/>
    <col min="7" max="7" width="12.140625" customWidth="1"/>
  </cols>
  <sheetData>
    <row r="1" spans="1:7" ht="13.5" thickBot="1" x14ac:dyDescent="0.25">
      <c r="A1" s="305" t="s">
        <v>241</v>
      </c>
      <c r="B1" s="305" t="s">
        <v>242</v>
      </c>
      <c r="C1" s="305" t="s">
        <v>243</v>
      </c>
      <c r="D1" s="305" t="s">
        <v>244</v>
      </c>
      <c r="E1" s="305" t="s">
        <v>245</v>
      </c>
      <c r="F1" s="305" t="s">
        <v>246</v>
      </c>
      <c r="G1" s="305" t="s">
        <v>256</v>
      </c>
    </row>
    <row r="2" spans="1:7" x14ac:dyDescent="0.2">
      <c r="A2" s="306" t="s">
        <v>1</v>
      </c>
      <c r="B2" s="306" t="s">
        <v>247</v>
      </c>
      <c r="C2" s="306" t="s">
        <v>248</v>
      </c>
      <c r="D2" s="306" t="s">
        <v>1</v>
      </c>
      <c r="E2" s="307" t="s">
        <v>1</v>
      </c>
      <c r="F2" s="307" t="s">
        <v>1</v>
      </c>
      <c r="G2" s="308"/>
    </row>
    <row r="3" spans="1:7" ht="25.5" x14ac:dyDescent="0.2">
      <c r="A3" s="309" t="s">
        <v>99</v>
      </c>
      <c r="B3" s="309" t="s">
        <v>249</v>
      </c>
      <c r="C3" s="314" t="s">
        <v>250</v>
      </c>
      <c r="D3" s="309" t="s">
        <v>192</v>
      </c>
      <c r="E3" s="310">
        <v>1</v>
      </c>
      <c r="F3" s="335"/>
      <c r="G3" s="310">
        <f>E3*F3</f>
        <v>0</v>
      </c>
    </row>
    <row r="4" spans="1:7" ht="25.5" x14ac:dyDescent="0.2">
      <c r="A4" s="309" t="s">
        <v>109</v>
      </c>
      <c r="B4" s="309" t="s">
        <v>251</v>
      </c>
      <c r="C4" s="314" t="s">
        <v>252</v>
      </c>
      <c r="D4" s="309" t="s">
        <v>192</v>
      </c>
      <c r="E4" s="310">
        <v>1</v>
      </c>
      <c r="F4" s="335"/>
      <c r="G4" s="310">
        <f t="shared" ref="G4:G5" si="0">E4*F4</f>
        <v>0</v>
      </c>
    </row>
    <row r="5" spans="1:7" ht="25.5" x14ac:dyDescent="0.2">
      <c r="A5" s="309" t="s">
        <v>111</v>
      </c>
      <c r="B5" s="309" t="s">
        <v>253</v>
      </c>
      <c r="C5" s="314" t="s">
        <v>254</v>
      </c>
      <c r="D5" s="309" t="s">
        <v>118</v>
      </c>
      <c r="E5" s="310">
        <v>20</v>
      </c>
      <c r="F5" s="335"/>
      <c r="G5" s="310">
        <f t="shared" si="0"/>
        <v>0</v>
      </c>
    </row>
    <row r="6" spans="1:7" x14ac:dyDescent="0.2">
      <c r="A6" s="311"/>
      <c r="B6" s="311"/>
      <c r="C6" s="311"/>
      <c r="D6" s="311"/>
      <c r="E6" s="311"/>
      <c r="F6" s="311"/>
      <c r="G6" s="311"/>
    </row>
    <row r="7" spans="1:7" x14ac:dyDescent="0.2">
      <c r="A7" s="311"/>
      <c r="B7" s="311"/>
      <c r="C7" s="311"/>
      <c r="D7" s="311"/>
      <c r="E7" s="311"/>
      <c r="F7" s="312" t="s">
        <v>255</v>
      </c>
      <c r="G7" s="313">
        <f>SUM(G3:G6)</f>
        <v>0</v>
      </c>
    </row>
  </sheetData>
  <sheetProtection algorithmName="SHA-512" hashValue="GKgEJElVqhqkTDLKq4PAfDa7ltkNXaFQE+5SfavhHvjVUY6l19mvxYp/hejTGIdO1N+AlHSAou7NlXTHy8w9Nw==" saltValue="qE8y5ooQH41XrTL+mXqQR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33</vt:i4>
      </vt:variant>
    </vt:vector>
  </HeadingPairs>
  <TitlesOfParts>
    <vt:vector size="43" baseType="lpstr">
      <vt:lpstr>Stavba</vt:lpstr>
      <vt:lpstr>SO 01 1 KL</vt:lpstr>
      <vt:lpstr>SO 01 1 Rek</vt:lpstr>
      <vt:lpstr>SO 02 1 KL</vt:lpstr>
      <vt:lpstr>SO 02 1 Rek</vt:lpstr>
      <vt:lpstr>SO 03 1 Pol</vt:lpstr>
      <vt:lpstr>SO 03 1 KL</vt:lpstr>
      <vt:lpstr>SO 03 1 Rek</vt:lpstr>
      <vt:lpstr>SO 03 1 Pol UT</vt:lpstr>
      <vt:lpstr>SO 03 1 Pol Vyreg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Rek'!Názvy_tisku</vt:lpstr>
      <vt:lpstr>'SO 02 1 Rek'!Názvy_tisku</vt:lpstr>
      <vt:lpstr>'SO 03 1 Pol'!Názvy_tisku</vt:lpstr>
      <vt:lpstr>'SO 03 1 Rek'!Názvy_tisku</vt:lpstr>
      <vt:lpstr>Stavba!Objednatel</vt:lpstr>
      <vt:lpstr>Stavba!Objekt</vt:lpstr>
      <vt:lpstr>'SO 01 1 KL'!Oblast_tisku</vt:lpstr>
      <vt:lpstr>'SO 01 1 Rek'!Oblast_tisku</vt:lpstr>
      <vt:lpstr>'SO 02 1 KL'!Oblast_tisku</vt:lpstr>
      <vt:lpstr>'SO 02 1 Rek'!Oblast_tisku</vt:lpstr>
      <vt:lpstr>'SO 03 1 KL'!Oblast_tisku</vt:lpstr>
      <vt:lpstr>'SO 03 1 Pol'!Oblast_tisku</vt:lpstr>
      <vt:lpstr>'SO 03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Jarmila Konečná</cp:lastModifiedBy>
  <dcterms:created xsi:type="dcterms:W3CDTF">2016-06-30T08:15:34Z</dcterms:created>
  <dcterms:modified xsi:type="dcterms:W3CDTF">2017-10-17T10:01:44Z</dcterms:modified>
</cp:coreProperties>
</file>